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michalo\Desktop\materiały na sesję nadzwyczajną\"/>
    </mc:Choice>
  </mc:AlternateContent>
  <bookViews>
    <workbookView xWindow="0" yWindow="0" windowWidth="17280" windowHeight="8472" tabRatio="614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WYDATKI!$A$1:$T$200</definedName>
    <definedName name="_xlnm.Print_Titles" localSheetId="0">WYDATKI!$6:$9</definedName>
  </definedNames>
  <calcPr calcId="152511"/>
</workbook>
</file>

<file path=xl/calcChain.xml><?xml version="1.0" encoding="utf-8"?>
<calcChain xmlns="http://schemas.openxmlformats.org/spreadsheetml/2006/main">
  <c r="K198" i="1" l="1"/>
  <c r="J139" i="1"/>
  <c r="K138" i="1"/>
  <c r="K134" i="1"/>
  <c r="J135" i="1"/>
  <c r="H135" i="1" s="1"/>
  <c r="G135" i="1" s="1"/>
  <c r="F135" i="1" s="1"/>
  <c r="J148" i="1"/>
  <c r="H147" i="1"/>
  <c r="G147" i="1"/>
  <c r="F147" i="1" s="1"/>
  <c r="H145" i="1"/>
  <c r="G145" i="1" s="1"/>
  <c r="F145" i="1" s="1"/>
  <c r="K144" i="1"/>
  <c r="G142" i="1"/>
  <c r="F142" i="1" s="1"/>
  <c r="G141" i="1"/>
  <c r="F141" i="1"/>
  <c r="H139" i="1"/>
  <c r="G139" i="1" s="1"/>
  <c r="F139" i="1" s="1"/>
  <c r="G138" i="1"/>
  <c r="F138" i="1" s="1"/>
  <c r="L140" i="1"/>
  <c r="K140" i="1"/>
  <c r="H137" i="1"/>
  <c r="I140" i="1"/>
  <c r="I136" i="1"/>
  <c r="L136" i="1"/>
  <c r="H133" i="1"/>
  <c r="H148" i="1" l="1"/>
  <c r="G148" i="1"/>
  <c r="F148" i="1"/>
  <c r="F144" i="1"/>
  <c r="G144" i="1"/>
  <c r="H140" i="1"/>
  <c r="G137" i="1"/>
  <c r="G134" i="1"/>
  <c r="F134" i="1" s="1"/>
  <c r="J140" i="1"/>
  <c r="K136" i="1"/>
  <c r="G133" i="1"/>
  <c r="J136" i="1"/>
  <c r="H136" i="1" l="1"/>
  <c r="G140" i="1"/>
  <c r="F137" i="1"/>
  <c r="F140" i="1" s="1"/>
  <c r="G136" i="1"/>
  <c r="F133" i="1"/>
  <c r="F136" i="1" s="1"/>
  <c r="J11" i="1" l="1"/>
  <c r="J198" i="1" s="1"/>
  <c r="H26" i="1"/>
  <c r="G26" i="1" s="1"/>
  <c r="J26" i="1"/>
  <c r="J16" i="1"/>
  <c r="H16" i="1" s="1"/>
  <c r="G16" i="1" s="1"/>
  <c r="F16" i="1" s="1"/>
  <c r="J21" i="1"/>
  <c r="H20" i="1"/>
  <c r="G20" i="1" s="1"/>
  <c r="F20" i="1" s="1"/>
  <c r="H18" i="1"/>
  <c r="H11" i="1" l="1"/>
  <c r="G11" i="1" s="1"/>
  <c r="J17" i="1"/>
  <c r="J12" i="1"/>
  <c r="H14" i="1"/>
  <c r="G14" i="1" s="1"/>
  <c r="G17" i="1" s="1"/>
  <c r="H21" i="1"/>
  <c r="G18" i="1"/>
  <c r="F18" i="1" s="1"/>
  <c r="F21" i="1" s="1"/>
  <c r="F14" i="1"/>
  <c r="F17" i="1" s="1"/>
  <c r="H17" i="1" l="1"/>
  <c r="H12" i="1"/>
  <c r="G12" i="1" s="1"/>
  <c r="G21" i="1"/>
  <c r="H30" i="1" l="1"/>
  <c r="G30" i="1" s="1"/>
  <c r="F30" i="1" s="1"/>
  <c r="J32" i="1"/>
  <c r="H29" i="1"/>
  <c r="H32" i="1" l="1"/>
  <c r="G29" i="1"/>
  <c r="F29" i="1" s="1"/>
  <c r="F32" i="1" s="1"/>
  <c r="G32" i="1"/>
  <c r="R159" i="1"/>
  <c r="R168" i="1"/>
  <c r="Q167" i="1"/>
  <c r="P167" i="1" s="1"/>
  <c r="F167" i="1" s="1"/>
  <c r="Q165" i="1"/>
  <c r="P165" i="1" s="1"/>
  <c r="I72" i="1"/>
  <c r="I71" i="1"/>
  <c r="J72" i="1"/>
  <c r="J188" i="1"/>
  <c r="J155" i="1" s="1"/>
  <c r="R155" i="1"/>
  <c r="S200" i="1"/>
  <c r="M99" i="1"/>
  <c r="R100" i="1"/>
  <c r="R50" i="1"/>
  <c r="P48" i="1"/>
  <c r="H48" i="1"/>
  <c r="G48" i="1" s="1"/>
  <c r="Q27" i="1"/>
  <c r="Q26" i="1"/>
  <c r="P25" i="1"/>
  <c r="F165" i="1" l="1"/>
  <c r="F168" i="1" s="1"/>
  <c r="P168" i="1"/>
  <c r="Q168" i="1"/>
  <c r="F48" i="1"/>
  <c r="T182" i="1" l="1"/>
  <c r="P181" i="1"/>
  <c r="F181" i="1" s="1"/>
  <c r="P179" i="1"/>
  <c r="F179" i="1" s="1"/>
  <c r="T177" i="1"/>
  <c r="T175" i="1"/>
  <c r="P177" i="1" l="1"/>
  <c r="F177" i="1" s="1"/>
  <c r="T155" i="1"/>
  <c r="T199" i="1" s="1"/>
  <c r="T178" i="1"/>
  <c r="P175" i="1"/>
  <c r="F175" i="1" s="1"/>
  <c r="F182" i="1"/>
  <c r="P182" i="1"/>
  <c r="F178" i="1" l="1"/>
  <c r="P178" i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M67" i="1" l="1"/>
  <c r="M198" i="1" s="1"/>
  <c r="R68" i="1"/>
  <c r="R121" i="1"/>
  <c r="Q120" i="1"/>
  <c r="Q118" i="1"/>
  <c r="P118" i="1" s="1"/>
  <c r="F118" i="1" s="1"/>
  <c r="R117" i="1"/>
  <c r="Q116" i="1"/>
  <c r="Q114" i="1"/>
  <c r="I68" i="1"/>
  <c r="I199" i="1" s="1"/>
  <c r="I67" i="1"/>
  <c r="I198" i="1" s="1"/>
  <c r="R160" i="1"/>
  <c r="M105" i="1"/>
  <c r="G103" i="1"/>
  <c r="F103" i="1" s="1"/>
  <c r="G102" i="1"/>
  <c r="F102" i="1" s="1"/>
  <c r="H74" i="1"/>
  <c r="H75" i="1"/>
  <c r="G75" i="1" s="1"/>
  <c r="F75" i="1" s="1"/>
  <c r="I77" i="1"/>
  <c r="H78" i="1"/>
  <c r="H80" i="1"/>
  <c r="G80" i="1" s="1"/>
  <c r="F80" i="1" s="1"/>
  <c r="I81" i="1"/>
  <c r="Q54" i="1"/>
  <c r="Q58" i="1"/>
  <c r="Q52" i="1"/>
  <c r="P52" i="1" s="1"/>
  <c r="Q56" i="1"/>
  <c r="P56" i="1" s="1"/>
  <c r="F56" i="1" s="1"/>
  <c r="R46" i="1"/>
  <c r="R59" i="1"/>
  <c r="R55" i="1"/>
  <c r="Q161" i="1"/>
  <c r="P161" i="1" s="1"/>
  <c r="Q163" i="1"/>
  <c r="Q159" i="1" s="1"/>
  <c r="P110" i="1"/>
  <c r="F110" i="1" s="1"/>
  <c r="M109" i="1"/>
  <c r="G106" i="1"/>
  <c r="G107" i="1"/>
  <c r="F107" i="1" s="1"/>
  <c r="R164" i="1"/>
  <c r="P35" i="1"/>
  <c r="F35" i="1" s="1"/>
  <c r="P34" i="1"/>
  <c r="F34" i="1" s="1"/>
  <c r="Q36" i="1"/>
  <c r="P33" i="1"/>
  <c r="F33" i="1" s="1"/>
  <c r="J193" i="1"/>
  <c r="H192" i="1"/>
  <c r="G192" i="1" s="1"/>
  <c r="F192" i="1" s="1"/>
  <c r="H190" i="1"/>
  <c r="G190" i="1" s="1"/>
  <c r="J89" i="1"/>
  <c r="H88" i="1"/>
  <c r="G88" i="1" s="1"/>
  <c r="F88" i="1" s="1"/>
  <c r="H86" i="1"/>
  <c r="J85" i="1"/>
  <c r="H84" i="1"/>
  <c r="G84" i="1" s="1"/>
  <c r="F84" i="1" s="1"/>
  <c r="H82" i="1"/>
  <c r="G82" i="1" s="1"/>
  <c r="F82" i="1" s="1"/>
  <c r="R199" i="1" l="1"/>
  <c r="P163" i="1"/>
  <c r="F163" i="1" s="1"/>
  <c r="Q155" i="1"/>
  <c r="P116" i="1"/>
  <c r="F116" i="1" s="1"/>
  <c r="Q100" i="1"/>
  <c r="P112" i="1"/>
  <c r="F112" i="1" s="1"/>
  <c r="J68" i="1"/>
  <c r="P54" i="1"/>
  <c r="F54" i="1" s="1"/>
  <c r="Q50" i="1"/>
  <c r="P50" i="1" s="1"/>
  <c r="P159" i="1"/>
  <c r="Q59" i="1"/>
  <c r="Q189" i="1"/>
  <c r="Q12" i="1"/>
  <c r="L73" i="1"/>
  <c r="H188" i="1"/>
  <c r="G188" i="1" s="1"/>
  <c r="Q11" i="1"/>
  <c r="Q198" i="1" s="1"/>
  <c r="H85" i="1"/>
  <c r="P120" i="1"/>
  <c r="Q121" i="1"/>
  <c r="Q55" i="1"/>
  <c r="P26" i="1"/>
  <c r="G109" i="1"/>
  <c r="P58" i="1"/>
  <c r="F58" i="1" s="1"/>
  <c r="F59" i="1" s="1"/>
  <c r="H157" i="1"/>
  <c r="G157" i="1" s="1"/>
  <c r="P186" i="1"/>
  <c r="Q68" i="1"/>
  <c r="G74" i="1"/>
  <c r="F74" i="1" s="1"/>
  <c r="F77" i="1" s="1"/>
  <c r="H77" i="1"/>
  <c r="P114" i="1"/>
  <c r="F114" i="1" s="1"/>
  <c r="Q117" i="1"/>
  <c r="Q164" i="1"/>
  <c r="Q113" i="1"/>
  <c r="H25" i="1"/>
  <c r="G25" i="1" s="1"/>
  <c r="H186" i="1"/>
  <c r="J160" i="1"/>
  <c r="R28" i="1"/>
  <c r="F106" i="1"/>
  <c r="F109" i="1" s="1"/>
  <c r="J28" i="1"/>
  <c r="J101" i="1"/>
  <c r="J189" i="1"/>
  <c r="H193" i="1"/>
  <c r="F190" i="1"/>
  <c r="F193" i="1" s="1"/>
  <c r="G193" i="1"/>
  <c r="J51" i="1"/>
  <c r="M156" i="1"/>
  <c r="F85" i="1"/>
  <c r="G85" i="1"/>
  <c r="H72" i="1"/>
  <c r="G72" i="1" s="1"/>
  <c r="F72" i="1" s="1"/>
  <c r="H71" i="1"/>
  <c r="G71" i="1" s="1"/>
  <c r="F71" i="1" s="1"/>
  <c r="K51" i="1"/>
  <c r="H89" i="1"/>
  <c r="K47" i="1"/>
  <c r="G86" i="1"/>
  <c r="G89" i="1" s="1"/>
  <c r="G78" i="1"/>
  <c r="H81" i="1"/>
  <c r="F161" i="1"/>
  <c r="T160" i="1"/>
  <c r="J47" i="1"/>
  <c r="R13" i="1"/>
  <c r="H98" i="1"/>
  <c r="G98" i="1" s="1"/>
  <c r="R51" i="1"/>
  <c r="R47" i="1"/>
  <c r="R101" i="1"/>
  <c r="G99" i="1"/>
  <c r="M101" i="1"/>
  <c r="L101" i="1"/>
  <c r="H70" i="1"/>
  <c r="J73" i="1"/>
  <c r="I73" i="1"/>
  <c r="O200" i="1"/>
  <c r="P36" i="1"/>
  <c r="F36" i="1"/>
  <c r="F52" i="1"/>
  <c r="J199" i="1" l="1"/>
  <c r="H199" i="1" s="1"/>
  <c r="F159" i="1"/>
  <c r="P113" i="1"/>
  <c r="H155" i="1"/>
  <c r="G155" i="1" s="1"/>
  <c r="R156" i="1"/>
  <c r="F113" i="1"/>
  <c r="P55" i="1"/>
  <c r="F55" i="1"/>
  <c r="P153" i="1"/>
  <c r="F188" i="1"/>
  <c r="P27" i="1"/>
  <c r="F27" i="1" s="1"/>
  <c r="F164" i="1"/>
  <c r="H189" i="1"/>
  <c r="P11" i="1"/>
  <c r="F86" i="1"/>
  <c r="F89" i="1" s="1"/>
  <c r="P100" i="1"/>
  <c r="F100" i="1" s="1"/>
  <c r="P68" i="1"/>
  <c r="P66" i="1"/>
  <c r="P189" i="1"/>
  <c r="F117" i="1"/>
  <c r="G77" i="1"/>
  <c r="P59" i="1"/>
  <c r="Q51" i="1"/>
  <c r="G186" i="1"/>
  <c r="G189" i="1" s="1"/>
  <c r="Q160" i="1"/>
  <c r="P157" i="1"/>
  <c r="T156" i="1"/>
  <c r="Q46" i="1"/>
  <c r="P46" i="1" s="1"/>
  <c r="F46" i="1" s="1"/>
  <c r="N200" i="1"/>
  <c r="F50" i="1"/>
  <c r="P12" i="1"/>
  <c r="Q28" i="1"/>
  <c r="P117" i="1"/>
  <c r="F120" i="1"/>
  <c r="F121" i="1" s="1"/>
  <c r="P121" i="1"/>
  <c r="G105" i="1"/>
  <c r="F105" i="1"/>
  <c r="P164" i="1"/>
  <c r="P10" i="1"/>
  <c r="J156" i="1"/>
  <c r="P98" i="1"/>
  <c r="F98" i="1" s="1"/>
  <c r="H44" i="1"/>
  <c r="G44" i="1" s="1"/>
  <c r="H28" i="1"/>
  <c r="H160" i="1"/>
  <c r="G160" i="1"/>
  <c r="H73" i="1"/>
  <c r="G70" i="1"/>
  <c r="G73" i="1" s="1"/>
  <c r="H68" i="1"/>
  <c r="G68" i="1" s="1"/>
  <c r="H51" i="1"/>
  <c r="L69" i="1"/>
  <c r="R69" i="1"/>
  <c r="H67" i="1"/>
  <c r="G67" i="1" s="1"/>
  <c r="H153" i="1"/>
  <c r="G153" i="1" s="1"/>
  <c r="G81" i="1"/>
  <c r="F78" i="1"/>
  <c r="F81" i="1" s="1"/>
  <c r="G101" i="1"/>
  <c r="I69" i="1"/>
  <c r="P51" i="1"/>
  <c r="G51" i="1"/>
  <c r="H101" i="1"/>
  <c r="F26" i="1"/>
  <c r="G28" i="1"/>
  <c r="M69" i="1"/>
  <c r="P44" i="1"/>
  <c r="H66" i="1"/>
  <c r="G66" i="1" s="1"/>
  <c r="J69" i="1"/>
  <c r="H10" i="1"/>
  <c r="J13" i="1"/>
  <c r="Q101" i="1"/>
  <c r="Q199" i="1" l="1"/>
  <c r="P199" i="1" s="1"/>
  <c r="Q156" i="1"/>
  <c r="P155" i="1"/>
  <c r="F155" i="1" s="1"/>
  <c r="P160" i="1"/>
  <c r="P28" i="1"/>
  <c r="F11" i="1"/>
  <c r="F186" i="1"/>
  <c r="F189" i="1" s="1"/>
  <c r="F157" i="1"/>
  <c r="F160" i="1" s="1"/>
  <c r="F66" i="1"/>
  <c r="P47" i="1"/>
  <c r="F68" i="1"/>
  <c r="F153" i="1"/>
  <c r="F25" i="1"/>
  <c r="F28" i="1" s="1"/>
  <c r="Q47" i="1"/>
  <c r="Q13" i="1"/>
  <c r="H47" i="1"/>
  <c r="P13" i="1"/>
  <c r="T200" i="1"/>
  <c r="F12" i="1"/>
  <c r="M200" i="1"/>
  <c r="F70" i="1"/>
  <c r="F73" i="1" s="1"/>
  <c r="R200" i="1"/>
  <c r="H198" i="1"/>
  <c r="G198" i="1" s="1"/>
  <c r="H156" i="1"/>
  <c r="F51" i="1"/>
  <c r="K200" i="1"/>
  <c r="L200" i="1"/>
  <c r="G199" i="1"/>
  <c r="H69" i="1"/>
  <c r="G69" i="1"/>
  <c r="P197" i="1"/>
  <c r="G10" i="1"/>
  <c r="H13" i="1"/>
  <c r="G156" i="1"/>
  <c r="F44" i="1"/>
  <c r="F47" i="1" s="1"/>
  <c r="G47" i="1"/>
  <c r="Q69" i="1"/>
  <c r="P101" i="1"/>
  <c r="F99" i="1"/>
  <c r="F101" i="1" s="1"/>
  <c r="I200" i="1"/>
  <c r="H197" i="1"/>
  <c r="J200" i="1"/>
  <c r="P156" i="1" l="1"/>
  <c r="F156" i="1"/>
  <c r="F199" i="1"/>
  <c r="G197" i="1"/>
  <c r="H200" i="1"/>
  <c r="F67" i="1"/>
  <c r="F69" i="1" s="1"/>
  <c r="P69" i="1"/>
  <c r="P198" i="1"/>
  <c r="Q200" i="1"/>
  <c r="F10" i="1"/>
  <c r="F13" i="1" s="1"/>
  <c r="G13" i="1"/>
  <c r="F198" i="1" l="1"/>
  <c r="P200" i="1"/>
  <c r="G200" i="1"/>
  <c r="F197" i="1"/>
  <c r="F200" i="1" l="1"/>
</calcChain>
</file>

<file path=xl/sharedStrings.xml><?xml version="1.0" encoding="utf-8"?>
<sst xmlns="http://schemas.openxmlformats.org/spreadsheetml/2006/main" count="253" uniqueCount="89">
  <si>
    <t>Drogi publiczne gminne</t>
  </si>
  <si>
    <t>Pozostała działalność</t>
  </si>
  <si>
    <t>TRANSPORT I ŁĄCZNOŚĆ</t>
  </si>
  <si>
    <t>ADMINISTRACJA PUBLICZNA</t>
  </si>
  <si>
    <t>GOSPODARKA  KOMUNALNA I OCHRONA ŚRODOWISKA</t>
  </si>
  <si>
    <t xml:space="preserve">Pozostała działalność </t>
  </si>
  <si>
    <t>TURYSTYKA</t>
  </si>
  <si>
    <t>w tym:</t>
  </si>
  <si>
    <t>Dział</t>
  </si>
  <si>
    <t>Rozdział</t>
  </si>
  <si>
    <t>Urzędy gmin (miast i miast na prawach powiatu)</t>
  </si>
  <si>
    <t>§</t>
  </si>
  <si>
    <t>Wynagrodzenia bezosobowe</t>
  </si>
  <si>
    <t>Zakup materiałów i wyposażenia</t>
  </si>
  <si>
    <t>Zakup usług pozostałych</t>
  </si>
  <si>
    <t>Dodatkowe wynagrodzenie roczne</t>
  </si>
  <si>
    <t>Nazwa działu, rozdziału i paragrafu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</si>
  <si>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</si>
  <si>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</si>
  <si>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</si>
  <si>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</si>
  <si>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</si>
  <si>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</si>
  <si>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</si>
  <si>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</si>
  <si>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</si>
  <si>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</si>
  <si>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</si>
  <si>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</si>
  <si>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Wydatki inwestycyjne jednostek budżetowych</t>
  </si>
  <si>
    <t>Ochrona powietrza atmosferycznego i klimatu</t>
  </si>
  <si>
    <t>OGÓŁEM</t>
  </si>
  <si>
    <t xml:space="preserve">przed zmianą </t>
  </si>
  <si>
    <t xml:space="preserve">zmniejszenia </t>
  </si>
  <si>
    <t>zwiększenia</t>
  </si>
  <si>
    <t>po zmianach</t>
  </si>
  <si>
    <t xml:space="preserve">Uzasadnienie zmian: </t>
  </si>
  <si>
    <t>Dotacje celowe z budżetu na finansowanie lub dofinansowanie kosztów realizacji inwestycji i zakupów inwestycyjnych innych jednostek sektora finansów publicznych</t>
  </si>
  <si>
    <t>świadczenia na rzecz osób fizycznych</t>
  </si>
  <si>
    <t>Rady Miejskiej w Nowym Dworze Mazowieckim</t>
  </si>
  <si>
    <t xml:space="preserve">wyszcze -gólnienie </t>
  </si>
  <si>
    <t>wydatki jednostek budżetowych</t>
  </si>
  <si>
    <t>inwestycje i zakupy inwestycyjne</t>
  </si>
  <si>
    <t>wypłaty z tytułu porę- czeń i gwa- rancji</t>
  </si>
  <si>
    <t>zakup i objęcie akcji i udzia-łów oraz wnie- sienie wkładów do spółek prawa handlo -wego</t>
  </si>
  <si>
    <t>wydatki o charak- terze dotacyj-nym na inwesty-cje  i zakupy inwesty-cyjne</t>
  </si>
  <si>
    <t>Działalność Państwowego Gospodarstwa Wodnego Wody Polskie</t>
  </si>
  <si>
    <t xml:space="preserve">zwiększenie planu wydatków realizowanych przez Urząd Miejski -Stanowisko ds. Zarządzania Kryzysowego, OC i Obronności;  </t>
  </si>
  <si>
    <t>1/ zmniejszenie środków będących w dyspozycji Urzędu Miejskiego -Wydział Finansowy;</t>
  </si>
  <si>
    <t xml:space="preserve">w § 4170 zwiększenie o kwotę 14.232,00 zł - środki z przeznaczeniem na wynagrodzenia bezosobowe (pełnienie funkcji Inspektora Ochrony danych Osobowych); źródło pokrycia wydatku: środki z przeniesienia z dz. 750 rozdz. 75023 z § 4040; </t>
  </si>
  <si>
    <t xml:space="preserve">w § 4210 zwiększenie o kwotę 500,00 zł - środki z przeznaczeniem na zakup materiałów archiwalnych; źródło pokrycia wydatku: środki z przeniesienia z dz. 750 rozdz. 75023 z § 4040; </t>
  </si>
  <si>
    <t xml:space="preserve">w § 4300 zwiększenie o kwotę 5.000,00 zł - środki z przeznaczeniem na usługi pozostałe (niszczenie dokumentacji archiwalnej, montaż moskitier w Archiwum Zakładowym); źródło pokrycia wydatku: środki z przeniesienia z dz. 750 rozdz. 75023 z § 4040; </t>
  </si>
  <si>
    <t>zmiany w planie wydatków realizowanych przez  Urząd Miejski - Wydział Projektów Infrastrukturalnych;</t>
  </si>
  <si>
    <t>1/ zmiany w planie wydatków realizowanych przez  Urząd Miejski - Wydział Projektów Infrastrukturalnych;</t>
  </si>
  <si>
    <t>1/  płatność ze środków zagranicznych UE:</t>
  </si>
  <si>
    <t>w § 6059 zwiększenie o kwotę 80.228,57 zł; źródło pokrycia wydatku: środki z przeniesienia z dz. 750 rozdz. 75095 z § 4039</t>
  </si>
  <si>
    <t>w § 6057 zwiększenie o kwotę 320.914,28 zł; źródło pokrycia wydatku: środki z przeniesienia z dz. 750 rozdz. 75095 z § 4037</t>
  </si>
  <si>
    <t>w § 6057 zwiększenie o kwotę 543.898,32 zł; źródło pokrycia wydatku: środki z przeniesienia z dz. 750 rozdz. 75095 z § 4037</t>
  </si>
  <si>
    <t>w § 6059 zwiększenie o kwotę 135.974,58 zł; źródło pokrycia wydatku: środki z przeniesienia z dz. 750 rozdz. 75095 z § 4039</t>
  </si>
  <si>
    <t>w § 4039 zmniejszenie o kwotę 238.866,16 zł;  przeniesienie środków : 1/ w ramach rozdz. 75095 do §  6059 -22.663,01 zł, 2/ do dz. 630 rozdz. 63095 § 6059 - 135.974,58 zł , 3/ do dz. 900 rozdz. 90005 § 6059 - 80.228,57 zł</t>
  </si>
  <si>
    <t xml:space="preserve">w § 6059 zwiększenie o kwotę 25.284,55 zł; źródło pokrycia wydatku: środki z przeniesienia: 1/ w ramach rozdz. 75095 z § 4039 - 22.663,01 zł 2/ z dz. 600 rozdz. 60016 § 6050 - 2.621,54 zł </t>
  </si>
  <si>
    <t xml:space="preserve">w § 6050 zwiększenie o kwotę 29.077,24 zł; źródło pokrycia wydatku: środki z przeniesienia z dz. 600 rozdz. 60016 § 6050 z zadania inwestycyjnego pn.  Utworzenie dwóch parkingów Park &amp; Ride; </t>
  </si>
  <si>
    <t>zwiększenie środków do dyspozycji Urzędu Miejskiego - Wydział Projektów Infrastrukturalnych, związanych z realizacją zadań na podstawie umów między jednostkami samorządu terytorialnego;</t>
  </si>
  <si>
    <t>w § 4300 zwiększenie o kwotę 89.052,52 zł - wprowadzenie środków na realizację zadania pn. Inwentaryzacja indywidualnych źródeł ciepła na terenie miasta Nowy Dwór Mazowiecki - pomoc finansowa w formie dotacji celowej ze środków Samorządu Województwa Mazowieckiego w Warszawie z przeznaczeniem na dofinansowanie w ramach programu pn. Mazowiecki Instrument Wsparcia Ochrony Powietrza MAZOWSZE 2020 (zgodnie z uchwałami Sejmiku Województwa Mazowieckiego: Nr 100/20 z dnia 07.07.2020 r.  oraz  Nr 172/20  i Nr 175/20 z dnia 15.XII.2020 r.);</t>
  </si>
  <si>
    <r>
      <t xml:space="preserve">wprowadzenie środków finansowych na realizację Projektu pn. </t>
    </r>
    <r>
      <rPr>
        <b/>
        <i/>
        <sz val="9"/>
        <rFont val="Verdana"/>
        <family val="2"/>
        <charset val="238"/>
      </rPr>
      <t xml:space="preserve">"Wirtualny Warszawski Obszar Funkcjonalny (Virtual WOF)" </t>
    </r>
    <r>
      <rPr>
        <i/>
        <sz val="9"/>
        <rFont val="Verdana"/>
        <family val="2"/>
        <charset val="238"/>
      </rPr>
      <t xml:space="preserve">w ramach Regionalnego Programu Operacyjnego Województwa Mazowieckiego 2014-2020 finansowanego z Europejskiego Funduszu Rozwoju Regionalnego; </t>
    </r>
    <r>
      <rPr>
        <b/>
        <i/>
        <sz val="9"/>
        <rFont val="Verdana"/>
        <family val="2"/>
        <charset val="238"/>
      </rPr>
      <t>Projekt objęty WPF;</t>
    </r>
  </si>
  <si>
    <r>
      <t xml:space="preserve">zmiana klasyfikacji budżetowej oraz wysokości środków finansowych na realizację Projektu pn. </t>
    </r>
    <r>
      <rPr>
        <b/>
        <i/>
        <sz val="9"/>
        <rFont val="Verdana"/>
        <family val="2"/>
        <charset val="238"/>
      </rPr>
      <t>"Wirtualny Warszawski Obszar Funkcjonalny (Virtual WOF)"</t>
    </r>
    <r>
      <rPr>
        <i/>
        <sz val="9"/>
        <rFont val="Verdana"/>
        <family val="2"/>
        <charset val="238"/>
      </rPr>
      <t xml:space="preserve"> w ramach Regionalnego Programu Operacyjnego Województwa Mazowieckiego 2014-2020 finansowanego z Europejskiego Funduszu Rozwoju Regionalnego;</t>
    </r>
    <r>
      <rPr>
        <b/>
        <i/>
        <sz val="9"/>
        <rFont val="Verdana"/>
        <family val="2"/>
        <charset val="238"/>
      </rPr>
      <t xml:space="preserve"> Projekt objęty WPF;</t>
    </r>
  </si>
  <si>
    <r>
      <t xml:space="preserve">w § 6050 zwiększenie o kwotę 810,00 zł - środki z przeznaczeniem na zadania inwestycyjne pn. </t>
    </r>
    <r>
      <rPr>
        <b/>
        <i/>
        <sz val="9"/>
        <rFont val="Verdana"/>
        <family val="2"/>
        <charset val="238"/>
      </rPr>
      <t xml:space="preserve">Modernizacja dróg miejskich </t>
    </r>
    <r>
      <rPr>
        <i/>
        <sz val="9"/>
        <rFont val="Verdana"/>
        <family val="2"/>
        <charset val="238"/>
      </rPr>
      <t xml:space="preserve">(wykonanie dokumentacji progów zwalniających na ul. Bema i ul. Malewicza w Nowym Dworze Mazowieckim) - zgodnie z celem wskazanym przez darczyńcę ; </t>
    </r>
    <r>
      <rPr>
        <b/>
        <i/>
        <sz val="9"/>
        <rFont val="Verdana"/>
        <family val="2"/>
        <charset val="238"/>
      </rPr>
      <t>zadanie nieobjęte WPF</t>
    </r>
    <r>
      <rPr>
        <i/>
        <sz val="9"/>
        <rFont val="Verdana"/>
        <family val="2"/>
        <charset val="238"/>
      </rPr>
      <t>; źródło pokrycia wydatku: środki ze zwiększonych dochodów budżetowych - darowizna na rzecz Miasta</t>
    </r>
  </si>
  <si>
    <t>2/ wkład własny Miasta (wydatki kwalifikowalne):</t>
  </si>
  <si>
    <t xml:space="preserve">w § 4040 zmniejszenie o kwotę 46.093,54 zł - korekta wysokości środków zabezpieczonych na dodatkowe wynagrodzenie roczne; przeniesienie środków: 1/ w ramach rozdz. 75023 do §§  4170, 4210, 4300 -łącznie 19.732,00 zł, 2/ do dz. 900 rozdz. 90025 § 6220 - 26.361,54 zł </t>
  </si>
  <si>
    <t>w § 6057 zwiększenie o kwotę 101.138,21 zł; źródło pokrycia wydatku:  1/ zwiększenie o kwotę 10.486,18 zł (środki ze zwiększonych dochodów budżetowych - dotacja na realizację zadania), 2/ zwiększenia o kwotę 90.652,03 zł - środki z przeniesienia w ramach rozdz. 75095 z § 4037</t>
  </si>
  <si>
    <t>3/ środki własne Miasta (wydatki niekwalifikowalne):</t>
  </si>
  <si>
    <t>w § 6220 zwiększenie o kwotę 27.105,75 zł -środki przeznaczone na dotację celową dla Państwowego Gospodarstwa Wodnego Wody Polskie w Warszawie na dofinansowanie wykonania kompleksowej dokumentacji projektowej dla przedsięwzięcia inwestycyjnego pn. „Rozbudowa prawego wału przeciwpowodziowego rzeki Wisły na Odcinku Jabłonna - Nowy Dwór Mazowiecki”; źródło pokrycia wydatku: 1/ 744,21 zł - środki ze zwiększonych dochodów budżetowych  2/  26.361,54 zł - środki z przeniesienia z dz. 750 rozdz. 75023 § 4040 (FIN);</t>
  </si>
  <si>
    <t>2/ zmiany w planie wydatków realizowanych przez  Urząd Miejski - Wydział Gospodarki Komunalnej;</t>
  </si>
  <si>
    <t>Lokalny transport zbiorowy</t>
  </si>
  <si>
    <t>Koszty postępowania sądowego i prokuratorskiego</t>
  </si>
  <si>
    <t>w § 4210 zmniejszenie o kwotę 37.200,00zł - korekta wysokości środków zabezpieczonych na zakup materiałów; przeniesienie środków rozdz. 60004 § 4610;</t>
  </si>
  <si>
    <t>zmiany w planie wydatków realizowanych przez  Urząd Miejski - Wydział Gospodarki Komunalnej;</t>
  </si>
  <si>
    <t>w § 4610 zwiększenie o kwotę 37.200,00 zł  - środki z przeznaczeniem na koszty postępowania odwoławczego (wyrok: z 17.VIII.2020 r.(sygn. KIO 1352/20), z 16.X.2020 r.(sygn. KIO 2389/20)); źródło pokrycia wydatku: środki z przeniesienia z  rozdz. 60016 z § 4210;</t>
  </si>
  <si>
    <t>2/ zwiększenie środków do dyspozycji Urzędu Miejskiego -Pełnomocnik ds. Ochrony Informacji Niejawnych;</t>
  </si>
  <si>
    <r>
      <t>w § 6050 zmniejszenie o kwotę 31.698,78 zł ze środków własnych miasta (wydatki niekwalifikowalne) na realizację zadania inwestycyjnego w ramach Projektu RPOWM 2014-2020, pn. "</t>
    </r>
    <r>
      <rPr>
        <b/>
        <i/>
        <sz val="9"/>
        <rFont val="Verdana"/>
        <family val="2"/>
        <charset val="238"/>
      </rPr>
      <t>Utworzenie dwóch parkingów Park &amp; Ride"; Projekt objęty WPF</t>
    </r>
    <r>
      <rPr>
        <i/>
        <sz val="9"/>
        <rFont val="Verdana"/>
        <family val="2"/>
        <charset val="238"/>
      </rPr>
      <t>; przeniesienie środków do dz. 750 rozdz. 75095 do § 6050 -29.077,24 zł, do § 6059 -2.621,54 zł -realizacja Projektu pn. "Wirtualny Warszawski Obszar Funkcjonalny (Virtual WOF)"</t>
    </r>
  </si>
  <si>
    <t>w § 4037 zmniejszenie o kwotę 955.464,63 zł ; przeniesienie środków: 1/ w ramach rozdz. 75095 do §  6057 - 90.652,03 zł 2/ do dz. 630 rozdz. 63095 § 6057 - 543.898,32 zł, 3/ do dz. 900 rozdz. 90005 § 6057 - 320.914,28 zł</t>
  </si>
  <si>
    <t>OCHRONA ZDROWIA</t>
  </si>
  <si>
    <t>Przeciwdziałanie alkoholizmowi</t>
  </si>
  <si>
    <t xml:space="preserve">Dotacje celowe z budżetu jednostki samorządu terytorialnego, udzielone w trybie art. 221 ustawy, na finansowanie lub dofinansowanie zadań zleconych do realizacji organizacjom prowadzącym działalność pożytku publicznego </t>
  </si>
  <si>
    <t>w § 2360 zmniejszenie o kwotę 30.000,00 zł - ze środków zabezpieczonych na realizację zadań w zakresie działalności profilaktycznej w ramach współpracy z organizacjami pozarządowymi</t>
  </si>
  <si>
    <t>przeniesienie między paragrafami środków będących w dyspozycji Wieloosobowego Stanowiska ds. Społecznych;  środki finansowe przeznaczone na realizację zadań zgodnie z Programem Profilaktyki i Rozwiązywania Problemów Alkoholowych oraz Przeciwdziałania Narkomanii dla Miasta Nowy Dwór Mazowiecki na rok 2021:</t>
  </si>
  <si>
    <t xml:space="preserve">w § 4300 zwiększenie o kwotę 30.000,00 zł - uzupełnienie środków na zakup usług - realizacja programów edukacyjno - profilaktycznych </t>
  </si>
  <si>
    <t>z dnia 28 stycznia 2021r.</t>
  </si>
  <si>
    <t>Załącznik nr 2 do uchwały Nr XIX/282/2021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</si>
</sst>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color indexed="12"/>
      <name val="Arial CE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9"/>
      <name val="Arial CE"/>
      <charset val="238"/>
    </font>
    <font>
      <sz val="10"/>
      <color indexed="12"/>
      <name val="Arial CE"/>
      <family val="2"/>
      <charset val="238"/>
    </font>
    <font>
      <sz val="10"/>
      <color indexed="20"/>
      <name val="Arial CE"/>
      <family val="2"/>
      <charset val="238"/>
    </font>
    <font>
      <b/>
      <sz val="7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sz val="11"/>
      <name val="Arial CE"/>
      <charset val="238"/>
    </font>
    <font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7.5"/>
      <name val="Verdana"/>
      <family val="2"/>
      <charset val="238"/>
    </font>
    <font>
      <b/>
      <i/>
      <sz val="9"/>
      <name val="Verdana"/>
      <family val="2"/>
      <charset val="238"/>
    </font>
    <font>
      <sz val="9"/>
      <color indexed="12"/>
      <name val="Verdana"/>
      <family val="2"/>
      <charset val="238"/>
    </font>
    <font>
      <sz val="9"/>
      <color indexed="20"/>
      <name val="Verdana"/>
      <family val="2"/>
      <charset val="238"/>
    </font>
    <font>
      <sz val="9"/>
      <color rgb="FFFF0000"/>
      <name val="Verdana"/>
      <family val="2"/>
      <charset val="238"/>
    </font>
    <font>
      <b/>
      <sz val="9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0" xfId="0" applyFont="1" applyBorder="1"/>
    <xf numFmtId="0" fontId="7" fillId="0" borderId="0" xfId="0" applyFont="1" applyFill="1"/>
    <xf numFmtId="0" fontId="8" fillId="0" borderId="0" xfId="0" applyFont="1" applyBorder="1"/>
    <xf numFmtId="0" fontId="8" fillId="0" borderId="0" xfId="0" applyFont="1"/>
    <xf numFmtId="0" fontId="9" fillId="0" borderId="0" xfId="0" applyFont="1"/>
    <xf numFmtId="0" fontId="5" fillId="2" borderId="0" xfId="0" applyFont="1" applyFill="1" applyAlignment="1">
      <alignment horizontal="center" shrinkToFit="1"/>
    </xf>
    <xf numFmtId="0" fontId="10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3" fillId="0" borderId="0" xfId="0" applyFont="1" applyFill="1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3" xfId="0" applyFont="1" applyFill="1" applyBorder="1" applyAlignment="1">
      <alignment horizontal="center" vertical="center" wrapText="1" shrinkToFit="1"/>
    </xf>
    <xf numFmtId="0" fontId="14" fillId="2" borderId="4" xfId="0" applyFont="1" applyFill="1" applyBorder="1" applyAlignment="1">
      <alignment horizontal="center" vertical="center" wrapText="1" shrinkToFit="1"/>
    </xf>
    <xf numFmtId="0" fontId="12" fillId="3" borderId="5" xfId="0" applyFont="1" applyFill="1" applyBorder="1" applyAlignment="1">
      <alignment horizontal="center" vertical="center" shrinkToFit="1"/>
    </xf>
    <xf numFmtId="4" fontId="11" fillId="3" borderId="6" xfId="0" applyNumberFormat="1" applyFont="1" applyFill="1" applyBorder="1" applyAlignment="1">
      <alignment horizontal="right" vertical="center" shrinkToFit="1"/>
    </xf>
    <xf numFmtId="4" fontId="11" fillId="3" borderId="7" xfId="0" applyNumberFormat="1" applyFont="1" applyFill="1" applyBorder="1" applyAlignment="1">
      <alignment horizontal="right" vertical="center" shrinkToFit="1"/>
    </xf>
    <xf numFmtId="4" fontId="11" fillId="3" borderId="8" xfId="0" applyNumberFormat="1" applyFont="1" applyFill="1" applyBorder="1" applyAlignment="1">
      <alignment horizontal="right" vertical="center" shrinkToFit="1"/>
    </xf>
    <xf numFmtId="4" fontId="11" fillId="3" borderId="11" xfId="0" applyNumberFormat="1" applyFont="1" applyFill="1" applyBorder="1" applyAlignment="1">
      <alignment horizontal="right" vertical="center" shrinkToFit="1"/>
    </xf>
    <xf numFmtId="4" fontId="11" fillId="3" borderId="5" xfId="0" applyNumberFormat="1" applyFont="1" applyFill="1" applyBorder="1" applyAlignment="1">
      <alignment horizontal="right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4" fontId="12" fillId="3" borderId="13" xfId="0" applyNumberFormat="1" applyFont="1" applyFill="1" applyBorder="1" applyAlignment="1">
      <alignment horizontal="right" vertical="center" shrinkToFit="1"/>
    </xf>
    <xf numFmtId="4" fontId="12" fillId="3" borderId="14" xfId="0" applyNumberFormat="1" applyFont="1" applyFill="1" applyBorder="1" applyAlignment="1">
      <alignment horizontal="right" vertical="center" shrinkToFit="1"/>
    </xf>
    <xf numFmtId="4" fontId="12" fillId="3" borderId="15" xfId="0" applyNumberFormat="1" applyFont="1" applyFill="1" applyBorder="1" applyAlignment="1">
      <alignment horizontal="right" vertical="center" shrinkToFit="1"/>
    </xf>
    <xf numFmtId="4" fontId="11" fillId="0" borderId="16" xfId="0" applyNumberFormat="1" applyFont="1" applyFill="1" applyBorder="1" applyAlignment="1">
      <alignment horizontal="right" vertical="center" shrinkToFit="1"/>
    </xf>
    <xf numFmtId="4" fontId="11" fillId="0" borderId="7" xfId="0" applyNumberFormat="1" applyFont="1" applyFill="1" applyBorder="1" applyAlignment="1">
      <alignment horizontal="right" vertical="center" shrinkToFit="1"/>
    </xf>
    <xf numFmtId="4" fontId="11" fillId="0" borderId="8" xfId="0" applyNumberFormat="1" applyFont="1" applyFill="1" applyBorder="1" applyAlignment="1">
      <alignment horizontal="right" vertical="center" shrinkToFit="1"/>
    </xf>
    <xf numFmtId="0" fontId="12" fillId="2" borderId="5" xfId="0" applyFont="1" applyFill="1" applyBorder="1" applyAlignment="1">
      <alignment horizontal="center" vertical="center" shrinkToFit="1"/>
    </xf>
    <xf numFmtId="4" fontId="11" fillId="0" borderId="6" xfId="0" applyNumberFormat="1" applyFont="1" applyFill="1" applyBorder="1" applyAlignment="1">
      <alignment horizontal="right" vertical="center" shrinkToFit="1"/>
    </xf>
    <xf numFmtId="4" fontId="11" fillId="0" borderId="11" xfId="0" applyNumberFormat="1" applyFont="1" applyFill="1" applyBorder="1" applyAlignment="1">
      <alignment horizontal="right" vertical="center" shrinkToFit="1"/>
    </xf>
    <xf numFmtId="4" fontId="11" fillId="0" borderId="5" xfId="0" applyNumberFormat="1" applyFont="1" applyFill="1" applyBorder="1" applyAlignment="1">
      <alignment horizontal="right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4" fontId="12" fillId="0" borderId="13" xfId="0" applyNumberFormat="1" applyFont="1" applyFill="1" applyBorder="1" applyAlignment="1">
      <alignment horizontal="right" vertical="center" shrinkToFit="1"/>
    </xf>
    <xf numFmtId="4" fontId="12" fillId="0" borderId="14" xfId="0" applyNumberFormat="1" applyFont="1" applyFill="1" applyBorder="1" applyAlignment="1">
      <alignment horizontal="right" vertical="center" shrinkToFit="1"/>
    </xf>
    <xf numFmtId="4" fontId="12" fillId="0" borderId="15" xfId="0" applyNumberFormat="1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4" fontId="12" fillId="3" borderId="8" xfId="0" applyNumberFormat="1" applyFont="1" applyFill="1" applyBorder="1" applyAlignment="1">
      <alignment horizontal="right" vertical="center" shrinkToFit="1"/>
    </xf>
    <xf numFmtId="4" fontId="12" fillId="3" borderId="9" xfId="0" applyNumberFormat="1" applyFont="1" applyFill="1" applyBorder="1" applyAlignment="1">
      <alignment horizontal="right" vertical="center" shrinkToFit="1"/>
    </xf>
    <xf numFmtId="4" fontId="12" fillId="3" borderId="5" xfId="0" applyNumberFormat="1" applyFont="1" applyFill="1" applyBorder="1" applyAlignment="1">
      <alignment horizontal="right" vertical="center" shrinkToFit="1"/>
    </xf>
    <xf numFmtId="4" fontId="12" fillId="3" borderId="10" xfId="0" applyNumberFormat="1" applyFont="1" applyFill="1" applyBorder="1" applyAlignment="1">
      <alignment horizontal="right" vertical="center" shrinkToFit="1"/>
    </xf>
    <xf numFmtId="4" fontId="12" fillId="0" borderId="8" xfId="0" applyNumberFormat="1" applyFont="1" applyFill="1" applyBorder="1" applyAlignment="1">
      <alignment horizontal="right" vertical="center" shrinkToFit="1"/>
    </xf>
    <xf numFmtId="4" fontId="12" fillId="0" borderId="9" xfId="0" applyNumberFormat="1" applyFont="1" applyFill="1" applyBorder="1" applyAlignment="1">
      <alignment horizontal="right" vertical="center" shrinkToFit="1"/>
    </xf>
    <xf numFmtId="4" fontId="11" fillId="0" borderId="10" xfId="0" applyNumberFormat="1" applyFont="1" applyFill="1" applyBorder="1" applyAlignment="1">
      <alignment horizontal="right" vertical="center" shrinkToFit="1"/>
    </xf>
    <xf numFmtId="4" fontId="12" fillId="0" borderId="11" xfId="0" applyNumberFormat="1" applyFont="1" applyFill="1" applyBorder="1" applyAlignment="1">
      <alignment horizontal="right" vertical="center" shrinkToFit="1"/>
    </xf>
    <xf numFmtId="4" fontId="12" fillId="3" borderId="7" xfId="0" applyNumberFormat="1" applyFont="1" applyFill="1" applyBorder="1" applyAlignment="1">
      <alignment horizontal="right" vertical="center" shrinkToFit="1"/>
    </xf>
    <xf numFmtId="4" fontId="12" fillId="0" borderId="12" xfId="0" applyNumberFormat="1" applyFont="1" applyFill="1" applyBorder="1" applyAlignment="1">
      <alignment horizontal="right" vertical="center" shrinkToFit="1"/>
    </xf>
    <xf numFmtId="4" fontId="11" fillId="3" borderId="16" xfId="0" applyNumberFormat="1" applyFont="1" applyFill="1" applyBorder="1" applyAlignment="1">
      <alignment horizontal="right" vertical="center" shrinkToFit="1"/>
    </xf>
    <xf numFmtId="4" fontId="11" fillId="3" borderId="11" xfId="0" applyNumberFormat="1" applyFont="1" applyFill="1" applyBorder="1" applyAlignment="1">
      <alignment vertical="center" shrinkToFit="1"/>
    </xf>
    <xf numFmtId="0" fontId="16" fillId="0" borderId="0" xfId="0" applyFont="1" applyFill="1"/>
    <xf numFmtId="0" fontId="13" fillId="2" borderId="0" xfId="0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vertical="center" shrinkToFit="1"/>
    </xf>
    <xf numFmtId="0" fontId="11" fillId="3" borderId="5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left" vertical="center" shrinkToFit="1"/>
    </xf>
    <xf numFmtId="0" fontId="13" fillId="3" borderId="13" xfId="0" applyFont="1" applyFill="1" applyBorder="1" applyAlignment="1">
      <alignment horizontal="left" vertical="center" shrinkToFit="1"/>
    </xf>
    <xf numFmtId="0" fontId="13" fillId="0" borderId="6" xfId="0" applyFont="1" applyFill="1" applyBorder="1" applyAlignment="1">
      <alignment horizontal="left" vertical="center" shrinkToFit="1"/>
    </xf>
    <xf numFmtId="0" fontId="13" fillId="0" borderId="13" xfId="0" applyFont="1" applyFill="1" applyBorder="1" applyAlignment="1">
      <alignment horizontal="left" vertical="center" shrinkToFit="1"/>
    </xf>
    <xf numFmtId="0" fontId="13" fillId="3" borderId="16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justify" shrinkToFit="1"/>
    </xf>
    <xf numFmtId="0" fontId="14" fillId="2" borderId="1" xfId="0" applyFont="1" applyFill="1" applyBorder="1" applyAlignment="1">
      <alignment horizontal="center" vertical="center" shrinkToFit="1"/>
    </xf>
    <xf numFmtId="4" fontId="12" fillId="3" borderId="12" xfId="0" applyNumberFormat="1" applyFont="1" applyFill="1" applyBorder="1" applyAlignment="1">
      <alignment horizontal="right" vertical="center" shrinkToFit="1"/>
    </xf>
    <xf numFmtId="4" fontId="12" fillId="0" borderId="10" xfId="0" applyNumberFormat="1" applyFont="1" applyFill="1" applyBorder="1" applyAlignment="1">
      <alignment horizontal="right" vertical="center" shrinkToFi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center" vertical="center" shrinkToFit="1"/>
    </xf>
    <xf numFmtId="4" fontId="12" fillId="3" borderId="17" xfId="0" applyNumberFormat="1" applyFont="1" applyFill="1" applyBorder="1" applyAlignment="1">
      <alignment horizontal="right" vertical="center" shrinkToFit="1"/>
    </xf>
    <xf numFmtId="0" fontId="11" fillId="4" borderId="5" xfId="0" applyFont="1" applyFill="1" applyBorder="1" applyAlignment="1">
      <alignment horizontal="center" vertical="center" shrinkToFit="1"/>
    </xf>
    <xf numFmtId="0" fontId="11" fillId="4" borderId="12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left" vertical="center" shrinkToFit="1"/>
    </xf>
    <xf numFmtId="0" fontId="0" fillId="0" borderId="0" xfId="0" applyFont="1"/>
    <xf numFmtId="0" fontId="14" fillId="2" borderId="0" xfId="0" applyFont="1" applyFill="1" applyBorder="1"/>
    <xf numFmtId="0" fontId="13" fillId="2" borderId="0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4" fontId="5" fillId="2" borderId="0" xfId="0" applyNumberFormat="1" applyFont="1" applyFill="1" applyAlignment="1">
      <alignment horizontal="center" shrinkToFit="1"/>
    </xf>
    <xf numFmtId="4" fontId="6" fillId="0" borderId="0" xfId="0" applyNumberFormat="1" applyFont="1" applyBorder="1" applyAlignment="1">
      <alignment horizontal="justify" shrinkToFit="1"/>
    </xf>
    <xf numFmtId="4" fontId="10" fillId="0" borderId="0" xfId="0" applyNumberFormat="1" applyFont="1" applyAlignment="1">
      <alignment vertical="center" shrinkToFit="1"/>
    </xf>
    <xf numFmtId="4" fontId="5" fillId="2" borderId="0" xfId="0" applyNumberFormat="1" applyFont="1" applyFill="1" applyBorder="1" applyAlignment="1">
      <alignment horizontal="left" vertical="top" shrinkToFit="1"/>
    </xf>
    <xf numFmtId="4" fontId="6" fillId="0" borderId="0" xfId="0" applyNumberFormat="1" applyFont="1" applyAlignment="1">
      <alignment horizontal="right" shrinkToFit="1"/>
    </xf>
    <xf numFmtId="4" fontId="0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19" fillId="0" borderId="0" xfId="0" applyFont="1"/>
    <xf numFmtId="4" fontId="12" fillId="0" borderId="5" xfId="0" applyNumberFormat="1" applyFont="1" applyFill="1" applyBorder="1" applyAlignment="1">
      <alignment horizontal="right" vertical="center" shrinkToFit="1"/>
    </xf>
    <xf numFmtId="0" fontId="14" fillId="2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 shrinkToFit="1"/>
    </xf>
    <xf numFmtId="4" fontId="12" fillId="3" borderId="8" xfId="0" applyNumberFormat="1" applyFont="1" applyFill="1" applyBorder="1" applyAlignment="1">
      <alignment vertical="center" shrinkToFit="1"/>
    </xf>
    <xf numFmtId="4" fontId="11" fillId="3" borderId="5" xfId="0" applyNumberFormat="1" applyFont="1" applyFill="1" applyBorder="1" applyAlignment="1">
      <alignment vertical="center" shrinkToFit="1"/>
    </xf>
    <xf numFmtId="4" fontId="12" fillId="3" borderId="16" xfId="0" applyNumberFormat="1" applyFont="1" applyFill="1" applyBorder="1" applyAlignment="1">
      <alignment horizontal="right" vertical="center" shrinkToFit="1"/>
    </xf>
    <xf numFmtId="4" fontId="18" fillId="3" borderId="7" xfId="0" applyNumberFormat="1" applyFont="1" applyFill="1" applyBorder="1" applyAlignment="1">
      <alignment vertical="center" shrinkToFit="1"/>
    </xf>
    <xf numFmtId="4" fontId="0" fillId="0" borderId="0" xfId="0" applyNumberFormat="1" applyFont="1"/>
    <xf numFmtId="3" fontId="20" fillId="2" borderId="0" xfId="0" applyNumberFormat="1" applyFont="1" applyFill="1" applyBorder="1" applyAlignment="1">
      <alignment horizontal="right"/>
    </xf>
    <xf numFmtId="3" fontId="20" fillId="2" borderId="0" xfId="0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horizontal="right"/>
    </xf>
    <xf numFmtId="3" fontId="14" fillId="2" borderId="0" xfId="0" applyNumberFormat="1" applyFont="1" applyFill="1" applyBorder="1"/>
    <xf numFmtId="3" fontId="14" fillId="2" borderId="0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horizontal="right"/>
    </xf>
    <xf numFmtId="0" fontId="14" fillId="2" borderId="0" xfId="0" applyFont="1" applyFill="1" applyBorder="1" applyAlignment="1">
      <alignment vertical="center" shrinkToFit="1"/>
    </xf>
    <xf numFmtId="3" fontId="13" fillId="2" borderId="0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4" fontId="11" fillId="3" borderId="10" xfId="0" applyNumberFormat="1" applyFont="1" applyFill="1" applyBorder="1" applyAlignment="1">
      <alignment horizontal="right" vertical="center" shrinkToFit="1"/>
    </xf>
    <xf numFmtId="4" fontId="12" fillId="3" borderId="16" xfId="0" applyNumberFormat="1" applyFont="1" applyFill="1" applyBorder="1" applyAlignment="1">
      <alignment vertical="center" shrinkToFit="1"/>
    </xf>
    <xf numFmtId="4" fontId="6" fillId="0" borderId="0" xfId="0" applyNumberFormat="1" applyFont="1" applyBorder="1" applyAlignment="1">
      <alignment horizontal="right" shrinkToFit="1"/>
    </xf>
    <xf numFmtId="4" fontId="0" fillId="0" borderId="0" xfId="0" applyNumberFormat="1" applyFont="1" applyFill="1" applyAlignment="1">
      <alignment shrinkToFit="1"/>
    </xf>
    <xf numFmtId="4" fontId="2" fillId="0" borderId="0" xfId="0" applyNumberFormat="1" applyFont="1" applyAlignment="1">
      <alignment vertical="center" shrinkToFit="1"/>
    </xf>
    <xf numFmtId="4" fontId="6" fillId="0" borderId="0" xfId="0" applyNumberFormat="1" applyFont="1" applyBorder="1" applyAlignment="1">
      <alignment horizontal="right"/>
    </xf>
    <xf numFmtId="0" fontId="0" fillId="0" borderId="0" xfId="0" applyFont="1" applyFill="1"/>
    <xf numFmtId="0" fontId="2" fillId="0" borderId="0" xfId="0" applyFont="1" applyAlignment="1">
      <alignment vertical="center" shrinkToFit="1"/>
    </xf>
    <xf numFmtId="0" fontId="0" fillId="0" borderId="0" xfId="0" applyFill="1"/>
    <xf numFmtId="0" fontId="12" fillId="0" borderId="6" xfId="0" applyFont="1" applyFill="1" applyBorder="1" applyAlignment="1">
      <alignment horizontal="left" vertical="center" shrinkToFit="1"/>
    </xf>
    <xf numFmtId="4" fontId="24" fillId="0" borderId="5" xfId="0" applyNumberFormat="1" applyFont="1" applyFill="1" applyBorder="1" applyAlignment="1">
      <alignment horizontal="right" vertical="center" shrinkToFit="1"/>
    </xf>
    <xf numFmtId="0" fontId="12" fillId="0" borderId="13" xfId="0" applyFont="1" applyFill="1" applyBorder="1" applyAlignment="1">
      <alignment horizontal="left" vertical="center" shrinkToFit="1"/>
    </xf>
    <xf numFmtId="4" fontId="24" fillId="0" borderId="10" xfId="0" applyNumberFormat="1" applyFont="1" applyFill="1" applyBorder="1" applyAlignment="1">
      <alignment horizontal="right" vertical="center" shrinkToFit="1"/>
    </xf>
    <xf numFmtId="4" fontId="25" fillId="0" borderId="5" xfId="0" applyNumberFormat="1" applyFont="1" applyFill="1" applyBorder="1" applyAlignment="1">
      <alignment horizontal="right" vertical="center" shrinkToFit="1"/>
    </xf>
    <xf numFmtId="0" fontId="13" fillId="0" borderId="8" xfId="0" applyFont="1" applyFill="1" applyBorder="1" applyAlignment="1">
      <alignment horizontal="left" vertical="center" shrinkToFit="1"/>
    </xf>
    <xf numFmtId="0" fontId="26" fillId="2" borderId="5" xfId="0" applyFont="1" applyFill="1" applyBorder="1" applyAlignment="1">
      <alignment horizontal="center" vertical="center" shrinkToFit="1"/>
    </xf>
    <xf numFmtId="0" fontId="27" fillId="2" borderId="5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left" vertical="center" wrapText="1" shrinkToFit="1"/>
    </xf>
    <xf numFmtId="0" fontId="15" fillId="0" borderId="0" xfId="0" applyFont="1" applyFill="1" applyBorder="1" applyAlignment="1">
      <alignment horizontal="left" vertical="center" wrapText="1" shrinkToFit="1"/>
    </xf>
    <xf numFmtId="0" fontId="15" fillId="0" borderId="19" xfId="0" applyFont="1" applyFill="1" applyBorder="1" applyAlignment="1">
      <alignment horizontal="left" vertical="center" wrapText="1" shrinkToFit="1"/>
    </xf>
    <xf numFmtId="0" fontId="14" fillId="2" borderId="0" xfId="0" applyFont="1" applyFill="1" applyBorder="1" applyAlignment="1">
      <alignment horizontal="justify" vertical="center"/>
    </xf>
    <xf numFmtId="0" fontId="13" fillId="5" borderId="23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textRotation="45" shrinkToFit="1"/>
    </xf>
    <xf numFmtId="0" fontId="17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 shrinkToFit="1"/>
    </xf>
    <xf numFmtId="0" fontId="22" fillId="0" borderId="12" xfId="0" applyFont="1" applyFill="1" applyBorder="1" applyAlignment="1">
      <alignment horizontal="center" vertical="center" wrapText="1" shrinkToFi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justify" vertical="center" shrinkToFit="1"/>
    </xf>
    <xf numFmtId="0" fontId="13" fillId="2" borderId="5" xfId="0" applyFont="1" applyFill="1" applyBorder="1" applyAlignment="1">
      <alignment horizontal="justify" vertical="center" shrinkToFit="1"/>
    </xf>
    <xf numFmtId="0" fontId="13" fillId="2" borderId="12" xfId="0" applyFont="1" applyFill="1" applyBorder="1" applyAlignment="1">
      <alignment horizontal="justify" vertical="center" shrinkToFit="1"/>
    </xf>
    <xf numFmtId="0" fontId="12" fillId="4" borderId="8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2" fillId="4" borderId="12" xfId="0" applyFont="1" applyFill="1" applyBorder="1" applyAlignment="1">
      <alignment horizontal="left" vertical="top" wrapText="1"/>
    </xf>
    <xf numFmtId="0" fontId="15" fillId="0" borderId="16" xfId="0" applyFont="1" applyFill="1" applyBorder="1" applyAlignment="1">
      <alignment horizontal="left" vertical="center" wrapText="1" shrinkToFit="1"/>
    </xf>
    <xf numFmtId="0" fontId="15" fillId="0" borderId="27" xfId="0" applyFont="1" applyFill="1" applyBorder="1" applyAlignment="1">
      <alignment horizontal="left" vertical="center" wrapText="1" shrinkToFit="1"/>
    </xf>
    <xf numFmtId="0" fontId="15" fillId="0" borderId="18" xfId="0" applyFont="1" applyFill="1" applyBorder="1" applyAlignment="1">
      <alignment horizontal="left" vertical="center" wrapText="1" shrinkToFit="1"/>
    </xf>
    <xf numFmtId="0" fontId="12" fillId="3" borderId="8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top" wrapText="1"/>
    </xf>
    <xf numFmtId="0" fontId="12" fillId="3" borderId="8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0" fontId="12" fillId="3" borderId="12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center" wrapText="1" shrinkToFit="1"/>
    </xf>
    <xf numFmtId="0" fontId="15" fillId="0" borderId="22" xfId="0" applyFont="1" applyFill="1" applyBorder="1" applyAlignment="1">
      <alignment horizontal="left" vertical="center" wrapText="1" shrinkToFit="1"/>
    </xf>
    <xf numFmtId="0" fontId="15" fillId="0" borderId="20" xfId="0" applyFont="1" applyFill="1" applyBorder="1" applyAlignment="1">
      <alignment horizontal="left" vertical="center" wrapText="1" shrinkToFi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600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6384896"/>
        <c:axId val="3663957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394688"/>
        <c:axId val="366395232"/>
      </c:lineChart>
      <c:catAx>
        <c:axId val="366384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663957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6395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66384896"/>
        <c:crosses val="autoZero"/>
        <c:crossBetween val="between"/>
      </c:valAx>
      <c:catAx>
        <c:axId val="366394688"/>
        <c:scaling>
          <c:orientation val="minMax"/>
        </c:scaling>
        <c:delete val="1"/>
        <c:axPos val="b"/>
        <c:majorTickMark val="out"/>
        <c:minorTickMark val="none"/>
        <c:tickLblPos val="nextTo"/>
        <c:crossAx val="366395232"/>
        <c:crosses val="autoZero"/>
        <c:auto val="0"/>
        <c:lblAlgn val="ctr"/>
        <c:lblOffset val="100"/>
        <c:noMultiLvlLbl val="0"/>
      </c:catAx>
      <c:valAx>
        <c:axId val="366395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6394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8226016"/>
        <c:axId val="418237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238528"/>
        <c:axId val="418228192"/>
      </c:lineChart>
      <c:catAx>
        <c:axId val="418226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82379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18237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8226016"/>
        <c:crosses val="autoZero"/>
        <c:crossBetween val="between"/>
      </c:valAx>
      <c:catAx>
        <c:axId val="418238528"/>
        <c:scaling>
          <c:orientation val="minMax"/>
        </c:scaling>
        <c:delete val="1"/>
        <c:axPos val="b"/>
        <c:majorTickMark val="out"/>
        <c:minorTickMark val="none"/>
        <c:tickLblPos val="nextTo"/>
        <c:crossAx val="418228192"/>
        <c:crosses val="autoZero"/>
        <c:auto val="0"/>
        <c:lblAlgn val="ctr"/>
        <c:lblOffset val="100"/>
        <c:noMultiLvlLbl val="0"/>
      </c:catAx>
      <c:valAx>
        <c:axId val="418228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18238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8239616"/>
        <c:axId val="418227104"/>
      </c:barChart>
      <c:catAx>
        <c:axId val="418239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82271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18227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8239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8236896"/>
        <c:axId val="418236352"/>
      </c:barChart>
      <c:catAx>
        <c:axId val="418236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82363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18236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8236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8239072"/>
        <c:axId val="4182276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232544"/>
        <c:axId val="418230368"/>
      </c:lineChart>
      <c:catAx>
        <c:axId val="418239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82276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18227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8239072"/>
        <c:crosses val="autoZero"/>
        <c:crossBetween val="between"/>
      </c:valAx>
      <c:catAx>
        <c:axId val="418232544"/>
        <c:scaling>
          <c:orientation val="minMax"/>
        </c:scaling>
        <c:delete val="1"/>
        <c:axPos val="b"/>
        <c:majorTickMark val="out"/>
        <c:minorTickMark val="none"/>
        <c:tickLblPos val="nextTo"/>
        <c:crossAx val="418230368"/>
        <c:crosses val="autoZero"/>
        <c:auto val="0"/>
        <c:lblAlgn val="ctr"/>
        <c:lblOffset val="100"/>
        <c:noMultiLvlLbl val="0"/>
      </c:catAx>
      <c:valAx>
        <c:axId val="418230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18232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8233088"/>
        <c:axId val="418226560"/>
      </c:barChart>
      <c:catAx>
        <c:axId val="418233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82265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18226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8233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8237440"/>
        <c:axId val="418240160"/>
      </c:barChart>
      <c:catAx>
        <c:axId val="418237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82401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18240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8237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8228736"/>
        <c:axId val="4182407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229280"/>
        <c:axId val="418229824"/>
      </c:lineChart>
      <c:catAx>
        <c:axId val="418228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82407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18240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8228736"/>
        <c:crosses val="autoZero"/>
        <c:crossBetween val="between"/>
      </c:valAx>
      <c:catAx>
        <c:axId val="418229280"/>
        <c:scaling>
          <c:orientation val="minMax"/>
        </c:scaling>
        <c:delete val="1"/>
        <c:axPos val="b"/>
        <c:majorTickMark val="out"/>
        <c:minorTickMark val="none"/>
        <c:tickLblPos val="nextTo"/>
        <c:crossAx val="418229824"/>
        <c:crosses val="autoZero"/>
        <c:auto val="0"/>
        <c:lblAlgn val="ctr"/>
        <c:lblOffset val="100"/>
        <c:noMultiLvlLbl val="0"/>
      </c:catAx>
      <c:valAx>
        <c:axId val="418229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18229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8230912"/>
        <c:axId val="418231456"/>
      </c:barChart>
      <c:catAx>
        <c:axId val="418230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82314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18231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8230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8233632"/>
        <c:axId val="418234176"/>
      </c:barChart>
      <c:catAx>
        <c:axId val="418233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8234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8234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8233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8234720"/>
        <c:axId val="418235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235808"/>
        <c:axId val="419553648"/>
      </c:lineChart>
      <c:catAx>
        <c:axId val="418234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82352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18235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8234720"/>
        <c:crosses val="autoZero"/>
        <c:crossBetween val="between"/>
      </c:valAx>
      <c:catAx>
        <c:axId val="418235808"/>
        <c:scaling>
          <c:orientation val="minMax"/>
        </c:scaling>
        <c:delete val="1"/>
        <c:axPos val="b"/>
        <c:majorTickMark val="out"/>
        <c:minorTickMark val="none"/>
        <c:tickLblPos val="nextTo"/>
        <c:crossAx val="419553648"/>
        <c:crosses val="autoZero"/>
        <c:auto val="0"/>
        <c:lblAlgn val="ctr"/>
        <c:lblOffset val="100"/>
        <c:noMultiLvlLbl val="0"/>
      </c:catAx>
      <c:valAx>
        <c:axId val="419553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18235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6385984"/>
        <c:axId val="366389792"/>
      </c:barChart>
      <c:catAx>
        <c:axId val="366385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663897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6389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66385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9544400"/>
        <c:axId val="419540592"/>
      </c:barChart>
      <c:catAx>
        <c:axId val="419544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5405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19540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544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9552016"/>
        <c:axId val="419554192"/>
      </c:barChart>
      <c:catAx>
        <c:axId val="419552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5541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19554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552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9546032"/>
        <c:axId val="4195411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542224"/>
        <c:axId val="419552560"/>
      </c:lineChart>
      <c:catAx>
        <c:axId val="419546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5411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19541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546032"/>
        <c:crosses val="autoZero"/>
        <c:crossBetween val="between"/>
      </c:valAx>
      <c:catAx>
        <c:axId val="419542224"/>
        <c:scaling>
          <c:orientation val="minMax"/>
        </c:scaling>
        <c:delete val="1"/>
        <c:axPos val="b"/>
        <c:majorTickMark val="out"/>
        <c:minorTickMark val="none"/>
        <c:tickLblPos val="nextTo"/>
        <c:crossAx val="419552560"/>
        <c:crosses val="autoZero"/>
        <c:auto val="0"/>
        <c:lblAlgn val="ctr"/>
        <c:lblOffset val="100"/>
        <c:noMultiLvlLbl val="0"/>
      </c:catAx>
      <c:valAx>
        <c:axId val="419552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19542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9548752"/>
        <c:axId val="419545488"/>
      </c:barChart>
      <c:catAx>
        <c:axId val="419548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5454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19545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548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9541680"/>
        <c:axId val="419553104"/>
      </c:barChart>
      <c:catAx>
        <c:axId val="419541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5531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19553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541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9554736"/>
        <c:axId val="4195552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555824"/>
        <c:axId val="419542768"/>
      </c:lineChart>
      <c:catAx>
        <c:axId val="419554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5552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19555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554736"/>
        <c:crosses val="autoZero"/>
        <c:crossBetween val="between"/>
      </c:valAx>
      <c:catAx>
        <c:axId val="419555824"/>
        <c:scaling>
          <c:orientation val="minMax"/>
        </c:scaling>
        <c:delete val="1"/>
        <c:axPos val="b"/>
        <c:majorTickMark val="out"/>
        <c:minorTickMark val="none"/>
        <c:tickLblPos val="nextTo"/>
        <c:crossAx val="419542768"/>
        <c:crosses val="autoZero"/>
        <c:auto val="0"/>
        <c:lblAlgn val="ctr"/>
        <c:lblOffset val="100"/>
        <c:noMultiLvlLbl val="0"/>
      </c:catAx>
      <c:valAx>
        <c:axId val="419542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19555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9543312"/>
        <c:axId val="419543856"/>
      </c:barChart>
      <c:catAx>
        <c:axId val="419543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5438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19543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543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9544944"/>
        <c:axId val="419550384"/>
      </c:barChart>
      <c:catAx>
        <c:axId val="419544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5503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19550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544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9546576"/>
        <c:axId val="4195471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547664"/>
        <c:axId val="419548208"/>
      </c:lineChart>
      <c:catAx>
        <c:axId val="419546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5471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19547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546576"/>
        <c:crosses val="autoZero"/>
        <c:crossBetween val="between"/>
      </c:valAx>
      <c:catAx>
        <c:axId val="419547664"/>
        <c:scaling>
          <c:orientation val="minMax"/>
        </c:scaling>
        <c:delete val="1"/>
        <c:axPos val="b"/>
        <c:majorTickMark val="out"/>
        <c:minorTickMark val="none"/>
        <c:tickLblPos val="nextTo"/>
        <c:crossAx val="419548208"/>
        <c:crosses val="autoZero"/>
        <c:auto val="0"/>
        <c:lblAlgn val="ctr"/>
        <c:lblOffset val="100"/>
        <c:noMultiLvlLbl val="0"/>
      </c:catAx>
      <c:valAx>
        <c:axId val="419548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19547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9549296"/>
        <c:axId val="419549840"/>
      </c:barChart>
      <c:catAx>
        <c:axId val="41954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5498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19549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549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6386528"/>
        <c:axId val="366396864"/>
      </c:barChart>
      <c:catAx>
        <c:axId val="366386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66396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6396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66386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9550928"/>
        <c:axId val="419551472"/>
      </c:barChart>
      <c:catAx>
        <c:axId val="419550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5514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19551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9550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0456448"/>
        <c:axId val="4204559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453184"/>
        <c:axId val="420457536"/>
      </c:lineChart>
      <c:catAx>
        <c:axId val="420456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04559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20455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0456448"/>
        <c:crosses val="autoZero"/>
        <c:crossBetween val="between"/>
      </c:valAx>
      <c:catAx>
        <c:axId val="420453184"/>
        <c:scaling>
          <c:orientation val="minMax"/>
        </c:scaling>
        <c:delete val="1"/>
        <c:axPos val="b"/>
        <c:majorTickMark val="out"/>
        <c:minorTickMark val="none"/>
        <c:tickLblPos val="nextTo"/>
        <c:crossAx val="420457536"/>
        <c:crosses val="autoZero"/>
        <c:auto val="0"/>
        <c:lblAlgn val="ctr"/>
        <c:lblOffset val="100"/>
        <c:noMultiLvlLbl val="0"/>
      </c:catAx>
      <c:valAx>
        <c:axId val="420457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0453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0449920"/>
        <c:axId val="420450464"/>
      </c:barChart>
      <c:catAx>
        <c:axId val="420449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04504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20450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0449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0452096"/>
        <c:axId val="420454272"/>
      </c:barChart>
      <c:catAx>
        <c:axId val="420452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0454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0454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0452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0458080"/>
        <c:axId val="4204493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451008"/>
        <c:axId val="420446112"/>
      </c:lineChart>
      <c:catAx>
        <c:axId val="420458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04493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20449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0458080"/>
        <c:crosses val="autoZero"/>
        <c:crossBetween val="between"/>
      </c:valAx>
      <c:catAx>
        <c:axId val="420451008"/>
        <c:scaling>
          <c:orientation val="minMax"/>
        </c:scaling>
        <c:delete val="1"/>
        <c:axPos val="b"/>
        <c:majorTickMark val="out"/>
        <c:minorTickMark val="none"/>
        <c:tickLblPos val="nextTo"/>
        <c:crossAx val="420446112"/>
        <c:crosses val="autoZero"/>
        <c:auto val="0"/>
        <c:lblAlgn val="ctr"/>
        <c:lblOffset val="100"/>
        <c:noMultiLvlLbl val="0"/>
      </c:catAx>
      <c:valAx>
        <c:axId val="420446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0451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0451552"/>
        <c:axId val="420459168"/>
      </c:barChart>
      <c:catAx>
        <c:axId val="420451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04591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20459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0451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0447200"/>
        <c:axId val="420452640"/>
      </c:barChart>
      <c:catAx>
        <c:axId val="420447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04526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20452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0447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0448288"/>
        <c:axId val="4204586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459712"/>
        <c:axId val="420447744"/>
      </c:lineChart>
      <c:catAx>
        <c:axId val="420448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04586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20458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0448288"/>
        <c:crosses val="autoZero"/>
        <c:crossBetween val="between"/>
      </c:valAx>
      <c:catAx>
        <c:axId val="420459712"/>
        <c:scaling>
          <c:orientation val="minMax"/>
        </c:scaling>
        <c:delete val="1"/>
        <c:axPos val="b"/>
        <c:majorTickMark val="out"/>
        <c:minorTickMark val="none"/>
        <c:tickLblPos val="nextTo"/>
        <c:crossAx val="420447744"/>
        <c:crosses val="autoZero"/>
        <c:auto val="0"/>
        <c:lblAlgn val="ctr"/>
        <c:lblOffset val="100"/>
        <c:noMultiLvlLbl val="0"/>
      </c:catAx>
      <c:valAx>
        <c:axId val="420447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0459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0453728"/>
        <c:axId val="4204569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454816"/>
        <c:axId val="420460256"/>
      </c:lineChart>
      <c:catAx>
        <c:axId val="420453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04569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20456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0453728"/>
        <c:crosses val="autoZero"/>
        <c:crossBetween val="between"/>
      </c:valAx>
      <c:catAx>
        <c:axId val="420454816"/>
        <c:scaling>
          <c:orientation val="minMax"/>
        </c:scaling>
        <c:delete val="1"/>
        <c:axPos val="b"/>
        <c:majorTickMark val="out"/>
        <c:minorTickMark val="none"/>
        <c:tickLblPos val="nextTo"/>
        <c:crossAx val="420460256"/>
        <c:crosses val="autoZero"/>
        <c:auto val="0"/>
        <c:lblAlgn val="ctr"/>
        <c:lblOffset val="100"/>
        <c:noMultiLvlLbl val="0"/>
      </c:catAx>
      <c:valAx>
        <c:axId val="4204602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0454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0460800"/>
        <c:axId val="420455360"/>
      </c:barChart>
      <c:catAx>
        <c:axId val="420460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04553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20455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0460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6392512"/>
        <c:axId val="3663930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396320"/>
        <c:axId val="366390336"/>
      </c:lineChart>
      <c:catAx>
        <c:axId val="366392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663930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66393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66392512"/>
        <c:crosses val="autoZero"/>
        <c:crossBetween val="between"/>
      </c:valAx>
      <c:catAx>
        <c:axId val="366396320"/>
        <c:scaling>
          <c:orientation val="minMax"/>
        </c:scaling>
        <c:delete val="1"/>
        <c:axPos val="b"/>
        <c:majorTickMark val="out"/>
        <c:minorTickMark val="none"/>
        <c:tickLblPos val="nextTo"/>
        <c:crossAx val="366390336"/>
        <c:crosses val="autoZero"/>
        <c:auto val="0"/>
        <c:lblAlgn val="ctr"/>
        <c:lblOffset val="100"/>
        <c:noMultiLvlLbl val="0"/>
      </c:catAx>
      <c:valAx>
        <c:axId val="366390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6396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0445568"/>
        <c:axId val="420446656"/>
      </c:barChart>
      <c:catAx>
        <c:axId val="420445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0446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0446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0445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0448832"/>
        <c:axId val="4212762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271856"/>
        <c:axId val="421269680"/>
      </c:lineChart>
      <c:catAx>
        <c:axId val="420448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2762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21276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0448832"/>
        <c:crosses val="autoZero"/>
        <c:crossBetween val="between"/>
      </c:valAx>
      <c:catAx>
        <c:axId val="421271856"/>
        <c:scaling>
          <c:orientation val="minMax"/>
        </c:scaling>
        <c:delete val="1"/>
        <c:axPos val="b"/>
        <c:majorTickMark val="out"/>
        <c:minorTickMark val="none"/>
        <c:tickLblPos val="nextTo"/>
        <c:crossAx val="421269680"/>
        <c:crosses val="autoZero"/>
        <c:auto val="0"/>
        <c:lblAlgn val="ctr"/>
        <c:lblOffset val="100"/>
        <c:noMultiLvlLbl val="0"/>
      </c:catAx>
      <c:valAx>
        <c:axId val="421269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1271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283824"/>
        <c:axId val="421281104"/>
      </c:barChart>
      <c:catAx>
        <c:axId val="421283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2811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21281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283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272944"/>
        <c:axId val="421282192"/>
      </c:barChart>
      <c:catAx>
        <c:axId val="421272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2821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21282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272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279472"/>
        <c:axId val="4212827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283280"/>
        <c:axId val="421284912"/>
      </c:lineChart>
      <c:catAx>
        <c:axId val="421279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2827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21282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279472"/>
        <c:crosses val="autoZero"/>
        <c:crossBetween val="between"/>
      </c:valAx>
      <c:catAx>
        <c:axId val="421283280"/>
        <c:scaling>
          <c:orientation val="minMax"/>
        </c:scaling>
        <c:delete val="1"/>
        <c:axPos val="b"/>
        <c:majorTickMark val="out"/>
        <c:minorTickMark val="none"/>
        <c:tickLblPos val="nextTo"/>
        <c:crossAx val="421284912"/>
        <c:crosses val="autoZero"/>
        <c:auto val="0"/>
        <c:lblAlgn val="ctr"/>
        <c:lblOffset val="100"/>
        <c:noMultiLvlLbl val="0"/>
      </c:catAx>
      <c:valAx>
        <c:axId val="42128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1283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281648"/>
        <c:axId val="421278928"/>
      </c:barChart>
      <c:catAx>
        <c:axId val="421281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2789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21278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281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272400"/>
        <c:axId val="421273488"/>
      </c:barChart>
      <c:catAx>
        <c:axId val="421272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273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1273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272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280016"/>
        <c:axId val="4212756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271312"/>
        <c:axId val="421275120"/>
      </c:lineChart>
      <c:catAx>
        <c:axId val="421280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2756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21275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280016"/>
        <c:crosses val="autoZero"/>
        <c:crossBetween val="between"/>
      </c:valAx>
      <c:catAx>
        <c:axId val="421271312"/>
        <c:scaling>
          <c:orientation val="minMax"/>
        </c:scaling>
        <c:delete val="1"/>
        <c:axPos val="b"/>
        <c:majorTickMark val="out"/>
        <c:minorTickMark val="none"/>
        <c:tickLblPos val="nextTo"/>
        <c:crossAx val="421275120"/>
        <c:crosses val="autoZero"/>
        <c:auto val="0"/>
        <c:lblAlgn val="ctr"/>
        <c:lblOffset val="100"/>
        <c:noMultiLvlLbl val="0"/>
      </c:catAx>
      <c:valAx>
        <c:axId val="421275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1271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284368"/>
        <c:axId val="421278384"/>
      </c:barChart>
      <c:catAx>
        <c:axId val="421284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2783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21278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284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280560"/>
        <c:axId val="421274576"/>
      </c:barChart>
      <c:catAx>
        <c:axId val="421280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2745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21274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280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6382720"/>
        <c:axId val="366391424"/>
      </c:barChart>
      <c:catAx>
        <c:axId val="366382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663914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66391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66382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270224"/>
        <c:axId val="4212707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277840"/>
        <c:axId val="421274032"/>
      </c:lineChart>
      <c:catAx>
        <c:axId val="421270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2707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21270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270224"/>
        <c:crosses val="autoZero"/>
        <c:crossBetween val="between"/>
      </c:valAx>
      <c:catAx>
        <c:axId val="421277840"/>
        <c:scaling>
          <c:orientation val="minMax"/>
        </c:scaling>
        <c:delete val="1"/>
        <c:axPos val="b"/>
        <c:majorTickMark val="out"/>
        <c:minorTickMark val="none"/>
        <c:tickLblPos val="nextTo"/>
        <c:crossAx val="421274032"/>
        <c:crosses val="autoZero"/>
        <c:auto val="0"/>
        <c:lblAlgn val="ctr"/>
        <c:lblOffset val="100"/>
        <c:noMultiLvlLbl val="0"/>
      </c:catAx>
      <c:valAx>
        <c:axId val="421274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1277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276752"/>
        <c:axId val="421277296"/>
      </c:barChart>
      <c:catAx>
        <c:axId val="421276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2772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21277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276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537776"/>
        <c:axId val="421530160"/>
      </c:barChart>
      <c:catAx>
        <c:axId val="421537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5301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21530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537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527984"/>
        <c:axId val="421525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38320"/>
        <c:axId val="421535056"/>
      </c:lineChart>
      <c:catAx>
        <c:axId val="421527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5258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21525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527984"/>
        <c:crosses val="autoZero"/>
        <c:crossBetween val="between"/>
      </c:valAx>
      <c:catAx>
        <c:axId val="421538320"/>
        <c:scaling>
          <c:orientation val="minMax"/>
        </c:scaling>
        <c:delete val="1"/>
        <c:axPos val="b"/>
        <c:majorTickMark val="out"/>
        <c:minorTickMark val="none"/>
        <c:tickLblPos val="nextTo"/>
        <c:crossAx val="421535056"/>
        <c:crosses val="autoZero"/>
        <c:auto val="0"/>
        <c:lblAlgn val="ctr"/>
        <c:lblOffset val="100"/>
        <c:noMultiLvlLbl val="0"/>
      </c:catAx>
      <c:valAx>
        <c:axId val="421535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1538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526352"/>
        <c:axId val="421530704"/>
      </c:barChart>
      <c:catAx>
        <c:axId val="421526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5307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21530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526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529616"/>
        <c:axId val="421528528"/>
      </c:barChart>
      <c:catAx>
        <c:axId val="421529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528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1528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529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531248"/>
        <c:axId val="4215247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31792"/>
        <c:axId val="421532336"/>
      </c:lineChart>
      <c:catAx>
        <c:axId val="421531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5247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21524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531248"/>
        <c:crosses val="autoZero"/>
        <c:crossBetween val="between"/>
      </c:valAx>
      <c:catAx>
        <c:axId val="421531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21532336"/>
        <c:crosses val="autoZero"/>
        <c:auto val="0"/>
        <c:lblAlgn val="ctr"/>
        <c:lblOffset val="100"/>
        <c:noMultiLvlLbl val="0"/>
      </c:catAx>
      <c:valAx>
        <c:axId val="421532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1531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534512"/>
        <c:axId val="421538864"/>
      </c:barChart>
      <c:catAx>
        <c:axId val="421534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5388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21538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534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537232"/>
        <c:axId val="421525264"/>
      </c:barChart>
      <c:catAx>
        <c:axId val="421537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5252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21525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537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526896"/>
        <c:axId val="4215236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33424"/>
        <c:axId val="421527440"/>
      </c:lineChart>
      <c:catAx>
        <c:axId val="421526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5236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21523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526896"/>
        <c:crosses val="autoZero"/>
        <c:crossBetween val="between"/>
      </c:valAx>
      <c:catAx>
        <c:axId val="421533424"/>
        <c:scaling>
          <c:orientation val="minMax"/>
        </c:scaling>
        <c:delete val="1"/>
        <c:axPos val="b"/>
        <c:majorTickMark val="out"/>
        <c:minorTickMark val="none"/>
        <c:tickLblPos val="nextTo"/>
        <c:crossAx val="421527440"/>
        <c:crosses val="autoZero"/>
        <c:auto val="0"/>
        <c:lblAlgn val="ctr"/>
        <c:lblOffset val="100"/>
        <c:noMultiLvlLbl val="0"/>
      </c:catAx>
      <c:valAx>
        <c:axId val="421527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1533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6383264"/>
        <c:axId val="366383808"/>
      </c:barChart>
      <c:catAx>
        <c:axId val="366383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663838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6383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66383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532880"/>
        <c:axId val="421535600"/>
      </c:barChart>
      <c:catAx>
        <c:axId val="421532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5356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21535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532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533968"/>
        <c:axId val="421536144"/>
      </c:barChart>
      <c:catAx>
        <c:axId val="421533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5361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21536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533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1536688"/>
        <c:axId val="4215290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24176"/>
        <c:axId val="422703712"/>
      </c:lineChart>
      <c:catAx>
        <c:axId val="421536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5290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21529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1536688"/>
        <c:crosses val="autoZero"/>
        <c:crossBetween val="between"/>
      </c:valAx>
      <c:catAx>
        <c:axId val="421524176"/>
        <c:scaling>
          <c:orientation val="minMax"/>
        </c:scaling>
        <c:delete val="1"/>
        <c:axPos val="b"/>
        <c:majorTickMark val="out"/>
        <c:minorTickMark val="none"/>
        <c:tickLblPos val="nextTo"/>
        <c:crossAx val="422703712"/>
        <c:crosses val="autoZero"/>
        <c:auto val="0"/>
        <c:lblAlgn val="ctr"/>
        <c:lblOffset val="100"/>
        <c:noMultiLvlLbl val="0"/>
      </c:catAx>
      <c:valAx>
        <c:axId val="422703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1524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2697184"/>
        <c:axId val="422699904"/>
      </c:barChart>
      <c:catAx>
        <c:axId val="422697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26999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22699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2697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2709696"/>
        <c:axId val="422702624"/>
      </c:barChart>
      <c:catAx>
        <c:axId val="422709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27026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22702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2709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2708064"/>
        <c:axId val="4226977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702080"/>
        <c:axId val="422696096"/>
      </c:lineChart>
      <c:catAx>
        <c:axId val="422708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26977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22697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2708064"/>
        <c:crosses val="autoZero"/>
        <c:crossBetween val="between"/>
      </c:valAx>
      <c:catAx>
        <c:axId val="422702080"/>
        <c:scaling>
          <c:orientation val="minMax"/>
        </c:scaling>
        <c:delete val="1"/>
        <c:axPos val="b"/>
        <c:majorTickMark val="out"/>
        <c:minorTickMark val="none"/>
        <c:tickLblPos val="nextTo"/>
        <c:crossAx val="422696096"/>
        <c:crosses val="autoZero"/>
        <c:auto val="0"/>
        <c:lblAlgn val="ctr"/>
        <c:lblOffset val="100"/>
        <c:noMultiLvlLbl val="0"/>
      </c:catAx>
      <c:valAx>
        <c:axId val="422696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2702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2695552"/>
        <c:axId val="422698272"/>
      </c:barChart>
      <c:catAx>
        <c:axId val="42269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26982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22698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2695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2704256"/>
        <c:axId val="422706432"/>
      </c:barChart>
      <c:catAx>
        <c:axId val="422704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27064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22706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2704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2705888"/>
        <c:axId val="422705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698816"/>
        <c:axId val="422699360"/>
      </c:lineChart>
      <c:catAx>
        <c:axId val="422705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27053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22705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2705888"/>
        <c:crosses val="autoZero"/>
        <c:crossBetween val="between"/>
      </c:valAx>
      <c:catAx>
        <c:axId val="422698816"/>
        <c:scaling>
          <c:orientation val="minMax"/>
        </c:scaling>
        <c:delete val="1"/>
        <c:axPos val="b"/>
        <c:majorTickMark val="out"/>
        <c:minorTickMark val="none"/>
        <c:tickLblPos val="nextTo"/>
        <c:crossAx val="422699360"/>
        <c:crosses val="autoZero"/>
        <c:auto val="0"/>
        <c:lblAlgn val="ctr"/>
        <c:lblOffset val="100"/>
        <c:noMultiLvlLbl val="0"/>
      </c:catAx>
      <c:valAx>
        <c:axId val="422699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2698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2706976"/>
        <c:axId val="422700448"/>
      </c:barChart>
      <c:catAx>
        <c:axId val="422706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27004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22700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2706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6387616"/>
        <c:axId val="3663881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390880"/>
        <c:axId val="366388704"/>
      </c:lineChart>
      <c:catAx>
        <c:axId val="366387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663881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6388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66387616"/>
        <c:crosses val="autoZero"/>
        <c:crossBetween val="between"/>
      </c:valAx>
      <c:catAx>
        <c:axId val="366390880"/>
        <c:scaling>
          <c:orientation val="minMax"/>
        </c:scaling>
        <c:delete val="1"/>
        <c:axPos val="b"/>
        <c:majorTickMark val="out"/>
        <c:minorTickMark val="none"/>
        <c:tickLblPos val="nextTo"/>
        <c:crossAx val="366388704"/>
        <c:crosses val="autoZero"/>
        <c:auto val="0"/>
        <c:lblAlgn val="ctr"/>
        <c:lblOffset val="100"/>
        <c:noMultiLvlLbl val="0"/>
      </c:catAx>
      <c:valAx>
        <c:axId val="366388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66390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2696640"/>
        <c:axId val="422700992"/>
      </c:barChart>
      <c:catAx>
        <c:axId val="422696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2700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2700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2696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2701536"/>
        <c:axId val="4227031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704800"/>
        <c:axId val="422707520"/>
      </c:lineChart>
      <c:catAx>
        <c:axId val="422701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27031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422703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2701536"/>
        <c:crosses val="autoZero"/>
        <c:crossBetween val="between"/>
      </c:valAx>
      <c:catAx>
        <c:axId val="422704800"/>
        <c:scaling>
          <c:orientation val="minMax"/>
        </c:scaling>
        <c:delete val="1"/>
        <c:axPos val="b"/>
        <c:majorTickMark val="out"/>
        <c:minorTickMark val="none"/>
        <c:tickLblPos val="nextTo"/>
        <c:crossAx val="422707520"/>
        <c:crosses val="autoZero"/>
        <c:auto val="0"/>
        <c:lblAlgn val="ctr"/>
        <c:lblOffset val="100"/>
        <c:noMultiLvlLbl val="0"/>
      </c:catAx>
      <c:valAx>
        <c:axId val="422707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2704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2708608"/>
        <c:axId val="422709152"/>
      </c:barChart>
      <c:catAx>
        <c:axId val="422708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27091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422709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2708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22710240"/>
        <c:axId val="422695008"/>
      </c:barChart>
      <c:catAx>
        <c:axId val="422710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26950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22695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22710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5298544"/>
        <c:axId val="435292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00720"/>
        <c:axId val="435290928"/>
      </c:lineChart>
      <c:catAx>
        <c:axId val="435298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352925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435292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35298544"/>
        <c:crosses val="autoZero"/>
        <c:crossBetween val="between"/>
      </c:valAx>
      <c:catAx>
        <c:axId val="435300720"/>
        <c:scaling>
          <c:orientation val="minMax"/>
        </c:scaling>
        <c:delete val="1"/>
        <c:axPos val="b"/>
        <c:majorTickMark val="out"/>
        <c:minorTickMark val="none"/>
        <c:tickLblPos val="nextTo"/>
        <c:crossAx val="435290928"/>
        <c:crosses val="autoZero"/>
        <c:auto val="0"/>
        <c:lblAlgn val="ctr"/>
        <c:lblOffset val="100"/>
        <c:noMultiLvlLbl val="0"/>
      </c:catAx>
      <c:valAx>
        <c:axId val="435290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35300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6389248"/>
        <c:axId val="136800688"/>
      </c:barChart>
      <c:catAx>
        <c:axId val="366389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68006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36800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66389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8225472"/>
        <c:axId val="418232000"/>
      </c:barChart>
      <c:catAx>
        <c:axId val="418225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8232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8232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18225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/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643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888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791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93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22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989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8083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2041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110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71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066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568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384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119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511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171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453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646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220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911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272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854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451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321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288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373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231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921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426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173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78997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475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631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062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527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574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516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366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628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974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2022" name="Wykres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680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917" name="Wykres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78529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78151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78627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781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293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834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236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065" name="Wykres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883" name="Wykres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694" name="Wykres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763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935" name="Wykres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636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894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987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2025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2036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2037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699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064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980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259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113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414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</xdr:col>
      <xdr:colOff>57150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166" name="Wykres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356" name="Wykres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635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218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299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766" name="Wykres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196</xdr:row>
      <xdr:rowOff>0</xdr:rowOff>
    </xdr:from>
    <xdr:to>
      <xdr:col>4</xdr:col>
      <xdr:colOff>0</xdr:colOff>
      <xdr:row>196</xdr:row>
      <xdr:rowOff>0</xdr:rowOff>
    </xdr:to>
    <xdr:graphicFrame macro="">
      <xdr:nvGraphicFramePr>
        <xdr:cNvPr id="1267" name="Wykres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05"/>
  <sheetViews>
    <sheetView tabSelected="1" zoomScale="70" zoomScaleNormal="70" zoomScaleSheetLayoutView="100" workbookViewId="0">
      <pane xSplit="8" ySplit="8" topLeftCell="I192" activePane="bottomRight" state="frozen"/>
      <selection pane="topRight" activeCell="I1" sqref="I1"/>
      <selection pane="bottomLeft" activeCell="A12" sqref="A12"/>
      <selection pane="bottomRight" activeCell="V132" sqref="V132"/>
    </sheetView>
  </sheetViews>
  <sheetFormatPr defaultRowHeight="15.75" customHeight="1" x14ac:dyDescent="0.25"/>
  <cols>
    <col min="1" max="1" width="4.33203125" style="13" customWidth="1"/>
    <col min="2" max="2" width="6.5546875" style="13" customWidth="1"/>
    <col min="3" max="3" width="5.33203125" style="13" customWidth="1"/>
    <col min="4" max="4" width="20.109375" style="82" customWidth="1"/>
    <col min="5" max="5" width="9.44140625" style="74" customWidth="1"/>
    <col min="6" max="6" width="13.33203125" style="127" customWidth="1"/>
    <col min="7" max="7" width="13.33203125" style="91" customWidth="1"/>
    <col min="8" max="8" width="13.33203125" style="88" customWidth="1"/>
    <col min="9" max="10" width="11.88671875" style="88" customWidth="1"/>
    <col min="11" max="12" width="11.88671875" style="128" customWidth="1"/>
    <col min="13" max="13" width="10.44140625" style="88" customWidth="1"/>
    <col min="14" max="14" width="9" style="88" customWidth="1"/>
    <col min="15" max="15" width="10.33203125" style="88" customWidth="1"/>
    <col min="16" max="16" width="12.33203125" style="14" customWidth="1"/>
    <col min="17" max="17" width="11.88671875" style="129" customWidth="1"/>
    <col min="18" max="18" width="11.88671875" style="88" customWidth="1"/>
    <col min="19" max="19" width="7.109375" style="88" hidden="1" customWidth="1"/>
    <col min="20" max="20" width="8.88671875" style="88" customWidth="1"/>
    <col min="21" max="21" width="4.44140625" customWidth="1"/>
    <col min="22" max="22" width="8.5546875" customWidth="1"/>
  </cols>
  <sheetData>
    <row r="1" spans="1:84" s="7" customFormat="1" ht="15.75" customHeight="1" x14ac:dyDescent="0.25">
      <c r="A1" s="143"/>
      <c r="B1" s="143"/>
      <c r="C1" s="143"/>
      <c r="D1" s="143"/>
      <c r="E1" s="143"/>
      <c r="F1" s="143"/>
      <c r="G1" s="143"/>
      <c r="H1" s="89"/>
      <c r="I1" s="113"/>
      <c r="J1" s="114"/>
      <c r="K1" s="113"/>
      <c r="L1" s="89"/>
      <c r="M1" s="110"/>
      <c r="N1" s="115"/>
      <c r="O1" s="115"/>
      <c r="P1" s="65"/>
      <c r="Q1" s="116"/>
      <c r="R1" s="89"/>
      <c r="S1" s="110"/>
      <c r="T1" s="110" t="s">
        <v>88</v>
      </c>
      <c r="U1" s="87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</row>
    <row r="2" spans="1:84" s="3" customFormat="1" ht="15.75" customHeight="1" x14ac:dyDescent="0.25">
      <c r="A2" s="64"/>
      <c r="B2" s="64"/>
      <c r="C2" s="92"/>
      <c r="D2" s="81"/>
      <c r="E2" s="64"/>
      <c r="F2" s="90"/>
      <c r="G2" s="90"/>
      <c r="H2" s="90"/>
      <c r="I2" s="117"/>
      <c r="J2" s="118"/>
      <c r="K2" s="114"/>
      <c r="L2" s="115"/>
      <c r="M2" s="111"/>
      <c r="N2" s="119"/>
      <c r="O2" s="119"/>
      <c r="P2" s="65"/>
      <c r="Q2" s="116"/>
      <c r="R2" s="103"/>
      <c r="S2" s="111"/>
      <c r="T2" s="111" t="s">
        <v>39</v>
      </c>
      <c r="U2" s="87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</row>
    <row r="3" spans="1:84" s="3" customFormat="1" ht="15.75" customHeight="1" x14ac:dyDescent="0.25">
      <c r="A3" s="64"/>
      <c r="B3" s="64"/>
      <c r="C3" s="92"/>
      <c r="D3" s="81"/>
      <c r="E3" s="64"/>
      <c r="F3" s="90"/>
      <c r="G3" s="90"/>
      <c r="H3" s="90"/>
      <c r="I3" s="117"/>
      <c r="J3" s="118"/>
      <c r="K3" s="114"/>
      <c r="L3" s="115"/>
      <c r="M3" s="120"/>
      <c r="N3" s="119"/>
      <c r="O3" s="119"/>
      <c r="P3" s="65"/>
      <c r="Q3" s="116"/>
      <c r="R3" s="103"/>
      <c r="S3" s="112"/>
      <c r="T3" s="112" t="s">
        <v>87</v>
      </c>
      <c r="U3" s="5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</row>
    <row r="4" spans="1:84" s="5" customFormat="1" ht="19.5" customHeight="1" x14ac:dyDescent="0.25">
      <c r="A4" s="148" t="s">
        <v>17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65"/>
      <c r="Q4" s="116"/>
      <c r="R4" s="103"/>
      <c r="S4" s="103"/>
      <c r="T4" s="103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s="5" customFormat="1" ht="15.75" customHeight="1" thickBot="1" x14ac:dyDescent="0.3">
      <c r="A5" s="147" t="s">
        <v>8</v>
      </c>
      <c r="B5" s="147" t="s">
        <v>9</v>
      </c>
      <c r="C5" s="149" t="s">
        <v>11</v>
      </c>
      <c r="D5" s="158" t="s">
        <v>16</v>
      </c>
      <c r="E5" s="176" t="s">
        <v>40</v>
      </c>
      <c r="F5" s="168" t="s">
        <v>20</v>
      </c>
      <c r="G5" s="150" t="s">
        <v>19</v>
      </c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2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s="9" customFormat="1" ht="15.75" customHeight="1" thickTop="1" x14ac:dyDescent="0.25">
      <c r="A6" s="147"/>
      <c r="B6" s="147"/>
      <c r="C6" s="149"/>
      <c r="D6" s="159"/>
      <c r="E6" s="177"/>
      <c r="F6" s="169"/>
      <c r="G6" s="144" t="s">
        <v>18</v>
      </c>
      <c r="H6" s="153" t="s">
        <v>19</v>
      </c>
      <c r="I6" s="154"/>
      <c r="J6" s="154"/>
      <c r="K6" s="154"/>
      <c r="L6" s="154"/>
      <c r="M6" s="154"/>
      <c r="N6" s="154"/>
      <c r="O6" s="161"/>
      <c r="P6" s="144" t="s">
        <v>22</v>
      </c>
      <c r="Q6" s="153" t="s">
        <v>19</v>
      </c>
      <c r="R6" s="154"/>
      <c r="S6" s="154"/>
      <c r="T6" s="155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4" s="9" customFormat="1" ht="15.75" customHeight="1" x14ac:dyDescent="0.25">
      <c r="A7" s="147"/>
      <c r="B7" s="147"/>
      <c r="C7" s="149"/>
      <c r="D7" s="159"/>
      <c r="E7" s="177"/>
      <c r="F7" s="169"/>
      <c r="G7" s="145"/>
      <c r="H7" s="156" t="s">
        <v>41</v>
      </c>
      <c r="I7" s="164" t="s">
        <v>7</v>
      </c>
      <c r="J7" s="165"/>
      <c r="K7" s="156" t="s">
        <v>26</v>
      </c>
      <c r="L7" s="156" t="s">
        <v>38</v>
      </c>
      <c r="M7" s="156" t="s">
        <v>24</v>
      </c>
      <c r="N7" s="156" t="s">
        <v>43</v>
      </c>
      <c r="O7" s="162" t="s">
        <v>27</v>
      </c>
      <c r="P7" s="145"/>
      <c r="Q7" s="156" t="s">
        <v>42</v>
      </c>
      <c r="R7" s="121" t="s">
        <v>21</v>
      </c>
      <c r="S7" s="171" t="s">
        <v>44</v>
      </c>
      <c r="T7" s="166" t="s">
        <v>45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4" s="63" customFormat="1" ht="90.75" customHeight="1" x14ac:dyDescent="0.25">
      <c r="A8" s="147"/>
      <c r="B8" s="147"/>
      <c r="C8" s="149"/>
      <c r="D8" s="160"/>
      <c r="E8" s="178"/>
      <c r="F8" s="170"/>
      <c r="G8" s="146"/>
      <c r="H8" s="157"/>
      <c r="I8" s="121" t="s">
        <v>23</v>
      </c>
      <c r="J8" s="121" t="s">
        <v>25</v>
      </c>
      <c r="K8" s="157"/>
      <c r="L8" s="157"/>
      <c r="M8" s="157"/>
      <c r="N8" s="157"/>
      <c r="O8" s="163"/>
      <c r="P8" s="146"/>
      <c r="Q8" s="157"/>
      <c r="R8" s="121" t="s">
        <v>28</v>
      </c>
      <c r="S8" s="172"/>
      <c r="T8" s="167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4" s="6" customFormat="1" ht="14.25" customHeight="1" x14ac:dyDescent="0.25">
      <c r="A9" s="75">
        <v>1</v>
      </c>
      <c r="B9" s="75">
        <f t="shared" ref="B9:R9" si="0">A9+1</f>
        <v>2</v>
      </c>
      <c r="C9" s="75">
        <f t="shared" si="0"/>
        <v>3</v>
      </c>
      <c r="D9" s="21">
        <f t="shared" si="0"/>
        <v>4</v>
      </c>
      <c r="E9" s="22">
        <f t="shared" si="0"/>
        <v>5</v>
      </c>
      <c r="F9" s="22">
        <f t="shared" si="0"/>
        <v>6</v>
      </c>
      <c r="G9" s="68">
        <f t="shared" si="0"/>
        <v>7</v>
      </c>
      <c r="H9" s="23">
        <f t="shared" si="0"/>
        <v>8</v>
      </c>
      <c r="I9" s="23">
        <f t="shared" si="0"/>
        <v>9</v>
      </c>
      <c r="J9" s="23">
        <f t="shared" si="0"/>
        <v>10</v>
      </c>
      <c r="K9" s="23">
        <f t="shared" si="0"/>
        <v>11</v>
      </c>
      <c r="L9" s="23">
        <f t="shared" si="0"/>
        <v>12</v>
      </c>
      <c r="M9" s="23">
        <f t="shared" si="0"/>
        <v>13</v>
      </c>
      <c r="N9" s="23">
        <f t="shared" si="0"/>
        <v>14</v>
      </c>
      <c r="O9" s="24">
        <f t="shared" si="0"/>
        <v>15</v>
      </c>
      <c r="P9" s="25">
        <f t="shared" si="0"/>
        <v>16</v>
      </c>
      <c r="Q9" s="23">
        <f t="shared" si="0"/>
        <v>17</v>
      </c>
      <c r="R9" s="23">
        <f t="shared" si="0"/>
        <v>18</v>
      </c>
      <c r="S9" s="23"/>
      <c r="T9" s="104">
        <v>19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4" s="2" customFormat="1" ht="18" customHeight="1" x14ac:dyDescent="0.25">
      <c r="A10" s="50">
        <v>600</v>
      </c>
      <c r="B10" s="50"/>
      <c r="C10" s="93"/>
      <c r="D10" s="188" t="s">
        <v>2</v>
      </c>
      <c r="E10" s="69" t="s">
        <v>32</v>
      </c>
      <c r="F10" s="61">
        <f>G10+P10</f>
        <v>8845826.6400000006</v>
      </c>
      <c r="G10" s="28">
        <f>H10+K10+L10+M10</f>
        <v>2151389</v>
      </c>
      <c r="H10" s="29">
        <f>SUM(I10:J10)</f>
        <v>2151389</v>
      </c>
      <c r="I10" s="31"/>
      <c r="J10" s="31">
        <v>2151389</v>
      </c>
      <c r="K10" s="31"/>
      <c r="L10" s="51"/>
      <c r="M10" s="31"/>
      <c r="N10" s="51"/>
      <c r="O10" s="52"/>
      <c r="P10" s="28">
        <f>Q10+S10+T10</f>
        <v>6694437.6399999997</v>
      </c>
      <c r="Q10" s="29">
        <v>6694437.6399999997</v>
      </c>
      <c r="R10" s="29">
        <v>4317437.6399999997</v>
      </c>
      <c r="S10" s="29"/>
      <c r="T10" s="29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16" customFormat="1" ht="18" customHeight="1" x14ac:dyDescent="0.25">
      <c r="A11" s="26"/>
      <c r="B11" s="26"/>
      <c r="C11" s="66"/>
      <c r="D11" s="189"/>
      <c r="E11" s="69" t="s">
        <v>33</v>
      </c>
      <c r="F11" s="27">
        <f>G11+P11</f>
        <v>68898.78</v>
      </c>
      <c r="G11" s="30">
        <f>H11+K11+L11+M11</f>
        <v>37200</v>
      </c>
      <c r="H11" s="31">
        <f>SUM(I11:J11)</f>
        <v>37200</v>
      </c>
      <c r="I11" s="31"/>
      <c r="J11" s="31">
        <f>J15+J26</f>
        <v>37200</v>
      </c>
      <c r="K11" s="31"/>
      <c r="L11" s="31"/>
      <c r="M11" s="31"/>
      <c r="N11" s="31"/>
      <c r="O11" s="122"/>
      <c r="P11" s="30">
        <f>Q11+S11+T11</f>
        <v>31698.78</v>
      </c>
      <c r="Q11" s="31">
        <f>Q26</f>
        <v>31698.78</v>
      </c>
      <c r="R11" s="31"/>
      <c r="S11" s="31"/>
      <c r="T11" s="3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16" customFormat="1" ht="18" customHeight="1" x14ac:dyDescent="0.25">
      <c r="A12" s="26"/>
      <c r="B12" s="26"/>
      <c r="C12" s="66"/>
      <c r="D12" s="189"/>
      <c r="E12" s="69" t="s">
        <v>34</v>
      </c>
      <c r="F12" s="27">
        <f>G12+P12</f>
        <v>38010</v>
      </c>
      <c r="G12" s="30">
        <f>H12+K12+L12+M12</f>
        <v>37200</v>
      </c>
      <c r="H12" s="31">
        <f>SUM(I12:J12)</f>
        <v>37200</v>
      </c>
      <c r="I12" s="31"/>
      <c r="J12" s="31">
        <f>J16</f>
        <v>37200</v>
      </c>
      <c r="K12" s="31"/>
      <c r="L12" s="31"/>
      <c r="M12" s="31"/>
      <c r="N12" s="31"/>
      <c r="O12" s="122"/>
      <c r="P12" s="30">
        <f>Q12+S12+T12</f>
        <v>810</v>
      </c>
      <c r="Q12" s="31">
        <f>Q27</f>
        <v>810</v>
      </c>
      <c r="R12" s="31"/>
      <c r="S12" s="31"/>
      <c r="T12" s="31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1" customFormat="1" ht="18" customHeight="1" x14ac:dyDescent="0.25">
      <c r="A13" s="66"/>
      <c r="B13" s="66"/>
      <c r="C13" s="32"/>
      <c r="D13" s="190"/>
      <c r="E13" s="70" t="s">
        <v>35</v>
      </c>
      <c r="F13" s="33">
        <f>F10-F11+F12</f>
        <v>8814937.8600000013</v>
      </c>
      <c r="G13" s="84">
        <f>G10-G11+G12</f>
        <v>2151389</v>
      </c>
      <c r="H13" s="33">
        <f t="shared" ref="H13:R13" si="1">H10-H11+H12</f>
        <v>2151389</v>
      </c>
      <c r="I13" s="33"/>
      <c r="J13" s="33">
        <f t="shared" si="1"/>
        <v>2151389</v>
      </c>
      <c r="K13" s="33"/>
      <c r="L13" s="33"/>
      <c r="M13" s="33"/>
      <c r="N13" s="33"/>
      <c r="O13" s="35"/>
      <c r="P13" s="34">
        <f t="shared" si="1"/>
        <v>6663548.8599999994</v>
      </c>
      <c r="Q13" s="33">
        <f t="shared" si="1"/>
        <v>6663548.8599999994</v>
      </c>
      <c r="R13" s="33">
        <f t="shared" si="1"/>
        <v>4317437.6399999997</v>
      </c>
      <c r="S13" s="76"/>
      <c r="T13" s="76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20" customFormat="1" ht="18" customHeight="1" x14ac:dyDescent="0.25">
      <c r="A14" s="39"/>
      <c r="B14" s="48">
        <v>60004</v>
      </c>
      <c r="C14" s="49"/>
      <c r="D14" s="179" t="s">
        <v>73</v>
      </c>
      <c r="E14" s="131" t="s">
        <v>32</v>
      </c>
      <c r="F14" s="40">
        <f>G14+P14</f>
        <v>1270000</v>
      </c>
      <c r="G14" s="41">
        <f>H14+K14+L14+M14</f>
        <v>1270000</v>
      </c>
      <c r="H14" s="42">
        <f>SUM(I14:J14)</f>
        <v>1270000</v>
      </c>
      <c r="I14" s="55"/>
      <c r="J14" s="38">
        <v>1270000</v>
      </c>
      <c r="K14" s="55"/>
      <c r="L14" s="55"/>
      <c r="M14" s="55"/>
      <c r="N14" s="55"/>
      <c r="O14" s="56"/>
      <c r="P14" s="37"/>
      <c r="Q14" s="38"/>
      <c r="R14" s="38"/>
      <c r="S14" s="42"/>
      <c r="T14" s="102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</row>
    <row r="15" spans="1:84" s="20" customFormat="1" ht="18" customHeight="1" x14ac:dyDescent="0.25">
      <c r="A15" s="39"/>
      <c r="B15" s="39"/>
      <c r="C15" s="47"/>
      <c r="D15" s="180"/>
      <c r="E15" s="131" t="s">
        <v>33</v>
      </c>
      <c r="F15" s="40"/>
      <c r="G15" s="41"/>
      <c r="H15" s="42"/>
      <c r="I15" s="42"/>
      <c r="J15" s="42"/>
      <c r="K15" s="42"/>
      <c r="L15" s="42"/>
      <c r="M15" s="42"/>
      <c r="N15" s="42"/>
      <c r="O15" s="57"/>
      <c r="P15" s="41"/>
      <c r="Q15" s="42"/>
      <c r="R15" s="42"/>
      <c r="S15" s="42"/>
      <c r="T15" s="102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</row>
    <row r="16" spans="1:84" s="20" customFormat="1" ht="18" customHeight="1" x14ac:dyDescent="0.25">
      <c r="A16" s="39"/>
      <c r="B16" s="39"/>
      <c r="C16" s="47"/>
      <c r="D16" s="180"/>
      <c r="E16" s="131" t="s">
        <v>34</v>
      </c>
      <c r="F16" s="40">
        <f>G16+P16</f>
        <v>37200</v>
      </c>
      <c r="G16" s="41">
        <f>H16+K16+L16+M16</f>
        <v>37200</v>
      </c>
      <c r="H16" s="42">
        <f>SUM(I16:J16)</f>
        <v>37200</v>
      </c>
      <c r="I16" s="42"/>
      <c r="J16" s="42">
        <f>J20</f>
        <v>37200</v>
      </c>
      <c r="K16" s="42"/>
      <c r="L16" s="42"/>
      <c r="M16" s="42"/>
      <c r="N16" s="42"/>
      <c r="O16" s="57"/>
      <c r="P16" s="41"/>
      <c r="Q16" s="42"/>
      <c r="R16" s="42"/>
      <c r="S16" s="42"/>
      <c r="T16" s="102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</row>
    <row r="17" spans="1:84" s="20" customFormat="1" ht="18" customHeight="1" x14ac:dyDescent="0.25">
      <c r="A17" s="67"/>
      <c r="B17" s="67"/>
      <c r="C17" s="43"/>
      <c r="D17" s="181"/>
      <c r="E17" s="133" t="s">
        <v>35</v>
      </c>
      <c r="F17" s="44">
        <f>F14-F15+F16</f>
        <v>1307200</v>
      </c>
      <c r="G17" s="45">
        <f>G14-G15+G16</f>
        <v>1307200</v>
      </c>
      <c r="H17" s="44">
        <f>H14-H15+H16</f>
        <v>1307200</v>
      </c>
      <c r="I17" s="44"/>
      <c r="J17" s="44">
        <f>J14-J15+J16</f>
        <v>1307200</v>
      </c>
      <c r="K17" s="44"/>
      <c r="L17" s="44"/>
      <c r="M17" s="44"/>
      <c r="N17" s="44"/>
      <c r="O17" s="46"/>
      <c r="P17" s="45"/>
      <c r="Q17" s="44"/>
      <c r="R17" s="44"/>
      <c r="S17" s="60"/>
      <c r="T17" s="6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</row>
    <row r="18" spans="1:84" s="20" customFormat="1" ht="18" customHeight="1" x14ac:dyDescent="0.25">
      <c r="A18" s="47"/>
      <c r="B18" s="47"/>
      <c r="C18" s="47">
        <v>4610</v>
      </c>
      <c r="D18" s="173" t="s">
        <v>74</v>
      </c>
      <c r="E18" s="71" t="s">
        <v>32</v>
      </c>
      <c r="F18" s="40">
        <f>G18+P18</f>
        <v>0</v>
      </c>
      <c r="G18" s="41">
        <f>H18+K18+L18+M18</f>
        <v>0</v>
      </c>
      <c r="H18" s="42">
        <f>SUM(I18:J18)</f>
        <v>0</v>
      </c>
      <c r="I18" s="132"/>
      <c r="J18" s="42">
        <v>0</v>
      </c>
      <c r="K18" s="132"/>
      <c r="L18" s="132"/>
      <c r="M18" s="132"/>
      <c r="N18" s="132"/>
      <c r="O18" s="134"/>
      <c r="P18" s="58"/>
      <c r="Q18" s="135"/>
      <c r="R18" s="135"/>
      <c r="S18" s="135"/>
      <c r="T18" s="42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</row>
    <row r="19" spans="1:84" s="20" customFormat="1" ht="18" customHeight="1" x14ac:dyDescent="0.25">
      <c r="A19" s="39"/>
      <c r="B19" s="39"/>
      <c r="C19" s="47"/>
      <c r="D19" s="174"/>
      <c r="E19" s="71" t="s">
        <v>33</v>
      </c>
      <c r="F19" s="40"/>
      <c r="G19" s="41"/>
      <c r="H19" s="42"/>
      <c r="I19" s="132"/>
      <c r="J19" s="42"/>
      <c r="K19" s="132"/>
      <c r="L19" s="132"/>
      <c r="M19" s="132"/>
      <c r="N19" s="132"/>
      <c r="O19" s="134"/>
      <c r="P19" s="41"/>
      <c r="Q19" s="135"/>
      <c r="R19" s="135"/>
      <c r="S19" s="135"/>
      <c r="T19" s="42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</row>
    <row r="20" spans="1:84" s="20" customFormat="1" ht="18" customHeight="1" x14ac:dyDescent="0.25">
      <c r="A20" s="39"/>
      <c r="B20" s="39"/>
      <c r="C20" s="47"/>
      <c r="D20" s="174"/>
      <c r="E20" s="71" t="s">
        <v>34</v>
      </c>
      <c r="F20" s="40">
        <f>G20+P20</f>
        <v>37200</v>
      </c>
      <c r="G20" s="41">
        <f>H20+K20+L20+M20</f>
        <v>37200</v>
      </c>
      <c r="H20" s="42">
        <f>SUM(I20:J20)</f>
        <v>37200</v>
      </c>
      <c r="I20" s="132"/>
      <c r="J20" s="42">
        <v>37200</v>
      </c>
      <c r="K20" s="132"/>
      <c r="L20" s="132"/>
      <c r="M20" s="132"/>
      <c r="N20" s="132"/>
      <c r="O20" s="134"/>
      <c r="P20" s="41"/>
      <c r="Q20" s="135"/>
      <c r="R20" s="135"/>
      <c r="S20" s="135"/>
      <c r="T20" s="42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</row>
    <row r="21" spans="1:84" s="20" customFormat="1" ht="18" customHeight="1" x14ac:dyDescent="0.25">
      <c r="A21" s="67"/>
      <c r="B21" s="67"/>
      <c r="C21" s="43"/>
      <c r="D21" s="175"/>
      <c r="E21" s="72" t="s">
        <v>35</v>
      </c>
      <c r="F21" s="44">
        <f>F18-F19+F20</f>
        <v>37200</v>
      </c>
      <c r="G21" s="45">
        <f>G18-G19+G20</f>
        <v>37200</v>
      </c>
      <c r="H21" s="44">
        <f>H18-H19+H20</f>
        <v>37200</v>
      </c>
      <c r="I21" s="44"/>
      <c r="J21" s="44">
        <f>J18-J19+J20</f>
        <v>37200</v>
      </c>
      <c r="K21" s="44"/>
      <c r="L21" s="44"/>
      <c r="M21" s="44"/>
      <c r="N21" s="44"/>
      <c r="O21" s="46"/>
      <c r="P21" s="45"/>
      <c r="Q21" s="44"/>
      <c r="R21" s="44"/>
      <c r="S21" s="60"/>
      <c r="T21" s="6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</row>
    <row r="22" spans="1:84" s="101" customFormat="1" ht="16.5" customHeight="1" x14ac:dyDescent="0.25">
      <c r="A22" s="83"/>
      <c r="B22" s="83"/>
      <c r="C22" s="182" t="s">
        <v>36</v>
      </c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4"/>
    </row>
    <row r="23" spans="1:84" s="101" customFormat="1" ht="16.5" customHeight="1" x14ac:dyDescent="0.25">
      <c r="A23" s="83"/>
      <c r="B23" s="39"/>
      <c r="C23" s="140" t="s">
        <v>76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2"/>
    </row>
    <row r="24" spans="1:84" s="101" customFormat="1" ht="29.25" customHeight="1" x14ac:dyDescent="0.25">
      <c r="A24" s="83"/>
      <c r="B24" s="39"/>
      <c r="C24" s="140" t="s">
        <v>77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2"/>
    </row>
    <row r="25" spans="1:84" s="8" customFormat="1" ht="18" customHeight="1" x14ac:dyDescent="0.25">
      <c r="A25" s="47"/>
      <c r="B25" s="48">
        <v>60016</v>
      </c>
      <c r="C25" s="49"/>
      <c r="D25" s="179" t="s">
        <v>0</v>
      </c>
      <c r="E25" s="136" t="s">
        <v>32</v>
      </c>
      <c r="F25" s="36">
        <f>G25+P25</f>
        <v>7474537.6399999997</v>
      </c>
      <c r="G25" s="37">
        <f>H25+K25+L25+M25</f>
        <v>780100</v>
      </c>
      <c r="H25" s="38">
        <f>SUM(I25:J25)</f>
        <v>780100</v>
      </c>
      <c r="I25" s="38"/>
      <c r="J25" s="38">
        <v>780100</v>
      </c>
      <c r="K25" s="38"/>
      <c r="L25" s="38"/>
      <c r="M25" s="38"/>
      <c r="N25" s="38"/>
      <c r="O25" s="56"/>
      <c r="P25" s="37">
        <f>Q25+S25+T25</f>
        <v>6694437.6399999997</v>
      </c>
      <c r="Q25" s="38">
        <v>6694437.6399999997</v>
      </c>
      <c r="R25" s="38">
        <v>4317437.6399999997</v>
      </c>
      <c r="S25" s="55"/>
      <c r="T25" s="38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s="16" customFormat="1" ht="18" customHeight="1" x14ac:dyDescent="0.25">
      <c r="A26" s="39"/>
      <c r="B26" s="39"/>
      <c r="C26" s="47"/>
      <c r="D26" s="180"/>
      <c r="E26" s="71" t="s">
        <v>33</v>
      </c>
      <c r="F26" s="40">
        <f>G26+P26</f>
        <v>68898.78</v>
      </c>
      <c r="G26" s="41">
        <f>H26+K26+L26+M26</f>
        <v>37200</v>
      </c>
      <c r="H26" s="42">
        <f>SUM(I26:J26)</f>
        <v>37200</v>
      </c>
      <c r="I26" s="42"/>
      <c r="J26" s="42">
        <f>J30</f>
        <v>37200</v>
      </c>
      <c r="K26" s="42"/>
      <c r="L26" s="42"/>
      <c r="M26" s="42"/>
      <c r="N26" s="42"/>
      <c r="O26" s="57"/>
      <c r="P26" s="41">
        <f>Q26+S26+T26</f>
        <v>31698.78</v>
      </c>
      <c r="Q26" s="42">
        <f>Q34</f>
        <v>31698.78</v>
      </c>
      <c r="R26" s="42"/>
      <c r="S26" s="42"/>
      <c r="T26" s="42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</row>
    <row r="27" spans="1:84" s="16" customFormat="1" ht="18" customHeight="1" x14ac:dyDescent="0.25">
      <c r="A27" s="39"/>
      <c r="B27" s="39"/>
      <c r="C27" s="47"/>
      <c r="D27" s="180"/>
      <c r="E27" s="71" t="s">
        <v>34</v>
      </c>
      <c r="F27" s="40">
        <f>G27+P27</f>
        <v>810</v>
      </c>
      <c r="G27" s="41"/>
      <c r="H27" s="42"/>
      <c r="I27" s="42"/>
      <c r="J27" s="42"/>
      <c r="K27" s="42"/>
      <c r="L27" s="42"/>
      <c r="M27" s="42"/>
      <c r="N27" s="42"/>
      <c r="O27" s="57"/>
      <c r="P27" s="41">
        <f>Q27+S27+T27</f>
        <v>810</v>
      </c>
      <c r="Q27" s="42">
        <f>Q35</f>
        <v>810</v>
      </c>
      <c r="R27" s="42"/>
      <c r="S27" s="42"/>
      <c r="T27" s="42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</row>
    <row r="28" spans="1:84" s="20" customFormat="1" ht="18" customHeight="1" x14ac:dyDescent="0.25">
      <c r="A28" s="67"/>
      <c r="B28" s="67"/>
      <c r="C28" s="43"/>
      <c r="D28" s="181"/>
      <c r="E28" s="72" t="s">
        <v>35</v>
      </c>
      <c r="F28" s="44">
        <f t="shared" ref="F28:R28" si="2">F25-F26+F27</f>
        <v>7406448.8599999994</v>
      </c>
      <c r="G28" s="45">
        <f t="shared" si="2"/>
        <v>742900</v>
      </c>
      <c r="H28" s="44">
        <f t="shared" si="2"/>
        <v>742900</v>
      </c>
      <c r="I28" s="44"/>
      <c r="J28" s="44">
        <f>J25-J26+J27</f>
        <v>742900</v>
      </c>
      <c r="K28" s="44"/>
      <c r="L28" s="44"/>
      <c r="M28" s="44"/>
      <c r="N28" s="44"/>
      <c r="O28" s="46"/>
      <c r="P28" s="45">
        <f t="shared" si="2"/>
        <v>6663548.8599999994</v>
      </c>
      <c r="Q28" s="44">
        <f t="shared" si="2"/>
        <v>6663548.8599999994</v>
      </c>
      <c r="R28" s="44">
        <f t="shared" si="2"/>
        <v>4317437.6399999997</v>
      </c>
      <c r="S28" s="60"/>
      <c r="T28" s="60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</row>
    <row r="29" spans="1:84" s="1" customFormat="1" ht="15.9" customHeight="1" x14ac:dyDescent="0.25">
      <c r="A29" s="47"/>
      <c r="B29" s="47"/>
      <c r="C29" s="47">
        <v>4210</v>
      </c>
      <c r="D29" s="173" t="s">
        <v>13</v>
      </c>
      <c r="E29" s="71" t="s">
        <v>32</v>
      </c>
      <c r="F29" s="40">
        <f>G29+P29</f>
        <v>129000</v>
      </c>
      <c r="G29" s="41">
        <f>H29+K29+L29+M29</f>
        <v>129000</v>
      </c>
      <c r="H29" s="42">
        <f>SUM(I29:J29)</f>
        <v>129000</v>
      </c>
      <c r="I29" s="42"/>
      <c r="J29" s="42">
        <v>129000</v>
      </c>
      <c r="K29" s="42"/>
      <c r="L29" s="42"/>
      <c r="M29" s="42"/>
      <c r="N29" s="42"/>
      <c r="O29" s="57"/>
      <c r="P29" s="58"/>
      <c r="Q29" s="42"/>
      <c r="R29" s="42"/>
      <c r="S29" s="42"/>
      <c r="T29" s="42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</row>
    <row r="30" spans="1:84" s="16" customFormat="1" ht="15.9" customHeight="1" x14ac:dyDescent="0.25">
      <c r="A30" s="39"/>
      <c r="B30" s="39"/>
      <c r="C30" s="47"/>
      <c r="D30" s="174"/>
      <c r="E30" s="71" t="s">
        <v>33</v>
      </c>
      <c r="F30" s="40">
        <f>G30+P30</f>
        <v>37200</v>
      </c>
      <c r="G30" s="41">
        <f>H30+K30+L30+M30</f>
        <v>37200</v>
      </c>
      <c r="H30" s="42">
        <f>SUM(I30:J30)</f>
        <v>37200</v>
      </c>
      <c r="I30" s="42"/>
      <c r="J30" s="42">
        <v>37200</v>
      </c>
      <c r="K30" s="42"/>
      <c r="L30" s="42"/>
      <c r="M30" s="42"/>
      <c r="N30" s="42"/>
      <c r="O30" s="57"/>
      <c r="P30" s="41"/>
      <c r="Q30" s="42"/>
      <c r="R30" s="42"/>
      <c r="S30" s="42"/>
      <c r="T30" s="42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16" customFormat="1" ht="15.9" customHeight="1" x14ac:dyDescent="0.25">
      <c r="A31" s="39"/>
      <c r="B31" s="39"/>
      <c r="C31" s="47"/>
      <c r="D31" s="174"/>
      <c r="E31" s="71" t="s">
        <v>34</v>
      </c>
      <c r="F31" s="40"/>
      <c r="G31" s="41"/>
      <c r="H31" s="42"/>
      <c r="I31" s="42"/>
      <c r="J31" s="42"/>
      <c r="K31" s="42"/>
      <c r="L31" s="42"/>
      <c r="M31" s="42"/>
      <c r="N31" s="42"/>
      <c r="O31" s="57"/>
      <c r="P31" s="41"/>
      <c r="Q31" s="42"/>
      <c r="R31" s="42"/>
      <c r="S31" s="42"/>
      <c r="T31" s="42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</row>
    <row r="32" spans="1:84" s="20" customFormat="1" ht="15.9" customHeight="1" x14ac:dyDescent="0.25">
      <c r="A32" s="67"/>
      <c r="B32" s="67"/>
      <c r="C32" s="43"/>
      <c r="D32" s="175"/>
      <c r="E32" s="72" t="s">
        <v>35</v>
      </c>
      <c r="F32" s="44">
        <f>F29-F30+F31</f>
        <v>91800</v>
      </c>
      <c r="G32" s="45">
        <f>G29-G30+G31</f>
        <v>91800</v>
      </c>
      <c r="H32" s="44">
        <f>H29-H30+H31</f>
        <v>91800</v>
      </c>
      <c r="I32" s="44"/>
      <c r="J32" s="44">
        <f>J29-J30+J31</f>
        <v>91800</v>
      </c>
      <c r="K32" s="44"/>
      <c r="L32" s="44"/>
      <c r="M32" s="44"/>
      <c r="N32" s="44"/>
      <c r="O32" s="46"/>
      <c r="P32" s="45"/>
      <c r="Q32" s="44"/>
      <c r="R32" s="44"/>
      <c r="S32" s="60"/>
      <c r="T32" s="60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</row>
    <row r="33" spans="1:84" s="12" customFormat="1" ht="16.5" customHeight="1" x14ac:dyDescent="0.25">
      <c r="A33" s="47"/>
      <c r="B33" s="47"/>
      <c r="C33" s="47">
        <v>6050</v>
      </c>
      <c r="D33" s="173" t="s">
        <v>29</v>
      </c>
      <c r="E33" s="71" t="s">
        <v>32</v>
      </c>
      <c r="F33" s="40">
        <f>G33+P33</f>
        <v>2377000</v>
      </c>
      <c r="G33" s="41"/>
      <c r="H33" s="42"/>
      <c r="I33" s="42"/>
      <c r="J33" s="42"/>
      <c r="K33" s="42"/>
      <c r="L33" s="42"/>
      <c r="M33" s="42"/>
      <c r="N33" s="42"/>
      <c r="O33" s="57"/>
      <c r="P33" s="41">
        <f>Q33+S33+T33</f>
        <v>2377000</v>
      </c>
      <c r="Q33" s="42">
        <v>2377000</v>
      </c>
      <c r="R33" s="42"/>
      <c r="S33" s="42"/>
      <c r="T33" s="42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</row>
    <row r="34" spans="1:84" s="16" customFormat="1" ht="16.5" customHeight="1" x14ac:dyDescent="0.25">
      <c r="A34" s="39"/>
      <c r="B34" s="39"/>
      <c r="C34" s="47"/>
      <c r="D34" s="174"/>
      <c r="E34" s="71" t="s">
        <v>33</v>
      </c>
      <c r="F34" s="40">
        <f>G34+P34</f>
        <v>31698.78</v>
      </c>
      <c r="G34" s="41"/>
      <c r="H34" s="42"/>
      <c r="I34" s="42"/>
      <c r="J34" s="42"/>
      <c r="K34" s="42"/>
      <c r="L34" s="42"/>
      <c r="M34" s="42"/>
      <c r="N34" s="42"/>
      <c r="O34" s="57"/>
      <c r="P34" s="42">
        <f>Q34</f>
        <v>31698.78</v>
      </c>
      <c r="Q34" s="42">
        <v>31698.78</v>
      </c>
      <c r="R34" s="42"/>
      <c r="S34" s="42"/>
      <c r="T34" s="42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16" customFormat="1" ht="16.5" customHeight="1" x14ac:dyDescent="0.25">
      <c r="A35" s="39"/>
      <c r="B35" s="39"/>
      <c r="C35" s="47"/>
      <c r="D35" s="174"/>
      <c r="E35" s="71" t="s">
        <v>34</v>
      </c>
      <c r="F35" s="40">
        <f>G35+P35</f>
        <v>810</v>
      </c>
      <c r="G35" s="41"/>
      <c r="H35" s="42"/>
      <c r="I35" s="42"/>
      <c r="J35" s="42"/>
      <c r="K35" s="42"/>
      <c r="L35" s="42"/>
      <c r="M35" s="42"/>
      <c r="N35" s="42"/>
      <c r="O35" s="57"/>
      <c r="P35" s="42">
        <f>Q35</f>
        <v>810</v>
      </c>
      <c r="Q35" s="42">
        <v>810</v>
      </c>
      <c r="R35" s="42"/>
      <c r="S35" s="42"/>
      <c r="T35" s="42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20" customFormat="1" ht="16.5" customHeight="1" x14ac:dyDescent="0.25">
      <c r="A36" s="67"/>
      <c r="B36" s="67"/>
      <c r="C36" s="43"/>
      <c r="D36" s="175"/>
      <c r="E36" s="72" t="s">
        <v>35</v>
      </c>
      <c r="F36" s="44">
        <f>F33-F34+F35</f>
        <v>2346111.2200000002</v>
      </c>
      <c r="G36" s="45"/>
      <c r="H36" s="44"/>
      <c r="I36" s="44"/>
      <c r="J36" s="44"/>
      <c r="K36" s="44"/>
      <c r="L36" s="44"/>
      <c r="M36" s="44"/>
      <c r="N36" s="44"/>
      <c r="O36" s="46"/>
      <c r="P36" s="45">
        <f>P33-P34+P35</f>
        <v>2346111.2200000002</v>
      </c>
      <c r="Q36" s="44">
        <f>Q33-Q34+Q35</f>
        <v>2346111.2200000002</v>
      </c>
      <c r="R36" s="44"/>
      <c r="S36" s="60"/>
      <c r="T36" s="60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101" customFormat="1" ht="16.5" customHeight="1" x14ac:dyDescent="0.25">
      <c r="A37" s="83"/>
      <c r="B37" s="83"/>
      <c r="C37" s="182" t="s">
        <v>36</v>
      </c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4"/>
    </row>
    <row r="38" spans="1:84" s="101" customFormat="1" ht="16.5" customHeight="1" x14ac:dyDescent="0.25">
      <c r="A38" s="83"/>
      <c r="B38" s="39"/>
      <c r="C38" s="140" t="s">
        <v>53</v>
      </c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2"/>
    </row>
    <row r="39" spans="1:84" s="101" customFormat="1" ht="29.25" customHeight="1" x14ac:dyDescent="0.25">
      <c r="A39" s="83"/>
      <c r="B39" s="39"/>
      <c r="C39" s="140" t="s">
        <v>79</v>
      </c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2"/>
    </row>
    <row r="40" spans="1:84" s="101" customFormat="1" ht="4.5" customHeight="1" x14ac:dyDescent="0.25">
      <c r="A40" s="83"/>
      <c r="B40" s="39"/>
      <c r="C40" s="140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2"/>
    </row>
    <row r="41" spans="1:84" s="101" customFormat="1" ht="16.5" customHeight="1" x14ac:dyDescent="0.25">
      <c r="A41" s="83"/>
      <c r="B41" s="39"/>
      <c r="C41" s="140" t="s">
        <v>72</v>
      </c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2"/>
    </row>
    <row r="42" spans="1:84" s="101" customFormat="1" ht="15" customHeight="1" x14ac:dyDescent="0.25">
      <c r="A42" s="83"/>
      <c r="B42" s="39"/>
      <c r="C42" s="140" t="s">
        <v>75</v>
      </c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2"/>
    </row>
    <row r="43" spans="1:84" s="101" customFormat="1" ht="30" customHeight="1" x14ac:dyDescent="0.25">
      <c r="A43" s="83"/>
      <c r="B43" s="39"/>
      <c r="C43" s="191" t="s">
        <v>66</v>
      </c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3"/>
    </row>
    <row r="44" spans="1:84" s="2" customFormat="1" ht="16.5" customHeight="1" x14ac:dyDescent="0.25">
      <c r="A44" s="50">
        <v>630</v>
      </c>
      <c r="B44" s="50"/>
      <c r="C44" s="93"/>
      <c r="D44" s="78" t="s">
        <v>6</v>
      </c>
      <c r="E44" s="69" t="s">
        <v>32</v>
      </c>
      <c r="F44" s="61">
        <f>G44+P44</f>
        <v>140175</v>
      </c>
      <c r="G44" s="28">
        <f>H44+K44+L44+M44</f>
        <v>140175</v>
      </c>
      <c r="H44" s="29">
        <f>SUM(I44:J44)</f>
        <v>135175</v>
      </c>
      <c r="I44" s="29"/>
      <c r="J44" s="29">
        <v>135175</v>
      </c>
      <c r="K44" s="29">
        <v>5000</v>
      </c>
      <c r="L44" s="29"/>
      <c r="M44" s="29"/>
      <c r="N44" s="29"/>
      <c r="O44" s="52"/>
      <c r="P44" s="28">
        <f>Q44+S44+T44</f>
        <v>0</v>
      </c>
      <c r="Q44" s="29">
        <v>0</v>
      </c>
      <c r="R44" s="29">
        <v>0</v>
      </c>
      <c r="S44" s="51"/>
      <c r="T44" s="51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</row>
    <row r="45" spans="1:84" s="16" customFormat="1" ht="16.5" customHeight="1" x14ac:dyDescent="0.25">
      <c r="A45" s="26"/>
      <c r="B45" s="26"/>
      <c r="C45" s="66"/>
      <c r="D45" s="79"/>
      <c r="E45" s="69" t="s">
        <v>33</v>
      </c>
      <c r="F45" s="27"/>
      <c r="G45" s="30"/>
      <c r="H45" s="31"/>
      <c r="I45" s="31"/>
      <c r="J45" s="31"/>
      <c r="K45" s="31"/>
      <c r="L45" s="31"/>
      <c r="M45" s="31"/>
      <c r="N45" s="31"/>
      <c r="O45" s="122"/>
      <c r="P45" s="30"/>
      <c r="Q45" s="31"/>
      <c r="R45" s="31"/>
      <c r="S45" s="31"/>
      <c r="T45" s="31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</row>
    <row r="46" spans="1:84" s="16" customFormat="1" ht="16.5" customHeight="1" x14ac:dyDescent="0.25">
      <c r="A46" s="26"/>
      <c r="B46" s="26"/>
      <c r="C46" s="66"/>
      <c r="D46" s="79"/>
      <c r="E46" s="69" t="s">
        <v>34</v>
      </c>
      <c r="F46" s="27">
        <f>G46+P46</f>
        <v>679872.89999999991</v>
      </c>
      <c r="G46" s="30"/>
      <c r="H46" s="31"/>
      <c r="I46" s="31"/>
      <c r="J46" s="31"/>
      <c r="K46" s="31"/>
      <c r="L46" s="31"/>
      <c r="M46" s="31"/>
      <c r="N46" s="31"/>
      <c r="O46" s="122"/>
      <c r="P46" s="30">
        <f>Q46+S46+T46</f>
        <v>679872.89999999991</v>
      </c>
      <c r="Q46" s="31">
        <f t="shared" ref="Q46:R46" si="3">Q50</f>
        <v>679872.89999999991</v>
      </c>
      <c r="R46" s="31">
        <f t="shared" si="3"/>
        <v>679872.89999999991</v>
      </c>
      <c r="S46" s="31"/>
      <c r="T46" s="31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</row>
    <row r="47" spans="1:84" s="1" customFormat="1" ht="16.5" customHeight="1" x14ac:dyDescent="0.25">
      <c r="A47" s="66"/>
      <c r="B47" s="66"/>
      <c r="C47" s="32"/>
      <c r="D47" s="80"/>
      <c r="E47" s="70" t="s">
        <v>35</v>
      </c>
      <c r="F47" s="33">
        <f>F44-F45+F46</f>
        <v>820047.89999999991</v>
      </c>
      <c r="G47" s="84">
        <f>G44-G45+G46</f>
        <v>140175</v>
      </c>
      <c r="H47" s="33">
        <f t="shared" ref="H47:K47" si="4">H44-H45+H46</f>
        <v>135175</v>
      </c>
      <c r="I47" s="33"/>
      <c r="J47" s="33">
        <f t="shared" si="4"/>
        <v>135175</v>
      </c>
      <c r="K47" s="33">
        <f t="shared" si="4"/>
        <v>5000</v>
      </c>
      <c r="L47" s="33"/>
      <c r="M47" s="33"/>
      <c r="N47" s="33"/>
      <c r="O47" s="35"/>
      <c r="P47" s="34">
        <f>P44-P45+P46</f>
        <v>679872.89999999991</v>
      </c>
      <c r="Q47" s="33">
        <f>Q44-Q45+Q46</f>
        <v>679872.89999999991</v>
      </c>
      <c r="R47" s="33">
        <f>R44-R45+R46</f>
        <v>679872.89999999991</v>
      </c>
      <c r="S47" s="76"/>
      <c r="T47" s="76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</row>
    <row r="48" spans="1:84" s="18" customFormat="1" ht="16.5" customHeight="1" x14ac:dyDescent="0.25">
      <c r="A48" s="39"/>
      <c r="B48" s="48">
        <v>63095</v>
      </c>
      <c r="C48" s="49"/>
      <c r="D48" s="179" t="s">
        <v>1</v>
      </c>
      <c r="E48" s="71" t="s">
        <v>32</v>
      </c>
      <c r="F48" s="36">
        <f>G48+P48</f>
        <v>140175</v>
      </c>
      <c r="G48" s="37">
        <f>H48+K48+L48+M48</f>
        <v>140175</v>
      </c>
      <c r="H48" s="38">
        <f>SUM(I48:J48)</f>
        <v>135175</v>
      </c>
      <c r="I48" s="38"/>
      <c r="J48" s="38">
        <v>135175</v>
      </c>
      <c r="K48" s="38">
        <v>5000</v>
      </c>
      <c r="L48" s="38"/>
      <c r="M48" s="38"/>
      <c r="N48" s="38"/>
      <c r="O48" s="56"/>
      <c r="P48" s="37">
        <f>Q48+S48+T48</f>
        <v>0</v>
      </c>
      <c r="Q48" s="38">
        <v>0</v>
      </c>
      <c r="R48" s="38">
        <v>0</v>
      </c>
      <c r="S48" s="55"/>
      <c r="T48" s="55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</row>
    <row r="49" spans="1:84" s="16" customFormat="1" ht="16.5" customHeight="1" x14ac:dyDescent="0.25">
      <c r="A49" s="39"/>
      <c r="B49" s="39"/>
      <c r="C49" s="47"/>
      <c r="D49" s="180"/>
      <c r="E49" s="71" t="s">
        <v>33</v>
      </c>
      <c r="F49" s="40"/>
      <c r="G49" s="41"/>
      <c r="H49" s="42"/>
      <c r="I49" s="42"/>
      <c r="J49" s="42"/>
      <c r="K49" s="42"/>
      <c r="L49" s="42"/>
      <c r="M49" s="42"/>
      <c r="N49" s="42"/>
      <c r="O49" s="57"/>
      <c r="P49" s="41"/>
      <c r="Q49" s="42"/>
      <c r="R49" s="42"/>
      <c r="S49" s="42"/>
      <c r="T49" s="42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</row>
    <row r="50" spans="1:84" s="16" customFormat="1" ht="16.5" customHeight="1" x14ac:dyDescent="0.25">
      <c r="A50" s="39"/>
      <c r="B50" s="39"/>
      <c r="C50" s="47"/>
      <c r="D50" s="180"/>
      <c r="E50" s="71" t="s">
        <v>34</v>
      </c>
      <c r="F50" s="40">
        <f>G50+P50</f>
        <v>679872.89999999991</v>
      </c>
      <c r="G50" s="41"/>
      <c r="H50" s="42"/>
      <c r="I50" s="42"/>
      <c r="J50" s="42"/>
      <c r="K50" s="42"/>
      <c r="L50" s="42"/>
      <c r="M50" s="42"/>
      <c r="N50" s="42"/>
      <c r="O50" s="57"/>
      <c r="P50" s="41">
        <f>Q50+S50+T50</f>
        <v>679872.89999999991</v>
      </c>
      <c r="Q50" s="42">
        <f>Q54+Q58</f>
        <v>679872.89999999991</v>
      </c>
      <c r="R50" s="42">
        <f>R54+R58</f>
        <v>679872.89999999991</v>
      </c>
      <c r="S50" s="42"/>
      <c r="T50" s="42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</row>
    <row r="51" spans="1:84" s="20" customFormat="1" ht="16.5" customHeight="1" x14ac:dyDescent="0.25">
      <c r="A51" s="67"/>
      <c r="B51" s="67"/>
      <c r="C51" s="43"/>
      <c r="D51" s="181"/>
      <c r="E51" s="72" t="s">
        <v>35</v>
      </c>
      <c r="F51" s="44">
        <f t="shared" ref="F51:H51" si="5">F48-F49+F50</f>
        <v>820047.89999999991</v>
      </c>
      <c r="G51" s="45">
        <f t="shared" si="5"/>
        <v>140175</v>
      </c>
      <c r="H51" s="44">
        <f t="shared" si="5"/>
        <v>135175</v>
      </c>
      <c r="I51" s="60"/>
      <c r="J51" s="60">
        <f>J48-J49+J50</f>
        <v>135175</v>
      </c>
      <c r="K51" s="60">
        <f>K48-K49+K50</f>
        <v>5000</v>
      </c>
      <c r="L51" s="44"/>
      <c r="M51" s="44"/>
      <c r="N51" s="44"/>
      <c r="O51" s="46"/>
      <c r="P51" s="45">
        <f>P48-P49+P50</f>
        <v>679872.89999999991</v>
      </c>
      <c r="Q51" s="44">
        <f>Q48-Q49+Q50</f>
        <v>679872.89999999991</v>
      </c>
      <c r="R51" s="44">
        <f>R48-R49+R50</f>
        <v>679872.89999999991</v>
      </c>
      <c r="S51" s="60"/>
      <c r="T51" s="60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</row>
    <row r="52" spans="1:84" s="11" customFormat="1" ht="15.9" customHeight="1" x14ac:dyDescent="0.25">
      <c r="A52" s="47"/>
      <c r="B52" s="47"/>
      <c r="C52" s="49">
        <v>6057</v>
      </c>
      <c r="D52" s="173" t="s">
        <v>29</v>
      </c>
      <c r="E52" s="71" t="s">
        <v>32</v>
      </c>
      <c r="F52" s="40">
        <f>G52+P52</f>
        <v>0</v>
      </c>
      <c r="G52" s="41"/>
      <c r="H52" s="42"/>
      <c r="I52" s="42"/>
      <c r="J52" s="42"/>
      <c r="K52" s="42"/>
      <c r="L52" s="42"/>
      <c r="M52" s="42"/>
      <c r="N52" s="42"/>
      <c r="O52" s="57"/>
      <c r="P52" s="41">
        <f>Q52+S52+T52</f>
        <v>0</v>
      </c>
      <c r="Q52" s="42">
        <f>R52</f>
        <v>0</v>
      </c>
      <c r="R52" s="42">
        <v>0</v>
      </c>
      <c r="S52" s="42"/>
      <c r="T52" s="4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</row>
    <row r="53" spans="1:84" s="16" customFormat="1" ht="15.9" customHeight="1" x14ac:dyDescent="0.25">
      <c r="A53" s="39"/>
      <c r="B53" s="39"/>
      <c r="C53" s="47"/>
      <c r="D53" s="174"/>
      <c r="E53" s="71" t="s">
        <v>33</v>
      </c>
      <c r="F53" s="40"/>
      <c r="G53" s="41"/>
      <c r="H53" s="42"/>
      <c r="I53" s="42"/>
      <c r="J53" s="42"/>
      <c r="K53" s="42"/>
      <c r="L53" s="42"/>
      <c r="M53" s="42"/>
      <c r="N53" s="42"/>
      <c r="O53" s="57"/>
      <c r="P53" s="42"/>
      <c r="Q53" s="42"/>
      <c r="R53" s="42"/>
      <c r="S53" s="42"/>
      <c r="T53" s="42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</row>
    <row r="54" spans="1:84" s="16" customFormat="1" ht="15.9" customHeight="1" x14ac:dyDescent="0.25">
      <c r="A54" s="39"/>
      <c r="B54" s="39"/>
      <c r="C54" s="47"/>
      <c r="D54" s="174"/>
      <c r="E54" s="71" t="s">
        <v>34</v>
      </c>
      <c r="F54" s="40">
        <f>G54+P54</f>
        <v>543898.31999999995</v>
      </c>
      <c r="G54" s="41"/>
      <c r="H54" s="42"/>
      <c r="I54" s="42"/>
      <c r="J54" s="42"/>
      <c r="K54" s="42"/>
      <c r="L54" s="42"/>
      <c r="M54" s="42"/>
      <c r="N54" s="42"/>
      <c r="O54" s="57"/>
      <c r="P54" s="42">
        <f>Q54</f>
        <v>543898.31999999995</v>
      </c>
      <c r="Q54" s="42">
        <f>R54</f>
        <v>543898.31999999995</v>
      </c>
      <c r="R54" s="42">
        <v>543898.31999999995</v>
      </c>
      <c r="S54" s="42"/>
      <c r="T54" s="42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</row>
    <row r="55" spans="1:84" s="20" customFormat="1" ht="15.9" customHeight="1" x14ac:dyDescent="0.25">
      <c r="A55" s="67"/>
      <c r="B55" s="67"/>
      <c r="C55" s="43"/>
      <c r="D55" s="175"/>
      <c r="E55" s="72" t="s">
        <v>35</v>
      </c>
      <c r="F55" s="44">
        <f>F52-F53+F54</f>
        <v>543898.31999999995</v>
      </c>
      <c r="G55" s="45"/>
      <c r="H55" s="44"/>
      <c r="I55" s="44"/>
      <c r="J55" s="44"/>
      <c r="K55" s="44"/>
      <c r="L55" s="44"/>
      <c r="M55" s="44"/>
      <c r="N55" s="44"/>
      <c r="O55" s="46"/>
      <c r="P55" s="45">
        <f>P52-P53+P54</f>
        <v>543898.31999999995</v>
      </c>
      <c r="Q55" s="44">
        <f>Q52-Q53+Q54</f>
        <v>543898.31999999995</v>
      </c>
      <c r="R55" s="44">
        <f>R52-R53+R54</f>
        <v>543898.31999999995</v>
      </c>
      <c r="S55" s="60"/>
      <c r="T55" s="60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</row>
    <row r="56" spans="1:84" s="11" customFormat="1" ht="15.9" customHeight="1" x14ac:dyDescent="0.25">
      <c r="A56" s="47"/>
      <c r="B56" s="47"/>
      <c r="C56" s="47">
        <v>6059</v>
      </c>
      <c r="D56" s="173" t="s">
        <v>29</v>
      </c>
      <c r="E56" s="71" t="s">
        <v>32</v>
      </c>
      <c r="F56" s="40">
        <f>G56+P56</f>
        <v>0</v>
      </c>
      <c r="G56" s="41"/>
      <c r="H56" s="42"/>
      <c r="I56" s="42"/>
      <c r="J56" s="42"/>
      <c r="K56" s="42"/>
      <c r="L56" s="42"/>
      <c r="M56" s="42"/>
      <c r="N56" s="42"/>
      <c r="O56" s="57"/>
      <c r="P56" s="41">
        <f>Q56+S56+T56</f>
        <v>0</v>
      </c>
      <c r="Q56" s="42">
        <f>R56</f>
        <v>0</v>
      </c>
      <c r="R56" s="42">
        <v>0</v>
      </c>
      <c r="S56" s="42"/>
      <c r="T56" s="42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</row>
    <row r="57" spans="1:84" s="16" customFormat="1" ht="15.9" customHeight="1" x14ac:dyDescent="0.25">
      <c r="A57" s="39"/>
      <c r="B57" s="39"/>
      <c r="C57" s="47"/>
      <c r="D57" s="174"/>
      <c r="E57" s="71" t="s">
        <v>33</v>
      </c>
      <c r="F57" s="40"/>
      <c r="G57" s="41"/>
      <c r="H57" s="42"/>
      <c r="I57" s="42"/>
      <c r="J57" s="42"/>
      <c r="K57" s="42"/>
      <c r="L57" s="42"/>
      <c r="M57" s="42"/>
      <c r="N57" s="42"/>
      <c r="O57" s="57"/>
      <c r="P57" s="42"/>
      <c r="Q57" s="42"/>
      <c r="R57" s="42"/>
      <c r="S57" s="42"/>
      <c r="T57" s="42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</row>
    <row r="58" spans="1:84" s="16" customFormat="1" ht="15.9" customHeight="1" x14ac:dyDescent="0.25">
      <c r="A58" s="39"/>
      <c r="B58" s="39"/>
      <c r="C58" s="47"/>
      <c r="D58" s="174"/>
      <c r="E58" s="71" t="s">
        <v>34</v>
      </c>
      <c r="F58" s="40">
        <f>G58+P58</f>
        <v>135974.57999999999</v>
      </c>
      <c r="G58" s="41"/>
      <c r="H58" s="42"/>
      <c r="I58" s="42"/>
      <c r="J58" s="42"/>
      <c r="K58" s="42"/>
      <c r="L58" s="42"/>
      <c r="M58" s="42"/>
      <c r="N58" s="42"/>
      <c r="O58" s="57"/>
      <c r="P58" s="42">
        <f>Q58</f>
        <v>135974.57999999999</v>
      </c>
      <c r="Q58" s="42">
        <f>R58</f>
        <v>135974.57999999999</v>
      </c>
      <c r="R58" s="42">
        <v>135974.57999999999</v>
      </c>
      <c r="S58" s="42"/>
      <c r="T58" s="42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</row>
    <row r="59" spans="1:84" s="20" customFormat="1" ht="15.9" customHeight="1" x14ac:dyDescent="0.25">
      <c r="A59" s="67"/>
      <c r="B59" s="67"/>
      <c r="C59" s="43"/>
      <c r="D59" s="175"/>
      <c r="E59" s="72" t="s">
        <v>35</v>
      </c>
      <c r="F59" s="44">
        <f>F56-F57+F58</f>
        <v>135974.57999999999</v>
      </c>
      <c r="G59" s="45"/>
      <c r="H59" s="44"/>
      <c r="I59" s="44"/>
      <c r="J59" s="44"/>
      <c r="K59" s="44"/>
      <c r="L59" s="44"/>
      <c r="M59" s="44"/>
      <c r="N59" s="44"/>
      <c r="O59" s="46"/>
      <c r="P59" s="45">
        <f>P56-P57+P58</f>
        <v>135974.57999999999</v>
      </c>
      <c r="Q59" s="44">
        <f>Q56-Q57+Q58</f>
        <v>135974.57999999999</v>
      </c>
      <c r="R59" s="44">
        <f>R56-R57+R58</f>
        <v>135974.57999999999</v>
      </c>
      <c r="S59" s="60"/>
      <c r="T59" s="60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</row>
    <row r="60" spans="1:84" s="101" customFormat="1" ht="15.9" customHeight="1" x14ac:dyDescent="0.25">
      <c r="A60" s="83"/>
      <c r="B60" s="83"/>
      <c r="C60" s="182" t="s">
        <v>36</v>
      </c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4"/>
    </row>
    <row r="61" spans="1:84" s="101" customFormat="1" ht="26.25" customHeight="1" x14ac:dyDescent="0.25">
      <c r="A61" s="83"/>
      <c r="B61" s="39"/>
      <c r="C61" s="140" t="s">
        <v>64</v>
      </c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2"/>
    </row>
    <row r="62" spans="1:84" s="101" customFormat="1" ht="16.5" customHeight="1" x14ac:dyDescent="0.25">
      <c r="A62" s="83"/>
      <c r="B62" s="39"/>
      <c r="C62" s="140" t="s">
        <v>54</v>
      </c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2"/>
    </row>
    <row r="63" spans="1:84" s="101" customFormat="1" ht="16.5" customHeight="1" x14ac:dyDescent="0.25">
      <c r="A63" s="83"/>
      <c r="B63" s="39"/>
      <c r="C63" s="140" t="s">
        <v>57</v>
      </c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2"/>
    </row>
    <row r="64" spans="1:84" s="101" customFormat="1" ht="16.5" customHeight="1" x14ac:dyDescent="0.25">
      <c r="A64" s="83"/>
      <c r="B64" s="39"/>
      <c r="C64" s="140" t="s">
        <v>67</v>
      </c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2"/>
    </row>
    <row r="65" spans="1:84" s="101" customFormat="1" ht="16.5" customHeight="1" x14ac:dyDescent="0.25">
      <c r="A65" s="83"/>
      <c r="B65" s="39"/>
      <c r="C65" s="191" t="s">
        <v>58</v>
      </c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3"/>
    </row>
    <row r="66" spans="1:84" s="2" customFormat="1" ht="16.5" customHeight="1" x14ac:dyDescent="0.25">
      <c r="A66" s="50">
        <v>750</v>
      </c>
      <c r="B66" s="50"/>
      <c r="C66" s="93"/>
      <c r="D66" s="188" t="s">
        <v>3</v>
      </c>
      <c r="E66" s="69" t="s">
        <v>32</v>
      </c>
      <c r="F66" s="27">
        <f>G66+P66</f>
        <v>17109145.990000002</v>
      </c>
      <c r="G66" s="28">
        <f>H66+K66+L66+M66</f>
        <v>15025080.990000002</v>
      </c>
      <c r="H66" s="29">
        <f>SUM(I66:J66)</f>
        <v>12684078.120000001</v>
      </c>
      <c r="I66" s="29">
        <v>10265872</v>
      </c>
      <c r="J66" s="29">
        <v>2418206.12</v>
      </c>
      <c r="K66" s="29"/>
      <c r="L66" s="29">
        <v>552630</v>
      </c>
      <c r="M66" s="29">
        <v>1788372.87</v>
      </c>
      <c r="N66" s="51"/>
      <c r="O66" s="52"/>
      <c r="P66" s="28">
        <f>Q66+S66+T66</f>
        <v>2084065</v>
      </c>
      <c r="Q66" s="29">
        <v>2084065</v>
      </c>
      <c r="R66" s="29">
        <v>1694361.79</v>
      </c>
      <c r="S66" s="29"/>
      <c r="T66" s="29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</row>
    <row r="67" spans="1:84" s="19" customFormat="1" ht="16.5" customHeight="1" x14ac:dyDescent="0.25">
      <c r="A67" s="26"/>
      <c r="B67" s="26"/>
      <c r="C67" s="66"/>
      <c r="D67" s="189"/>
      <c r="E67" s="69" t="s">
        <v>33</v>
      </c>
      <c r="F67" s="27">
        <f>G67+P67</f>
        <v>1240424.33</v>
      </c>
      <c r="G67" s="30">
        <f>H67+K67+L67+M67</f>
        <v>1240424.33</v>
      </c>
      <c r="H67" s="31">
        <f>SUM(I67:J67)</f>
        <v>46093.54</v>
      </c>
      <c r="I67" s="31">
        <f>I71+I99</f>
        <v>46093.54</v>
      </c>
      <c r="J67" s="31"/>
      <c r="K67" s="31"/>
      <c r="L67" s="31"/>
      <c r="M67" s="31">
        <f>M71+M99</f>
        <v>1194330.79</v>
      </c>
      <c r="N67" s="31"/>
      <c r="O67" s="122"/>
      <c r="P67" s="30"/>
      <c r="Q67" s="31"/>
      <c r="R67" s="31"/>
      <c r="S67" s="31"/>
      <c r="T67" s="31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</row>
    <row r="68" spans="1:84" s="19" customFormat="1" ht="16.5" customHeight="1" x14ac:dyDescent="0.25">
      <c r="A68" s="26"/>
      <c r="B68" s="26"/>
      <c r="C68" s="66"/>
      <c r="D68" s="189"/>
      <c r="E68" s="69" t="s">
        <v>34</v>
      </c>
      <c r="F68" s="27">
        <f>G68+P68</f>
        <v>175232</v>
      </c>
      <c r="G68" s="30">
        <f>H68+K68+L68+M68</f>
        <v>19732</v>
      </c>
      <c r="H68" s="31">
        <f>SUM(I68:J68)</f>
        <v>19732</v>
      </c>
      <c r="I68" s="31">
        <f>I72+I100</f>
        <v>14232</v>
      </c>
      <c r="J68" s="31">
        <f>J72+J100</f>
        <v>5500</v>
      </c>
      <c r="K68" s="31"/>
      <c r="L68" s="31"/>
      <c r="M68" s="31"/>
      <c r="N68" s="31"/>
      <c r="O68" s="122"/>
      <c r="P68" s="30">
        <f>Q68+S68+T68</f>
        <v>155500</v>
      </c>
      <c r="Q68" s="31">
        <f>Q72+Q100</f>
        <v>155500</v>
      </c>
      <c r="R68" s="31">
        <f>R72+R100</f>
        <v>126422.76000000001</v>
      </c>
      <c r="S68" s="31"/>
      <c r="T68" s="31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</row>
    <row r="69" spans="1:84" s="1" customFormat="1" ht="16.5" customHeight="1" x14ac:dyDescent="0.25">
      <c r="A69" s="66"/>
      <c r="B69" s="66"/>
      <c r="C69" s="32"/>
      <c r="D69" s="190"/>
      <c r="E69" s="70" t="s">
        <v>35</v>
      </c>
      <c r="F69" s="33">
        <f t="shared" ref="F69:R69" si="6">F66-F67+F68</f>
        <v>16043953.660000002</v>
      </c>
      <c r="G69" s="34">
        <f t="shared" si="6"/>
        <v>13804388.660000002</v>
      </c>
      <c r="H69" s="33">
        <f t="shared" si="6"/>
        <v>12657716.580000002</v>
      </c>
      <c r="I69" s="76">
        <f>I66-I67+I68</f>
        <v>10234010.460000001</v>
      </c>
      <c r="J69" s="33">
        <f t="shared" si="6"/>
        <v>2423706.12</v>
      </c>
      <c r="K69" s="33"/>
      <c r="L69" s="33">
        <f>L66-L67+L68</f>
        <v>552630</v>
      </c>
      <c r="M69" s="33">
        <f>M66-M67+M68</f>
        <v>594042.08000000007</v>
      </c>
      <c r="N69" s="33"/>
      <c r="O69" s="35"/>
      <c r="P69" s="34">
        <f t="shared" si="6"/>
        <v>2239565</v>
      </c>
      <c r="Q69" s="33">
        <f t="shared" si="6"/>
        <v>2239565</v>
      </c>
      <c r="R69" s="33">
        <f t="shared" si="6"/>
        <v>1820784.55</v>
      </c>
      <c r="S69" s="76"/>
      <c r="T69" s="76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</row>
    <row r="70" spans="1:84" s="17" customFormat="1" ht="17.100000000000001" customHeight="1" x14ac:dyDescent="0.25">
      <c r="A70" s="39"/>
      <c r="B70" s="48">
        <v>75023</v>
      </c>
      <c r="C70" s="49"/>
      <c r="D70" s="179" t="s">
        <v>10</v>
      </c>
      <c r="E70" s="71" t="s">
        <v>32</v>
      </c>
      <c r="F70" s="40">
        <f>G70+P70</f>
        <v>10278388</v>
      </c>
      <c r="G70" s="41">
        <f>H70+K70+L70+M70</f>
        <v>10278388</v>
      </c>
      <c r="H70" s="42">
        <f>SUM(I70:J70)</f>
        <v>10257688</v>
      </c>
      <c r="I70" s="38">
        <v>8634251</v>
      </c>
      <c r="J70" s="38">
        <v>1623437</v>
      </c>
      <c r="K70" s="38"/>
      <c r="L70" s="38">
        <v>20700</v>
      </c>
      <c r="M70" s="38"/>
      <c r="N70" s="55"/>
      <c r="O70" s="56"/>
      <c r="P70" s="37"/>
      <c r="Q70" s="38"/>
      <c r="R70" s="38"/>
      <c r="S70" s="38"/>
      <c r="T70" s="55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</row>
    <row r="71" spans="1:84" s="16" customFormat="1" ht="17.100000000000001" customHeight="1" x14ac:dyDescent="0.25">
      <c r="A71" s="39"/>
      <c r="B71" s="39"/>
      <c r="C71" s="47"/>
      <c r="D71" s="180"/>
      <c r="E71" s="71" t="s">
        <v>33</v>
      </c>
      <c r="F71" s="40">
        <f>G71+P71</f>
        <v>46093.54</v>
      </c>
      <c r="G71" s="41">
        <f>H71+K71+L71+M71</f>
        <v>46093.54</v>
      </c>
      <c r="H71" s="42">
        <f>SUM(I71:J71)</f>
        <v>46093.54</v>
      </c>
      <c r="I71" s="42">
        <f t="shared" ref="I71:I72" si="7">I75+I79+I83+I87</f>
        <v>46093.54</v>
      </c>
      <c r="J71" s="42"/>
      <c r="K71" s="42"/>
      <c r="L71" s="42"/>
      <c r="M71" s="42"/>
      <c r="N71" s="42"/>
      <c r="O71" s="57"/>
      <c r="P71" s="41"/>
      <c r="Q71" s="42"/>
      <c r="R71" s="42"/>
      <c r="S71" s="42"/>
      <c r="T71" s="42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</row>
    <row r="72" spans="1:84" s="16" customFormat="1" ht="17.100000000000001" customHeight="1" x14ac:dyDescent="0.25">
      <c r="A72" s="39"/>
      <c r="B72" s="39"/>
      <c r="C72" s="47"/>
      <c r="D72" s="180"/>
      <c r="E72" s="71" t="s">
        <v>34</v>
      </c>
      <c r="F72" s="40">
        <f>G72+P72</f>
        <v>19732</v>
      </c>
      <c r="G72" s="41">
        <f>H72+K72+L72+M72</f>
        <v>19732</v>
      </c>
      <c r="H72" s="42">
        <f>SUM(I72:J72)</f>
        <v>19732</v>
      </c>
      <c r="I72" s="42">
        <f t="shared" si="7"/>
        <v>14232</v>
      </c>
      <c r="J72" s="42">
        <f>J76+J80+J84+J88</f>
        <v>5500</v>
      </c>
      <c r="K72" s="42"/>
      <c r="L72" s="42"/>
      <c r="M72" s="42"/>
      <c r="N72" s="42"/>
      <c r="O72" s="57"/>
      <c r="P72" s="41"/>
      <c r="Q72" s="42"/>
      <c r="R72" s="42"/>
      <c r="S72" s="42"/>
      <c r="T72" s="4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</row>
    <row r="73" spans="1:84" s="20" customFormat="1" ht="17.100000000000001" customHeight="1" x14ac:dyDescent="0.25">
      <c r="A73" s="67"/>
      <c r="B73" s="67"/>
      <c r="C73" s="43"/>
      <c r="D73" s="181"/>
      <c r="E73" s="72" t="s">
        <v>35</v>
      </c>
      <c r="F73" s="44">
        <f t="shared" ref="F73:J73" si="8">F70-F71+F72</f>
        <v>10252026.460000001</v>
      </c>
      <c r="G73" s="45">
        <f t="shared" si="8"/>
        <v>10252026.460000001</v>
      </c>
      <c r="H73" s="44">
        <f t="shared" si="8"/>
        <v>10231326.460000001</v>
      </c>
      <c r="I73" s="60">
        <f>I70-I71+I72</f>
        <v>8602389.4600000009</v>
      </c>
      <c r="J73" s="60">
        <f t="shared" si="8"/>
        <v>1628937</v>
      </c>
      <c r="K73" s="44"/>
      <c r="L73" s="60">
        <f>L70-L71+L72</f>
        <v>20700</v>
      </c>
      <c r="M73" s="44"/>
      <c r="N73" s="44"/>
      <c r="O73" s="46"/>
      <c r="P73" s="45"/>
      <c r="Q73" s="44"/>
      <c r="R73" s="44"/>
      <c r="S73" s="60"/>
      <c r="T73" s="60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</row>
    <row r="74" spans="1:84" s="11" customFormat="1" ht="17.100000000000001" customHeight="1" x14ac:dyDescent="0.25">
      <c r="A74" s="47"/>
      <c r="B74" s="47"/>
      <c r="C74" s="85">
        <v>4040</v>
      </c>
      <c r="D74" s="173" t="s">
        <v>15</v>
      </c>
      <c r="E74" s="71" t="s">
        <v>32</v>
      </c>
      <c r="F74" s="40">
        <f>G74+P74</f>
        <v>565447</v>
      </c>
      <c r="G74" s="41">
        <f>H74+K74+L74+M74</f>
        <v>565447</v>
      </c>
      <c r="H74" s="42">
        <f>SUM(I74:J74)</f>
        <v>565447</v>
      </c>
      <c r="I74" s="42">
        <v>565447</v>
      </c>
      <c r="J74" s="42"/>
      <c r="K74" s="42"/>
      <c r="L74" s="42"/>
      <c r="M74" s="42"/>
      <c r="N74" s="42"/>
      <c r="O74" s="57"/>
      <c r="P74" s="58"/>
      <c r="Q74" s="42"/>
      <c r="R74" s="42"/>
      <c r="S74" s="42"/>
      <c r="T74" s="42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</row>
    <row r="75" spans="1:84" s="16" customFormat="1" ht="17.100000000000001" customHeight="1" x14ac:dyDescent="0.25">
      <c r="A75" s="39"/>
      <c r="B75" s="39"/>
      <c r="C75" s="85"/>
      <c r="D75" s="174"/>
      <c r="E75" s="71" t="s">
        <v>33</v>
      </c>
      <c r="F75" s="40">
        <f>G75+P75</f>
        <v>46093.54</v>
      </c>
      <c r="G75" s="41">
        <f>H75+K75+L75+M75</f>
        <v>46093.54</v>
      </c>
      <c r="H75" s="42">
        <f>SUM(I75:J75)</f>
        <v>46093.54</v>
      </c>
      <c r="I75" s="42">
        <v>46093.54</v>
      </c>
      <c r="J75" s="42"/>
      <c r="K75" s="42"/>
      <c r="L75" s="42"/>
      <c r="M75" s="42"/>
      <c r="N75" s="42"/>
      <c r="O75" s="57"/>
      <c r="P75" s="41"/>
      <c r="Q75" s="42"/>
      <c r="R75" s="42"/>
      <c r="S75" s="42"/>
      <c r="T75" s="42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</row>
    <row r="76" spans="1:84" s="16" customFormat="1" ht="17.100000000000001" customHeight="1" x14ac:dyDescent="0.25">
      <c r="A76" s="39"/>
      <c r="B76" s="39"/>
      <c r="C76" s="85"/>
      <c r="D76" s="174"/>
      <c r="E76" s="71" t="s">
        <v>34</v>
      </c>
      <c r="F76" s="40"/>
      <c r="G76" s="41"/>
      <c r="H76" s="42"/>
      <c r="I76" s="42"/>
      <c r="J76" s="42"/>
      <c r="K76" s="42"/>
      <c r="L76" s="42"/>
      <c r="M76" s="42"/>
      <c r="N76" s="42"/>
      <c r="O76" s="57"/>
      <c r="P76" s="41"/>
      <c r="Q76" s="42"/>
      <c r="R76" s="42"/>
      <c r="S76" s="42"/>
      <c r="T76" s="42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</row>
    <row r="77" spans="1:84" s="20" customFormat="1" ht="17.100000000000001" customHeight="1" x14ac:dyDescent="0.25">
      <c r="A77" s="67"/>
      <c r="B77" s="67"/>
      <c r="C77" s="86"/>
      <c r="D77" s="175"/>
      <c r="E77" s="72" t="s">
        <v>35</v>
      </c>
      <c r="F77" s="44">
        <f>F74-F75+F76</f>
        <v>519353.46</v>
      </c>
      <c r="G77" s="45">
        <f>G74-G75+G76</f>
        <v>519353.46</v>
      </c>
      <c r="H77" s="44">
        <f>H74-H75+H76</f>
        <v>519353.46</v>
      </c>
      <c r="I77" s="44">
        <f>I74-I75+I76</f>
        <v>519353.46</v>
      </c>
      <c r="J77" s="44"/>
      <c r="K77" s="44"/>
      <c r="L77" s="44"/>
      <c r="M77" s="44"/>
      <c r="N77" s="44"/>
      <c r="O77" s="46"/>
      <c r="P77" s="45"/>
      <c r="Q77" s="44"/>
      <c r="R77" s="44"/>
      <c r="S77" s="60"/>
      <c r="T77" s="60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</row>
    <row r="78" spans="1:84" s="11" customFormat="1" ht="17.100000000000001" customHeight="1" x14ac:dyDescent="0.25">
      <c r="A78" s="47"/>
      <c r="B78" s="47"/>
      <c r="C78" s="47">
        <v>4170</v>
      </c>
      <c r="D78" s="173" t="s">
        <v>12</v>
      </c>
      <c r="E78" s="71" t="s">
        <v>32</v>
      </c>
      <c r="F78" s="40">
        <f>G78+P78</f>
        <v>260140</v>
      </c>
      <c r="G78" s="41">
        <f>H78+K78+L78+M78</f>
        <v>260140</v>
      </c>
      <c r="H78" s="42">
        <f>SUM(I78:J78)</f>
        <v>260140</v>
      </c>
      <c r="I78" s="42">
        <v>260140</v>
      </c>
      <c r="J78" s="42"/>
      <c r="K78" s="42"/>
      <c r="L78" s="42"/>
      <c r="M78" s="42"/>
      <c r="N78" s="42"/>
      <c r="O78" s="57"/>
      <c r="P78" s="58"/>
      <c r="Q78" s="42"/>
      <c r="R78" s="42"/>
      <c r="S78" s="42"/>
      <c r="T78" s="42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</row>
    <row r="79" spans="1:84" s="16" customFormat="1" ht="17.100000000000001" customHeight="1" x14ac:dyDescent="0.25">
      <c r="A79" s="39"/>
      <c r="B79" s="39"/>
      <c r="C79" s="47"/>
      <c r="D79" s="174"/>
      <c r="E79" s="71" t="s">
        <v>33</v>
      </c>
      <c r="F79" s="40"/>
      <c r="G79" s="41"/>
      <c r="H79" s="42"/>
      <c r="I79" s="42"/>
      <c r="J79" s="42"/>
      <c r="K79" s="42"/>
      <c r="L79" s="42"/>
      <c r="M79" s="42"/>
      <c r="N79" s="42"/>
      <c r="O79" s="57"/>
      <c r="P79" s="41"/>
      <c r="Q79" s="42"/>
      <c r="R79" s="42"/>
      <c r="S79" s="42"/>
      <c r="T79" s="42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</row>
    <row r="80" spans="1:84" s="16" customFormat="1" ht="17.100000000000001" customHeight="1" x14ac:dyDescent="0.25">
      <c r="A80" s="39"/>
      <c r="B80" s="39"/>
      <c r="C80" s="47"/>
      <c r="D80" s="174"/>
      <c r="E80" s="71" t="s">
        <v>34</v>
      </c>
      <c r="F80" s="40">
        <f>G80+P80</f>
        <v>14232</v>
      </c>
      <c r="G80" s="41">
        <f>H80+K80+L80+M80</f>
        <v>14232</v>
      </c>
      <c r="H80" s="42">
        <f>SUM(I80:J80)</f>
        <v>14232</v>
      </c>
      <c r="I80" s="42">
        <v>14232</v>
      </c>
      <c r="J80" s="42"/>
      <c r="K80" s="42"/>
      <c r="L80" s="42"/>
      <c r="M80" s="42"/>
      <c r="N80" s="42"/>
      <c r="O80" s="57"/>
      <c r="P80" s="41"/>
      <c r="Q80" s="42"/>
      <c r="R80" s="42"/>
      <c r="S80" s="42"/>
      <c r="T80" s="42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</row>
    <row r="81" spans="1:84" s="20" customFormat="1" ht="17.100000000000001" customHeight="1" x14ac:dyDescent="0.25">
      <c r="A81" s="67"/>
      <c r="B81" s="67"/>
      <c r="C81" s="43"/>
      <c r="D81" s="175"/>
      <c r="E81" s="72" t="s">
        <v>35</v>
      </c>
      <c r="F81" s="44">
        <f>F78-F79+F80</f>
        <v>274372</v>
      </c>
      <c r="G81" s="45">
        <f>G78-G79+G80</f>
        <v>274372</v>
      </c>
      <c r="H81" s="44">
        <f>H78-H79+H80</f>
        <v>274372</v>
      </c>
      <c r="I81" s="44">
        <f>I78-I79+I80</f>
        <v>274372</v>
      </c>
      <c r="J81" s="44"/>
      <c r="K81" s="44"/>
      <c r="L81" s="44"/>
      <c r="M81" s="44"/>
      <c r="N81" s="44"/>
      <c r="O81" s="46"/>
      <c r="P81" s="45"/>
      <c r="Q81" s="44"/>
      <c r="R81" s="44"/>
      <c r="S81" s="60"/>
      <c r="T81" s="60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</row>
    <row r="82" spans="1:84" s="1" customFormat="1" ht="17.100000000000001" customHeight="1" x14ac:dyDescent="0.25">
      <c r="A82" s="47"/>
      <c r="B82" s="47"/>
      <c r="C82" s="47">
        <v>4210</v>
      </c>
      <c r="D82" s="173" t="s">
        <v>13</v>
      </c>
      <c r="E82" s="71" t="s">
        <v>32</v>
      </c>
      <c r="F82" s="40">
        <f>G82+P82</f>
        <v>150000</v>
      </c>
      <c r="G82" s="41">
        <f>H82+K82+L82+M82</f>
        <v>150000</v>
      </c>
      <c r="H82" s="42">
        <f>SUM(I82:J82)</f>
        <v>150000</v>
      </c>
      <c r="I82" s="42"/>
      <c r="J82" s="42">
        <v>150000</v>
      </c>
      <c r="K82" s="42"/>
      <c r="L82" s="42"/>
      <c r="M82" s="42"/>
      <c r="N82" s="42"/>
      <c r="O82" s="57"/>
      <c r="P82" s="58"/>
      <c r="Q82" s="42"/>
      <c r="R82" s="42"/>
      <c r="S82" s="42"/>
      <c r="T82" s="4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</row>
    <row r="83" spans="1:84" s="16" customFormat="1" ht="17.100000000000001" customHeight="1" x14ac:dyDescent="0.25">
      <c r="A83" s="39"/>
      <c r="B83" s="39"/>
      <c r="C83" s="47"/>
      <c r="D83" s="174"/>
      <c r="E83" s="71" t="s">
        <v>33</v>
      </c>
      <c r="F83" s="40"/>
      <c r="G83" s="41"/>
      <c r="H83" s="42"/>
      <c r="I83" s="42"/>
      <c r="J83" s="42"/>
      <c r="K83" s="42"/>
      <c r="L83" s="42"/>
      <c r="M83" s="42"/>
      <c r="N83" s="42"/>
      <c r="O83" s="57"/>
      <c r="P83" s="41"/>
      <c r="Q83" s="42"/>
      <c r="R83" s="42"/>
      <c r="S83" s="42"/>
      <c r="T83" s="42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</row>
    <row r="84" spans="1:84" s="16" customFormat="1" ht="17.100000000000001" customHeight="1" x14ac:dyDescent="0.25">
      <c r="A84" s="39"/>
      <c r="B84" s="39"/>
      <c r="C84" s="47"/>
      <c r="D84" s="174"/>
      <c r="E84" s="71" t="s">
        <v>34</v>
      </c>
      <c r="F84" s="40">
        <f>G84+P84</f>
        <v>500</v>
      </c>
      <c r="G84" s="41">
        <f>H84+K84+L84+M84</f>
        <v>500</v>
      </c>
      <c r="H84" s="42">
        <f>SUM(I84:J84)</f>
        <v>500</v>
      </c>
      <c r="I84" s="42"/>
      <c r="J84" s="42">
        <v>500</v>
      </c>
      <c r="K84" s="42"/>
      <c r="L84" s="42"/>
      <c r="M84" s="42"/>
      <c r="N84" s="42"/>
      <c r="O84" s="57"/>
      <c r="P84" s="41"/>
      <c r="Q84" s="42"/>
      <c r="R84" s="42"/>
      <c r="S84" s="42"/>
      <c r="T84" s="42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</row>
    <row r="85" spans="1:84" s="20" customFormat="1" ht="17.100000000000001" customHeight="1" x14ac:dyDescent="0.25">
      <c r="A85" s="67"/>
      <c r="B85" s="67"/>
      <c r="C85" s="43"/>
      <c r="D85" s="175"/>
      <c r="E85" s="72" t="s">
        <v>35</v>
      </c>
      <c r="F85" s="44">
        <f>F82-F83+F84</f>
        <v>150500</v>
      </c>
      <c r="G85" s="45">
        <f>G82-G83+G84</f>
        <v>150500</v>
      </c>
      <c r="H85" s="44">
        <f>H82-H83+H84</f>
        <v>150500</v>
      </c>
      <c r="I85" s="44"/>
      <c r="J85" s="44">
        <f>J82-J83+J84</f>
        <v>150500</v>
      </c>
      <c r="K85" s="44"/>
      <c r="L85" s="44"/>
      <c r="M85" s="44"/>
      <c r="N85" s="44"/>
      <c r="O85" s="46"/>
      <c r="P85" s="45"/>
      <c r="Q85" s="44"/>
      <c r="R85" s="44"/>
      <c r="S85" s="60"/>
      <c r="T85" s="60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</row>
    <row r="86" spans="1:84" s="1" customFormat="1" ht="17.100000000000001" customHeight="1" x14ac:dyDescent="0.25">
      <c r="A86" s="47"/>
      <c r="B86" s="47"/>
      <c r="C86" s="47">
        <v>4300</v>
      </c>
      <c r="D86" s="173" t="s">
        <v>14</v>
      </c>
      <c r="E86" s="71" t="s">
        <v>32</v>
      </c>
      <c r="F86" s="40">
        <f>G86+P86</f>
        <v>756500</v>
      </c>
      <c r="G86" s="41">
        <f>H86+K86+L86+M86</f>
        <v>756500</v>
      </c>
      <c r="H86" s="42">
        <f>SUM(I86:J86)</f>
        <v>756500</v>
      </c>
      <c r="I86" s="42"/>
      <c r="J86" s="42">
        <v>756500</v>
      </c>
      <c r="K86" s="42"/>
      <c r="L86" s="42"/>
      <c r="M86" s="42"/>
      <c r="N86" s="42"/>
      <c r="O86" s="57"/>
      <c r="P86" s="58"/>
      <c r="Q86" s="42"/>
      <c r="R86" s="42"/>
      <c r="S86" s="42"/>
      <c r="T86" s="42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</row>
    <row r="87" spans="1:84" s="16" customFormat="1" ht="17.100000000000001" customHeight="1" x14ac:dyDescent="0.25">
      <c r="A87" s="39"/>
      <c r="B87" s="39"/>
      <c r="C87" s="47"/>
      <c r="D87" s="174"/>
      <c r="E87" s="71" t="s">
        <v>33</v>
      </c>
      <c r="F87" s="40"/>
      <c r="G87" s="41"/>
      <c r="H87" s="42"/>
      <c r="I87" s="42"/>
      <c r="J87" s="42"/>
      <c r="K87" s="42"/>
      <c r="L87" s="42"/>
      <c r="M87" s="42"/>
      <c r="N87" s="42"/>
      <c r="O87" s="57"/>
      <c r="P87" s="41"/>
      <c r="Q87" s="42"/>
      <c r="R87" s="42"/>
      <c r="S87" s="42"/>
      <c r="T87" s="42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</row>
    <row r="88" spans="1:84" s="16" customFormat="1" ht="17.100000000000001" customHeight="1" x14ac:dyDescent="0.25">
      <c r="A88" s="39"/>
      <c r="B88" s="39"/>
      <c r="C88" s="47"/>
      <c r="D88" s="174"/>
      <c r="E88" s="71" t="s">
        <v>34</v>
      </c>
      <c r="F88" s="40">
        <f>G88+P88</f>
        <v>5000</v>
      </c>
      <c r="G88" s="41">
        <f>H88+K88+L88+M88</f>
        <v>5000</v>
      </c>
      <c r="H88" s="42">
        <f>SUM(I88:J88)</f>
        <v>5000</v>
      </c>
      <c r="I88" s="42"/>
      <c r="J88" s="42">
        <v>5000</v>
      </c>
      <c r="K88" s="42"/>
      <c r="L88" s="42"/>
      <c r="M88" s="42"/>
      <c r="N88" s="42"/>
      <c r="O88" s="57"/>
      <c r="P88" s="41"/>
      <c r="Q88" s="42"/>
      <c r="R88" s="42"/>
      <c r="S88" s="42"/>
      <c r="T88" s="42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</row>
    <row r="89" spans="1:84" s="20" customFormat="1" ht="17.100000000000001" customHeight="1" x14ac:dyDescent="0.25">
      <c r="A89" s="67"/>
      <c r="B89" s="67"/>
      <c r="C89" s="43"/>
      <c r="D89" s="175"/>
      <c r="E89" s="72" t="s">
        <v>35</v>
      </c>
      <c r="F89" s="44">
        <f>F86-F87+F88</f>
        <v>761500</v>
      </c>
      <c r="G89" s="45">
        <f>G86-G87+G88</f>
        <v>761500</v>
      </c>
      <c r="H89" s="44">
        <f>H86-H87+H88</f>
        <v>761500</v>
      </c>
      <c r="I89" s="44"/>
      <c r="J89" s="44">
        <f>J86-J87+J88</f>
        <v>761500</v>
      </c>
      <c r="K89" s="44"/>
      <c r="L89" s="44"/>
      <c r="M89" s="44"/>
      <c r="N89" s="44"/>
      <c r="O89" s="46"/>
      <c r="P89" s="45"/>
      <c r="Q89" s="44"/>
      <c r="R89" s="44"/>
      <c r="S89" s="60"/>
      <c r="T89" s="60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</row>
    <row r="90" spans="1:84" s="101" customFormat="1" ht="16.5" customHeight="1" x14ac:dyDescent="0.25">
      <c r="A90" s="83"/>
      <c r="B90" s="83"/>
      <c r="C90" s="182" t="s">
        <v>36</v>
      </c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4"/>
    </row>
    <row r="91" spans="1:84" s="101" customFormat="1" ht="16.5" customHeight="1" x14ac:dyDescent="0.25">
      <c r="A91" s="83"/>
      <c r="B91" s="39"/>
      <c r="C91" s="140" t="s">
        <v>48</v>
      </c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2"/>
    </row>
    <row r="92" spans="1:84" s="101" customFormat="1" ht="27.75" customHeight="1" x14ac:dyDescent="0.25">
      <c r="A92" s="83"/>
      <c r="B92" s="39"/>
      <c r="C92" s="140" t="s">
        <v>68</v>
      </c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2"/>
    </row>
    <row r="93" spans="1:84" s="101" customFormat="1" ht="9.75" customHeight="1" x14ac:dyDescent="0.25">
      <c r="A93" s="83"/>
      <c r="B93" s="39"/>
      <c r="C93" s="140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2"/>
    </row>
    <row r="94" spans="1:84" s="101" customFormat="1" ht="16.5" customHeight="1" x14ac:dyDescent="0.25">
      <c r="A94" s="83"/>
      <c r="B94" s="39"/>
      <c r="C94" s="140" t="s">
        <v>78</v>
      </c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2"/>
    </row>
    <row r="95" spans="1:84" s="101" customFormat="1" ht="29.25" customHeight="1" x14ac:dyDescent="0.25">
      <c r="A95" s="83"/>
      <c r="B95" s="39"/>
      <c r="C95" s="140" t="s">
        <v>49</v>
      </c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2"/>
    </row>
    <row r="96" spans="1:84" s="101" customFormat="1" ht="16.5" customHeight="1" x14ac:dyDescent="0.25">
      <c r="A96" s="83"/>
      <c r="B96" s="39"/>
      <c r="C96" s="140" t="s">
        <v>50</v>
      </c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2"/>
    </row>
    <row r="97" spans="1:84" s="101" customFormat="1" ht="28.5" customHeight="1" x14ac:dyDescent="0.25">
      <c r="A97" s="83"/>
      <c r="B97" s="39"/>
      <c r="C97" s="191" t="s">
        <v>51</v>
      </c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  <c r="S97" s="192"/>
      <c r="T97" s="193"/>
    </row>
    <row r="98" spans="1:84" s="8" customFormat="1" ht="16.5" customHeight="1" x14ac:dyDescent="0.25">
      <c r="A98" s="39"/>
      <c r="B98" s="48">
        <v>75095</v>
      </c>
      <c r="C98" s="49"/>
      <c r="D98" s="179" t="s">
        <v>5</v>
      </c>
      <c r="E98" s="71" t="s">
        <v>32</v>
      </c>
      <c r="F98" s="40">
        <f>G98+P98</f>
        <v>4238253.99</v>
      </c>
      <c r="G98" s="41">
        <f>H98+K98+L98+M98</f>
        <v>2154188.9900000002</v>
      </c>
      <c r="H98" s="42">
        <f>SUM(I98:J98)</f>
        <v>322116.12</v>
      </c>
      <c r="I98" s="38"/>
      <c r="J98" s="38">
        <v>322116.12</v>
      </c>
      <c r="K98" s="38"/>
      <c r="L98" s="38">
        <v>43700</v>
      </c>
      <c r="M98" s="38">
        <v>1788372.87</v>
      </c>
      <c r="N98" s="55"/>
      <c r="O98" s="56"/>
      <c r="P98" s="37">
        <f>Q98+S98+T98</f>
        <v>2084065</v>
      </c>
      <c r="Q98" s="38">
        <v>2084065</v>
      </c>
      <c r="R98" s="38">
        <v>1694361.79</v>
      </c>
      <c r="S98" s="55"/>
      <c r="T98" s="38"/>
      <c r="U98" s="17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</row>
    <row r="99" spans="1:84" s="16" customFormat="1" ht="16.5" customHeight="1" x14ac:dyDescent="0.25">
      <c r="A99" s="39"/>
      <c r="B99" s="39"/>
      <c r="C99" s="47"/>
      <c r="D99" s="180"/>
      <c r="E99" s="71" t="s">
        <v>33</v>
      </c>
      <c r="F99" s="40">
        <f>G99+P99</f>
        <v>1194330.79</v>
      </c>
      <c r="G99" s="41">
        <f>H99+K99+L99+M99</f>
        <v>1194330.79</v>
      </c>
      <c r="H99" s="42"/>
      <c r="I99" s="42"/>
      <c r="J99" s="42"/>
      <c r="K99" s="42"/>
      <c r="L99" s="42"/>
      <c r="M99" s="42">
        <f t="shared" ref="M99" si="9">M103+M107+M111+M115+M119</f>
        <v>1194330.79</v>
      </c>
      <c r="N99" s="42"/>
      <c r="O99" s="57"/>
      <c r="P99" s="41"/>
      <c r="Q99" s="42"/>
      <c r="R99" s="42"/>
      <c r="S99" s="42"/>
      <c r="T99" s="42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</row>
    <row r="100" spans="1:84" s="16" customFormat="1" ht="16.5" customHeight="1" x14ac:dyDescent="0.25">
      <c r="A100" s="39"/>
      <c r="B100" s="39"/>
      <c r="C100" s="47"/>
      <c r="D100" s="180"/>
      <c r="E100" s="71" t="s">
        <v>34</v>
      </c>
      <c r="F100" s="40">
        <f>G100+P100</f>
        <v>155500</v>
      </c>
      <c r="G100" s="41"/>
      <c r="H100" s="42"/>
      <c r="I100" s="42"/>
      <c r="J100" s="42"/>
      <c r="K100" s="42"/>
      <c r="L100" s="42"/>
      <c r="M100" s="42"/>
      <c r="N100" s="42"/>
      <c r="O100" s="57"/>
      <c r="P100" s="41">
        <f>Q100+S100+T100</f>
        <v>155500</v>
      </c>
      <c r="Q100" s="42">
        <f>Q104+Q108+Q112+Q116+Q120</f>
        <v>155500</v>
      </c>
      <c r="R100" s="42">
        <f>R104+R108+R112+R116+R120</f>
        <v>126422.76000000001</v>
      </c>
      <c r="S100" s="42"/>
      <c r="T100" s="42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</row>
    <row r="101" spans="1:84" s="20" customFormat="1" ht="16.5" customHeight="1" x14ac:dyDescent="0.25">
      <c r="A101" s="67"/>
      <c r="B101" s="67"/>
      <c r="C101" s="43"/>
      <c r="D101" s="181"/>
      <c r="E101" s="72" t="s">
        <v>35</v>
      </c>
      <c r="F101" s="44">
        <f t="shared" ref="F101:R101" si="10">F98-F99+F100</f>
        <v>3199423.2</v>
      </c>
      <c r="G101" s="45">
        <f t="shared" si="10"/>
        <v>959858.20000000019</v>
      </c>
      <c r="H101" s="44">
        <f t="shared" si="10"/>
        <v>322116.12</v>
      </c>
      <c r="I101" s="60"/>
      <c r="J101" s="60">
        <f>J98-J99+J100</f>
        <v>322116.12</v>
      </c>
      <c r="K101" s="60"/>
      <c r="L101" s="60">
        <f>L98-L99+L100</f>
        <v>43700</v>
      </c>
      <c r="M101" s="60">
        <f>M98-M99+M100</f>
        <v>594042.08000000007</v>
      </c>
      <c r="N101" s="44"/>
      <c r="O101" s="46"/>
      <c r="P101" s="45">
        <f t="shared" si="10"/>
        <v>2239565</v>
      </c>
      <c r="Q101" s="60">
        <f t="shared" si="10"/>
        <v>2239565</v>
      </c>
      <c r="R101" s="60">
        <f t="shared" si="10"/>
        <v>1820784.55</v>
      </c>
      <c r="S101" s="60"/>
      <c r="T101" s="60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</row>
    <row r="102" spans="1:84" s="2" customFormat="1" ht="17.25" customHeight="1" x14ac:dyDescent="0.25">
      <c r="A102" s="47"/>
      <c r="B102" s="47"/>
      <c r="C102" s="47">
        <v>4307</v>
      </c>
      <c r="D102" s="173" t="s">
        <v>14</v>
      </c>
      <c r="E102" s="71" t="s">
        <v>32</v>
      </c>
      <c r="F102" s="40">
        <f>G102+P102</f>
        <v>987732.93</v>
      </c>
      <c r="G102" s="41">
        <f>H102+K102+L102+M102</f>
        <v>987732.93</v>
      </c>
      <c r="H102" s="42"/>
      <c r="I102" s="42"/>
      <c r="J102" s="42"/>
      <c r="K102" s="42"/>
      <c r="L102" s="42"/>
      <c r="M102" s="42">
        <v>987732.93</v>
      </c>
      <c r="N102" s="42"/>
      <c r="O102" s="57"/>
      <c r="P102" s="58"/>
      <c r="Q102" s="42"/>
      <c r="R102" s="42"/>
      <c r="S102" s="42"/>
      <c r="T102" s="42"/>
      <c r="U102" s="8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</row>
    <row r="103" spans="1:84" s="2" customFormat="1" ht="17.25" customHeight="1" x14ac:dyDescent="0.25">
      <c r="A103" s="39"/>
      <c r="B103" s="39"/>
      <c r="C103" s="47"/>
      <c r="D103" s="174"/>
      <c r="E103" s="71" t="s">
        <v>33</v>
      </c>
      <c r="F103" s="40">
        <f>G103+P103</f>
        <v>955464.63</v>
      </c>
      <c r="G103" s="41">
        <f>H103+K103+L103+M103</f>
        <v>955464.63</v>
      </c>
      <c r="H103" s="42"/>
      <c r="I103" s="42"/>
      <c r="J103" s="42"/>
      <c r="K103" s="42"/>
      <c r="L103" s="42"/>
      <c r="M103" s="42">
        <v>955464.63</v>
      </c>
      <c r="N103" s="42"/>
      <c r="O103" s="57"/>
      <c r="P103" s="41"/>
      <c r="Q103" s="42"/>
      <c r="R103" s="42"/>
      <c r="S103" s="42"/>
      <c r="T103" s="42"/>
      <c r="U103" s="16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</row>
    <row r="104" spans="1:84" s="2" customFormat="1" ht="17.25" customHeight="1" x14ac:dyDescent="0.25">
      <c r="A104" s="39"/>
      <c r="B104" s="39"/>
      <c r="C104" s="47"/>
      <c r="D104" s="174"/>
      <c r="E104" s="71" t="s">
        <v>34</v>
      </c>
      <c r="F104" s="40"/>
      <c r="G104" s="41"/>
      <c r="H104" s="42"/>
      <c r="I104" s="42"/>
      <c r="J104" s="42"/>
      <c r="K104" s="42"/>
      <c r="L104" s="42"/>
      <c r="M104" s="42"/>
      <c r="N104" s="42"/>
      <c r="O104" s="57"/>
      <c r="P104" s="41"/>
      <c r="Q104" s="42"/>
      <c r="R104" s="42"/>
      <c r="S104" s="42"/>
      <c r="T104" s="42"/>
      <c r="U104" s="16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</row>
    <row r="105" spans="1:84" s="20" customFormat="1" ht="17.25" customHeight="1" x14ac:dyDescent="0.25">
      <c r="A105" s="67"/>
      <c r="B105" s="67"/>
      <c r="C105" s="43"/>
      <c r="D105" s="175"/>
      <c r="E105" s="72" t="s">
        <v>35</v>
      </c>
      <c r="F105" s="44">
        <f>F102-F103+F104</f>
        <v>32268.300000000047</v>
      </c>
      <c r="G105" s="45">
        <f>G102-G103+G104</f>
        <v>32268.300000000047</v>
      </c>
      <c r="H105" s="44"/>
      <c r="I105" s="44"/>
      <c r="J105" s="44"/>
      <c r="K105" s="44"/>
      <c r="L105" s="44"/>
      <c r="M105" s="44">
        <f>M102-M103+M104</f>
        <v>32268.300000000047</v>
      </c>
      <c r="N105" s="44"/>
      <c r="O105" s="46"/>
      <c r="P105" s="45"/>
      <c r="Q105" s="44"/>
      <c r="R105" s="44"/>
      <c r="S105" s="60"/>
      <c r="T105" s="60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</row>
    <row r="106" spans="1:84" s="1" customFormat="1" ht="17.25" customHeight="1" x14ac:dyDescent="0.25">
      <c r="A106" s="47"/>
      <c r="B106" s="47"/>
      <c r="C106" s="47">
        <v>4309</v>
      </c>
      <c r="D106" s="173" t="s">
        <v>14</v>
      </c>
      <c r="E106" s="71" t="s">
        <v>32</v>
      </c>
      <c r="F106" s="40">
        <f>G106+P106</f>
        <v>246933.24</v>
      </c>
      <c r="G106" s="41">
        <f>H106+K106+L106+M106</f>
        <v>246933.24</v>
      </c>
      <c r="H106" s="42"/>
      <c r="I106" s="42"/>
      <c r="J106" s="42"/>
      <c r="K106" s="42"/>
      <c r="L106" s="42"/>
      <c r="M106" s="42">
        <v>246933.24</v>
      </c>
      <c r="N106" s="42"/>
      <c r="O106" s="57"/>
      <c r="P106" s="58"/>
      <c r="Q106" s="42"/>
      <c r="R106" s="42"/>
      <c r="S106" s="42"/>
      <c r="T106" s="42"/>
      <c r="U106" s="8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</row>
    <row r="107" spans="1:84" s="16" customFormat="1" ht="17.25" customHeight="1" x14ac:dyDescent="0.25">
      <c r="A107" s="39"/>
      <c r="B107" s="39"/>
      <c r="C107" s="47"/>
      <c r="D107" s="174"/>
      <c r="E107" s="71" t="s">
        <v>33</v>
      </c>
      <c r="F107" s="40">
        <f>G107+P107</f>
        <v>238866.16</v>
      </c>
      <c r="G107" s="41">
        <f>H107+K107+L107+M107</f>
        <v>238866.16</v>
      </c>
      <c r="H107" s="42"/>
      <c r="I107" s="42"/>
      <c r="J107" s="42"/>
      <c r="K107" s="42"/>
      <c r="L107" s="42"/>
      <c r="M107" s="42">
        <v>238866.16</v>
      </c>
      <c r="N107" s="42"/>
      <c r="O107" s="57"/>
      <c r="P107" s="41"/>
      <c r="Q107" s="42"/>
      <c r="R107" s="42"/>
      <c r="S107" s="42"/>
      <c r="T107" s="42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</row>
    <row r="108" spans="1:84" s="16" customFormat="1" ht="17.25" customHeight="1" x14ac:dyDescent="0.25">
      <c r="A108" s="39"/>
      <c r="B108" s="39"/>
      <c r="C108" s="47"/>
      <c r="D108" s="174"/>
      <c r="E108" s="71" t="s">
        <v>34</v>
      </c>
      <c r="F108" s="40"/>
      <c r="G108" s="41"/>
      <c r="H108" s="42"/>
      <c r="I108" s="42"/>
      <c r="J108" s="42"/>
      <c r="K108" s="42"/>
      <c r="L108" s="42"/>
      <c r="M108" s="42"/>
      <c r="N108" s="42"/>
      <c r="O108" s="57"/>
      <c r="P108" s="41"/>
      <c r="Q108" s="42"/>
      <c r="R108" s="42"/>
      <c r="S108" s="42"/>
      <c r="T108" s="42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</row>
    <row r="109" spans="1:84" s="20" customFormat="1" ht="17.25" customHeight="1" x14ac:dyDescent="0.25">
      <c r="A109" s="67"/>
      <c r="B109" s="67"/>
      <c r="C109" s="43"/>
      <c r="D109" s="175"/>
      <c r="E109" s="72" t="s">
        <v>35</v>
      </c>
      <c r="F109" s="44">
        <f>F106-F107+F108</f>
        <v>8067.0799999999872</v>
      </c>
      <c r="G109" s="45">
        <f>G106-G107+G108</f>
        <v>8067.0799999999872</v>
      </c>
      <c r="H109" s="44"/>
      <c r="I109" s="44"/>
      <c r="J109" s="44"/>
      <c r="K109" s="44"/>
      <c r="L109" s="44"/>
      <c r="M109" s="44">
        <f>M106-M107+M108</f>
        <v>8067.0799999999872</v>
      </c>
      <c r="N109" s="44"/>
      <c r="O109" s="46"/>
      <c r="P109" s="45"/>
      <c r="Q109" s="44"/>
      <c r="R109" s="44"/>
      <c r="S109" s="60"/>
      <c r="T109" s="60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</row>
    <row r="110" spans="1:84" s="11" customFormat="1" ht="17.25" customHeight="1" x14ac:dyDescent="0.25">
      <c r="A110" s="47"/>
      <c r="B110" s="47"/>
      <c r="C110" s="49">
        <v>6050</v>
      </c>
      <c r="D110" s="173" t="s">
        <v>29</v>
      </c>
      <c r="E110" s="71" t="s">
        <v>32</v>
      </c>
      <c r="F110" s="40">
        <f>G110+P110</f>
        <v>363138.21</v>
      </c>
      <c r="G110" s="41"/>
      <c r="H110" s="42"/>
      <c r="I110" s="42"/>
      <c r="J110" s="42"/>
      <c r="K110" s="42"/>
      <c r="L110" s="42"/>
      <c r="M110" s="42"/>
      <c r="N110" s="42"/>
      <c r="O110" s="57"/>
      <c r="P110" s="41">
        <f>Q110+S110+T110</f>
        <v>363138.21</v>
      </c>
      <c r="Q110" s="42">
        <v>363138.21</v>
      </c>
      <c r="R110" s="42"/>
      <c r="S110" s="42"/>
      <c r="T110" s="42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</row>
    <row r="111" spans="1:84" s="16" customFormat="1" ht="17.25" customHeight="1" x14ac:dyDescent="0.25">
      <c r="A111" s="39"/>
      <c r="B111" s="39"/>
      <c r="C111" s="47"/>
      <c r="D111" s="174"/>
      <c r="E111" s="71" t="s">
        <v>33</v>
      </c>
      <c r="F111" s="40"/>
      <c r="G111" s="41"/>
      <c r="H111" s="42"/>
      <c r="I111" s="42"/>
      <c r="J111" s="42"/>
      <c r="K111" s="42"/>
      <c r="L111" s="42"/>
      <c r="M111" s="42"/>
      <c r="N111" s="42"/>
      <c r="O111" s="57"/>
      <c r="P111" s="42"/>
      <c r="Q111" s="42"/>
      <c r="R111" s="42"/>
      <c r="S111" s="42"/>
      <c r="T111" s="42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</row>
    <row r="112" spans="1:84" s="16" customFormat="1" ht="17.25" customHeight="1" x14ac:dyDescent="0.25">
      <c r="A112" s="39"/>
      <c r="B112" s="39"/>
      <c r="C112" s="47"/>
      <c r="D112" s="174"/>
      <c r="E112" s="71" t="s">
        <v>34</v>
      </c>
      <c r="F112" s="40">
        <f>G112+P112</f>
        <v>29077.24</v>
      </c>
      <c r="G112" s="41"/>
      <c r="H112" s="42"/>
      <c r="I112" s="42"/>
      <c r="J112" s="42"/>
      <c r="K112" s="42"/>
      <c r="L112" s="42"/>
      <c r="M112" s="42"/>
      <c r="N112" s="42"/>
      <c r="O112" s="57"/>
      <c r="P112" s="42">
        <f>Q112</f>
        <v>29077.24</v>
      </c>
      <c r="Q112" s="42">
        <v>29077.24</v>
      </c>
      <c r="R112" s="42"/>
      <c r="S112" s="42"/>
      <c r="T112" s="4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</row>
    <row r="113" spans="1:84" s="20" customFormat="1" ht="17.25" customHeight="1" x14ac:dyDescent="0.25">
      <c r="A113" s="67"/>
      <c r="B113" s="67"/>
      <c r="C113" s="43"/>
      <c r="D113" s="175"/>
      <c r="E113" s="72" t="s">
        <v>35</v>
      </c>
      <c r="F113" s="44">
        <f>F110-F111+F112</f>
        <v>392215.45</v>
      </c>
      <c r="G113" s="45"/>
      <c r="H113" s="44"/>
      <c r="I113" s="44"/>
      <c r="J113" s="44"/>
      <c r="K113" s="44"/>
      <c r="L113" s="44"/>
      <c r="M113" s="44"/>
      <c r="N113" s="44"/>
      <c r="O113" s="46"/>
      <c r="P113" s="45">
        <f>P110-P111+P112</f>
        <v>392215.45</v>
      </c>
      <c r="Q113" s="44">
        <f>Q110-Q111+Q112</f>
        <v>392215.45</v>
      </c>
      <c r="R113" s="44"/>
      <c r="S113" s="60"/>
      <c r="T113" s="60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</row>
    <row r="114" spans="1:84" s="10" customFormat="1" ht="17.25" customHeight="1" x14ac:dyDescent="0.25">
      <c r="A114" s="47"/>
      <c r="B114" s="47"/>
      <c r="C114" s="49">
        <v>6057</v>
      </c>
      <c r="D114" s="173" t="s">
        <v>29</v>
      </c>
      <c r="E114" s="71" t="s">
        <v>32</v>
      </c>
      <c r="F114" s="40">
        <f>G114+P114</f>
        <v>1263089.43</v>
      </c>
      <c r="G114" s="41"/>
      <c r="H114" s="42"/>
      <c r="I114" s="42"/>
      <c r="J114" s="42"/>
      <c r="K114" s="42"/>
      <c r="L114" s="42"/>
      <c r="M114" s="42"/>
      <c r="N114" s="42"/>
      <c r="O114" s="57"/>
      <c r="P114" s="41">
        <f>Q114+S114+T114</f>
        <v>1263089.43</v>
      </c>
      <c r="Q114" s="42">
        <f>R114</f>
        <v>1263089.43</v>
      </c>
      <c r="R114" s="42">
        <v>1263089.43</v>
      </c>
      <c r="S114" s="42"/>
      <c r="T114" s="42"/>
      <c r="U114" s="11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</row>
    <row r="115" spans="1:84" s="16" customFormat="1" ht="17.25" customHeight="1" x14ac:dyDescent="0.25">
      <c r="A115" s="39"/>
      <c r="B115" s="39"/>
      <c r="C115" s="47"/>
      <c r="D115" s="174"/>
      <c r="E115" s="71" t="s">
        <v>33</v>
      </c>
      <c r="F115" s="40"/>
      <c r="G115" s="41"/>
      <c r="H115" s="42"/>
      <c r="I115" s="42"/>
      <c r="J115" s="42"/>
      <c r="K115" s="42"/>
      <c r="L115" s="42"/>
      <c r="M115" s="42"/>
      <c r="N115" s="42"/>
      <c r="O115" s="57"/>
      <c r="P115" s="42"/>
      <c r="Q115" s="42"/>
      <c r="R115" s="42"/>
      <c r="S115" s="42"/>
      <c r="T115" s="42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</row>
    <row r="116" spans="1:84" s="16" customFormat="1" ht="17.25" customHeight="1" x14ac:dyDescent="0.25">
      <c r="A116" s="39"/>
      <c r="B116" s="39"/>
      <c r="C116" s="47"/>
      <c r="D116" s="174"/>
      <c r="E116" s="71" t="s">
        <v>34</v>
      </c>
      <c r="F116" s="40">
        <f>G116+P116</f>
        <v>101138.21</v>
      </c>
      <c r="G116" s="41"/>
      <c r="H116" s="42"/>
      <c r="I116" s="42"/>
      <c r="J116" s="42"/>
      <c r="K116" s="42"/>
      <c r="L116" s="42"/>
      <c r="M116" s="42"/>
      <c r="N116" s="42"/>
      <c r="O116" s="57"/>
      <c r="P116" s="42">
        <f>Q116</f>
        <v>101138.21</v>
      </c>
      <c r="Q116" s="42">
        <f>R116</f>
        <v>101138.21</v>
      </c>
      <c r="R116" s="42">
        <v>101138.21</v>
      </c>
      <c r="S116" s="42"/>
      <c r="T116" s="42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</row>
    <row r="117" spans="1:84" s="20" customFormat="1" ht="17.25" customHeight="1" x14ac:dyDescent="0.25">
      <c r="A117" s="67"/>
      <c r="B117" s="67"/>
      <c r="C117" s="43"/>
      <c r="D117" s="175"/>
      <c r="E117" s="72" t="s">
        <v>35</v>
      </c>
      <c r="F117" s="44">
        <f>F114-F115+F116</f>
        <v>1364227.64</v>
      </c>
      <c r="G117" s="45"/>
      <c r="H117" s="44"/>
      <c r="I117" s="44"/>
      <c r="J117" s="44"/>
      <c r="K117" s="44"/>
      <c r="L117" s="44"/>
      <c r="M117" s="44"/>
      <c r="N117" s="44"/>
      <c r="O117" s="46"/>
      <c r="P117" s="45">
        <f>P114-P115+P116</f>
        <v>1364227.64</v>
      </c>
      <c r="Q117" s="44">
        <f>Q114-Q115+Q116</f>
        <v>1364227.64</v>
      </c>
      <c r="R117" s="44">
        <f>R114-R115+R116</f>
        <v>1364227.64</v>
      </c>
      <c r="S117" s="60"/>
      <c r="T117" s="60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</row>
    <row r="118" spans="1:84" s="10" customFormat="1" ht="17.25" customHeight="1" x14ac:dyDescent="0.25">
      <c r="A118" s="47"/>
      <c r="B118" s="47"/>
      <c r="C118" s="49">
        <v>6059</v>
      </c>
      <c r="D118" s="173" t="s">
        <v>29</v>
      </c>
      <c r="E118" s="71" t="s">
        <v>32</v>
      </c>
      <c r="F118" s="40">
        <f>G118+P118</f>
        <v>315772.36</v>
      </c>
      <c r="G118" s="41"/>
      <c r="H118" s="42"/>
      <c r="I118" s="42"/>
      <c r="J118" s="42"/>
      <c r="K118" s="42"/>
      <c r="L118" s="42"/>
      <c r="M118" s="42"/>
      <c r="N118" s="42"/>
      <c r="O118" s="57"/>
      <c r="P118" s="41">
        <f>Q118+S118+T118</f>
        <v>315772.36</v>
      </c>
      <c r="Q118" s="42">
        <f>R118</f>
        <v>315772.36</v>
      </c>
      <c r="R118" s="42">
        <v>315772.36</v>
      </c>
      <c r="S118" s="42"/>
      <c r="T118" s="42"/>
      <c r="U118" s="11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</row>
    <row r="119" spans="1:84" s="16" customFormat="1" ht="17.25" customHeight="1" x14ac:dyDescent="0.25">
      <c r="A119" s="39"/>
      <c r="B119" s="39"/>
      <c r="C119" s="47"/>
      <c r="D119" s="174"/>
      <c r="E119" s="71" t="s">
        <v>33</v>
      </c>
      <c r="F119" s="40"/>
      <c r="G119" s="41"/>
      <c r="H119" s="42"/>
      <c r="I119" s="42"/>
      <c r="J119" s="42"/>
      <c r="K119" s="42"/>
      <c r="L119" s="42"/>
      <c r="M119" s="42"/>
      <c r="N119" s="42"/>
      <c r="O119" s="57"/>
      <c r="P119" s="42"/>
      <c r="Q119" s="42"/>
      <c r="R119" s="42"/>
      <c r="S119" s="42"/>
      <c r="T119" s="42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</row>
    <row r="120" spans="1:84" s="16" customFormat="1" ht="17.25" customHeight="1" x14ac:dyDescent="0.25">
      <c r="A120" s="39"/>
      <c r="B120" s="39"/>
      <c r="C120" s="47"/>
      <c r="D120" s="174"/>
      <c r="E120" s="71" t="s">
        <v>34</v>
      </c>
      <c r="F120" s="40">
        <f>G120+P120</f>
        <v>25284.55</v>
      </c>
      <c r="G120" s="41"/>
      <c r="H120" s="42"/>
      <c r="I120" s="42"/>
      <c r="J120" s="42"/>
      <c r="K120" s="42"/>
      <c r="L120" s="42"/>
      <c r="M120" s="42"/>
      <c r="N120" s="42"/>
      <c r="O120" s="57"/>
      <c r="P120" s="42">
        <f>Q120</f>
        <v>25284.55</v>
      </c>
      <c r="Q120" s="42">
        <f>R120</f>
        <v>25284.55</v>
      </c>
      <c r="R120" s="42">
        <v>25284.55</v>
      </c>
      <c r="S120" s="42"/>
      <c r="T120" s="42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</row>
    <row r="121" spans="1:84" s="20" customFormat="1" ht="17.25" customHeight="1" x14ac:dyDescent="0.25">
      <c r="A121" s="67"/>
      <c r="B121" s="67"/>
      <c r="C121" s="43"/>
      <c r="D121" s="175"/>
      <c r="E121" s="72" t="s">
        <v>35</v>
      </c>
      <c r="F121" s="44">
        <f>F118-F119+F120</f>
        <v>341056.91</v>
      </c>
      <c r="G121" s="45"/>
      <c r="H121" s="44"/>
      <c r="I121" s="44"/>
      <c r="J121" s="44"/>
      <c r="K121" s="44"/>
      <c r="L121" s="44"/>
      <c r="M121" s="44"/>
      <c r="N121" s="44"/>
      <c r="O121" s="46"/>
      <c r="P121" s="45">
        <f>P118-P119+P120</f>
        <v>341056.91</v>
      </c>
      <c r="Q121" s="44">
        <f>Q118-Q119+Q120</f>
        <v>341056.91</v>
      </c>
      <c r="R121" s="44">
        <f>R118-R119+R120</f>
        <v>341056.91</v>
      </c>
      <c r="S121" s="60"/>
      <c r="T121" s="60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</row>
    <row r="122" spans="1:84" s="101" customFormat="1" ht="17.25" customHeight="1" x14ac:dyDescent="0.25">
      <c r="A122" s="83"/>
      <c r="B122" s="83"/>
      <c r="C122" s="182" t="s">
        <v>36</v>
      </c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183"/>
      <c r="T122" s="184"/>
    </row>
    <row r="123" spans="1:84" s="101" customFormat="1" ht="16.5" customHeight="1" x14ac:dyDescent="0.25">
      <c r="A123" s="83"/>
      <c r="B123" s="39"/>
      <c r="C123" s="140" t="s">
        <v>52</v>
      </c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2"/>
    </row>
    <row r="124" spans="1:84" s="101" customFormat="1" ht="30.75" customHeight="1" x14ac:dyDescent="0.25">
      <c r="A124" s="83"/>
      <c r="B124" s="39"/>
      <c r="C124" s="140" t="s">
        <v>65</v>
      </c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2"/>
    </row>
    <row r="125" spans="1:84" s="101" customFormat="1" ht="16.5" customHeight="1" x14ac:dyDescent="0.25">
      <c r="A125" s="83"/>
      <c r="B125" s="39"/>
      <c r="C125" s="140" t="s">
        <v>54</v>
      </c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2"/>
    </row>
    <row r="126" spans="1:84" s="101" customFormat="1" ht="18" customHeight="1" x14ac:dyDescent="0.25">
      <c r="A126" s="83"/>
      <c r="B126" s="39"/>
      <c r="C126" s="140" t="s">
        <v>80</v>
      </c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2"/>
    </row>
    <row r="127" spans="1:84" s="101" customFormat="1" ht="29.1" customHeight="1" x14ac:dyDescent="0.25">
      <c r="A127" s="83"/>
      <c r="B127" s="39"/>
      <c r="C127" s="140" t="s">
        <v>69</v>
      </c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2"/>
    </row>
    <row r="128" spans="1:84" s="101" customFormat="1" ht="17.100000000000001" customHeight="1" x14ac:dyDescent="0.25">
      <c r="A128" s="83"/>
      <c r="B128" s="39"/>
      <c r="C128" s="140" t="s">
        <v>67</v>
      </c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2"/>
    </row>
    <row r="129" spans="1:84" s="101" customFormat="1" ht="17.100000000000001" customHeight="1" x14ac:dyDescent="0.25">
      <c r="A129" s="83"/>
      <c r="B129" s="39"/>
      <c r="C129" s="140" t="s">
        <v>59</v>
      </c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2"/>
    </row>
    <row r="130" spans="1:84" s="101" customFormat="1" ht="17.100000000000001" customHeight="1" x14ac:dyDescent="0.25">
      <c r="A130" s="83"/>
      <c r="B130" s="39"/>
      <c r="C130" s="140" t="s">
        <v>60</v>
      </c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2"/>
    </row>
    <row r="131" spans="1:84" s="101" customFormat="1" ht="17.100000000000001" customHeight="1" x14ac:dyDescent="0.25">
      <c r="A131" s="83"/>
      <c r="B131" s="39"/>
      <c r="C131" s="140" t="s">
        <v>70</v>
      </c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2"/>
    </row>
    <row r="132" spans="1:84" s="101" customFormat="1" ht="17.100000000000001" customHeight="1" x14ac:dyDescent="0.25">
      <c r="A132" s="83"/>
      <c r="B132" s="39"/>
      <c r="C132" s="191" t="s">
        <v>61</v>
      </c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  <c r="S132" s="192"/>
      <c r="T132" s="193"/>
    </row>
    <row r="133" spans="1:84" s="1" customFormat="1" ht="17.100000000000001" customHeight="1" x14ac:dyDescent="0.25">
      <c r="A133" s="50">
        <v>851</v>
      </c>
      <c r="B133" s="50"/>
      <c r="C133" s="93"/>
      <c r="D133" s="188" t="s">
        <v>81</v>
      </c>
      <c r="E133" s="69" t="s">
        <v>32</v>
      </c>
      <c r="F133" s="27">
        <f>G133+P133</f>
        <v>1034600</v>
      </c>
      <c r="G133" s="28">
        <f>H133+K133+L133+M133</f>
        <v>1034600</v>
      </c>
      <c r="H133" s="29">
        <f>SUM(I133:J133)</f>
        <v>496600</v>
      </c>
      <c r="I133" s="29">
        <v>221763</v>
      </c>
      <c r="J133" s="29">
        <v>274837</v>
      </c>
      <c r="K133" s="29">
        <v>535000</v>
      </c>
      <c r="L133" s="29">
        <v>3000</v>
      </c>
      <c r="M133" s="29"/>
      <c r="N133" s="51"/>
      <c r="O133" s="52"/>
      <c r="P133" s="28"/>
      <c r="Q133" s="29"/>
      <c r="R133" s="29"/>
      <c r="S133" s="29"/>
      <c r="T133" s="29"/>
      <c r="U133" s="2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</row>
    <row r="134" spans="1:84" s="16" customFormat="1" ht="17.100000000000001" customHeight="1" x14ac:dyDescent="0.25">
      <c r="A134" s="26"/>
      <c r="B134" s="26"/>
      <c r="C134" s="66"/>
      <c r="D134" s="189"/>
      <c r="E134" s="69" t="s">
        <v>33</v>
      </c>
      <c r="F134" s="27">
        <f>G134+P134</f>
        <v>30000</v>
      </c>
      <c r="G134" s="30">
        <f>H134+K134+L134+M134</f>
        <v>30000</v>
      </c>
      <c r="H134" s="31"/>
      <c r="I134" s="31"/>
      <c r="J134" s="31"/>
      <c r="K134" s="31">
        <f>K138</f>
        <v>30000</v>
      </c>
      <c r="L134" s="31"/>
      <c r="M134" s="31"/>
      <c r="N134" s="53"/>
      <c r="O134" s="54"/>
      <c r="P134" s="30"/>
      <c r="Q134" s="31"/>
      <c r="R134" s="31"/>
      <c r="S134" s="31"/>
      <c r="T134" s="31"/>
      <c r="U134" s="17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</row>
    <row r="135" spans="1:84" s="16" customFormat="1" ht="17.100000000000001" customHeight="1" x14ac:dyDescent="0.25">
      <c r="A135" s="26"/>
      <c r="B135" s="26"/>
      <c r="C135" s="66"/>
      <c r="D135" s="189"/>
      <c r="E135" s="69" t="s">
        <v>34</v>
      </c>
      <c r="F135" s="27">
        <f>G135+P135</f>
        <v>30000</v>
      </c>
      <c r="G135" s="30">
        <f>H135+K135+L135+M135</f>
        <v>30000</v>
      </c>
      <c r="H135" s="31">
        <f>SUM(I135:J135)</f>
        <v>30000</v>
      </c>
      <c r="I135" s="31"/>
      <c r="J135" s="31">
        <f>J139</f>
        <v>30000</v>
      </c>
      <c r="K135" s="31"/>
      <c r="L135" s="31"/>
      <c r="M135" s="31"/>
      <c r="N135" s="53"/>
      <c r="O135" s="54"/>
      <c r="P135" s="30"/>
      <c r="Q135" s="31"/>
      <c r="R135" s="31"/>
      <c r="S135" s="31"/>
      <c r="T135" s="31"/>
      <c r="U135" s="17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</row>
    <row r="136" spans="1:84" s="20" customFormat="1" ht="17.100000000000001" customHeight="1" x14ac:dyDescent="0.25">
      <c r="A136" s="66"/>
      <c r="B136" s="66"/>
      <c r="C136" s="32"/>
      <c r="D136" s="190"/>
      <c r="E136" s="70" t="s">
        <v>35</v>
      </c>
      <c r="F136" s="33">
        <f t="shared" ref="F136:L136" si="11">F133-F134+F135</f>
        <v>1034600</v>
      </c>
      <c r="G136" s="34">
        <f t="shared" si="11"/>
        <v>1034600</v>
      </c>
      <c r="H136" s="33">
        <f t="shared" si="11"/>
        <v>526600</v>
      </c>
      <c r="I136" s="33">
        <f t="shared" si="11"/>
        <v>221763</v>
      </c>
      <c r="J136" s="33">
        <f t="shared" si="11"/>
        <v>304837</v>
      </c>
      <c r="K136" s="33">
        <f t="shared" si="11"/>
        <v>505000</v>
      </c>
      <c r="L136" s="33">
        <f t="shared" si="11"/>
        <v>3000</v>
      </c>
      <c r="M136" s="33"/>
      <c r="N136" s="33"/>
      <c r="O136" s="35"/>
      <c r="P136" s="34"/>
      <c r="Q136" s="33"/>
      <c r="R136" s="76"/>
      <c r="S136" s="76"/>
      <c r="T136" s="76"/>
      <c r="U136" s="1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</row>
    <row r="137" spans="1:84" s="11" customFormat="1" ht="16.5" customHeight="1" x14ac:dyDescent="0.25">
      <c r="A137" s="39"/>
      <c r="B137" s="48">
        <v>85154</v>
      </c>
      <c r="C137" s="49"/>
      <c r="D137" s="179" t="s">
        <v>82</v>
      </c>
      <c r="E137" s="71" t="s">
        <v>32</v>
      </c>
      <c r="F137" s="40">
        <f>G137+P137</f>
        <v>845000</v>
      </c>
      <c r="G137" s="41">
        <f>H137+K137+L137+M137</f>
        <v>845000</v>
      </c>
      <c r="H137" s="42">
        <f>SUM(I137:J137)</f>
        <v>412000</v>
      </c>
      <c r="I137" s="38">
        <v>219000</v>
      </c>
      <c r="J137" s="38">
        <v>193000</v>
      </c>
      <c r="K137" s="38">
        <v>430000</v>
      </c>
      <c r="L137" s="38">
        <v>3000</v>
      </c>
      <c r="M137" s="38"/>
      <c r="N137" s="55"/>
      <c r="O137" s="56"/>
      <c r="P137" s="37"/>
      <c r="Q137" s="38"/>
      <c r="R137" s="38"/>
      <c r="S137" s="55"/>
      <c r="T137" s="38"/>
      <c r="U137" s="10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</row>
    <row r="138" spans="1:84" s="16" customFormat="1" ht="16.5" customHeight="1" x14ac:dyDescent="0.25">
      <c r="A138" s="39"/>
      <c r="B138" s="39"/>
      <c r="C138" s="47"/>
      <c r="D138" s="180"/>
      <c r="E138" s="71" t="s">
        <v>33</v>
      </c>
      <c r="F138" s="40">
        <f>G138+P138</f>
        <v>30000</v>
      </c>
      <c r="G138" s="41">
        <f>H138+K138+L138+M138</f>
        <v>30000</v>
      </c>
      <c r="H138" s="42"/>
      <c r="I138" s="42"/>
      <c r="J138" s="42"/>
      <c r="K138" s="42">
        <f>K142</f>
        <v>30000</v>
      </c>
      <c r="L138" s="42"/>
      <c r="M138" s="42"/>
      <c r="N138" s="102"/>
      <c r="O138" s="77"/>
      <c r="P138" s="41"/>
      <c r="Q138" s="42"/>
      <c r="R138" s="42"/>
      <c r="S138" s="102"/>
      <c r="T138" s="42"/>
      <c r="U138" s="17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</row>
    <row r="139" spans="1:84" s="16" customFormat="1" ht="16.5" customHeight="1" x14ac:dyDescent="0.25">
      <c r="A139" s="39"/>
      <c r="B139" s="39"/>
      <c r="C139" s="47"/>
      <c r="D139" s="180"/>
      <c r="E139" s="71" t="s">
        <v>34</v>
      </c>
      <c r="F139" s="40">
        <f>G139+P139</f>
        <v>30000</v>
      </c>
      <c r="G139" s="41">
        <f>H139+K139+L139+M139</f>
        <v>30000</v>
      </c>
      <c r="H139" s="42">
        <f>SUM(I139:J139)</f>
        <v>30000</v>
      </c>
      <c r="I139" s="42"/>
      <c r="J139" s="42">
        <f>J147</f>
        <v>30000</v>
      </c>
      <c r="K139" s="42"/>
      <c r="L139" s="42"/>
      <c r="M139" s="42"/>
      <c r="N139" s="102"/>
      <c r="O139" s="77"/>
      <c r="P139" s="41"/>
      <c r="Q139" s="42"/>
      <c r="R139" s="42"/>
      <c r="S139" s="102"/>
      <c r="T139" s="42"/>
      <c r="U139" s="17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</row>
    <row r="140" spans="1:84" s="20" customFormat="1" ht="16.5" customHeight="1" x14ac:dyDescent="0.25">
      <c r="A140" s="67"/>
      <c r="B140" s="67"/>
      <c r="C140" s="43"/>
      <c r="D140" s="181"/>
      <c r="E140" s="72" t="s">
        <v>35</v>
      </c>
      <c r="F140" s="44">
        <f t="shared" ref="F140:L140" si="12">F137-F138+F139</f>
        <v>845000</v>
      </c>
      <c r="G140" s="45">
        <f t="shared" si="12"/>
        <v>845000</v>
      </c>
      <c r="H140" s="44">
        <f t="shared" si="12"/>
        <v>442000</v>
      </c>
      <c r="I140" s="44">
        <f t="shared" si="12"/>
        <v>219000</v>
      </c>
      <c r="J140" s="44">
        <f t="shared" si="12"/>
        <v>223000</v>
      </c>
      <c r="K140" s="44">
        <f t="shared" si="12"/>
        <v>400000</v>
      </c>
      <c r="L140" s="44">
        <f t="shared" si="12"/>
        <v>3000</v>
      </c>
      <c r="M140" s="44"/>
      <c r="N140" s="44"/>
      <c r="O140" s="46"/>
      <c r="P140" s="45"/>
      <c r="Q140" s="44"/>
      <c r="R140" s="44"/>
      <c r="S140" s="60"/>
      <c r="T140" s="6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</row>
    <row r="141" spans="1:84" s="1" customFormat="1" ht="39.9" customHeight="1" x14ac:dyDescent="0.25">
      <c r="A141" s="47"/>
      <c r="B141" s="47"/>
      <c r="C141" s="47">
        <v>2360</v>
      </c>
      <c r="D141" s="173" t="s">
        <v>83</v>
      </c>
      <c r="E141" s="71" t="s">
        <v>32</v>
      </c>
      <c r="F141" s="40">
        <f>G141+P141</f>
        <v>430000</v>
      </c>
      <c r="G141" s="41">
        <f>H141+K141+L141+M141</f>
        <v>430000</v>
      </c>
      <c r="H141" s="42"/>
      <c r="I141" s="42"/>
      <c r="J141" s="42"/>
      <c r="K141" s="42">
        <v>430000</v>
      </c>
      <c r="L141" s="42"/>
      <c r="M141" s="132"/>
      <c r="N141" s="132"/>
      <c r="O141" s="57"/>
      <c r="P141" s="41"/>
      <c r="Q141" s="42"/>
      <c r="R141" s="42"/>
      <c r="S141" s="42"/>
      <c r="T141" s="42"/>
      <c r="U141" s="1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</row>
    <row r="142" spans="1:84" s="16" customFormat="1" ht="39.9" customHeight="1" x14ac:dyDescent="0.25">
      <c r="A142" s="39"/>
      <c r="B142" s="39"/>
      <c r="C142" s="47"/>
      <c r="D142" s="174"/>
      <c r="E142" s="71" t="s">
        <v>33</v>
      </c>
      <c r="F142" s="40">
        <f>G142+P142</f>
        <v>30000</v>
      </c>
      <c r="G142" s="41">
        <f>H142+K142+L142+M142</f>
        <v>30000</v>
      </c>
      <c r="H142" s="42"/>
      <c r="I142" s="42"/>
      <c r="J142" s="42"/>
      <c r="K142" s="42">
        <v>30000</v>
      </c>
      <c r="L142" s="42"/>
      <c r="M142" s="132"/>
      <c r="N142" s="132"/>
      <c r="O142" s="57"/>
      <c r="P142" s="41"/>
      <c r="Q142" s="42"/>
      <c r="R142" s="42"/>
      <c r="S142" s="42"/>
      <c r="T142" s="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</row>
    <row r="143" spans="1:84" s="16" customFormat="1" ht="42" customHeight="1" x14ac:dyDescent="0.25">
      <c r="A143" s="39"/>
      <c r="B143" s="39"/>
      <c r="C143" s="47"/>
      <c r="D143" s="174"/>
      <c r="E143" s="71" t="s">
        <v>34</v>
      </c>
      <c r="F143" s="40"/>
      <c r="G143" s="41"/>
      <c r="H143" s="42"/>
      <c r="I143" s="42"/>
      <c r="J143" s="42"/>
      <c r="K143" s="42"/>
      <c r="L143" s="42"/>
      <c r="M143" s="132"/>
      <c r="N143" s="132"/>
      <c r="O143" s="57"/>
      <c r="P143" s="41"/>
      <c r="Q143" s="42"/>
      <c r="R143" s="42"/>
      <c r="S143" s="42"/>
      <c r="T143" s="42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</row>
    <row r="144" spans="1:84" s="20" customFormat="1" ht="39.9" customHeight="1" x14ac:dyDescent="0.25">
      <c r="A144" s="67"/>
      <c r="B144" s="67"/>
      <c r="C144" s="43"/>
      <c r="D144" s="175"/>
      <c r="E144" s="72" t="s">
        <v>35</v>
      </c>
      <c r="F144" s="44">
        <f>F141-F142+F143</f>
        <v>400000</v>
      </c>
      <c r="G144" s="45">
        <f>G141-G142+G143</f>
        <v>400000</v>
      </c>
      <c r="H144" s="44"/>
      <c r="I144" s="44"/>
      <c r="J144" s="44"/>
      <c r="K144" s="44">
        <f>K141-K142+K143</f>
        <v>400000</v>
      </c>
      <c r="L144" s="44"/>
      <c r="M144" s="44"/>
      <c r="N144" s="44"/>
      <c r="O144" s="46"/>
      <c r="P144" s="45"/>
      <c r="Q144" s="44"/>
      <c r="R144" s="44"/>
      <c r="S144" s="60"/>
      <c r="T144" s="60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</row>
    <row r="145" spans="1:84" s="10" customFormat="1" ht="15.9" customHeight="1" x14ac:dyDescent="0.25">
      <c r="A145" s="137"/>
      <c r="B145" s="137"/>
      <c r="C145" s="47">
        <v>4300</v>
      </c>
      <c r="D145" s="173" t="s">
        <v>14</v>
      </c>
      <c r="E145" s="71" t="s">
        <v>32</v>
      </c>
      <c r="F145" s="40">
        <f>G145+P145</f>
        <v>170000</v>
      </c>
      <c r="G145" s="41">
        <f>H145+K145+L145+M145</f>
        <v>170000</v>
      </c>
      <c r="H145" s="42">
        <f>SUM(I145:J145)</f>
        <v>170000</v>
      </c>
      <c r="I145" s="42"/>
      <c r="J145" s="42">
        <v>170000</v>
      </c>
      <c r="K145" s="42"/>
      <c r="L145" s="42"/>
      <c r="M145" s="132"/>
      <c r="N145" s="42"/>
      <c r="O145" s="57"/>
      <c r="P145" s="41"/>
      <c r="Q145" s="42"/>
      <c r="R145" s="42"/>
      <c r="S145" s="42"/>
      <c r="T145" s="42"/>
      <c r="U145" s="11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</row>
    <row r="146" spans="1:84" s="16" customFormat="1" ht="15.9" customHeight="1" x14ac:dyDescent="0.25">
      <c r="A146" s="138"/>
      <c r="B146" s="138"/>
      <c r="C146" s="47"/>
      <c r="D146" s="174"/>
      <c r="E146" s="71" t="s">
        <v>33</v>
      </c>
      <c r="F146" s="40"/>
      <c r="G146" s="41"/>
      <c r="H146" s="42"/>
      <c r="I146" s="42"/>
      <c r="J146" s="42"/>
      <c r="K146" s="42"/>
      <c r="L146" s="42"/>
      <c r="M146" s="132"/>
      <c r="N146" s="42"/>
      <c r="O146" s="57"/>
      <c r="P146" s="42"/>
      <c r="Q146" s="42"/>
      <c r="R146" s="42"/>
      <c r="S146" s="42"/>
      <c r="T146" s="42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</row>
    <row r="147" spans="1:84" s="16" customFormat="1" ht="15.9" customHeight="1" x14ac:dyDescent="0.25">
      <c r="A147" s="138"/>
      <c r="B147" s="138"/>
      <c r="C147" s="47"/>
      <c r="D147" s="174"/>
      <c r="E147" s="71" t="s">
        <v>34</v>
      </c>
      <c r="F147" s="40">
        <f>G147+P147</f>
        <v>30000</v>
      </c>
      <c r="G147" s="41">
        <f>H147+K147+L147+M147</f>
        <v>30000</v>
      </c>
      <c r="H147" s="42">
        <f>SUM(I147:J147)</f>
        <v>30000</v>
      </c>
      <c r="I147" s="42"/>
      <c r="J147" s="42">
        <v>30000</v>
      </c>
      <c r="K147" s="42"/>
      <c r="L147" s="42"/>
      <c r="M147" s="132"/>
      <c r="N147" s="42"/>
      <c r="O147" s="57"/>
      <c r="P147" s="42"/>
      <c r="Q147" s="42"/>
      <c r="R147" s="42"/>
      <c r="S147" s="42"/>
      <c r="T147" s="42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</row>
    <row r="148" spans="1:84" s="20" customFormat="1" ht="15.9" customHeight="1" x14ac:dyDescent="0.25">
      <c r="A148" s="139"/>
      <c r="B148" s="139"/>
      <c r="C148" s="43"/>
      <c r="D148" s="175"/>
      <c r="E148" s="72" t="s">
        <v>35</v>
      </c>
      <c r="F148" s="44">
        <f>F145-F146+F147</f>
        <v>200000</v>
      </c>
      <c r="G148" s="45">
        <f>G145-G146+G147</f>
        <v>200000</v>
      </c>
      <c r="H148" s="44">
        <f>H145-H146+H147</f>
        <v>200000</v>
      </c>
      <c r="I148" s="44"/>
      <c r="J148" s="44">
        <f>J145-J146+J147</f>
        <v>200000</v>
      </c>
      <c r="K148" s="44"/>
      <c r="L148" s="44"/>
      <c r="M148" s="44"/>
      <c r="N148" s="44"/>
      <c r="O148" s="46"/>
      <c r="P148" s="45"/>
      <c r="Q148" s="44"/>
      <c r="R148" s="44"/>
      <c r="S148" s="60"/>
      <c r="T148" s="60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</row>
    <row r="149" spans="1:84" s="101" customFormat="1" ht="16.5" customHeight="1" x14ac:dyDescent="0.25">
      <c r="A149" s="83"/>
      <c r="B149" s="83"/>
      <c r="C149" s="182" t="s">
        <v>36</v>
      </c>
      <c r="D149" s="183"/>
      <c r="E149" s="183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183"/>
      <c r="Q149" s="183"/>
      <c r="R149" s="183"/>
      <c r="S149" s="183"/>
      <c r="T149" s="184"/>
    </row>
    <row r="150" spans="1:84" s="101" customFormat="1" ht="25.5" customHeight="1" x14ac:dyDescent="0.25">
      <c r="A150" s="83"/>
      <c r="B150" s="39"/>
      <c r="C150" s="140" t="s">
        <v>85</v>
      </c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2"/>
    </row>
    <row r="151" spans="1:84" s="101" customFormat="1" ht="15.9" customHeight="1" x14ac:dyDescent="0.25">
      <c r="A151" s="83"/>
      <c r="B151" s="39"/>
      <c r="C151" s="140" t="s">
        <v>84</v>
      </c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2"/>
    </row>
    <row r="152" spans="1:84" s="101" customFormat="1" ht="15.9" customHeight="1" x14ac:dyDescent="0.25">
      <c r="A152" s="83"/>
      <c r="B152" s="39"/>
      <c r="C152" s="191" t="s">
        <v>86</v>
      </c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  <c r="R152" s="192"/>
      <c r="S152" s="192"/>
      <c r="T152" s="193"/>
    </row>
    <row r="153" spans="1:84" s="1" customFormat="1" ht="16.5" customHeight="1" x14ac:dyDescent="0.25">
      <c r="A153" s="50">
        <v>900</v>
      </c>
      <c r="B153" s="50"/>
      <c r="C153" s="93"/>
      <c r="D153" s="188" t="s">
        <v>4</v>
      </c>
      <c r="E153" s="73" t="s">
        <v>32</v>
      </c>
      <c r="F153" s="61">
        <f>G153+P153</f>
        <v>24636093.270000003</v>
      </c>
      <c r="G153" s="28">
        <f>H153+K153+L153+M153</f>
        <v>14380771.800000001</v>
      </c>
      <c r="H153" s="29">
        <f>SUM(I153:J153)</f>
        <v>14348232</v>
      </c>
      <c r="I153" s="29"/>
      <c r="J153" s="29">
        <v>14348232</v>
      </c>
      <c r="K153" s="29"/>
      <c r="L153" s="29"/>
      <c r="M153" s="29">
        <v>32539.8</v>
      </c>
      <c r="N153" s="51"/>
      <c r="O153" s="52"/>
      <c r="P153" s="28">
        <f>Q153+S153+T153</f>
        <v>10255321.470000001</v>
      </c>
      <c r="Q153" s="29">
        <v>9889854.4700000007</v>
      </c>
      <c r="R153" s="29">
        <v>5435277.1900000004</v>
      </c>
      <c r="S153" s="29"/>
      <c r="T153" s="29">
        <v>365467</v>
      </c>
      <c r="U153" s="2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</row>
    <row r="154" spans="1:84" s="16" customFormat="1" ht="16.5" customHeight="1" x14ac:dyDescent="0.25">
      <c r="A154" s="26"/>
      <c r="B154" s="26"/>
      <c r="C154" s="66"/>
      <c r="D154" s="189"/>
      <c r="E154" s="69" t="s">
        <v>33</v>
      </c>
      <c r="F154" s="27"/>
      <c r="G154" s="30"/>
      <c r="H154" s="31"/>
      <c r="I154" s="31"/>
      <c r="J154" s="31"/>
      <c r="K154" s="31"/>
      <c r="L154" s="31"/>
      <c r="M154" s="31"/>
      <c r="N154" s="53"/>
      <c r="O154" s="54"/>
      <c r="P154" s="30"/>
      <c r="Q154" s="31"/>
      <c r="R154" s="31"/>
      <c r="S154" s="31"/>
      <c r="T154" s="31"/>
      <c r="U154" s="17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</row>
    <row r="155" spans="1:84" s="16" customFormat="1" ht="16.5" customHeight="1" x14ac:dyDescent="0.25">
      <c r="A155" s="26"/>
      <c r="B155" s="26"/>
      <c r="C155" s="66"/>
      <c r="D155" s="189"/>
      <c r="E155" s="69" t="s">
        <v>34</v>
      </c>
      <c r="F155" s="27">
        <f>G155+P155</f>
        <v>517301.12000000005</v>
      </c>
      <c r="G155" s="30">
        <f>H155+K155+L155+M155</f>
        <v>89052.52</v>
      </c>
      <c r="H155" s="31">
        <f>SUM(I155:J155)</f>
        <v>89052.52</v>
      </c>
      <c r="I155" s="31"/>
      <c r="J155" s="31">
        <f>J159+J177+J188</f>
        <v>89052.52</v>
      </c>
      <c r="K155" s="31"/>
      <c r="L155" s="31"/>
      <c r="M155" s="31"/>
      <c r="N155" s="53"/>
      <c r="O155" s="54"/>
      <c r="P155" s="30">
        <f>Q155+S155+T155</f>
        <v>428248.60000000003</v>
      </c>
      <c r="Q155" s="31">
        <f t="shared" ref="Q155:R155" si="13">Q159+Q177+Q188</f>
        <v>401142.85000000003</v>
      </c>
      <c r="R155" s="31">
        <f t="shared" si="13"/>
        <v>401142.85000000003</v>
      </c>
      <c r="S155" s="31"/>
      <c r="T155" s="31">
        <f>T159+T177+T188</f>
        <v>27105.75</v>
      </c>
      <c r="U155" s="17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</row>
    <row r="156" spans="1:84" s="20" customFormat="1" ht="16.5" customHeight="1" x14ac:dyDescent="0.25">
      <c r="A156" s="66"/>
      <c r="B156" s="66"/>
      <c r="C156" s="32"/>
      <c r="D156" s="190"/>
      <c r="E156" s="70" t="s">
        <v>35</v>
      </c>
      <c r="F156" s="33">
        <f t="shared" ref="F156:T156" si="14">F153-F154+F155</f>
        <v>25153394.390000004</v>
      </c>
      <c r="G156" s="84">
        <f t="shared" si="14"/>
        <v>14469824.32</v>
      </c>
      <c r="H156" s="33">
        <f t="shared" si="14"/>
        <v>14437284.52</v>
      </c>
      <c r="I156" s="33"/>
      <c r="J156" s="76">
        <f t="shared" si="14"/>
        <v>14437284.52</v>
      </c>
      <c r="K156" s="33"/>
      <c r="L156" s="33"/>
      <c r="M156" s="33">
        <f t="shared" si="14"/>
        <v>32539.8</v>
      </c>
      <c r="N156" s="33"/>
      <c r="O156" s="35"/>
      <c r="P156" s="34">
        <f t="shared" si="14"/>
        <v>10683570.07</v>
      </c>
      <c r="Q156" s="33">
        <f t="shared" si="14"/>
        <v>10290997.32</v>
      </c>
      <c r="R156" s="76">
        <f t="shared" si="14"/>
        <v>5836420.04</v>
      </c>
      <c r="S156" s="76"/>
      <c r="T156" s="76">
        <f t="shared" si="14"/>
        <v>392572.75</v>
      </c>
      <c r="U156" s="1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</row>
    <row r="157" spans="1:84" s="11" customFormat="1" ht="16.5" customHeight="1" x14ac:dyDescent="0.25">
      <c r="A157" s="39"/>
      <c r="B157" s="48">
        <v>90005</v>
      </c>
      <c r="C157" s="49"/>
      <c r="D157" s="179" t="s">
        <v>30</v>
      </c>
      <c r="E157" s="71" t="s">
        <v>32</v>
      </c>
      <c r="F157" s="36">
        <f>G157+P157</f>
        <v>2359454.52</v>
      </c>
      <c r="G157" s="37">
        <f>H157+K157+L157+M157</f>
        <v>3700</v>
      </c>
      <c r="H157" s="38">
        <f>SUM(I157:J157)</f>
        <v>3700</v>
      </c>
      <c r="I157" s="38"/>
      <c r="J157" s="38">
        <v>3700</v>
      </c>
      <c r="K157" s="55"/>
      <c r="L157" s="55"/>
      <c r="M157" s="38"/>
      <c r="N157" s="55"/>
      <c r="O157" s="56"/>
      <c r="P157" s="37">
        <f>Q157+S157+T157</f>
        <v>2355754.52</v>
      </c>
      <c r="Q157" s="38">
        <v>2155754.52</v>
      </c>
      <c r="R157" s="38">
        <v>1877377.19</v>
      </c>
      <c r="S157" s="55"/>
      <c r="T157" s="38">
        <v>200000</v>
      </c>
      <c r="U157" s="10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</row>
    <row r="158" spans="1:84" s="16" customFormat="1" ht="16.5" customHeight="1" x14ac:dyDescent="0.25">
      <c r="A158" s="39"/>
      <c r="B158" s="39"/>
      <c r="C158" s="47"/>
      <c r="D158" s="180"/>
      <c r="E158" s="71" t="s">
        <v>33</v>
      </c>
      <c r="F158" s="40"/>
      <c r="G158" s="41"/>
      <c r="H158" s="42"/>
      <c r="I158" s="42"/>
      <c r="J158" s="42"/>
      <c r="K158" s="102"/>
      <c r="L158" s="102"/>
      <c r="M158" s="42"/>
      <c r="N158" s="102"/>
      <c r="O158" s="77"/>
      <c r="P158" s="41"/>
      <c r="Q158" s="42"/>
      <c r="R158" s="42"/>
      <c r="S158" s="102"/>
      <c r="T158" s="42"/>
      <c r="U158" s="17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</row>
    <row r="159" spans="1:84" s="16" customFormat="1" ht="16.5" customHeight="1" x14ac:dyDescent="0.25">
      <c r="A159" s="39"/>
      <c r="B159" s="39"/>
      <c r="C159" s="47"/>
      <c r="D159" s="180"/>
      <c r="E159" s="71" t="s">
        <v>34</v>
      </c>
      <c r="F159" s="40">
        <f>G159+P159</f>
        <v>401142.85000000003</v>
      </c>
      <c r="G159" s="41"/>
      <c r="H159" s="42"/>
      <c r="I159" s="42"/>
      <c r="J159" s="42"/>
      <c r="K159" s="102"/>
      <c r="L159" s="102"/>
      <c r="M159" s="42"/>
      <c r="N159" s="102"/>
      <c r="O159" s="77"/>
      <c r="P159" s="41">
        <f>Q159+S159+T159</f>
        <v>401142.85000000003</v>
      </c>
      <c r="Q159" s="42">
        <f>Q163+Q167</f>
        <v>401142.85000000003</v>
      </c>
      <c r="R159" s="42">
        <f>R163+R167</f>
        <v>401142.85000000003</v>
      </c>
      <c r="S159" s="102"/>
      <c r="T159" s="42"/>
      <c r="U159" s="17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</row>
    <row r="160" spans="1:84" s="20" customFormat="1" ht="16.5" customHeight="1" x14ac:dyDescent="0.25">
      <c r="A160" s="67"/>
      <c r="B160" s="67"/>
      <c r="C160" s="43"/>
      <c r="D160" s="181"/>
      <c r="E160" s="72" t="s">
        <v>35</v>
      </c>
      <c r="F160" s="44">
        <f>F157-F158+F159</f>
        <v>2760597.37</v>
      </c>
      <c r="G160" s="45">
        <f>G157-G158+G159</f>
        <v>3700</v>
      </c>
      <c r="H160" s="44">
        <f>H157-H158+H159</f>
        <v>3700</v>
      </c>
      <c r="I160" s="60"/>
      <c r="J160" s="44">
        <f>J157-J158+J159</f>
        <v>3700</v>
      </c>
      <c r="K160" s="44"/>
      <c r="L160" s="44"/>
      <c r="M160" s="44"/>
      <c r="N160" s="44"/>
      <c r="O160" s="46"/>
      <c r="P160" s="45">
        <f>P157-P158+P159</f>
        <v>2756897.37</v>
      </c>
      <c r="Q160" s="44">
        <f>Q157-Q158+Q159</f>
        <v>2556897.37</v>
      </c>
      <c r="R160" s="44">
        <f>R157-R158+R159</f>
        <v>2278520.04</v>
      </c>
      <c r="S160" s="60"/>
      <c r="T160" s="60">
        <f>T157-T158+T159</f>
        <v>200000</v>
      </c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</row>
    <row r="161" spans="1:84" s="1" customFormat="1" ht="15.9" customHeight="1" x14ac:dyDescent="0.25">
      <c r="A161" s="47"/>
      <c r="B161" s="47"/>
      <c r="C161" s="47">
        <v>6057</v>
      </c>
      <c r="D161" s="173" t="s">
        <v>29</v>
      </c>
      <c r="E161" s="71" t="s">
        <v>32</v>
      </c>
      <c r="F161" s="40">
        <f>G161+P161</f>
        <v>1500000</v>
      </c>
      <c r="G161" s="58"/>
      <c r="H161" s="42"/>
      <c r="I161" s="42"/>
      <c r="J161" s="42"/>
      <c r="K161" s="42"/>
      <c r="L161" s="42"/>
      <c r="M161" s="42"/>
      <c r="N161" s="42"/>
      <c r="O161" s="57"/>
      <c r="P161" s="41">
        <f>Q161+S161+T161</f>
        <v>1500000</v>
      </c>
      <c r="Q161" s="42">
        <f>R161</f>
        <v>1500000</v>
      </c>
      <c r="R161" s="42">
        <v>1500000</v>
      </c>
      <c r="S161" s="42"/>
      <c r="T161" s="42"/>
      <c r="U161" s="1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</row>
    <row r="162" spans="1:84" s="16" customFormat="1" ht="15.9" customHeight="1" x14ac:dyDescent="0.25">
      <c r="A162" s="39"/>
      <c r="B162" s="39"/>
      <c r="C162" s="47"/>
      <c r="D162" s="174"/>
      <c r="E162" s="71" t="s">
        <v>33</v>
      </c>
      <c r="F162" s="40"/>
      <c r="G162" s="41"/>
      <c r="H162" s="42"/>
      <c r="I162" s="42"/>
      <c r="J162" s="42"/>
      <c r="K162" s="42"/>
      <c r="L162" s="42"/>
      <c r="M162" s="42"/>
      <c r="N162" s="42"/>
      <c r="O162" s="57"/>
      <c r="P162" s="41"/>
      <c r="Q162" s="42"/>
      <c r="R162" s="42"/>
      <c r="S162" s="42"/>
      <c r="T162" s="4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</row>
    <row r="163" spans="1:84" s="16" customFormat="1" ht="15.9" customHeight="1" x14ac:dyDescent="0.25">
      <c r="A163" s="39"/>
      <c r="B163" s="39"/>
      <c r="C163" s="47"/>
      <c r="D163" s="174"/>
      <c r="E163" s="71" t="s">
        <v>34</v>
      </c>
      <c r="F163" s="40">
        <f>G163+P163</f>
        <v>320914.28000000003</v>
      </c>
      <c r="G163" s="41"/>
      <c r="H163" s="42"/>
      <c r="I163" s="42"/>
      <c r="J163" s="42"/>
      <c r="K163" s="42"/>
      <c r="L163" s="42"/>
      <c r="M163" s="42"/>
      <c r="N163" s="42"/>
      <c r="O163" s="57"/>
      <c r="P163" s="41">
        <f>Q163+S163+T163</f>
        <v>320914.28000000003</v>
      </c>
      <c r="Q163" s="42">
        <f>R163</f>
        <v>320914.28000000003</v>
      </c>
      <c r="R163" s="42">
        <v>320914.28000000003</v>
      </c>
      <c r="S163" s="42"/>
      <c r="T163" s="42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</row>
    <row r="164" spans="1:84" s="20" customFormat="1" ht="15.9" customHeight="1" x14ac:dyDescent="0.25">
      <c r="A164" s="67"/>
      <c r="B164" s="67"/>
      <c r="C164" s="43"/>
      <c r="D164" s="175"/>
      <c r="E164" s="72" t="s">
        <v>35</v>
      </c>
      <c r="F164" s="44">
        <f>F161-F162+F163</f>
        <v>1820914.28</v>
      </c>
      <c r="G164" s="45"/>
      <c r="H164" s="44"/>
      <c r="I164" s="44"/>
      <c r="J164" s="44"/>
      <c r="K164" s="44"/>
      <c r="L164" s="44"/>
      <c r="M164" s="44"/>
      <c r="N164" s="44"/>
      <c r="O164" s="46"/>
      <c r="P164" s="45">
        <f>P161-P162+P163</f>
        <v>1820914.28</v>
      </c>
      <c r="Q164" s="44">
        <f>Q161-Q162+Q163</f>
        <v>1820914.28</v>
      </c>
      <c r="R164" s="44">
        <f>R161-R162+R163</f>
        <v>1820914.28</v>
      </c>
      <c r="S164" s="60"/>
      <c r="T164" s="60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</row>
    <row r="165" spans="1:84" s="10" customFormat="1" ht="15.9" customHeight="1" x14ac:dyDescent="0.25">
      <c r="A165" s="47"/>
      <c r="B165" s="47"/>
      <c r="C165" s="49">
        <v>6059</v>
      </c>
      <c r="D165" s="173" t="s">
        <v>29</v>
      </c>
      <c r="E165" s="71" t="s">
        <v>32</v>
      </c>
      <c r="F165" s="40">
        <f>G165+P165</f>
        <v>377377.19</v>
      </c>
      <c r="G165" s="41"/>
      <c r="H165" s="42"/>
      <c r="I165" s="42"/>
      <c r="J165" s="42"/>
      <c r="K165" s="42"/>
      <c r="L165" s="42"/>
      <c r="M165" s="42"/>
      <c r="N165" s="42"/>
      <c r="O165" s="57"/>
      <c r="P165" s="41">
        <f>Q165+S165+T165</f>
        <v>377377.19</v>
      </c>
      <c r="Q165" s="42">
        <f>R165</f>
        <v>377377.19</v>
      </c>
      <c r="R165" s="42">
        <v>377377.19</v>
      </c>
      <c r="S165" s="42"/>
      <c r="T165" s="42"/>
      <c r="U165" s="11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</row>
    <row r="166" spans="1:84" s="16" customFormat="1" ht="15.9" customHeight="1" x14ac:dyDescent="0.25">
      <c r="A166" s="39"/>
      <c r="B166" s="39"/>
      <c r="C166" s="47"/>
      <c r="D166" s="174"/>
      <c r="E166" s="71" t="s">
        <v>33</v>
      </c>
      <c r="F166" s="40"/>
      <c r="G166" s="41"/>
      <c r="H166" s="42"/>
      <c r="I166" s="42"/>
      <c r="J166" s="42"/>
      <c r="K166" s="42"/>
      <c r="L166" s="42"/>
      <c r="M166" s="42"/>
      <c r="N166" s="42"/>
      <c r="O166" s="57"/>
      <c r="P166" s="42"/>
      <c r="Q166" s="42"/>
      <c r="R166" s="42"/>
      <c r="S166" s="42"/>
      <c r="T166" s="42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</row>
    <row r="167" spans="1:84" s="16" customFormat="1" ht="15.9" customHeight="1" x14ac:dyDescent="0.25">
      <c r="A167" s="39"/>
      <c r="B167" s="39"/>
      <c r="C167" s="47"/>
      <c r="D167" s="174"/>
      <c r="E167" s="71" t="s">
        <v>34</v>
      </c>
      <c r="F167" s="40">
        <f>G167+P167</f>
        <v>80228.570000000007</v>
      </c>
      <c r="G167" s="41"/>
      <c r="H167" s="42"/>
      <c r="I167" s="42"/>
      <c r="J167" s="42"/>
      <c r="K167" s="42"/>
      <c r="L167" s="42"/>
      <c r="M167" s="42"/>
      <c r="N167" s="42"/>
      <c r="O167" s="57"/>
      <c r="P167" s="42">
        <f>Q167</f>
        <v>80228.570000000007</v>
      </c>
      <c r="Q167" s="42">
        <f>R167</f>
        <v>80228.570000000007</v>
      </c>
      <c r="R167" s="42">
        <v>80228.570000000007</v>
      </c>
      <c r="S167" s="42"/>
      <c r="T167" s="42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</row>
    <row r="168" spans="1:84" s="20" customFormat="1" ht="15.9" customHeight="1" x14ac:dyDescent="0.25">
      <c r="A168" s="67"/>
      <c r="B168" s="67"/>
      <c r="C168" s="43"/>
      <c r="D168" s="175"/>
      <c r="E168" s="72" t="s">
        <v>35</v>
      </c>
      <c r="F168" s="44">
        <f>F165-F166+F167</f>
        <v>457605.76</v>
      </c>
      <c r="G168" s="45"/>
      <c r="H168" s="44"/>
      <c r="I168" s="44"/>
      <c r="J168" s="44"/>
      <c r="K168" s="44"/>
      <c r="L168" s="44"/>
      <c r="M168" s="44"/>
      <c r="N168" s="44"/>
      <c r="O168" s="46"/>
      <c r="P168" s="45">
        <f>P165-P166+P167</f>
        <v>457605.76</v>
      </c>
      <c r="Q168" s="44">
        <f>Q165-Q166+Q167</f>
        <v>457605.76</v>
      </c>
      <c r="R168" s="44">
        <f>R165-R166+R167</f>
        <v>457605.76</v>
      </c>
      <c r="S168" s="60"/>
      <c r="T168" s="60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</row>
    <row r="169" spans="1:84" s="101" customFormat="1" ht="16.5" customHeight="1" x14ac:dyDescent="0.25">
      <c r="A169" s="83"/>
      <c r="B169" s="83"/>
      <c r="C169" s="182" t="s">
        <v>36</v>
      </c>
      <c r="D169" s="183"/>
      <c r="E169" s="183"/>
      <c r="F169" s="183"/>
      <c r="G169" s="183"/>
      <c r="H169" s="183"/>
      <c r="I169" s="183"/>
      <c r="J169" s="183"/>
      <c r="K169" s="183"/>
      <c r="L169" s="183"/>
      <c r="M169" s="183"/>
      <c r="N169" s="183"/>
      <c r="O169" s="183"/>
      <c r="P169" s="183"/>
      <c r="Q169" s="183"/>
      <c r="R169" s="183"/>
      <c r="S169" s="183"/>
      <c r="T169" s="184"/>
    </row>
    <row r="170" spans="1:84" s="101" customFormat="1" ht="24.75" customHeight="1" x14ac:dyDescent="0.25">
      <c r="A170" s="83"/>
      <c r="B170" s="39"/>
      <c r="C170" s="140" t="s">
        <v>64</v>
      </c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2"/>
    </row>
    <row r="171" spans="1:84" s="101" customFormat="1" ht="15.9" customHeight="1" x14ac:dyDescent="0.25">
      <c r="A171" s="83"/>
      <c r="B171" s="39"/>
      <c r="C171" s="140" t="s">
        <v>54</v>
      </c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  <c r="R171" s="141"/>
      <c r="S171" s="141"/>
      <c r="T171" s="142"/>
    </row>
    <row r="172" spans="1:84" s="101" customFormat="1" ht="15.9" customHeight="1" x14ac:dyDescent="0.25">
      <c r="A172" s="83"/>
      <c r="B172" s="39"/>
      <c r="C172" s="140" t="s">
        <v>56</v>
      </c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2"/>
    </row>
    <row r="173" spans="1:84" s="101" customFormat="1" ht="15.9" customHeight="1" x14ac:dyDescent="0.25">
      <c r="A173" s="83"/>
      <c r="B173" s="39"/>
      <c r="C173" s="140" t="s">
        <v>67</v>
      </c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  <c r="R173" s="141"/>
      <c r="S173" s="141"/>
      <c r="T173" s="142"/>
    </row>
    <row r="174" spans="1:84" s="101" customFormat="1" ht="15.9" customHeight="1" x14ac:dyDescent="0.25">
      <c r="A174" s="83"/>
      <c r="B174" s="39"/>
      <c r="C174" s="191" t="s">
        <v>55</v>
      </c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  <c r="S174" s="192"/>
      <c r="T174" s="193"/>
    </row>
    <row r="175" spans="1:84" s="10" customFormat="1" ht="16.5" customHeight="1" x14ac:dyDescent="0.25">
      <c r="A175" s="39"/>
      <c r="B175" s="48">
        <v>90025</v>
      </c>
      <c r="C175" s="49"/>
      <c r="D175" s="179" t="s">
        <v>46</v>
      </c>
      <c r="E175" s="71" t="s">
        <v>32</v>
      </c>
      <c r="F175" s="36">
        <f>G175+P175</f>
        <v>165467</v>
      </c>
      <c r="G175" s="37"/>
      <c r="H175" s="55"/>
      <c r="I175" s="38"/>
      <c r="J175" s="38"/>
      <c r="K175" s="55"/>
      <c r="L175" s="55"/>
      <c r="M175" s="55"/>
      <c r="N175" s="55"/>
      <c r="O175" s="56"/>
      <c r="P175" s="37">
        <f>Q175+S175+T175</f>
        <v>165467</v>
      </c>
      <c r="Q175" s="38"/>
      <c r="R175" s="38"/>
      <c r="S175" s="55"/>
      <c r="T175" s="38">
        <f>T179</f>
        <v>165467</v>
      </c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</row>
    <row r="176" spans="1:84" s="17" customFormat="1" ht="16.5" customHeight="1" x14ac:dyDescent="0.25">
      <c r="A176" s="39"/>
      <c r="B176" s="39"/>
      <c r="C176" s="47"/>
      <c r="D176" s="180"/>
      <c r="E176" s="71" t="s">
        <v>33</v>
      </c>
      <c r="F176" s="40"/>
      <c r="G176" s="41"/>
      <c r="H176" s="42"/>
      <c r="I176" s="42"/>
      <c r="J176" s="42"/>
      <c r="K176" s="42"/>
      <c r="L176" s="42"/>
      <c r="M176" s="42"/>
      <c r="N176" s="42"/>
      <c r="O176" s="57"/>
      <c r="P176" s="41"/>
      <c r="Q176" s="42"/>
      <c r="R176" s="42"/>
      <c r="S176" s="42"/>
      <c r="T176" s="42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</row>
    <row r="177" spans="1:84" s="17" customFormat="1" ht="16.5" customHeight="1" x14ac:dyDescent="0.25">
      <c r="A177" s="39"/>
      <c r="B177" s="39"/>
      <c r="C177" s="47"/>
      <c r="D177" s="180"/>
      <c r="E177" s="71" t="s">
        <v>34</v>
      </c>
      <c r="F177" s="40">
        <f>G177+P177</f>
        <v>27105.75</v>
      </c>
      <c r="G177" s="41"/>
      <c r="H177" s="42"/>
      <c r="I177" s="42"/>
      <c r="J177" s="42"/>
      <c r="K177" s="102"/>
      <c r="L177" s="102"/>
      <c r="M177" s="102"/>
      <c r="N177" s="102"/>
      <c r="O177" s="77"/>
      <c r="P177" s="41">
        <f>Q177+S177+T177</f>
        <v>27105.75</v>
      </c>
      <c r="Q177" s="42"/>
      <c r="R177" s="42"/>
      <c r="S177" s="102"/>
      <c r="T177" s="42">
        <f>T181</f>
        <v>27105.75</v>
      </c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</row>
    <row r="178" spans="1:84" s="20" customFormat="1" ht="16.5" customHeight="1" x14ac:dyDescent="0.25">
      <c r="A178" s="67"/>
      <c r="B178" s="67"/>
      <c r="C178" s="43"/>
      <c r="D178" s="181"/>
      <c r="E178" s="72" t="s">
        <v>35</v>
      </c>
      <c r="F178" s="44">
        <f>F175-F176+F177</f>
        <v>192572.75</v>
      </c>
      <c r="G178" s="45"/>
      <c r="H178" s="44"/>
      <c r="I178" s="44"/>
      <c r="J178" s="44"/>
      <c r="K178" s="44"/>
      <c r="L178" s="44"/>
      <c r="M178" s="44"/>
      <c r="N178" s="44"/>
      <c r="O178" s="46"/>
      <c r="P178" s="45">
        <f>P175-P176+P177</f>
        <v>192572.75</v>
      </c>
      <c r="Q178" s="44"/>
      <c r="R178" s="44"/>
      <c r="S178" s="60"/>
      <c r="T178" s="60">
        <f>T175-T176+T177</f>
        <v>192572.75</v>
      </c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</row>
    <row r="179" spans="1:84" s="20" customFormat="1" ht="30" customHeight="1" x14ac:dyDescent="0.25">
      <c r="A179" s="47"/>
      <c r="B179" s="39"/>
      <c r="C179" s="47">
        <v>6220</v>
      </c>
      <c r="D179" s="173" t="s">
        <v>37</v>
      </c>
      <c r="E179" s="71" t="s">
        <v>32</v>
      </c>
      <c r="F179" s="40">
        <f>G179+P179</f>
        <v>165467</v>
      </c>
      <c r="G179" s="41"/>
      <c r="H179" s="42"/>
      <c r="I179" s="42"/>
      <c r="J179" s="42"/>
      <c r="K179" s="42"/>
      <c r="L179" s="42"/>
      <c r="M179" s="42"/>
      <c r="N179" s="42"/>
      <c r="O179" s="57"/>
      <c r="P179" s="41">
        <f>Q179+S179+T179</f>
        <v>165467</v>
      </c>
      <c r="Q179" s="42"/>
      <c r="R179" s="42"/>
      <c r="S179" s="42"/>
      <c r="T179" s="42">
        <v>165467</v>
      </c>
      <c r="U179" s="15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</row>
    <row r="180" spans="1:84" s="20" customFormat="1" ht="30" customHeight="1" x14ac:dyDescent="0.25">
      <c r="A180" s="39"/>
      <c r="B180" s="39"/>
      <c r="C180" s="47"/>
      <c r="D180" s="174"/>
      <c r="E180" s="71" t="s">
        <v>33</v>
      </c>
      <c r="F180" s="40"/>
      <c r="G180" s="41"/>
      <c r="H180" s="42"/>
      <c r="I180" s="42"/>
      <c r="J180" s="42"/>
      <c r="K180" s="42"/>
      <c r="L180" s="42"/>
      <c r="M180" s="42"/>
      <c r="N180" s="42"/>
      <c r="O180" s="57"/>
      <c r="P180" s="41"/>
      <c r="Q180" s="42"/>
      <c r="R180" s="42"/>
      <c r="S180" s="42"/>
      <c r="T180" s="42"/>
      <c r="U180" s="16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</row>
    <row r="181" spans="1:84" s="20" customFormat="1" ht="30" customHeight="1" x14ac:dyDescent="0.25">
      <c r="A181" s="39"/>
      <c r="B181" s="39"/>
      <c r="C181" s="47"/>
      <c r="D181" s="174"/>
      <c r="E181" s="71" t="s">
        <v>34</v>
      </c>
      <c r="F181" s="40">
        <f>G181+P181</f>
        <v>27105.75</v>
      </c>
      <c r="G181" s="41"/>
      <c r="H181" s="42"/>
      <c r="I181" s="42"/>
      <c r="J181" s="42"/>
      <c r="K181" s="42"/>
      <c r="L181" s="42"/>
      <c r="M181" s="42"/>
      <c r="N181" s="42"/>
      <c r="O181" s="57"/>
      <c r="P181" s="41">
        <f>Q181+S181+T181</f>
        <v>27105.75</v>
      </c>
      <c r="Q181" s="42"/>
      <c r="R181" s="42"/>
      <c r="S181" s="42"/>
      <c r="T181" s="42">
        <v>27105.75</v>
      </c>
      <c r="U181" s="16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</row>
    <row r="182" spans="1:84" s="20" customFormat="1" ht="30" customHeight="1" x14ac:dyDescent="0.25">
      <c r="A182" s="67"/>
      <c r="B182" s="67"/>
      <c r="C182" s="43"/>
      <c r="D182" s="175"/>
      <c r="E182" s="72" t="s">
        <v>35</v>
      </c>
      <c r="F182" s="44">
        <f>F179-F180+F181</f>
        <v>192572.75</v>
      </c>
      <c r="G182" s="45"/>
      <c r="H182" s="44"/>
      <c r="I182" s="44"/>
      <c r="J182" s="44"/>
      <c r="K182" s="44"/>
      <c r="L182" s="44"/>
      <c r="M182" s="44"/>
      <c r="N182" s="44"/>
      <c r="O182" s="46"/>
      <c r="P182" s="45">
        <f>P179-P180+P181</f>
        <v>192572.75</v>
      </c>
      <c r="Q182" s="44"/>
      <c r="R182" s="44"/>
      <c r="S182" s="60"/>
      <c r="T182" s="60">
        <f>T179-T180+T181</f>
        <v>192572.75</v>
      </c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</row>
    <row r="183" spans="1:84" s="101" customFormat="1" ht="16.5" customHeight="1" x14ac:dyDescent="0.25">
      <c r="A183" s="83"/>
      <c r="B183" s="39"/>
      <c r="C183" s="182" t="s">
        <v>36</v>
      </c>
      <c r="D183" s="183"/>
      <c r="E183" s="183"/>
      <c r="F183" s="183"/>
      <c r="G183" s="183"/>
      <c r="H183" s="183"/>
      <c r="I183" s="183"/>
      <c r="J183" s="183"/>
      <c r="K183" s="183"/>
      <c r="L183" s="183"/>
      <c r="M183" s="183"/>
      <c r="N183" s="183"/>
      <c r="O183" s="183"/>
      <c r="P183" s="183"/>
      <c r="Q183" s="183"/>
      <c r="R183" s="183"/>
      <c r="S183" s="183"/>
      <c r="T183" s="184"/>
    </row>
    <row r="184" spans="1:84" s="101" customFormat="1" ht="16.5" customHeight="1" x14ac:dyDescent="0.25">
      <c r="A184" s="83"/>
      <c r="B184" s="39"/>
      <c r="C184" s="140" t="s">
        <v>47</v>
      </c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2"/>
    </row>
    <row r="185" spans="1:84" s="101" customFormat="1" ht="42.75" customHeight="1" x14ac:dyDescent="0.25">
      <c r="A185" s="83"/>
      <c r="B185" s="39"/>
      <c r="C185" s="191" t="s">
        <v>71</v>
      </c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  <c r="R185" s="192"/>
      <c r="S185" s="192"/>
      <c r="T185" s="193"/>
    </row>
    <row r="186" spans="1:84" s="20" customFormat="1" ht="16.5" customHeight="1" x14ac:dyDescent="0.25">
      <c r="A186" s="39"/>
      <c r="B186" s="48">
        <v>90095</v>
      </c>
      <c r="C186" s="49"/>
      <c r="D186" s="179" t="s">
        <v>1</v>
      </c>
      <c r="E186" s="71" t="s">
        <v>32</v>
      </c>
      <c r="F186" s="36">
        <f>G186+P186</f>
        <v>4522199.95</v>
      </c>
      <c r="G186" s="37">
        <f>H186+K186+L186+M186</f>
        <v>432000</v>
      </c>
      <c r="H186" s="38">
        <f>SUM(I186:J186)</f>
        <v>432000</v>
      </c>
      <c r="I186" s="38"/>
      <c r="J186" s="38">
        <v>432000</v>
      </c>
      <c r="K186" s="55"/>
      <c r="L186" s="55"/>
      <c r="M186" s="55"/>
      <c r="N186" s="55"/>
      <c r="O186" s="56"/>
      <c r="P186" s="37">
        <f>Q186+S186+T186</f>
        <v>4090199.95</v>
      </c>
      <c r="Q186" s="38">
        <v>4090199.95</v>
      </c>
      <c r="R186" s="38"/>
      <c r="S186" s="38"/>
      <c r="T186" s="38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</row>
    <row r="187" spans="1:84" s="20" customFormat="1" ht="16.5" customHeight="1" x14ac:dyDescent="0.25">
      <c r="A187" s="39"/>
      <c r="B187" s="39"/>
      <c r="C187" s="47"/>
      <c r="D187" s="180"/>
      <c r="E187" s="71" t="s">
        <v>33</v>
      </c>
      <c r="F187" s="40"/>
      <c r="G187" s="41"/>
      <c r="H187" s="42"/>
      <c r="I187" s="42"/>
      <c r="J187" s="42"/>
      <c r="K187" s="102"/>
      <c r="L187" s="102"/>
      <c r="M187" s="102"/>
      <c r="N187" s="102"/>
      <c r="O187" s="77"/>
      <c r="P187" s="41"/>
      <c r="Q187" s="42"/>
      <c r="R187" s="42"/>
      <c r="S187" s="42"/>
      <c r="T187" s="42"/>
      <c r="U187" s="1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</row>
    <row r="188" spans="1:84" s="20" customFormat="1" ht="16.5" customHeight="1" x14ac:dyDescent="0.25">
      <c r="A188" s="39"/>
      <c r="B188" s="39"/>
      <c r="C188" s="47"/>
      <c r="D188" s="180"/>
      <c r="E188" s="71" t="s">
        <v>34</v>
      </c>
      <c r="F188" s="40">
        <f>G188+P188</f>
        <v>89052.52</v>
      </c>
      <c r="G188" s="41">
        <f>H188+K188+L188+M188</f>
        <v>89052.52</v>
      </c>
      <c r="H188" s="42">
        <f>SUM(I188:J188)</f>
        <v>89052.52</v>
      </c>
      <c r="I188" s="42"/>
      <c r="J188" s="42">
        <f>J192</f>
        <v>89052.52</v>
      </c>
      <c r="K188" s="102"/>
      <c r="L188" s="102"/>
      <c r="M188" s="102"/>
      <c r="N188" s="102"/>
      <c r="O188" s="77"/>
      <c r="P188" s="41"/>
      <c r="Q188" s="42"/>
      <c r="R188" s="42"/>
      <c r="S188" s="42"/>
      <c r="T188" s="42"/>
      <c r="U188" s="17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</row>
    <row r="189" spans="1:84" s="20" customFormat="1" ht="16.5" customHeight="1" x14ac:dyDescent="0.25">
      <c r="A189" s="67"/>
      <c r="B189" s="67"/>
      <c r="C189" s="43"/>
      <c r="D189" s="181"/>
      <c r="E189" s="72" t="s">
        <v>35</v>
      </c>
      <c r="F189" s="44">
        <f>F186-F187+F188</f>
        <v>4611252.47</v>
      </c>
      <c r="G189" s="45">
        <f>G186-G187+G188</f>
        <v>521052.52</v>
      </c>
      <c r="H189" s="44">
        <f>H186-H187+H188</f>
        <v>521052.52</v>
      </c>
      <c r="I189" s="60"/>
      <c r="J189" s="60">
        <f>J186-J187+J188</f>
        <v>521052.52</v>
      </c>
      <c r="K189" s="44"/>
      <c r="L189" s="44"/>
      <c r="M189" s="44"/>
      <c r="N189" s="44"/>
      <c r="O189" s="46"/>
      <c r="P189" s="45">
        <f>P186-P187+P188</f>
        <v>4090199.95</v>
      </c>
      <c r="Q189" s="60">
        <f>Q186-Q187+Q188</f>
        <v>4090199.95</v>
      </c>
      <c r="R189" s="60"/>
      <c r="S189" s="60"/>
      <c r="T189" s="60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</row>
    <row r="190" spans="1:84" s="1" customFormat="1" ht="16.5" customHeight="1" x14ac:dyDescent="0.25">
      <c r="A190" s="47"/>
      <c r="B190" s="47"/>
      <c r="C190" s="47">
        <v>4300</v>
      </c>
      <c r="D190" s="173" t="s">
        <v>14</v>
      </c>
      <c r="E190" s="71" t="s">
        <v>32</v>
      </c>
      <c r="F190" s="40">
        <f>G190+P190</f>
        <v>310000</v>
      </c>
      <c r="G190" s="41">
        <f>H190+K190+L190+M190</f>
        <v>310000</v>
      </c>
      <c r="H190" s="42">
        <f>SUM(I190:J190)</f>
        <v>310000</v>
      </c>
      <c r="I190" s="42"/>
      <c r="J190" s="42">
        <v>310000</v>
      </c>
      <c r="K190" s="42"/>
      <c r="L190" s="42"/>
      <c r="M190" s="42"/>
      <c r="N190" s="42"/>
      <c r="O190" s="57"/>
      <c r="P190" s="58"/>
      <c r="Q190" s="42"/>
      <c r="R190" s="42"/>
      <c r="S190" s="42"/>
      <c r="T190" s="42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</row>
    <row r="191" spans="1:84" s="16" customFormat="1" ht="16.5" customHeight="1" x14ac:dyDescent="0.25">
      <c r="A191" s="39"/>
      <c r="B191" s="39"/>
      <c r="C191" s="47"/>
      <c r="D191" s="174"/>
      <c r="E191" s="71" t="s">
        <v>33</v>
      </c>
      <c r="F191" s="40"/>
      <c r="G191" s="41"/>
      <c r="H191" s="42"/>
      <c r="I191" s="42"/>
      <c r="J191" s="42"/>
      <c r="K191" s="42"/>
      <c r="L191" s="42"/>
      <c r="M191" s="42"/>
      <c r="N191" s="42"/>
      <c r="O191" s="57"/>
      <c r="P191" s="41"/>
      <c r="Q191" s="42"/>
      <c r="R191" s="42"/>
      <c r="S191" s="42"/>
      <c r="T191" s="42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</row>
    <row r="192" spans="1:84" s="16" customFormat="1" ht="16.5" customHeight="1" x14ac:dyDescent="0.25">
      <c r="A192" s="39"/>
      <c r="B192" s="39"/>
      <c r="C192" s="47"/>
      <c r="D192" s="174"/>
      <c r="E192" s="71" t="s">
        <v>34</v>
      </c>
      <c r="F192" s="40">
        <f>G192+P192</f>
        <v>89052.52</v>
      </c>
      <c r="G192" s="41">
        <f>H192+K192+L192+M192</f>
        <v>89052.52</v>
      </c>
      <c r="H192" s="42">
        <f>SUM(I192:J192)</f>
        <v>89052.52</v>
      </c>
      <c r="I192" s="42"/>
      <c r="J192" s="42">
        <v>89052.52</v>
      </c>
      <c r="K192" s="42"/>
      <c r="L192" s="42"/>
      <c r="M192" s="42"/>
      <c r="N192" s="42"/>
      <c r="O192" s="57"/>
      <c r="P192" s="41"/>
      <c r="Q192" s="42"/>
      <c r="R192" s="42"/>
      <c r="S192" s="42"/>
      <c r="T192" s="4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</row>
    <row r="193" spans="1:84" s="20" customFormat="1" ht="16.5" customHeight="1" x14ac:dyDescent="0.25">
      <c r="A193" s="67"/>
      <c r="B193" s="67"/>
      <c r="C193" s="43"/>
      <c r="D193" s="175"/>
      <c r="E193" s="72" t="s">
        <v>35</v>
      </c>
      <c r="F193" s="44">
        <f>F190-F191+F192</f>
        <v>399052.52</v>
      </c>
      <c r="G193" s="45">
        <f>G190-G191+G192</f>
        <v>399052.52</v>
      </c>
      <c r="H193" s="44">
        <f>H190-H191+H192</f>
        <v>399052.52</v>
      </c>
      <c r="I193" s="44"/>
      <c r="J193" s="44">
        <f>J190-J191+J192</f>
        <v>399052.52</v>
      </c>
      <c r="K193" s="44"/>
      <c r="L193" s="44"/>
      <c r="M193" s="44"/>
      <c r="N193" s="44"/>
      <c r="O193" s="46"/>
      <c r="P193" s="45"/>
      <c r="Q193" s="44"/>
      <c r="R193" s="44"/>
      <c r="S193" s="60"/>
      <c r="T193" s="60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</row>
    <row r="194" spans="1:84" s="101" customFormat="1" ht="16.5" customHeight="1" x14ac:dyDescent="0.25">
      <c r="A194" s="83"/>
      <c r="B194" s="83"/>
      <c r="C194" s="182" t="s">
        <v>36</v>
      </c>
      <c r="D194" s="183"/>
      <c r="E194" s="183"/>
      <c r="F194" s="183"/>
      <c r="G194" s="183"/>
      <c r="H194" s="183"/>
      <c r="I194" s="183"/>
      <c r="J194" s="183"/>
      <c r="K194" s="183"/>
      <c r="L194" s="183"/>
      <c r="M194" s="183"/>
      <c r="N194" s="183"/>
      <c r="O194" s="183"/>
      <c r="P194" s="183"/>
      <c r="Q194" s="183"/>
      <c r="R194" s="183"/>
      <c r="S194" s="183"/>
      <c r="T194" s="184"/>
    </row>
    <row r="195" spans="1:84" s="101" customFormat="1" ht="16.5" customHeight="1" x14ac:dyDescent="0.25">
      <c r="A195" s="83"/>
      <c r="B195" s="39"/>
      <c r="C195" s="140" t="s">
        <v>62</v>
      </c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2"/>
    </row>
    <row r="196" spans="1:84" s="101" customFormat="1" ht="44.25" customHeight="1" x14ac:dyDescent="0.25">
      <c r="A196" s="83"/>
      <c r="B196" s="39"/>
      <c r="C196" s="191" t="s">
        <v>63</v>
      </c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  <c r="S196" s="192"/>
      <c r="T196" s="193"/>
    </row>
    <row r="197" spans="1:84" ht="18" customHeight="1" x14ac:dyDescent="0.25">
      <c r="A197" s="50"/>
      <c r="B197" s="50"/>
      <c r="C197" s="93"/>
      <c r="D197" s="185" t="s">
        <v>31</v>
      </c>
      <c r="E197" s="73" t="s">
        <v>32</v>
      </c>
      <c r="F197" s="107">
        <f>G197+P197</f>
        <v>204834502.03999999</v>
      </c>
      <c r="G197" s="59">
        <f>H197+K197+L197+M197+N197+O197</f>
        <v>171397207.41999999</v>
      </c>
      <c r="H197" s="51">
        <f>SUM(I197:J197)</f>
        <v>111642844.94</v>
      </c>
      <c r="I197" s="105">
        <v>68813300</v>
      </c>
      <c r="J197" s="105">
        <v>42829544.939999998</v>
      </c>
      <c r="K197" s="105">
        <v>10246183</v>
      </c>
      <c r="L197" s="105">
        <v>45716881</v>
      </c>
      <c r="M197" s="105">
        <v>1826902.48</v>
      </c>
      <c r="N197" s="105">
        <v>646904</v>
      </c>
      <c r="O197" s="105">
        <v>1317492</v>
      </c>
      <c r="P197" s="108">
        <f>Q197+S197+T197</f>
        <v>33437294.620000001</v>
      </c>
      <c r="Q197" s="105">
        <v>32971827.620000001</v>
      </c>
      <c r="R197" s="105">
        <v>21494896.68</v>
      </c>
      <c r="S197" s="123">
        <v>0</v>
      </c>
      <c r="T197" s="105">
        <v>465467</v>
      </c>
    </row>
    <row r="198" spans="1:84" ht="18" customHeight="1" x14ac:dyDescent="0.25">
      <c r="A198" s="26"/>
      <c r="B198" s="26"/>
      <c r="C198" s="66"/>
      <c r="D198" s="186"/>
      <c r="E198" s="69" t="s">
        <v>33</v>
      </c>
      <c r="F198" s="27">
        <f>G198+P198</f>
        <v>1339323.1100000001</v>
      </c>
      <c r="G198" s="30">
        <f>H198+K198+L198+M198+N198+O198</f>
        <v>1307624.33</v>
      </c>
      <c r="H198" s="31">
        <f>SUM(I198:J198)</f>
        <v>83293.540000000008</v>
      </c>
      <c r="I198" s="106">
        <f>I11+I45+I67+I154</f>
        <v>46093.54</v>
      </c>
      <c r="J198" s="106">
        <f>J11+J45+J67+J134+J154</f>
        <v>37200</v>
      </c>
      <c r="K198" s="106">
        <f>K11+K45+K67+K134+K154</f>
        <v>30000</v>
      </c>
      <c r="L198" s="106"/>
      <c r="M198" s="106">
        <f>M11+M45+M67+M154</f>
        <v>1194330.79</v>
      </c>
      <c r="N198" s="106"/>
      <c r="O198" s="106"/>
      <c r="P198" s="62">
        <f>Q198+S198+T198</f>
        <v>31698.78</v>
      </c>
      <c r="Q198" s="106">
        <f>Q11+Q45+Q67+Q154</f>
        <v>31698.78</v>
      </c>
      <c r="R198" s="106"/>
      <c r="S198" s="106"/>
      <c r="T198" s="106"/>
      <c r="U198" s="4"/>
    </row>
    <row r="199" spans="1:84" ht="18" customHeight="1" x14ac:dyDescent="0.25">
      <c r="A199" s="26"/>
      <c r="B199" s="26"/>
      <c r="C199" s="66"/>
      <c r="D199" s="186"/>
      <c r="E199" s="69" t="s">
        <v>34</v>
      </c>
      <c r="F199" s="27">
        <f>G199+P199</f>
        <v>1440416.02</v>
      </c>
      <c r="G199" s="30">
        <f>H199+K199+L199+M199+N199+O199</f>
        <v>175984.52000000002</v>
      </c>
      <c r="H199" s="31">
        <f>SUM(I199:J199)</f>
        <v>175984.52000000002</v>
      </c>
      <c r="I199" s="106">
        <f>I12+I46+I68+I155</f>
        <v>14232</v>
      </c>
      <c r="J199" s="106">
        <f>J12+J46+J68+J135+J155</f>
        <v>161752.52000000002</v>
      </c>
      <c r="K199" s="106"/>
      <c r="L199" s="106"/>
      <c r="M199" s="106"/>
      <c r="N199" s="106"/>
      <c r="O199" s="106"/>
      <c r="P199" s="62">
        <f>Q199+S199+T199</f>
        <v>1264431.5</v>
      </c>
      <c r="Q199" s="106">
        <f>Q12+Q46+Q68+Q155</f>
        <v>1237325.75</v>
      </c>
      <c r="R199" s="106">
        <f>R12+R46+R68+R155</f>
        <v>1207438.51</v>
      </c>
      <c r="S199" s="106"/>
      <c r="T199" s="106">
        <f>T12+T46+T68+T155</f>
        <v>27105.75</v>
      </c>
      <c r="U199" s="4"/>
    </row>
    <row r="200" spans="1:84" ht="18" customHeight="1" x14ac:dyDescent="0.25">
      <c r="A200" s="32"/>
      <c r="B200" s="32"/>
      <c r="C200" s="32"/>
      <c r="D200" s="187"/>
      <c r="E200" s="70" t="s">
        <v>35</v>
      </c>
      <c r="F200" s="33">
        <f t="shared" ref="F200:T200" si="15">F197-F198+F199</f>
        <v>204935594.94999999</v>
      </c>
      <c r="G200" s="34">
        <f t="shared" si="15"/>
        <v>170265567.60999998</v>
      </c>
      <c r="H200" s="33">
        <f t="shared" si="15"/>
        <v>111735535.91999999</v>
      </c>
      <c r="I200" s="33">
        <f t="shared" si="15"/>
        <v>68781438.459999993</v>
      </c>
      <c r="J200" s="33">
        <f t="shared" ref="J200:O200" si="16">J197-J198+J199</f>
        <v>42954097.460000001</v>
      </c>
      <c r="K200" s="33">
        <f t="shared" si="16"/>
        <v>10216183</v>
      </c>
      <c r="L200" s="33">
        <f t="shared" si="16"/>
        <v>45716881</v>
      </c>
      <c r="M200" s="33">
        <f t="shared" si="16"/>
        <v>632571.68999999994</v>
      </c>
      <c r="N200" s="33">
        <f t="shared" si="16"/>
        <v>646904</v>
      </c>
      <c r="O200" s="33">
        <f t="shared" si="16"/>
        <v>1317492</v>
      </c>
      <c r="P200" s="34">
        <f t="shared" si="15"/>
        <v>34670027.340000004</v>
      </c>
      <c r="Q200" s="33">
        <f t="shared" si="15"/>
        <v>34177454.590000004</v>
      </c>
      <c r="R200" s="33">
        <f t="shared" si="15"/>
        <v>22702335.190000001</v>
      </c>
      <c r="S200" s="76">
        <f t="shared" si="15"/>
        <v>0</v>
      </c>
      <c r="T200" s="76">
        <f t="shared" si="15"/>
        <v>492572.75</v>
      </c>
      <c r="U200" s="1"/>
    </row>
    <row r="201" spans="1:84" s="100" customFormat="1" ht="15.75" customHeight="1" x14ac:dyDescent="0.25">
      <c r="A201" s="94"/>
      <c r="B201" s="94"/>
      <c r="C201" s="94"/>
      <c r="D201" s="97"/>
      <c r="E201" s="95"/>
      <c r="F201" s="124"/>
      <c r="G201" s="98"/>
      <c r="H201" s="99"/>
      <c r="I201" s="99"/>
      <c r="J201" s="99"/>
      <c r="K201" s="125"/>
      <c r="L201" s="125"/>
      <c r="M201" s="99"/>
      <c r="N201" s="99"/>
      <c r="O201" s="99"/>
      <c r="P201" s="96"/>
      <c r="Q201" s="126"/>
      <c r="R201" s="99"/>
      <c r="S201" s="99"/>
      <c r="T201" s="99"/>
    </row>
    <row r="202" spans="1:84" s="100" customFormat="1" ht="15.75" customHeight="1" x14ac:dyDescent="0.25">
      <c r="A202" s="94"/>
      <c r="B202" s="94"/>
      <c r="C202" s="94"/>
      <c r="D202" s="97"/>
      <c r="E202" s="95"/>
      <c r="F202" s="124"/>
      <c r="G202" s="98"/>
      <c r="H202" s="99"/>
      <c r="I202" s="99"/>
      <c r="J202" s="99"/>
      <c r="K202" s="125"/>
      <c r="L202" s="125"/>
      <c r="M202" s="99"/>
      <c r="N202" s="99"/>
      <c r="O202" s="99"/>
      <c r="P202" s="96"/>
      <c r="Q202" s="126"/>
      <c r="R202" s="99"/>
      <c r="S202" s="99"/>
      <c r="T202" s="99"/>
    </row>
    <row r="203" spans="1:84" s="100" customFormat="1" ht="15.75" customHeight="1" x14ac:dyDescent="0.25">
      <c r="A203" s="94"/>
      <c r="B203" s="94"/>
      <c r="C203" s="94"/>
      <c r="D203" s="97"/>
      <c r="E203" s="95"/>
      <c r="F203" s="124"/>
      <c r="G203" s="98"/>
      <c r="H203" s="99"/>
      <c r="I203" s="99"/>
      <c r="J203" s="99"/>
      <c r="K203" s="125"/>
      <c r="L203" s="125"/>
      <c r="M203" s="99"/>
      <c r="N203" s="99"/>
      <c r="O203" s="99"/>
      <c r="P203" s="96"/>
      <c r="Q203" s="126"/>
      <c r="R203" s="99"/>
      <c r="S203" s="99"/>
      <c r="T203" s="99"/>
    </row>
    <row r="204" spans="1:84" s="100" customFormat="1" ht="15.75" customHeight="1" x14ac:dyDescent="0.25">
      <c r="A204" s="94"/>
      <c r="B204" s="94"/>
      <c r="C204" s="94"/>
      <c r="D204" s="97"/>
      <c r="E204" s="95"/>
      <c r="F204" s="124"/>
      <c r="G204" s="98"/>
      <c r="H204" s="99"/>
      <c r="I204" s="99"/>
      <c r="J204" s="99"/>
      <c r="K204" s="125"/>
      <c r="L204" s="125"/>
      <c r="M204" s="99"/>
      <c r="N204" s="99"/>
      <c r="O204" s="99"/>
      <c r="P204" s="96"/>
      <c r="Q204" s="126"/>
      <c r="R204" s="99"/>
      <c r="S204" s="99"/>
      <c r="T204" s="99"/>
    </row>
    <row r="205" spans="1:84" ht="15.75" customHeight="1" x14ac:dyDescent="0.25">
      <c r="H205" s="109"/>
    </row>
  </sheetData>
  <mergeCells count="108">
    <mergeCell ref="C196:T196"/>
    <mergeCell ref="C195:T195"/>
    <mergeCell ref="C91:T91"/>
    <mergeCell ref="C92:T92"/>
    <mergeCell ref="C93:T93"/>
    <mergeCell ref="C94:T94"/>
    <mergeCell ref="C97:T97"/>
    <mergeCell ref="C122:T122"/>
    <mergeCell ref="C127:T127"/>
    <mergeCell ref="C131:T131"/>
    <mergeCell ref="D114:D117"/>
    <mergeCell ref="D153:D156"/>
    <mergeCell ref="D190:D193"/>
    <mergeCell ref="C173:T173"/>
    <mergeCell ref="C174:T174"/>
    <mergeCell ref="D133:D136"/>
    <mergeCell ref="C129:T129"/>
    <mergeCell ref="C130:T130"/>
    <mergeCell ref="C132:T132"/>
    <mergeCell ref="C169:T169"/>
    <mergeCell ref="C194:T194"/>
    <mergeCell ref="D137:D140"/>
    <mergeCell ref="D141:D144"/>
    <mergeCell ref="D145:D148"/>
    <mergeCell ref="C185:T185"/>
    <mergeCell ref="C172:T172"/>
    <mergeCell ref="C183:T183"/>
    <mergeCell ref="C184:T184"/>
    <mergeCell ref="C170:T170"/>
    <mergeCell ref="D165:D168"/>
    <mergeCell ref="C171:T171"/>
    <mergeCell ref="C123:T123"/>
    <mergeCell ref="C124:T124"/>
    <mergeCell ref="C125:T125"/>
    <mergeCell ref="C126:T126"/>
    <mergeCell ref="C128:T128"/>
    <mergeCell ref="C149:T149"/>
    <mergeCell ref="C150:T150"/>
    <mergeCell ref="C151:T151"/>
    <mergeCell ref="C152:T152"/>
    <mergeCell ref="D197:D200"/>
    <mergeCell ref="D66:D69"/>
    <mergeCell ref="D98:D101"/>
    <mergeCell ref="D25:D28"/>
    <mergeCell ref="D10:D13"/>
    <mergeCell ref="D33:D36"/>
    <mergeCell ref="D48:D51"/>
    <mergeCell ref="D161:D164"/>
    <mergeCell ref="D186:D189"/>
    <mergeCell ref="D157:D160"/>
    <mergeCell ref="D118:D121"/>
    <mergeCell ref="D82:D85"/>
    <mergeCell ref="D175:D178"/>
    <mergeCell ref="D179:D182"/>
    <mergeCell ref="D29:D32"/>
    <mergeCell ref="C42:T42"/>
    <mergeCell ref="C37:T37"/>
    <mergeCell ref="C41:T41"/>
    <mergeCell ref="C43:T43"/>
    <mergeCell ref="C38:T38"/>
    <mergeCell ref="C39:T39"/>
    <mergeCell ref="C40:T40"/>
    <mergeCell ref="C64:T64"/>
    <mergeCell ref="C65:T65"/>
    <mergeCell ref="D110:D113"/>
    <mergeCell ref="N7:N8"/>
    <mergeCell ref="D56:D59"/>
    <mergeCell ref="E5:E8"/>
    <mergeCell ref="P6:P8"/>
    <mergeCell ref="D52:D55"/>
    <mergeCell ref="D74:D77"/>
    <mergeCell ref="D102:D105"/>
    <mergeCell ref="D70:D73"/>
    <mergeCell ref="D78:D81"/>
    <mergeCell ref="D86:D89"/>
    <mergeCell ref="D106:D109"/>
    <mergeCell ref="C90:T90"/>
    <mergeCell ref="C95:T95"/>
    <mergeCell ref="C96:T96"/>
    <mergeCell ref="C60:T60"/>
    <mergeCell ref="C61:T61"/>
    <mergeCell ref="C62:T62"/>
    <mergeCell ref="C63:T63"/>
    <mergeCell ref="C24:T24"/>
    <mergeCell ref="D14:D17"/>
    <mergeCell ref="D18:D21"/>
    <mergeCell ref="C22:T22"/>
    <mergeCell ref="C23:T23"/>
    <mergeCell ref="A1:G1"/>
    <mergeCell ref="G6:G8"/>
    <mergeCell ref="B5:B8"/>
    <mergeCell ref="A4:O4"/>
    <mergeCell ref="A5:A8"/>
    <mergeCell ref="C5:C8"/>
    <mergeCell ref="G5:T5"/>
    <mergeCell ref="Q6:T6"/>
    <mergeCell ref="Q7:Q8"/>
    <mergeCell ref="L7:L8"/>
    <mergeCell ref="D5:D8"/>
    <mergeCell ref="M7:M8"/>
    <mergeCell ref="H6:O6"/>
    <mergeCell ref="O7:O8"/>
    <mergeCell ref="I7:J7"/>
    <mergeCell ref="H7:H8"/>
    <mergeCell ref="T7:T8"/>
    <mergeCell ref="F5:F8"/>
    <mergeCell ref="S7:S8"/>
    <mergeCell ref="K7:K8"/>
  </mergeCells>
  <phoneticPr fontId="1" type="noConversion"/>
  <printOptions horizontalCentered="1" gridLines="1"/>
  <pageMargins left="0.17" right="0.17" top="0.79" bottom="0.79" header="0.5" footer="0.5"/>
  <pageSetup paperSize="9" scale="60" orientation="landscape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Julita Michałowska</cp:lastModifiedBy>
  <cp:lastPrinted>2021-01-28T12:47:53Z</cp:lastPrinted>
  <dcterms:created xsi:type="dcterms:W3CDTF">2000-01-03T19:49:14Z</dcterms:created>
  <dcterms:modified xsi:type="dcterms:W3CDTF">2021-01-29T09:09:50Z</dcterms:modified>
</cp:coreProperties>
</file>