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II_..._8XII2020_ZM_BUDZET 2020\"/>
    </mc:Choice>
  </mc:AlternateContent>
  <bookViews>
    <workbookView xWindow="105" yWindow="0" windowWidth="12870" windowHeight="8130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WYDATKI!$A$1:$T$1341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J105" i="1" l="1"/>
  <c r="J288" i="1"/>
  <c r="I202" i="1"/>
  <c r="I1042" i="1" l="1"/>
  <c r="I1055" i="1"/>
  <c r="H1054" i="1"/>
  <c r="G1054" i="1" s="1"/>
  <c r="F1054" i="1" s="1"/>
  <c r="H1052" i="1"/>
  <c r="I1051" i="1"/>
  <c r="H1050" i="1"/>
  <c r="G1050" i="1" s="1"/>
  <c r="F1050" i="1" s="1"/>
  <c r="H1048" i="1"/>
  <c r="G1048" i="1" s="1"/>
  <c r="H1055" i="1" l="1"/>
  <c r="G1052" i="1"/>
  <c r="F1052" i="1" s="1"/>
  <c r="F1055" i="1" s="1"/>
  <c r="F1048" i="1"/>
  <c r="F1051" i="1" s="1"/>
  <c r="G1051" i="1"/>
  <c r="H1051" i="1"/>
  <c r="G1055" i="1" l="1"/>
  <c r="I412" i="1"/>
  <c r="L411" i="1"/>
  <c r="I421" i="1"/>
  <c r="H420" i="1"/>
  <c r="G420" i="1" s="1"/>
  <c r="F420" i="1" s="1"/>
  <c r="H418" i="1"/>
  <c r="G418" i="1" s="1"/>
  <c r="L417" i="1"/>
  <c r="G415" i="1"/>
  <c r="F415" i="1" s="1"/>
  <c r="G414" i="1"/>
  <c r="F414" i="1" s="1"/>
  <c r="F418" i="1" l="1"/>
  <c r="F421" i="1" s="1"/>
  <c r="G421" i="1"/>
  <c r="H421" i="1"/>
  <c r="F417" i="1"/>
  <c r="G417" i="1"/>
  <c r="I441" i="1" l="1"/>
  <c r="H441" i="1" s="1"/>
  <c r="G441" i="1" s="1"/>
  <c r="F441" i="1" s="1"/>
  <c r="I446" i="1"/>
  <c r="H445" i="1"/>
  <c r="G445" i="1" s="1"/>
  <c r="F445" i="1" s="1"/>
  <c r="H443" i="1"/>
  <c r="H412" i="1"/>
  <c r="G412" i="1" s="1"/>
  <c r="F412" i="1" s="1"/>
  <c r="I198" i="1"/>
  <c r="I364" i="1" l="1"/>
  <c r="H446" i="1"/>
  <c r="G443" i="1"/>
  <c r="F443" i="1" l="1"/>
  <c r="F446" i="1" s="1"/>
  <c r="G446" i="1"/>
  <c r="J1246" i="1" l="1"/>
  <c r="J1242" i="1" s="1"/>
  <c r="J1245" i="1"/>
  <c r="I1245" i="1"/>
  <c r="I1241" i="1" s="1"/>
  <c r="Q1246" i="1"/>
  <c r="Q1242" i="1" s="1"/>
  <c r="Q1245" i="1"/>
  <c r="J1313" i="1"/>
  <c r="K1313" i="1"/>
  <c r="K1241" i="1" s="1"/>
  <c r="H1277" i="1"/>
  <c r="G1277" i="1" s="1"/>
  <c r="F1277" i="1" s="1"/>
  <c r="H1269" i="1"/>
  <c r="G1269" i="1" s="1"/>
  <c r="F1269" i="1" s="1"/>
  <c r="L1240" i="1"/>
  <c r="Q1240" i="1"/>
  <c r="K1217" i="1"/>
  <c r="K1213" i="1" s="1"/>
  <c r="J1202" i="1"/>
  <c r="P1185" i="1"/>
  <c r="F1185" i="1" s="1"/>
  <c r="T1181" i="1"/>
  <c r="P1181" i="1" s="1"/>
  <c r="F1181" i="1" s="1"/>
  <c r="T1186" i="1"/>
  <c r="P1183" i="1"/>
  <c r="T1179" i="1"/>
  <c r="P1179" i="1" s="1"/>
  <c r="J1164" i="1"/>
  <c r="J1148" i="1"/>
  <c r="Q1147" i="1"/>
  <c r="J1138" i="1"/>
  <c r="J1118" i="1" s="1"/>
  <c r="J1121" i="1"/>
  <c r="I1061" i="1"/>
  <c r="I1060" i="1"/>
  <c r="I1037" i="1" s="1"/>
  <c r="J1061" i="1"/>
  <c r="J1060" i="1"/>
  <c r="J1037" i="1" s="1"/>
  <c r="J1107" i="1"/>
  <c r="J1105" i="1"/>
  <c r="H1031" i="1"/>
  <c r="G1031" i="1" s="1"/>
  <c r="F1031" i="1" s="1"/>
  <c r="J1027" i="1"/>
  <c r="H1027" i="1" s="1"/>
  <c r="G1027" i="1" s="1"/>
  <c r="F1027" i="1" s="1"/>
  <c r="J1032" i="1"/>
  <c r="H1029" i="1"/>
  <c r="G1029" i="1" s="1"/>
  <c r="I1028" i="1"/>
  <c r="H1025" i="1"/>
  <c r="G1004" i="1"/>
  <c r="F1004" i="1" s="1"/>
  <c r="I969" i="1"/>
  <c r="I965" i="1" s="1"/>
  <c r="L969" i="1"/>
  <c r="L1014" i="1"/>
  <c r="L1015" i="1"/>
  <c r="K1000" i="1"/>
  <c r="K965" i="1" s="1"/>
  <c r="J1241" i="1" l="1"/>
  <c r="T1118" i="1"/>
  <c r="T1340" i="1" s="1"/>
  <c r="P1186" i="1"/>
  <c r="T1182" i="1"/>
  <c r="P1182" i="1"/>
  <c r="F1179" i="1"/>
  <c r="F1182" i="1" s="1"/>
  <c r="F1183" i="1"/>
  <c r="F1186" i="1" s="1"/>
  <c r="I1038" i="1"/>
  <c r="J1038" i="1"/>
  <c r="L965" i="1"/>
  <c r="H1028" i="1"/>
  <c r="F1029" i="1"/>
  <c r="F1032" i="1" s="1"/>
  <c r="G1032" i="1"/>
  <c r="J1028" i="1"/>
  <c r="J966" i="1" s="1"/>
  <c r="H966" i="1" s="1"/>
  <c r="G966" i="1" s="1"/>
  <c r="F966" i="1" s="1"/>
  <c r="H1032" i="1"/>
  <c r="G1025" i="1"/>
  <c r="G1028" i="1" l="1"/>
  <c r="F1025" i="1"/>
  <c r="F1028" i="1" s="1"/>
  <c r="K954" i="1" l="1"/>
  <c r="J746" i="1"/>
  <c r="L921" i="1"/>
  <c r="J937" i="1"/>
  <c r="J921" i="1" s="1"/>
  <c r="L910" i="1"/>
  <c r="J864" i="1"/>
  <c r="I864" i="1"/>
  <c r="J810" i="1"/>
  <c r="J812" i="1" s="1"/>
  <c r="I814" i="1"/>
  <c r="I810" i="1" s="1"/>
  <c r="I812" i="1" s="1"/>
  <c r="L799" i="1"/>
  <c r="L788" i="1"/>
  <c r="J777" i="1"/>
  <c r="J716" i="1"/>
  <c r="J712" i="1" s="1"/>
  <c r="K716" i="1"/>
  <c r="K712" i="1" s="1"/>
  <c r="J667" i="1"/>
  <c r="K667" i="1"/>
  <c r="J691" i="1"/>
  <c r="K660" i="1"/>
  <c r="G660" i="1" s="1"/>
  <c r="F660" i="1" s="1"/>
  <c r="K646" i="1"/>
  <c r="J631" i="1"/>
  <c r="I621" i="1"/>
  <c r="K613" i="1"/>
  <c r="K609" i="1" s="1"/>
  <c r="J563" i="1"/>
  <c r="I563" i="1"/>
  <c r="Q582" i="1"/>
  <c r="Q562" i="1" s="1"/>
  <c r="K567" i="1"/>
  <c r="K563" i="1" s="1"/>
  <c r="K489" i="1" s="1"/>
  <c r="K1340" i="1" s="1"/>
  <c r="K566" i="1"/>
  <c r="G566" i="1" s="1"/>
  <c r="F566" i="1" s="1"/>
  <c r="J552" i="1"/>
  <c r="J493" i="1"/>
  <c r="I493" i="1"/>
  <c r="K492" i="1"/>
  <c r="J492" i="1"/>
  <c r="I492" i="1"/>
  <c r="I488" i="1" s="1"/>
  <c r="Q492" i="1"/>
  <c r="H500" i="1"/>
  <c r="G500" i="1" s="1"/>
  <c r="F500" i="1" s="1"/>
  <c r="L477" i="1"/>
  <c r="L473" i="1" s="1"/>
  <c r="L476" i="1"/>
  <c r="O462" i="1"/>
  <c r="O458" i="1" s="1"/>
  <c r="O1339" i="1" s="1"/>
  <c r="O457" i="1"/>
  <c r="J440" i="1"/>
  <c r="J429" i="1"/>
  <c r="L363" i="1"/>
  <c r="J385" i="1"/>
  <c r="Q368" i="1"/>
  <c r="Q364" i="1" s="1"/>
  <c r="J368" i="1"/>
  <c r="J364" i="1" s="1"/>
  <c r="J307" i="1"/>
  <c r="L307" i="1"/>
  <c r="J341" i="1"/>
  <c r="J337" i="1" s="1"/>
  <c r="J342" i="1"/>
  <c r="J338" i="1" s="1"/>
  <c r="H345" i="1"/>
  <c r="G345" i="1" s="1"/>
  <c r="H346" i="1"/>
  <c r="J348" i="1"/>
  <c r="H349" i="1"/>
  <c r="G349" i="1" s="1"/>
  <c r="H350" i="1"/>
  <c r="G350" i="1" s="1"/>
  <c r="F350" i="1" s="1"/>
  <c r="J352" i="1"/>
  <c r="H353" i="1"/>
  <c r="G353" i="1" s="1"/>
  <c r="F353" i="1" s="1"/>
  <c r="H354" i="1"/>
  <c r="G354" i="1" s="1"/>
  <c r="F354" i="1" s="1"/>
  <c r="J356" i="1"/>
  <c r="I272" i="1"/>
  <c r="J272" i="1"/>
  <c r="J186" i="1"/>
  <c r="I186" i="1"/>
  <c r="L186" i="1"/>
  <c r="J170" i="1"/>
  <c r="L170" i="1"/>
  <c r="Q126" i="1"/>
  <c r="Q122" i="1" s="1"/>
  <c r="J127" i="1"/>
  <c r="J123" i="1" s="1"/>
  <c r="J126" i="1"/>
  <c r="J122" i="1" s="1"/>
  <c r="P138" i="1"/>
  <c r="F138" i="1" s="1"/>
  <c r="Q121" i="1"/>
  <c r="R121" i="1"/>
  <c r="I93" i="1"/>
  <c r="J93" i="1"/>
  <c r="J59" i="1"/>
  <c r="Q75" i="1"/>
  <c r="Q59" i="1" s="1"/>
  <c r="Q26" i="1" s="1"/>
  <c r="J42" i="1"/>
  <c r="J27" i="1" s="1"/>
  <c r="J41" i="1"/>
  <c r="J30" i="1"/>
  <c r="T15" i="1"/>
  <c r="P15" i="1" s="1"/>
  <c r="K642" i="1" l="1"/>
  <c r="G646" i="1"/>
  <c r="F646" i="1" s="1"/>
  <c r="P364" i="1"/>
  <c r="L742" i="1"/>
  <c r="I742" i="1"/>
  <c r="J742" i="1"/>
  <c r="Q488" i="1"/>
  <c r="I489" i="1"/>
  <c r="I1340" i="1" s="1"/>
  <c r="J488" i="1"/>
  <c r="J489" i="1"/>
  <c r="J1340" i="1" s="1"/>
  <c r="K562" i="1"/>
  <c r="J363" i="1"/>
  <c r="L166" i="1"/>
  <c r="I166" i="1"/>
  <c r="H348" i="1"/>
  <c r="J166" i="1"/>
  <c r="H341" i="1"/>
  <c r="G341" i="1" s="1"/>
  <c r="H356" i="1"/>
  <c r="F356" i="1"/>
  <c r="J340" i="1"/>
  <c r="F349" i="1"/>
  <c r="F352" i="1" s="1"/>
  <c r="G352" i="1"/>
  <c r="H338" i="1"/>
  <c r="G338" i="1" s="1"/>
  <c r="F338" i="1" s="1"/>
  <c r="G356" i="1"/>
  <c r="H352" i="1"/>
  <c r="G346" i="1"/>
  <c r="F346" i="1" s="1"/>
  <c r="F345" i="1"/>
  <c r="J344" i="1"/>
  <c r="H342" i="1"/>
  <c r="G342" i="1" s="1"/>
  <c r="F342" i="1" s="1"/>
  <c r="J26" i="1"/>
  <c r="L1339" i="1" l="1"/>
  <c r="F348" i="1"/>
  <c r="F341" i="1"/>
  <c r="F344" i="1" s="1"/>
  <c r="G344" i="1"/>
  <c r="H344" i="1"/>
  <c r="H337" i="1"/>
  <c r="G348" i="1"/>
  <c r="G337" i="1" l="1"/>
  <c r="H340" i="1"/>
  <c r="F337" i="1" l="1"/>
  <c r="F340" i="1" s="1"/>
  <c r="G340" i="1"/>
  <c r="J1174" i="1" l="1"/>
  <c r="H1172" i="1"/>
  <c r="G1172" i="1" s="1"/>
  <c r="F1172" i="1" s="1"/>
  <c r="H1171" i="1"/>
  <c r="H1174" i="1" l="1"/>
  <c r="G1171" i="1"/>
  <c r="F1171" i="1" s="1"/>
  <c r="F1174" i="1" s="1"/>
  <c r="G1174" i="1" l="1"/>
  <c r="K673" i="1" l="1"/>
  <c r="G671" i="1"/>
  <c r="F671" i="1" s="1"/>
  <c r="G670" i="1"/>
  <c r="F670" i="1" s="1"/>
  <c r="K669" i="1" l="1"/>
  <c r="G673" i="1"/>
  <c r="F673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K950" i="1" l="1"/>
  <c r="K960" i="1"/>
  <c r="G958" i="1"/>
  <c r="F958" i="1" s="1"/>
  <c r="G957" i="1"/>
  <c r="F957" i="1" s="1"/>
  <c r="J752" i="1"/>
  <c r="H750" i="1"/>
  <c r="G750" i="1" s="1"/>
  <c r="F750" i="1" s="1"/>
  <c r="H749" i="1"/>
  <c r="K1230" i="1" l="1"/>
  <c r="H752" i="1"/>
  <c r="I956" i="1"/>
  <c r="J956" i="1"/>
  <c r="G749" i="1"/>
  <c r="F749" i="1" s="1"/>
  <c r="F752" i="1" s="1"/>
  <c r="K956" i="1"/>
  <c r="F960" i="1"/>
  <c r="G960" i="1"/>
  <c r="G752" i="1" l="1"/>
  <c r="L975" i="1" l="1"/>
  <c r="G973" i="1"/>
  <c r="F973" i="1" s="1"/>
  <c r="G972" i="1"/>
  <c r="G975" i="1" l="1"/>
  <c r="L971" i="1"/>
  <c r="F972" i="1"/>
  <c r="F975" i="1" s="1"/>
  <c r="H573" i="1" l="1"/>
  <c r="H507" i="1"/>
  <c r="H503" i="1"/>
  <c r="H499" i="1"/>
  <c r="L633" i="1" l="1"/>
  <c r="J783" i="1" l="1"/>
  <c r="I693" i="1" l="1"/>
  <c r="L693" i="1"/>
  <c r="H40" i="1" l="1"/>
  <c r="H42" i="1"/>
  <c r="J1331" i="1"/>
  <c r="H1329" i="1"/>
  <c r="G1329" i="1" s="1"/>
  <c r="F1329" i="1" s="1"/>
  <c r="H1328" i="1"/>
  <c r="J1327" i="1"/>
  <c r="H1325" i="1"/>
  <c r="G1325" i="1" s="1"/>
  <c r="F1325" i="1" s="1"/>
  <c r="H1324" i="1"/>
  <c r="G1324" i="1" s="1"/>
  <c r="J1323" i="1"/>
  <c r="H1321" i="1"/>
  <c r="G1321" i="1" s="1"/>
  <c r="H1320" i="1"/>
  <c r="G1320" i="1" s="1"/>
  <c r="F1320" i="1" s="1"/>
  <c r="K1319" i="1"/>
  <c r="G1317" i="1"/>
  <c r="F1317" i="1" s="1"/>
  <c r="G1316" i="1"/>
  <c r="Q1291" i="1"/>
  <c r="P1290" i="1"/>
  <c r="F1290" i="1" s="1"/>
  <c r="P1288" i="1"/>
  <c r="F1288" i="1" s="1"/>
  <c r="Q1287" i="1"/>
  <c r="P1285" i="1"/>
  <c r="F1285" i="1" s="1"/>
  <c r="P1284" i="1"/>
  <c r="F1284" i="1" s="1"/>
  <c r="J1283" i="1"/>
  <c r="H1281" i="1"/>
  <c r="G1281" i="1" s="1"/>
  <c r="F1281" i="1" s="1"/>
  <c r="H1280" i="1"/>
  <c r="G1280" i="1" s="1"/>
  <c r="F1280" i="1" s="1"/>
  <c r="J1279" i="1"/>
  <c r="H1276" i="1"/>
  <c r="J1275" i="1"/>
  <c r="H1273" i="1"/>
  <c r="G1273" i="1" s="1"/>
  <c r="F1273" i="1" s="1"/>
  <c r="H1272" i="1"/>
  <c r="J1271" i="1"/>
  <c r="H1270" i="1"/>
  <c r="G1270" i="1" s="1"/>
  <c r="F1270" i="1" s="1"/>
  <c r="H1268" i="1"/>
  <c r="G1268" i="1" s="1"/>
  <c r="J1267" i="1"/>
  <c r="H1265" i="1"/>
  <c r="G1265" i="1" s="1"/>
  <c r="F1265" i="1" s="1"/>
  <c r="H1264" i="1"/>
  <c r="J1263" i="1"/>
  <c r="H1261" i="1"/>
  <c r="G1261" i="1" s="1"/>
  <c r="F1261" i="1" s="1"/>
  <c r="H1260" i="1"/>
  <c r="J1259" i="1"/>
  <c r="H1257" i="1"/>
  <c r="G1257" i="1" s="1"/>
  <c r="F1257" i="1" s="1"/>
  <c r="H1256" i="1"/>
  <c r="G1256" i="1" s="1"/>
  <c r="F1256" i="1" s="1"/>
  <c r="J1255" i="1"/>
  <c r="H1253" i="1"/>
  <c r="G1253" i="1" s="1"/>
  <c r="F1253" i="1" s="1"/>
  <c r="H1252" i="1"/>
  <c r="G1252" i="1" s="1"/>
  <c r="F1252" i="1" s="1"/>
  <c r="I1251" i="1"/>
  <c r="H1249" i="1"/>
  <c r="G1249" i="1" s="1"/>
  <c r="F1249" i="1" s="1"/>
  <c r="H1248" i="1"/>
  <c r="G1248" i="1" s="1"/>
  <c r="H1245" i="1"/>
  <c r="G1245" i="1" s="1"/>
  <c r="L1247" i="1"/>
  <c r="J1197" i="1"/>
  <c r="H1195" i="1"/>
  <c r="G1195" i="1" s="1"/>
  <c r="F1195" i="1" s="1"/>
  <c r="H1194" i="1"/>
  <c r="G1194" i="1" s="1"/>
  <c r="F1194" i="1" s="1"/>
  <c r="J1191" i="1"/>
  <c r="J1190" i="1"/>
  <c r="H1190" i="1" s="1"/>
  <c r="P492" i="1"/>
  <c r="H410" i="1"/>
  <c r="J180" i="1"/>
  <c r="H178" i="1"/>
  <c r="G178" i="1" s="1"/>
  <c r="F178" i="1" s="1"/>
  <c r="H177" i="1"/>
  <c r="I89" i="1"/>
  <c r="I1339" i="1" s="1"/>
  <c r="J89" i="1"/>
  <c r="J88" i="1"/>
  <c r="J111" i="1"/>
  <c r="H109" i="1"/>
  <c r="G109" i="1" s="1"/>
  <c r="F109" i="1" s="1"/>
  <c r="H108" i="1"/>
  <c r="G108" i="1" s="1"/>
  <c r="F108" i="1" s="1"/>
  <c r="T21" i="1"/>
  <c r="P19" i="1"/>
  <c r="F19" i="1" s="1"/>
  <c r="P18" i="1"/>
  <c r="O468" i="1"/>
  <c r="G466" i="1"/>
  <c r="F466" i="1" s="1"/>
  <c r="G465" i="1"/>
  <c r="F465" i="1" s="1"/>
  <c r="P561" i="1"/>
  <c r="H667" i="1"/>
  <c r="H666" i="1"/>
  <c r="J681" i="1"/>
  <c r="H679" i="1"/>
  <c r="G679" i="1" s="1"/>
  <c r="F679" i="1" s="1"/>
  <c r="H678" i="1"/>
  <c r="G678" i="1" s="1"/>
  <c r="F678" i="1" s="1"/>
  <c r="J677" i="1"/>
  <c r="H675" i="1"/>
  <c r="G675" i="1" s="1"/>
  <c r="F675" i="1" s="1"/>
  <c r="H674" i="1"/>
  <c r="G674" i="1" s="1"/>
  <c r="G1217" i="1"/>
  <c r="K1223" i="1"/>
  <c r="G1221" i="1"/>
  <c r="F1221" i="1" s="1"/>
  <c r="G1220" i="1"/>
  <c r="F1220" i="1" s="1"/>
  <c r="K656" i="1"/>
  <c r="K488" i="1" s="1"/>
  <c r="K1339" i="1" s="1"/>
  <c r="K662" i="1"/>
  <c r="G659" i="1"/>
  <c r="F659" i="1" s="1"/>
  <c r="J1112" i="1"/>
  <c r="H1111" i="1"/>
  <c r="G1111" i="1" s="1"/>
  <c r="F1111" i="1" s="1"/>
  <c r="H1109" i="1"/>
  <c r="G1109" i="1" s="1"/>
  <c r="F1109" i="1" s="1"/>
  <c r="H1105" i="1"/>
  <c r="K923" i="1"/>
  <c r="J923" i="1"/>
  <c r="J935" i="1"/>
  <c r="H933" i="1"/>
  <c r="G933" i="1" s="1"/>
  <c r="H932" i="1"/>
  <c r="G932" i="1" s="1"/>
  <c r="H690" i="1"/>
  <c r="J701" i="1"/>
  <c r="H699" i="1"/>
  <c r="G699" i="1" s="1"/>
  <c r="H698" i="1"/>
  <c r="G698" i="1" s="1"/>
  <c r="F698" i="1" s="1"/>
  <c r="J658" i="1"/>
  <c r="I626" i="1"/>
  <c r="H625" i="1"/>
  <c r="G625" i="1" s="1"/>
  <c r="F625" i="1" s="1"/>
  <c r="H623" i="1"/>
  <c r="G623" i="1" s="1"/>
  <c r="F623" i="1" s="1"/>
  <c r="K498" i="1"/>
  <c r="G496" i="1"/>
  <c r="F496" i="1" s="1"/>
  <c r="G495" i="1"/>
  <c r="J294" i="1"/>
  <c r="H292" i="1"/>
  <c r="G292" i="1" s="1"/>
  <c r="F292" i="1" s="1"/>
  <c r="H291" i="1"/>
  <c r="G291" i="1" s="1"/>
  <c r="F291" i="1" s="1"/>
  <c r="J240" i="1"/>
  <c r="H238" i="1"/>
  <c r="G238" i="1" s="1"/>
  <c r="F238" i="1" s="1"/>
  <c r="H237" i="1"/>
  <c r="G237" i="1" s="1"/>
  <c r="F237" i="1" s="1"/>
  <c r="J236" i="1"/>
  <c r="H234" i="1"/>
  <c r="H233" i="1"/>
  <c r="G233" i="1" s="1"/>
  <c r="F233" i="1" s="1"/>
  <c r="J216" i="1"/>
  <c r="H214" i="1"/>
  <c r="H213" i="1"/>
  <c r="G213" i="1" s="1"/>
  <c r="F213" i="1" s="1"/>
  <c r="R1166" i="1"/>
  <c r="G910" i="1"/>
  <c r="F910" i="1" s="1"/>
  <c r="M1150" i="1"/>
  <c r="J1154" i="1"/>
  <c r="H1152" i="1"/>
  <c r="G1152" i="1" s="1"/>
  <c r="F1152" i="1" s="1"/>
  <c r="H1151" i="1"/>
  <c r="G1151" i="1" s="1"/>
  <c r="G1014" i="1"/>
  <c r="F1014" i="1" s="1"/>
  <c r="L1021" i="1"/>
  <c r="G1019" i="1"/>
  <c r="F1019" i="1" s="1"/>
  <c r="G1018" i="1"/>
  <c r="F1018" i="1" s="1"/>
  <c r="J1094" i="1"/>
  <c r="H1092" i="1"/>
  <c r="G1092" i="1" s="1"/>
  <c r="H1091" i="1"/>
  <c r="J1090" i="1"/>
  <c r="H1088" i="1"/>
  <c r="G1088" i="1" s="1"/>
  <c r="F1088" i="1" s="1"/>
  <c r="H1087" i="1"/>
  <c r="J1086" i="1"/>
  <c r="H1084" i="1"/>
  <c r="H1083" i="1"/>
  <c r="G1083" i="1" s="1"/>
  <c r="F1083" i="1" s="1"/>
  <c r="I1082" i="1"/>
  <c r="H1080" i="1"/>
  <c r="G1080" i="1" s="1"/>
  <c r="F1080" i="1" s="1"/>
  <c r="H1079" i="1"/>
  <c r="G1079" i="1" s="1"/>
  <c r="F1079" i="1" s="1"/>
  <c r="I1078" i="1"/>
  <c r="H1076" i="1"/>
  <c r="G1076" i="1" s="1"/>
  <c r="F1076" i="1" s="1"/>
  <c r="H1075" i="1"/>
  <c r="G1075" i="1" s="1"/>
  <c r="F1075" i="1" s="1"/>
  <c r="I1074" i="1"/>
  <c r="H1072" i="1"/>
  <c r="G1072" i="1" s="1"/>
  <c r="F1072" i="1" s="1"/>
  <c r="H1071" i="1"/>
  <c r="G1071" i="1" s="1"/>
  <c r="F1071" i="1" s="1"/>
  <c r="I1070" i="1"/>
  <c r="H1068" i="1"/>
  <c r="G1068" i="1" s="1"/>
  <c r="F1068" i="1" s="1"/>
  <c r="H1067" i="1"/>
  <c r="G1067" i="1" s="1"/>
  <c r="I1066" i="1"/>
  <c r="H1064" i="1"/>
  <c r="G1064" i="1" s="1"/>
  <c r="F1064" i="1" s="1"/>
  <c r="H1063" i="1"/>
  <c r="G1063" i="1" s="1"/>
  <c r="I1047" i="1"/>
  <c r="H1046" i="1"/>
  <c r="G1046" i="1" s="1"/>
  <c r="F1046" i="1" s="1"/>
  <c r="H1044" i="1"/>
  <c r="G1044" i="1" s="1"/>
  <c r="L916" i="1"/>
  <c r="G914" i="1"/>
  <c r="F914" i="1" s="1"/>
  <c r="G913" i="1"/>
  <c r="F913" i="1" s="1"/>
  <c r="J726" i="1"/>
  <c r="H724" i="1"/>
  <c r="G724" i="1" s="1"/>
  <c r="F724" i="1" s="1"/>
  <c r="H723" i="1"/>
  <c r="J450" i="1"/>
  <c r="H448" i="1"/>
  <c r="G448" i="1" s="1"/>
  <c r="F448" i="1" s="1"/>
  <c r="H447" i="1"/>
  <c r="G447" i="1" s="1"/>
  <c r="F447" i="1" s="1"/>
  <c r="Q377" i="1"/>
  <c r="P376" i="1"/>
  <c r="P374" i="1"/>
  <c r="F374" i="1" s="1"/>
  <c r="J317" i="1"/>
  <c r="H315" i="1"/>
  <c r="G315" i="1" s="1"/>
  <c r="F315" i="1" s="1"/>
  <c r="H314" i="1"/>
  <c r="G314" i="1" s="1"/>
  <c r="F314" i="1" s="1"/>
  <c r="J282" i="1"/>
  <c r="H280" i="1"/>
  <c r="G280" i="1" s="1"/>
  <c r="F280" i="1" s="1"/>
  <c r="H279" i="1"/>
  <c r="G279" i="1" s="1"/>
  <c r="F279" i="1" s="1"/>
  <c r="K1006" i="1"/>
  <c r="G1003" i="1"/>
  <c r="T14" i="1"/>
  <c r="K615" i="1"/>
  <c r="G613" i="1"/>
  <c r="F613" i="1" s="1"/>
  <c r="G612" i="1"/>
  <c r="Q155" i="1"/>
  <c r="Q151" i="1" s="1"/>
  <c r="Q154" i="1"/>
  <c r="P154" i="1" s="1"/>
  <c r="Q161" i="1"/>
  <c r="P159" i="1"/>
  <c r="F159" i="1" s="1"/>
  <c r="P158" i="1"/>
  <c r="F158" i="1" s="1"/>
  <c r="J514" i="1"/>
  <c r="H193" i="1"/>
  <c r="H194" i="1"/>
  <c r="G194" i="1" s="1"/>
  <c r="F194" i="1" s="1"/>
  <c r="I196" i="1"/>
  <c r="H197" i="1"/>
  <c r="G197" i="1" s="1"/>
  <c r="F197" i="1" s="1"/>
  <c r="H198" i="1"/>
  <c r="G198" i="1" s="1"/>
  <c r="F198" i="1" s="1"/>
  <c r="I200" i="1"/>
  <c r="H201" i="1"/>
  <c r="H202" i="1"/>
  <c r="G202" i="1" s="1"/>
  <c r="F202" i="1" s="1"/>
  <c r="I204" i="1"/>
  <c r="H205" i="1"/>
  <c r="H206" i="1"/>
  <c r="G206" i="1" s="1"/>
  <c r="F206" i="1" s="1"/>
  <c r="I208" i="1"/>
  <c r="J47" i="1"/>
  <c r="H46" i="1"/>
  <c r="G46" i="1" s="1"/>
  <c r="H44" i="1"/>
  <c r="G44" i="1" s="1"/>
  <c r="F44" i="1" s="1"/>
  <c r="J1143" i="1"/>
  <c r="H1140" i="1"/>
  <c r="G1140" i="1" s="1"/>
  <c r="H1142" i="1"/>
  <c r="H1136" i="1"/>
  <c r="G1136" i="1" s="1"/>
  <c r="H1138" i="1"/>
  <c r="G1138" i="1" s="1"/>
  <c r="J29" i="1"/>
  <c r="H29" i="1" s="1"/>
  <c r="H154" i="1"/>
  <c r="H384" i="1"/>
  <c r="H428" i="1"/>
  <c r="H745" i="1"/>
  <c r="H429" i="1"/>
  <c r="G429" i="1" s="1"/>
  <c r="H746" i="1"/>
  <c r="H810" i="1"/>
  <c r="K648" i="1"/>
  <c r="G645" i="1"/>
  <c r="F645" i="1" s="1"/>
  <c r="P1227" i="1"/>
  <c r="Q1229" i="1"/>
  <c r="Q1234" i="1"/>
  <c r="P1231" i="1"/>
  <c r="F1231" i="1" s="1"/>
  <c r="P1233" i="1"/>
  <c r="F1233" i="1" s="1"/>
  <c r="P428" i="1"/>
  <c r="I776" i="1"/>
  <c r="L483" i="1"/>
  <c r="G480" i="1"/>
  <c r="F480" i="1" s="1"/>
  <c r="G481" i="1"/>
  <c r="F481" i="1" s="1"/>
  <c r="J69" i="1"/>
  <c r="H66" i="1"/>
  <c r="H67" i="1"/>
  <c r="G67" i="1" s="1"/>
  <c r="F67" i="1" s="1"/>
  <c r="G799" i="1"/>
  <c r="F799" i="1" s="1"/>
  <c r="J1131" i="1"/>
  <c r="H1128" i="1"/>
  <c r="G1128" i="1" s="1"/>
  <c r="F1128" i="1" s="1"/>
  <c r="H1129" i="1"/>
  <c r="G1129" i="1" s="1"/>
  <c r="J103" i="1"/>
  <c r="H100" i="1"/>
  <c r="G100" i="1" s="1"/>
  <c r="F100" i="1" s="1"/>
  <c r="H101" i="1"/>
  <c r="J51" i="1"/>
  <c r="H48" i="1"/>
  <c r="H49" i="1"/>
  <c r="G49" i="1" s="1"/>
  <c r="F49" i="1" s="1"/>
  <c r="J36" i="1"/>
  <c r="H33" i="1"/>
  <c r="G33" i="1" s="1"/>
  <c r="H34" i="1"/>
  <c r="G34" i="1" s="1"/>
  <c r="F34" i="1" s="1"/>
  <c r="H30" i="1"/>
  <c r="G30" i="1" s="1"/>
  <c r="F30" i="1" s="1"/>
  <c r="J939" i="1"/>
  <c r="H936" i="1"/>
  <c r="H937" i="1"/>
  <c r="G937" i="1" s="1"/>
  <c r="F937" i="1" s="1"/>
  <c r="J1170" i="1"/>
  <c r="H1167" i="1"/>
  <c r="G1167" i="1" s="1"/>
  <c r="F1167" i="1" s="1"/>
  <c r="H1168" i="1"/>
  <c r="G1168" i="1" s="1"/>
  <c r="F1168" i="1" s="1"/>
  <c r="I278" i="1"/>
  <c r="H275" i="1"/>
  <c r="G275" i="1" s="1"/>
  <c r="H276" i="1"/>
  <c r="G276" i="1" s="1"/>
  <c r="F276" i="1" s="1"/>
  <c r="J391" i="1"/>
  <c r="H388" i="1"/>
  <c r="G388" i="1" s="1"/>
  <c r="F388" i="1" s="1"/>
  <c r="H389" i="1"/>
  <c r="G389" i="1" s="1"/>
  <c r="F389" i="1" s="1"/>
  <c r="H928" i="1"/>
  <c r="G928" i="1" s="1"/>
  <c r="P75" i="1"/>
  <c r="F75" i="1" s="1"/>
  <c r="P520" i="1"/>
  <c r="F520" i="1" s="1"/>
  <c r="P582" i="1"/>
  <c r="F582" i="1" s="1"/>
  <c r="J931" i="1"/>
  <c r="H929" i="1"/>
  <c r="G929" i="1" s="1"/>
  <c r="F929" i="1" s="1"/>
  <c r="K722" i="1"/>
  <c r="G719" i="1"/>
  <c r="G720" i="1"/>
  <c r="F720" i="1" s="1"/>
  <c r="K572" i="1"/>
  <c r="J73" i="1"/>
  <c r="H70" i="1"/>
  <c r="G70" i="1" s="1"/>
  <c r="F70" i="1" s="1"/>
  <c r="H71" i="1"/>
  <c r="G71" i="1" s="1"/>
  <c r="F71" i="1" s="1"/>
  <c r="G573" i="1"/>
  <c r="F573" i="1" s="1"/>
  <c r="J435" i="1"/>
  <c r="H432" i="1"/>
  <c r="H433" i="1"/>
  <c r="G433" i="1" s="1"/>
  <c r="F433" i="1" s="1"/>
  <c r="Q77" i="1"/>
  <c r="P74" i="1"/>
  <c r="F74" i="1" s="1"/>
  <c r="J65" i="1"/>
  <c r="H63" i="1"/>
  <c r="G63" i="1" s="1"/>
  <c r="F63" i="1" s="1"/>
  <c r="H62" i="1"/>
  <c r="J1208" i="1"/>
  <c r="H1206" i="1"/>
  <c r="G1206" i="1" s="1"/>
  <c r="F1206" i="1" s="1"/>
  <c r="H1205" i="1"/>
  <c r="G1205" i="1" s="1"/>
  <c r="J1158" i="1"/>
  <c r="H1156" i="1"/>
  <c r="G1156" i="1" s="1"/>
  <c r="F1156" i="1" s="1"/>
  <c r="H1155" i="1"/>
  <c r="J1127" i="1"/>
  <c r="H1125" i="1"/>
  <c r="G1125" i="1" s="1"/>
  <c r="F1125" i="1" s="1"/>
  <c r="H1124" i="1"/>
  <c r="G1124" i="1" s="1"/>
  <c r="F1124" i="1" s="1"/>
  <c r="I991" i="1"/>
  <c r="H989" i="1"/>
  <c r="G989" i="1" s="1"/>
  <c r="F989" i="1" s="1"/>
  <c r="H988" i="1"/>
  <c r="I987" i="1"/>
  <c r="H985" i="1"/>
  <c r="G985" i="1" s="1"/>
  <c r="F985" i="1" s="1"/>
  <c r="H984" i="1"/>
  <c r="G984" i="1" s="1"/>
  <c r="I983" i="1"/>
  <c r="H981" i="1"/>
  <c r="G981" i="1" s="1"/>
  <c r="F981" i="1" s="1"/>
  <c r="H980" i="1"/>
  <c r="G980" i="1" s="1"/>
  <c r="F980" i="1" s="1"/>
  <c r="I979" i="1"/>
  <c r="H977" i="1"/>
  <c r="G977" i="1" s="1"/>
  <c r="F977" i="1" s="1"/>
  <c r="H976" i="1"/>
  <c r="G976" i="1" s="1"/>
  <c r="F976" i="1" s="1"/>
  <c r="L927" i="1"/>
  <c r="G925" i="1"/>
  <c r="G924" i="1"/>
  <c r="F924" i="1" s="1"/>
  <c r="J898" i="1"/>
  <c r="H896" i="1"/>
  <c r="H895" i="1"/>
  <c r="G895" i="1" s="1"/>
  <c r="F895" i="1" s="1"/>
  <c r="J894" i="1"/>
  <c r="H892" i="1"/>
  <c r="G892" i="1" s="1"/>
  <c r="H891" i="1"/>
  <c r="G891" i="1" s="1"/>
  <c r="F891" i="1" s="1"/>
  <c r="J890" i="1"/>
  <c r="H888" i="1"/>
  <c r="G888" i="1" s="1"/>
  <c r="H887" i="1"/>
  <c r="G887" i="1" s="1"/>
  <c r="F887" i="1" s="1"/>
  <c r="J886" i="1"/>
  <c r="H884" i="1"/>
  <c r="H883" i="1"/>
  <c r="G883" i="1" s="1"/>
  <c r="F883" i="1" s="1"/>
  <c r="I882" i="1"/>
  <c r="H880" i="1"/>
  <c r="H879" i="1"/>
  <c r="G879" i="1" s="1"/>
  <c r="F879" i="1" s="1"/>
  <c r="I878" i="1"/>
  <c r="H876" i="1"/>
  <c r="H875" i="1"/>
  <c r="G875" i="1" s="1"/>
  <c r="F875" i="1" s="1"/>
  <c r="I874" i="1"/>
  <c r="H872" i="1"/>
  <c r="G872" i="1" s="1"/>
  <c r="F872" i="1" s="1"/>
  <c r="H871" i="1"/>
  <c r="G871" i="1" s="1"/>
  <c r="F871" i="1" s="1"/>
  <c r="I870" i="1"/>
  <c r="H868" i="1"/>
  <c r="G868" i="1" s="1"/>
  <c r="F868" i="1" s="1"/>
  <c r="H867" i="1"/>
  <c r="J848" i="1"/>
  <c r="H846" i="1"/>
  <c r="G846" i="1" s="1"/>
  <c r="F846" i="1" s="1"/>
  <c r="H845" i="1"/>
  <c r="J844" i="1"/>
  <c r="H842" i="1"/>
  <c r="G842" i="1" s="1"/>
  <c r="F842" i="1" s="1"/>
  <c r="H841" i="1"/>
  <c r="J840" i="1"/>
  <c r="H838" i="1"/>
  <c r="G838" i="1" s="1"/>
  <c r="F838" i="1" s="1"/>
  <c r="H837" i="1"/>
  <c r="G837" i="1" s="1"/>
  <c r="F837" i="1" s="1"/>
  <c r="J836" i="1"/>
  <c r="H834" i="1"/>
  <c r="G834" i="1" s="1"/>
  <c r="F834" i="1" s="1"/>
  <c r="H833" i="1"/>
  <c r="G833" i="1" s="1"/>
  <c r="F833" i="1" s="1"/>
  <c r="J832" i="1"/>
  <c r="H830" i="1"/>
  <c r="G830" i="1" s="1"/>
  <c r="F830" i="1" s="1"/>
  <c r="H829" i="1"/>
  <c r="G829" i="1" s="1"/>
  <c r="F829" i="1" s="1"/>
  <c r="J828" i="1"/>
  <c r="H826" i="1"/>
  <c r="G826" i="1" s="1"/>
  <c r="F826" i="1" s="1"/>
  <c r="H825" i="1"/>
  <c r="G825" i="1" s="1"/>
  <c r="I824" i="1"/>
  <c r="H822" i="1"/>
  <c r="G822" i="1" s="1"/>
  <c r="F822" i="1" s="1"/>
  <c r="H821" i="1"/>
  <c r="G821" i="1" s="1"/>
  <c r="F821" i="1" s="1"/>
  <c r="I820" i="1"/>
  <c r="H818" i="1"/>
  <c r="H817" i="1"/>
  <c r="G817" i="1" s="1"/>
  <c r="F817" i="1" s="1"/>
  <c r="I816" i="1"/>
  <c r="H814" i="1"/>
  <c r="H813" i="1"/>
  <c r="G813" i="1" s="1"/>
  <c r="F813" i="1" s="1"/>
  <c r="L805" i="1"/>
  <c r="G803" i="1"/>
  <c r="F803" i="1" s="1"/>
  <c r="G802" i="1"/>
  <c r="L794" i="1"/>
  <c r="G792" i="1"/>
  <c r="F792" i="1" s="1"/>
  <c r="G791" i="1"/>
  <c r="F791" i="1" s="1"/>
  <c r="H781" i="1"/>
  <c r="H780" i="1"/>
  <c r="G780" i="1" s="1"/>
  <c r="F780" i="1" s="1"/>
  <c r="J768" i="1"/>
  <c r="H766" i="1"/>
  <c r="G766" i="1" s="1"/>
  <c r="F766" i="1" s="1"/>
  <c r="H765" i="1"/>
  <c r="G765" i="1" s="1"/>
  <c r="F765" i="1" s="1"/>
  <c r="J764" i="1"/>
  <c r="H762" i="1"/>
  <c r="G762" i="1" s="1"/>
  <c r="F762" i="1" s="1"/>
  <c r="H761" i="1"/>
  <c r="G761" i="1" s="1"/>
  <c r="J760" i="1"/>
  <c r="H758" i="1"/>
  <c r="H757" i="1"/>
  <c r="G757" i="1" s="1"/>
  <c r="F757" i="1" s="1"/>
  <c r="J756" i="1"/>
  <c r="H754" i="1"/>
  <c r="H753" i="1"/>
  <c r="G753" i="1" s="1"/>
  <c r="F753" i="1" s="1"/>
  <c r="J734" i="1"/>
  <c r="H732" i="1"/>
  <c r="G732" i="1" s="1"/>
  <c r="F732" i="1" s="1"/>
  <c r="H731" i="1"/>
  <c r="J730" i="1"/>
  <c r="H728" i="1"/>
  <c r="H727" i="1"/>
  <c r="G727" i="1" s="1"/>
  <c r="F727" i="1" s="1"/>
  <c r="J705" i="1"/>
  <c r="H703" i="1"/>
  <c r="G703" i="1" s="1"/>
  <c r="F703" i="1" s="1"/>
  <c r="H702" i="1"/>
  <c r="J697" i="1"/>
  <c r="H695" i="1"/>
  <c r="G695" i="1" s="1"/>
  <c r="F695" i="1" s="1"/>
  <c r="H694" i="1"/>
  <c r="G694" i="1" s="1"/>
  <c r="F694" i="1" s="1"/>
  <c r="J637" i="1"/>
  <c r="H635" i="1"/>
  <c r="G635" i="1" s="1"/>
  <c r="F635" i="1" s="1"/>
  <c r="H634" i="1"/>
  <c r="Q584" i="1"/>
  <c r="P581" i="1"/>
  <c r="F581" i="1" s="1"/>
  <c r="J580" i="1"/>
  <c r="H579" i="1"/>
  <c r="G579" i="1" s="1"/>
  <c r="F579" i="1" s="1"/>
  <c r="H577" i="1"/>
  <c r="G577" i="1" s="1"/>
  <c r="F577" i="1" s="1"/>
  <c r="I576" i="1"/>
  <c r="H575" i="1"/>
  <c r="G575" i="1" s="1"/>
  <c r="F575" i="1" s="1"/>
  <c r="G571" i="1"/>
  <c r="F571" i="1" s="1"/>
  <c r="K568" i="1"/>
  <c r="G567" i="1"/>
  <c r="F567" i="1" s="1"/>
  <c r="G565" i="1"/>
  <c r="F565" i="1" s="1"/>
  <c r="J557" i="1"/>
  <c r="H556" i="1"/>
  <c r="G556" i="1" s="1"/>
  <c r="F556" i="1" s="1"/>
  <c r="H554" i="1"/>
  <c r="Q522" i="1"/>
  <c r="P519" i="1"/>
  <c r="J518" i="1"/>
  <c r="H516" i="1"/>
  <c r="G516" i="1" s="1"/>
  <c r="F516" i="1" s="1"/>
  <c r="H517" i="1"/>
  <c r="G517" i="1" s="1"/>
  <c r="F517" i="1" s="1"/>
  <c r="H515" i="1"/>
  <c r="G515" i="1" s="1"/>
  <c r="H513" i="1"/>
  <c r="G513" i="1" s="1"/>
  <c r="F513" i="1" s="1"/>
  <c r="H511" i="1"/>
  <c r="G511" i="1" s="1"/>
  <c r="F511" i="1" s="1"/>
  <c r="I510" i="1"/>
  <c r="H508" i="1"/>
  <c r="G508" i="1" s="1"/>
  <c r="F508" i="1" s="1"/>
  <c r="H509" i="1"/>
  <c r="G509" i="1" s="1"/>
  <c r="F509" i="1" s="1"/>
  <c r="I506" i="1"/>
  <c r="H504" i="1"/>
  <c r="G504" i="1" s="1"/>
  <c r="F504" i="1" s="1"/>
  <c r="H505" i="1"/>
  <c r="G505" i="1" s="1"/>
  <c r="F505" i="1" s="1"/>
  <c r="G503" i="1"/>
  <c r="F503" i="1" s="1"/>
  <c r="I502" i="1"/>
  <c r="H501" i="1"/>
  <c r="G501" i="1" s="1"/>
  <c r="F501" i="1" s="1"/>
  <c r="J403" i="1"/>
  <c r="H401" i="1"/>
  <c r="G401" i="1" s="1"/>
  <c r="F401" i="1" s="1"/>
  <c r="H400" i="1"/>
  <c r="G400" i="1" s="1"/>
  <c r="F400" i="1" s="1"/>
  <c r="J399" i="1"/>
  <c r="H397" i="1"/>
  <c r="G397" i="1" s="1"/>
  <c r="F397" i="1" s="1"/>
  <c r="H396" i="1"/>
  <c r="G396" i="1" s="1"/>
  <c r="F396" i="1" s="1"/>
  <c r="J395" i="1"/>
  <c r="H393" i="1"/>
  <c r="G393" i="1" s="1"/>
  <c r="F393" i="1" s="1"/>
  <c r="H392" i="1"/>
  <c r="G392" i="1" s="1"/>
  <c r="J373" i="1"/>
  <c r="H372" i="1"/>
  <c r="G372" i="1" s="1"/>
  <c r="F372" i="1" s="1"/>
  <c r="H370" i="1"/>
  <c r="G370" i="1" s="1"/>
  <c r="F370" i="1" s="1"/>
  <c r="J325" i="1"/>
  <c r="H323" i="1"/>
  <c r="G323" i="1" s="1"/>
  <c r="F323" i="1" s="1"/>
  <c r="H322" i="1"/>
  <c r="G322" i="1" s="1"/>
  <c r="F322" i="1" s="1"/>
  <c r="J321" i="1"/>
  <c r="H319" i="1"/>
  <c r="G319" i="1" s="1"/>
  <c r="F319" i="1" s="1"/>
  <c r="H318" i="1"/>
  <c r="G318" i="1" s="1"/>
  <c r="F318" i="1" s="1"/>
  <c r="L313" i="1"/>
  <c r="G311" i="1"/>
  <c r="F311" i="1" s="1"/>
  <c r="G310" i="1"/>
  <c r="F310" i="1" s="1"/>
  <c r="J290" i="1"/>
  <c r="H288" i="1"/>
  <c r="G288" i="1" s="1"/>
  <c r="F288" i="1" s="1"/>
  <c r="H287" i="1"/>
  <c r="G287" i="1" s="1"/>
  <c r="J286" i="1"/>
  <c r="H284" i="1"/>
  <c r="G284" i="1" s="1"/>
  <c r="F284" i="1" s="1"/>
  <c r="H283" i="1"/>
  <c r="J244" i="1"/>
  <c r="H242" i="1"/>
  <c r="G242" i="1" s="1"/>
  <c r="F242" i="1" s="1"/>
  <c r="H241" i="1"/>
  <c r="J232" i="1"/>
  <c r="H230" i="1"/>
  <c r="G230" i="1" s="1"/>
  <c r="F230" i="1" s="1"/>
  <c r="H229" i="1"/>
  <c r="G229" i="1" s="1"/>
  <c r="F229" i="1" s="1"/>
  <c r="J228" i="1"/>
  <c r="H226" i="1"/>
  <c r="G226" i="1" s="1"/>
  <c r="F226" i="1" s="1"/>
  <c r="H225" i="1"/>
  <c r="J224" i="1"/>
  <c r="H222" i="1"/>
  <c r="G222" i="1" s="1"/>
  <c r="F222" i="1" s="1"/>
  <c r="H221" i="1"/>
  <c r="J220" i="1"/>
  <c r="H218" i="1"/>
  <c r="G218" i="1" s="1"/>
  <c r="F218" i="1" s="1"/>
  <c r="H217" i="1"/>
  <c r="J212" i="1"/>
  <c r="H210" i="1"/>
  <c r="G210" i="1" s="1"/>
  <c r="H209" i="1"/>
  <c r="G209" i="1" s="1"/>
  <c r="F209" i="1" s="1"/>
  <c r="L192" i="1"/>
  <c r="G190" i="1"/>
  <c r="F190" i="1" s="1"/>
  <c r="G189" i="1"/>
  <c r="L176" i="1"/>
  <c r="G174" i="1"/>
  <c r="F174" i="1" s="1"/>
  <c r="G173" i="1"/>
  <c r="Q140" i="1"/>
  <c r="P137" i="1"/>
  <c r="P140" i="1" s="1"/>
  <c r="J136" i="1"/>
  <c r="H134" i="1"/>
  <c r="G134" i="1" s="1"/>
  <c r="F134" i="1" s="1"/>
  <c r="H133" i="1"/>
  <c r="J132" i="1"/>
  <c r="H131" i="1"/>
  <c r="G131" i="1" s="1"/>
  <c r="F131" i="1" s="1"/>
  <c r="H129" i="1"/>
  <c r="J107" i="1"/>
  <c r="H105" i="1"/>
  <c r="G105" i="1" s="1"/>
  <c r="H104" i="1"/>
  <c r="I99" i="1"/>
  <c r="H97" i="1"/>
  <c r="G97" i="1" s="1"/>
  <c r="F97" i="1" s="1"/>
  <c r="H96" i="1"/>
  <c r="H41" i="1"/>
  <c r="F933" i="1"/>
  <c r="H385" i="1"/>
  <c r="G385" i="1" s="1"/>
  <c r="F385" i="1" s="1"/>
  <c r="G177" i="1"/>
  <c r="F177" i="1" s="1"/>
  <c r="H170" i="1"/>
  <c r="L812" i="1"/>
  <c r="G499" i="1"/>
  <c r="F499" i="1" s="1"/>
  <c r="G909" i="1"/>
  <c r="F909" i="1" s="1"/>
  <c r="I923" i="1"/>
  <c r="P125" i="1"/>
  <c r="G462" i="1"/>
  <c r="F462" i="1" s="1"/>
  <c r="J172" i="1"/>
  <c r="H921" i="1"/>
  <c r="J1315" i="1"/>
  <c r="K1315" i="1"/>
  <c r="Q413" i="1"/>
  <c r="P410" i="1"/>
  <c r="P1229" i="1" l="1"/>
  <c r="P1230" i="1" s="1"/>
  <c r="Q1214" i="1"/>
  <c r="Q1340" i="1" s="1"/>
  <c r="P1246" i="1"/>
  <c r="P1242" i="1" s="1"/>
  <c r="P1245" i="1"/>
  <c r="F1245" i="1" s="1"/>
  <c r="Q1241" i="1"/>
  <c r="P1241" i="1" s="1"/>
  <c r="H1191" i="1"/>
  <c r="G1191" i="1" s="1"/>
  <c r="F1191" i="1" s="1"/>
  <c r="J1117" i="1"/>
  <c r="J1339" i="1" s="1"/>
  <c r="P1291" i="1"/>
  <c r="H111" i="1"/>
  <c r="H626" i="1"/>
  <c r="H1323" i="1"/>
  <c r="H576" i="1"/>
  <c r="G832" i="1"/>
  <c r="H828" i="1"/>
  <c r="F429" i="1"/>
  <c r="P1147" i="1"/>
  <c r="G828" i="1"/>
  <c r="G609" i="1"/>
  <c r="F609" i="1" s="1"/>
  <c r="F1283" i="1"/>
  <c r="H294" i="1"/>
  <c r="F825" i="1"/>
  <c r="F828" i="1" s="1"/>
  <c r="F294" i="1"/>
  <c r="Q1204" i="1"/>
  <c r="H1202" i="1"/>
  <c r="G1202" i="1" s="1"/>
  <c r="F1202" i="1" s="1"/>
  <c r="H1042" i="1"/>
  <c r="G1042" i="1" s="1"/>
  <c r="F1042" i="1" s="1"/>
  <c r="F1021" i="1"/>
  <c r="I1043" i="1"/>
  <c r="F1255" i="1"/>
  <c r="H1283" i="1"/>
  <c r="H1313" i="1"/>
  <c r="G1313" i="1" s="1"/>
  <c r="F1313" i="1" s="1"/>
  <c r="H127" i="1"/>
  <c r="G127" i="1" s="1"/>
  <c r="F127" i="1" s="1"/>
  <c r="L188" i="1"/>
  <c r="G1260" i="1"/>
  <c r="F1260" i="1" s="1"/>
  <c r="F1263" i="1" s="1"/>
  <c r="H1263" i="1"/>
  <c r="G1264" i="1"/>
  <c r="H1267" i="1"/>
  <c r="F1324" i="1"/>
  <c r="F1327" i="1" s="1"/>
  <c r="G1327" i="1"/>
  <c r="P1287" i="1"/>
  <c r="G214" i="1"/>
  <c r="G216" i="1" s="1"/>
  <c r="H216" i="1"/>
  <c r="F240" i="1"/>
  <c r="H240" i="1"/>
  <c r="I1315" i="1"/>
  <c r="H1331" i="1"/>
  <c r="G1328" i="1"/>
  <c r="G1331" i="1" s="1"/>
  <c r="H1259" i="1"/>
  <c r="H1312" i="1"/>
  <c r="G1312" i="1" s="1"/>
  <c r="F1312" i="1" s="1"/>
  <c r="F1316" i="1"/>
  <c r="F1319" i="1" s="1"/>
  <c r="G1319" i="1"/>
  <c r="G1255" i="1"/>
  <c r="F1291" i="1"/>
  <c r="G1323" i="1"/>
  <c r="H1255" i="1"/>
  <c r="H1327" i="1"/>
  <c r="G1021" i="1"/>
  <c r="H180" i="1"/>
  <c r="G626" i="1"/>
  <c r="F1217" i="1"/>
  <c r="F111" i="1"/>
  <c r="G294" i="1"/>
  <c r="F1138" i="1"/>
  <c r="L801" i="1"/>
  <c r="G498" i="1"/>
  <c r="F1259" i="1"/>
  <c r="G1271" i="1"/>
  <c r="L1043" i="1"/>
  <c r="L912" i="1"/>
  <c r="G1154" i="1"/>
  <c r="H1193" i="1"/>
  <c r="G836" i="1"/>
  <c r="H1120" i="1"/>
  <c r="G1120" i="1" s="1"/>
  <c r="L622" i="1"/>
  <c r="P126" i="1"/>
  <c r="L1243" i="1"/>
  <c r="G1259" i="1"/>
  <c r="R1150" i="1"/>
  <c r="H824" i="1"/>
  <c r="P711" i="1"/>
  <c r="H619" i="1"/>
  <c r="G619" i="1" s="1"/>
  <c r="F495" i="1"/>
  <c r="F498" i="1" s="1"/>
  <c r="Q431" i="1"/>
  <c r="J32" i="1"/>
  <c r="F137" i="1"/>
  <c r="F140" i="1" s="1"/>
  <c r="F1321" i="1"/>
  <c r="F1323" i="1" s="1"/>
  <c r="H212" i="1"/>
  <c r="G1283" i="1"/>
  <c r="S1204" i="1"/>
  <c r="G764" i="1"/>
  <c r="H1170" i="1"/>
  <c r="F1287" i="1"/>
  <c r="H325" i="1"/>
  <c r="H435" i="1"/>
  <c r="K611" i="1"/>
  <c r="G662" i="1"/>
  <c r="G468" i="1"/>
  <c r="H1060" i="1"/>
  <c r="G1060" i="1" s="1"/>
  <c r="L172" i="1"/>
  <c r="P1240" i="1"/>
  <c r="G432" i="1"/>
  <c r="F432" i="1" s="1"/>
  <c r="F435" i="1" s="1"/>
  <c r="P413" i="1"/>
  <c r="F180" i="1"/>
  <c r="G176" i="1"/>
  <c r="H73" i="1"/>
  <c r="F1151" i="1"/>
  <c r="F1154" i="1" s="1"/>
  <c r="F761" i="1"/>
  <c r="F764" i="1" s="1"/>
  <c r="G111" i="1"/>
  <c r="F832" i="1"/>
  <c r="Q1230" i="1"/>
  <c r="R1215" i="1"/>
  <c r="F612" i="1"/>
  <c r="F615" i="1" s="1"/>
  <c r="G615" i="1"/>
  <c r="J1123" i="1"/>
  <c r="H1121" i="1"/>
  <c r="G1121" i="1" s="1"/>
  <c r="F1121" i="1" s="1"/>
  <c r="F15" i="1"/>
  <c r="T11" i="1"/>
  <c r="F1112" i="1"/>
  <c r="H1112" i="1"/>
  <c r="H681" i="1"/>
  <c r="G461" i="1"/>
  <c r="F18" i="1"/>
  <c r="F21" i="1" s="1"/>
  <c r="P21" i="1"/>
  <c r="T365" i="1"/>
  <c r="T369" i="1"/>
  <c r="P491" i="1"/>
  <c r="P494" i="1" s="1"/>
  <c r="G1276" i="1"/>
  <c r="H1279" i="1"/>
  <c r="F403" i="1"/>
  <c r="H403" i="1"/>
  <c r="G731" i="1"/>
  <c r="F731" i="1" s="1"/>
  <c r="F734" i="1" s="1"/>
  <c r="H734" i="1"/>
  <c r="G758" i="1"/>
  <c r="F758" i="1" s="1"/>
  <c r="F760" i="1" s="1"/>
  <c r="H760" i="1"/>
  <c r="G781" i="1"/>
  <c r="F781" i="1" s="1"/>
  <c r="F783" i="1" s="1"/>
  <c r="H783" i="1"/>
  <c r="G841" i="1"/>
  <c r="H844" i="1"/>
  <c r="G876" i="1"/>
  <c r="F876" i="1" s="1"/>
  <c r="F878" i="1" s="1"/>
  <c r="H878" i="1"/>
  <c r="G880" i="1"/>
  <c r="F880" i="1" s="1"/>
  <c r="F882" i="1" s="1"/>
  <c r="H882" i="1"/>
  <c r="G884" i="1"/>
  <c r="H886" i="1"/>
  <c r="G894" i="1"/>
  <c r="F892" i="1"/>
  <c r="F894" i="1" s="1"/>
  <c r="F925" i="1"/>
  <c r="F927" i="1" s="1"/>
  <c r="G927" i="1"/>
  <c r="P1120" i="1"/>
  <c r="P1123" i="1" s="1"/>
  <c r="Q1123" i="1"/>
  <c r="P488" i="1"/>
  <c r="J1230" i="1"/>
  <c r="H701" i="1"/>
  <c r="G1216" i="1"/>
  <c r="K1219" i="1"/>
  <c r="I172" i="1"/>
  <c r="H169" i="1"/>
  <c r="G169" i="1" s="1"/>
  <c r="F169" i="1" s="1"/>
  <c r="G1272" i="1"/>
  <c r="H1275" i="1"/>
  <c r="H836" i="1"/>
  <c r="G580" i="1"/>
  <c r="H373" i="1"/>
  <c r="J1193" i="1"/>
  <c r="Q1247" i="1"/>
  <c r="H764" i="1"/>
  <c r="G935" i="1"/>
  <c r="F932" i="1"/>
  <c r="F935" i="1" s="1"/>
  <c r="G96" i="1"/>
  <c r="F96" i="1" s="1"/>
  <c r="F99" i="1" s="1"/>
  <c r="H99" i="1"/>
  <c r="G104" i="1"/>
  <c r="F104" i="1" s="1"/>
  <c r="H107" i="1"/>
  <c r="G129" i="1"/>
  <c r="G132" i="1" s="1"/>
  <c r="H132" i="1"/>
  <c r="G133" i="1"/>
  <c r="F133" i="1" s="1"/>
  <c r="H136" i="1"/>
  <c r="G754" i="1"/>
  <c r="F754" i="1" s="1"/>
  <c r="F756" i="1" s="1"/>
  <c r="H756" i="1"/>
  <c r="G845" i="1"/>
  <c r="H848" i="1"/>
  <c r="G896" i="1"/>
  <c r="F896" i="1" s="1"/>
  <c r="F898" i="1" s="1"/>
  <c r="H898" i="1"/>
  <c r="F719" i="1"/>
  <c r="F722" i="1" s="1"/>
  <c r="G722" i="1"/>
  <c r="H391" i="1"/>
  <c r="G101" i="1"/>
  <c r="F101" i="1" s="1"/>
  <c r="H103" i="1"/>
  <c r="P59" i="1"/>
  <c r="G66" i="1"/>
  <c r="G69" i="1" s="1"/>
  <c r="H69" i="1"/>
  <c r="H580" i="1"/>
  <c r="F699" i="1"/>
  <c r="T17" i="1"/>
  <c r="F189" i="1"/>
  <c r="F192" i="1" s="1"/>
  <c r="G192" i="1"/>
  <c r="G217" i="1"/>
  <c r="H220" i="1"/>
  <c r="G476" i="1"/>
  <c r="F476" i="1" s="1"/>
  <c r="F173" i="1"/>
  <c r="F176" i="1" s="1"/>
  <c r="F1197" i="1"/>
  <c r="F836" i="1"/>
  <c r="F1136" i="1"/>
  <c r="F399" i="1"/>
  <c r="G399" i="1"/>
  <c r="H1139" i="1"/>
  <c r="G234" i="1"/>
  <c r="F234" i="1" s="1"/>
  <c r="F236" i="1" s="1"/>
  <c r="H236" i="1"/>
  <c r="G1155" i="1"/>
  <c r="F1155" i="1" s="1"/>
  <c r="F1158" i="1" s="1"/>
  <c r="H1158" i="1"/>
  <c r="P14" i="1"/>
  <c r="T10" i="1"/>
  <c r="P10" i="1" s="1"/>
  <c r="H1163" i="1"/>
  <c r="G1163" i="1" s="1"/>
  <c r="P1201" i="1"/>
  <c r="F1234" i="1"/>
  <c r="J1139" i="1"/>
  <c r="H366" i="1"/>
  <c r="G366" i="1" s="1"/>
  <c r="G677" i="1"/>
  <c r="H65" i="1"/>
  <c r="G1131" i="1"/>
  <c r="G201" i="1"/>
  <c r="H204" i="1"/>
  <c r="F161" i="1"/>
  <c r="P161" i="1"/>
  <c r="F282" i="1"/>
  <c r="H282" i="1"/>
  <c r="G723" i="1"/>
  <c r="F723" i="1" s="1"/>
  <c r="H726" i="1"/>
  <c r="H1047" i="1"/>
  <c r="H1070" i="1"/>
  <c r="H1074" i="1"/>
  <c r="F1074" i="1"/>
  <c r="H1078" i="1"/>
  <c r="H1082" i="1"/>
  <c r="G450" i="1"/>
  <c r="F1067" i="1"/>
  <c r="H200" i="1"/>
  <c r="G193" i="1"/>
  <c r="F193" i="1" s="1"/>
  <c r="F196" i="1" s="1"/>
  <c r="H196" i="1"/>
  <c r="P155" i="1"/>
  <c r="P157" i="1" s="1"/>
  <c r="Q157" i="1"/>
  <c r="H317" i="1"/>
  <c r="F376" i="1"/>
  <c r="F377" i="1" s="1"/>
  <c r="P377" i="1"/>
  <c r="H450" i="1"/>
  <c r="F450" i="1"/>
  <c r="G200" i="1"/>
  <c r="H890" i="1"/>
  <c r="H278" i="1"/>
  <c r="G936" i="1"/>
  <c r="F936" i="1" s="1"/>
  <c r="F939" i="1" s="1"/>
  <c r="H939" i="1"/>
  <c r="H1107" i="1"/>
  <c r="G1107" i="1" s="1"/>
  <c r="F1107" i="1" s="1"/>
  <c r="J1108" i="1"/>
  <c r="F1223" i="1"/>
  <c r="G1223" i="1"/>
  <c r="H1127" i="1"/>
  <c r="G42" i="1"/>
  <c r="F42" i="1" s="1"/>
  <c r="H1212" i="1"/>
  <c r="H1227" i="1"/>
  <c r="G1227" i="1" s="1"/>
  <c r="F1227" i="1" s="1"/>
  <c r="F626" i="1"/>
  <c r="H58" i="1"/>
  <c r="G58" i="1" s="1"/>
  <c r="G1000" i="1"/>
  <c r="F1000" i="1" s="1"/>
  <c r="Q494" i="1"/>
  <c r="H399" i="1"/>
  <c r="H777" i="1"/>
  <c r="G777" i="1" s="1"/>
  <c r="F777" i="1" s="1"/>
  <c r="G666" i="1"/>
  <c r="F666" i="1" s="1"/>
  <c r="H286" i="1"/>
  <c r="G290" i="1"/>
  <c r="G313" i="1"/>
  <c r="H510" i="1"/>
  <c r="F568" i="1"/>
  <c r="F979" i="1"/>
  <c r="H991" i="1"/>
  <c r="H51" i="1"/>
  <c r="H1094" i="1"/>
  <c r="P431" i="1"/>
  <c r="G410" i="1"/>
  <c r="F410" i="1" s="1"/>
  <c r="L790" i="1"/>
  <c r="L1062" i="1"/>
  <c r="H492" i="1"/>
  <c r="G492" i="1" s="1"/>
  <c r="F492" i="1" s="1"/>
  <c r="H1131" i="1"/>
  <c r="H1201" i="1"/>
  <c r="G988" i="1"/>
  <c r="F988" i="1" s="1"/>
  <c r="F991" i="1" s="1"/>
  <c r="G502" i="1"/>
  <c r="J387" i="1"/>
  <c r="H290" i="1"/>
  <c r="G283" i="1"/>
  <c r="G1091" i="1"/>
  <c r="F1091" i="1" s="1"/>
  <c r="H1040" i="1"/>
  <c r="G1040" i="1" s="1"/>
  <c r="F1040" i="1" s="1"/>
  <c r="F984" i="1"/>
  <c r="F987" i="1" s="1"/>
  <c r="G987" i="1"/>
  <c r="H987" i="1"/>
  <c r="G979" i="1"/>
  <c r="H979" i="1"/>
  <c r="G48" i="1"/>
  <c r="G51" i="1" s="1"/>
  <c r="H642" i="1"/>
  <c r="G642" i="1" s="1"/>
  <c r="L553" i="1"/>
  <c r="F840" i="1"/>
  <c r="H840" i="1"/>
  <c r="G840" i="1"/>
  <c r="H832" i="1"/>
  <c r="H514" i="1"/>
  <c r="G321" i="1"/>
  <c r="J1166" i="1"/>
  <c r="G40" i="1"/>
  <c r="F40" i="1" s="1"/>
  <c r="H43" i="1"/>
  <c r="H47" i="1"/>
  <c r="J43" i="1"/>
  <c r="G794" i="1"/>
  <c r="F912" i="1"/>
  <c r="G912" i="1"/>
  <c r="G916" i="1"/>
  <c r="F576" i="1"/>
  <c r="G506" i="1"/>
  <c r="H1066" i="1"/>
  <c r="H630" i="1"/>
  <c r="G630" i="1" s="1"/>
  <c r="F630" i="1" s="1"/>
  <c r="H440" i="1"/>
  <c r="G440" i="1" s="1"/>
  <c r="F440" i="1" s="1"/>
  <c r="J748" i="1"/>
  <c r="G562" i="1"/>
  <c r="R61" i="1"/>
  <c r="F287" i="1"/>
  <c r="F290" i="1" s="1"/>
  <c r="F325" i="1"/>
  <c r="G325" i="1"/>
  <c r="F275" i="1"/>
  <c r="F1092" i="1"/>
  <c r="G554" i="1"/>
  <c r="H557" i="1"/>
  <c r="F697" i="1"/>
  <c r="F519" i="1"/>
  <c r="F522" i="1" s="1"/>
  <c r="P522" i="1"/>
  <c r="G569" i="1"/>
  <c r="F569" i="1" s="1"/>
  <c r="G634" i="1"/>
  <c r="H637" i="1"/>
  <c r="G702" i="1"/>
  <c r="H705" i="1"/>
  <c r="G728" i="1"/>
  <c r="H730" i="1"/>
  <c r="G514" i="1"/>
  <c r="G73" i="1"/>
  <c r="P584" i="1"/>
  <c r="G1105" i="1"/>
  <c r="G170" i="1"/>
  <c r="F170" i="1" s="1"/>
  <c r="F584" i="1"/>
  <c r="G697" i="1"/>
  <c r="H697" i="1"/>
  <c r="F1129" i="1"/>
  <c r="F1131" i="1" s="1"/>
  <c r="P1234" i="1"/>
  <c r="G814" i="1"/>
  <c r="F814" i="1" s="1"/>
  <c r="F816" i="1" s="1"/>
  <c r="H816" i="1"/>
  <c r="G241" i="1"/>
  <c r="H244" i="1"/>
  <c r="F794" i="1"/>
  <c r="H894" i="1"/>
  <c r="H870" i="1"/>
  <c r="L748" i="1"/>
  <c r="J61" i="1"/>
  <c r="H677" i="1"/>
  <c r="H621" i="1"/>
  <c r="G621" i="1" s="1"/>
  <c r="F621" i="1" s="1"/>
  <c r="J309" i="1"/>
  <c r="G411" i="1"/>
  <c r="F411" i="1" s="1"/>
  <c r="G41" i="1"/>
  <c r="F41" i="1" s="1"/>
  <c r="G805" i="1"/>
  <c r="G608" i="1"/>
  <c r="H1147" i="1"/>
  <c r="G1147" i="1" s="1"/>
  <c r="J1204" i="1"/>
  <c r="H59" i="1"/>
  <c r="G59" i="1" s="1"/>
  <c r="I1062" i="1"/>
  <c r="F468" i="1"/>
  <c r="G1197" i="1"/>
  <c r="H122" i="1"/>
  <c r="G122" i="1" s="1"/>
  <c r="H1208" i="1"/>
  <c r="H1197" i="1"/>
  <c r="G1190" i="1"/>
  <c r="F1063" i="1"/>
  <c r="F1066" i="1" s="1"/>
  <c r="G1066" i="1"/>
  <c r="G867" i="1"/>
  <c r="F867" i="1" s="1"/>
  <c r="F802" i="1"/>
  <c r="F805" i="1" s="1"/>
  <c r="F674" i="1"/>
  <c r="F677" i="1" s="1"/>
  <c r="F321" i="1"/>
  <c r="H321" i="1"/>
  <c r="F1205" i="1"/>
  <c r="F1208" i="1" s="1"/>
  <c r="G1208" i="1"/>
  <c r="H748" i="1"/>
  <c r="G746" i="1"/>
  <c r="F746" i="1" s="1"/>
  <c r="J622" i="1"/>
  <c r="H953" i="1"/>
  <c r="G953" i="1" s="1"/>
  <c r="K952" i="1"/>
  <c r="G954" i="1"/>
  <c r="G477" i="1"/>
  <c r="F477" i="1" s="1"/>
  <c r="O460" i="1"/>
  <c r="H123" i="1"/>
  <c r="G123" i="1" s="1"/>
  <c r="J669" i="1"/>
  <c r="K1002" i="1"/>
  <c r="J95" i="1"/>
  <c r="P122" i="1"/>
  <c r="H92" i="1"/>
  <c r="G92" i="1" s="1"/>
  <c r="G983" i="1"/>
  <c r="G576" i="1"/>
  <c r="H491" i="1"/>
  <c r="G491" i="1" s="1"/>
  <c r="G507" i="1"/>
  <c r="G62" i="1"/>
  <c r="H1271" i="1"/>
  <c r="J1247" i="1"/>
  <c r="M1119" i="1"/>
  <c r="K564" i="1"/>
  <c r="G568" i="1"/>
  <c r="O464" i="1"/>
  <c r="P121" i="1"/>
  <c r="F210" i="1"/>
  <c r="F212" i="1" s="1"/>
  <c r="G212" i="1"/>
  <c r="H1164" i="1"/>
  <c r="G1164" i="1" s="1"/>
  <c r="F662" i="1"/>
  <c r="H493" i="1"/>
  <c r="G493" i="1" s="1"/>
  <c r="F493" i="1" s="1"/>
  <c r="H999" i="1"/>
  <c r="G999" i="1" s="1"/>
  <c r="F999" i="1" s="1"/>
  <c r="K718" i="1"/>
  <c r="H1154" i="1"/>
  <c r="H1148" i="1"/>
  <c r="G1148" i="1" s="1"/>
  <c r="F1148" i="1" s="1"/>
  <c r="J801" i="1"/>
  <c r="H502" i="1"/>
  <c r="F502" i="1"/>
  <c r="H1246" i="1"/>
  <c r="G1246" i="1" s="1"/>
  <c r="H126" i="1"/>
  <c r="G126" i="1" s="1"/>
  <c r="H271" i="1"/>
  <c r="G271" i="1" s="1"/>
  <c r="P150" i="1"/>
  <c r="H186" i="1"/>
  <c r="G186" i="1" s="1"/>
  <c r="F186" i="1" s="1"/>
  <c r="K95" i="1"/>
  <c r="H93" i="1"/>
  <c r="G93" i="1" s="1"/>
  <c r="H395" i="1"/>
  <c r="F1268" i="1"/>
  <c r="F1271" i="1" s="1"/>
  <c r="F514" i="1"/>
  <c r="F874" i="1"/>
  <c r="G518" i="1"/>
  <c r="G874" i="1"/>
  <c r="I790" i="1"/>
  <c r="I971" i="1"/>
  <c r="F983" i="1"/>
  <c r="H224" i="1"/>
  <c r="H809" i="1"/>
  <c r="J494" i="1"/>
  <c r="J633" i="1"/>
  <c r="G745" i="1"/>
  <c r="I494" i="1"/>
  <c r="H125" i="1"/>
  <c r="G125" i="1" s="1"/>
  <c r="H1059" i="1"/>
  <c r="G1059" i="1" s="1"/>
  <c r="F1059" i="1" s="1"/>
  <c r="I413" i="1"/>
  <c r="K1243" i="1"/>
  <c r="H1244" i="1"/>
  <c r="G1244" i="1" s="1"/>
  <c r="I1247" i="1"/>
  <c r="J1062" i="1"/>
  <c r="I1002" i="1"/>
  <c r="H983" i="1"/>
  <c r="H787" i="1"/>
  <c r="G787" i="1" s="1"/>
  <c r="F787" i="1" s="1"/>
  <c r="H655" i="1"/>
  <c r="G655" i="1" s="1"/>
  <c r="F655" i="1" s="1"/>
  <c r="I658" i="1"/>
  <c r="H641" i="1"/>
  <c r="G641" i="1" s="1"/>
  <c r="F641" i="1" s="1"/>
  <c r="J644" i="1"/>
  <c r="H518" i="1"/>
  <c r="F515" i="1"/>
  <c r="F518" i="1" s="1"/>
  <c r="K88" i="1"/>
  <c r="K91" i="1" s="1"/>
  <c r="J1150" i="1"/>
  <c r="H874" i="1"/>
  <c r="H863" i="1"/>
  <c r="G863" i="1" s="1"/>
  <c r="F863" i="1" s="1"/>
  <c r="I644" i="1"/>
  <c r="H561" i="1"/>
  <c r="G561" i="1" s="1"/>
  <c r="F561" i="1" s="1"/>
  <c r="I564" i="1"/>
  <c r="G221" i="1"/>
  <c r="G224" i="1" s="1"/>
  <c r="J128" i="1"/>
  <c r="H121" i="1"/>
  <c r="G121" i="1" s="1"/>
  <c r="H798" i="1"/>
  <c r="H801" i="1" s="1"/>
  <c r="H776" i="1"/>
  <c r="H472" i="1"/>
  <c r="H965" i="1"/>
  <c r="H969" i="1"/>
  <c r="G969" i="1" s="1"/>
  <c r="F969" i="1" s="1"/>
  <c r="H968" i="1"/>
  <c r="J971" i="1"/>
  <c r="G1142" i="1"/>
  <c r="F1142" i="1" s="1"/>
  <c r="H1143" i="1"/>
  <c r="H716" i="1"/>
  <c r="G716" i="1" s="1"/>
  <c r="F716" i="1" s="1"/>
  <c r="G1087" i="1"/>
  <c r="H1090" i="1"/>
  <c r="P562" i="1"/>
  <c r="P564" i="1" s="1"/>
  <c r="Q564" i="1"/>
  <c r="J431" i="1"/>
  <c r="G1251" i="1"/>
  <c r="F1248" i="1"/>
  <c r="F1251" i="1" s="1"/>
  <c r="F1044" i="1"/>
  <c r="J157" i="1"/>
  <c r="G428" i="1"/>
  <c r="H431" i="1"/>
  <c r="H32" i="1"/>
  <c r="G29" i="1"/>
  <c r="G205" i="1"/>
  <c r="H208" i="1"/>
  <c r="J1043" i="1"/>
  <c r="G154" i="1"/>
  <c r="F648" i="1"/>
  <c r="G648" i="1"/>
  <c r="F1003" i="1"/>
  <c r="F1006" i="1" s="1"/>
  <c r="G1006" i="1"/>
  <c r="G1084" i="1"/>
  <c r="H1086" i="1"/>
  <c r="G1015" i="1"/>
  <c r="L1017" i="1"/>
  <c r="F46" i="1"/>
  <c r="F47" i="1" s="1"/>
  <c r="G47" i="1"/>
  <c r="H232" i="1"/>
  <c r="H768" i="1"/>
  <c r="G818" i="1"/>
  <c r="H820" i="1"/>
  <c r="F73" i="1"/>
  <c r="G1139" i="1"/>
  <c r="G384" i="1"/>
  <c r="F384" i="1" s="1"/>
  <c r="F387" i="1" s="1"/>
  <c r="H387" i="1"/>
  <c r="K744" i="1"/>
  <c r="F313" i="1"/>
  <c r="G225" i="1"/>
  <c r="H228" i="1"/>
  <c r="F681" i="1"/>
  <c r="H506" i="1"/>
  <c r="H1242" i="1"/>
  <c r="G1242" i="1" s="1"/>
  <c r="F483" i="1"/>
  <c r="H931" i="1"/>
  <c r="I779" i="1"/>
  <c r="M153" i="1"/>
  <c r="F916" i="1"/>
  <c r="T1166" i="1"/>
  <c r="L564" i="1"/>
  <c r="I622" i="1"/>
  <c r="L369" i="1"/>
  <c r="H368" i="1"/>
  <c r="G368" i="1" s="1"/>
  <c r="H552" i="1"/>
  <c r="G552" i="1" s="1"/>
  <c r="F552" i="1" s="1"/>
  <c r="G656" i="1"/>
  <c r="F656" i="1" s="1"/>
  <c r="G690" i="1"/>
  <c r="F690" i="1" s="1"/>
  <c r="H691" i="1"/>
  <c r="G691" i="1" s="1"/>
  <c r="F691" i="1" s="1"/>
  <c r="H935" i="1"/>
  <c r="K658" i="1"/>
  <c r="G667" i="1"/>
  <c r="F667" i="1" s="1"/>
  <c r="P1244" i="1"/>
  <c r="H1251" i="1"/>
  <c r="L413" i="1"/>
  <c r="J779" i="1"/>
  <c r="H89" i="1"/>
  <c r="G89" i="1" s="1"/>
  <c r="J91" i="1"/>
  <c r="L479" i="1"/>
  <c r="R28" i="1"/>
  <c r="J553" i="1"/>
  <c r="K369" i="1"/>
  <c r="H306" i="1"/>
  <c r="G306" i="1" s="1"/>
  <c r="R124" i="1"/>
  <c r="H27" i="1"/>
  <c r="R128" i="1"/>
  <c r="J693" i="1"/>
  <c r="J564" i="1"/>
  <c r="H563" i="1"/>
  <c r="G563" i="1" s="1"/>
  <c r="F563" i="1" s="1"/>
  <c r="G810" i="1"/>
  <c r="H864" i="1"/>
  <c r="G864" i="1" s="1"/>
  <c r="F864" i="1" s="1"/>
  <c r="J866" i="1"/>
  <c r="I866" i="1"/>
  <c r="J442" i="1"/>
  <c r="I442" i="1"/>
  <c r="H439" i="1"/>
  <c r="J718" i="1"/>
  <c r="H715" i="1"/>
  <c r="L923" i="1"/>
  <c r="R309" i="1"/>
  <c r="I309" i="1"/>
  <c r="H307" i="1"/>
  <c r="G307" i="1" s="1"/>
  <c r="M309" i="1"/>
  <c r="L309" i="1"/>
  <c r="J413" i="1"/>
  <c r="K494" i="1"/>
  <c r="L494" i="1"/>
  <c r="H185" i="1"/>
  <c r="J188" i="1"/>
  <c r="I188" i="1"/>
  <c r="J369" i="1"/>
  <c r="H550" i="1"/>
  <c r="I553" i="1"/>
  <c r="I88" i="1"/>
  <c r="I91" i="1" s="1"/>
  <c r="I95" i="1"/>
  <c r="G921" i="1"/>
  <c r="H631" i="1"/>
  <c r="I633" i="1"/>
  <c r="H272" i="1"/>
  <c r="G272" i="1" s="1"/>
  <c r="F272" i="1" s="1"/>
  <c r="J274" i="1"/>
  <c r="I274" i="1"/>
  <c r="O1341" i="1"/>
  <c r="G788" i="1"/>
  <c r="F788" i="1" s="1"/>
  <c r="L714" i="1"/>
  <c r="K644" i="1"/>
  <c r="F928" i="1"/>
  <c r="F931" i="1" s="1"/>
  <c r="G931" i="1"/>
  <c r="H920" i="1"/>
  <c r="G483" i="1"/>
  <c r="P77" i="1"/>
  <c r="F77" i="1"/>
  <c r="F33" i="1"/>
  <c r="F36" i="1" s="1"/>
  <c r="G36" i="1"/>
  <c r="H36" i="1"/>
  <c r="F105" i="1"/>
  <c r="F1140" i="1"/>
  <c r="F824" i="1"/>
  <c r="G824" i="1"/>
  <c r="F373" i="1"/>
  <c r="G373" i="1"/>
  <c r="F392" i="1"/>
  <c r="F395" i="1" s="1"/>
  <c r="G395" i="1"/>
  <c r="F888" i="1"/>
  <c r="F200" i="1"/>
  <c r="F580" i="1"/>
  <c r="F506" i="1"/>
  <c r="L866" i="1"/>
  <c r="H669" i="1"/>
  <c r="F1246" i="1" l="1"/>
  <c r="P11" i="1"/>
  <c r="F11" i="1" s="1"/>
  <c r="T1339" i="1"/>
  <c r="Q1339" i="1"/>
  <c r="F491" i="1"/>
  <c r="F494" i="1" s="1"/>
  <c r="F214" i="1"/>
  <c r="F216" i="1" s="1"/>
  <c r="P1118" i="1"/>
  <c r="G809" i="1"/>
  <c r="H812" i="1"/>
  <c r="G1047" i="1"/>
  <c r="F126" i="1"/>
  <c r="F1047" i="1"/>
  <c r="H1240" i="1"/>
  <c r="G1240" i="1" s="1"/>
  <c r="F1240" i="1" s="1"/>
  <c r="G572" i="1"/>
  <c r="F572" i="1"/>
  <c r="P1116" i="1"/>
  <c r="H1204" i="1"/>
  <c r="H172" i="1"/>
  <c r="G99" i="1"/>
  <c r="F1328" i="1"/>
  <c r="F1331" i="1" s="1"/>
  <c r="F155" i="1"/>
  <c r="G1263" i="1"/>
  <c r="R1119" i="1"/>
  <c r="P366" i="1"/>
  <c r="F366" i="1" s="1"/>
  <c r="G701" i="1"/>
  <c r="G734" i="1"/>
  <c r="G240" i="1"/>
  <c r="F48" i="1"/>
  <c r="F51" i="1" s="1"/>
  <c r="F1242" i="1"/>
  <c r="P714" i="1"/>
  <c r="G816" i="1"/>
  <c r="H1315" i="1"/>
  <c r="G726" i="1"/>
  <c r="Q1150" i="1"/>
  <c r="F726" i="1"/>
  <c r="G472" i="1"/>
  <c r="F472" i="1" s="1"/>
  <c r="G282" i="1"/>
  <c r="F1164" i="1"/>
  <c r="H1118" i="1"/>
  <c r="G1118" i="1" s="1"/>
  <c r="G180" i="1"/>
  <c r="F1315" i="1"/>
  <c r="F103" i="1"/>
  <c r="G236" i="1"/>
  <c r="F1139" i="1"/>
  <c r="G128" i="1"/>
  <c r="P26" i="1"/>
  <c r="F221" i="1"/>
  <c r="F224" i="1" s="1"/>
  <c r="G464" i="1"/>
  <c r="G27" i="1"/>
  <c r="P165" i="1"/>
  <c r="I1243" i="1"/>
  <c r="G403" i="1"/>
  <c r="F1264" i="1"/>
  <c r="F1267" i="1" s="1"/>
  <c r="G1267" i="1"/>
  <c r="G107" i="1"/>
  <c r="G172" i="1"/>
  <c r="G435" i="1"/>
  <c r="G756" i="1"/>
  <c r="G878" i="1"/>
  <c r="G760" i="1"/>
  <c r="P1204" i="1"/>
  <c r="F136" i="1"/>
  <c r="F107" i="1"/>
  <c r="F693" i="1"/>
  <c r="G43" i="1"/>
  <c r="F1094" i="1"/>
  <c r="G103" i="1"/>
  <c r="F89" i="1"/>
  <c r="F619" i="1"/>
  <c r="G1143" i="1"/>
  <c r="G196" i="1"/>
  <c r="F701" i="1"/>
  <c r="G1094" i="1"/>
  <c r="K967" i="1"/>
  <c r="G473" i="1"/>
  <c r="F473" i="1" s="1"/>
  <c r="F953" i="1"/>
  <c r="G136" i="1"/>
  <c r="F129" i="1"/>
  <c r="F132" i="1" s="1"/>
  <c r="G1315" i="1"/>
  <c r="P1150" i="1"/>
  <c r="F954" i="1"/>
  <c r="J1215" i="1"/>
  <c r="N460" i="1"/>
  <c r="H1038" i="1"/>
  <c r="G1038" i="1" s="1"/>
  <c r="F1038" i="1" s="1"/>
  <c r="G1201" i="1"/>
  <c r="G1204" i="1" s="1"/>
  <c r="Q1166" i="1"/>
  <c r="P1163" i="1"/>
  <c r="T1119" i="1"/>
  <c r="F1120" i="1"/>
  <c r="F1123" i="1" s="1"/>
  <c r="G991" i="1"/>
  <c r="G939" i="1"/>
  <c r="G870" i="1"/>
  <c r="F870" i="1"/>
  <c r="L475" i="1"/>
  <c r="H622" i="1"/>
  <c r="G622" i="1"/>
  <c r="N1341" i="1"/>
  <c r="Q61" i="1"/>
  <c r="F1170" i="1"/>
  <c r="G1170" i="1"/>
  <c r="G890" i="1"/>
  <c r="L967" i="1"/>
  <c r="S1119" i="1"/>
  <c r="F1143" i="1"/>
  <c r="P1243" i="1"/>
  <c r="G965" i="1"/>
  <c r="F965" i="1" s="1"/>
  <c r="Q1243" i="1"/>
  <c r="F461" i="1"/>
  <c r="F464" i="1" s="1"/>
  <c r="P58" i="1"/>
  <c r="P61" i="1" s="1"/>
  <c r="Q490" i="1"/>
  <c r="G457" i="1"/>
  <c r="F457" i="1" s="1"/>
  <c r="F921" i="1"/>
  <c r="P128" i="1"/>
  <c r="P487" i="1"/>
  <c r="P490" i="1" s="1"/>
  <c r="G220" i="1"/>
  <c r="F217" i="1"/>
  <c r="F220" i="1" s="1"/>
  <c r="F1276" i="1"/>
  <c r="F1279" i="1" s="1"/>
  <c r="G1279" i="1"/>
  <c r="G783" i="1"/>
  <c r="G1112" i="1"/>
  <c r="Q365" i="1"/>
  <c r="H1230" i="1"/>
  <c r="F745" i="1"/>
  <c r="F748" i="1" s="1"/>
  <c r="P368" i="1"/>
  <c r="P124" i="1"/>
  <c r="Q369" i="1"/>
  <c r="G1074" i="1"/>
  <c r="F278" i="1"/>
  <c r="F66" i="1"/>
  <c r="F69" i="1" s="1"/>
  <c r="T714" i="1"/>
  <c r="F14" i="1"/>
  <c r="F17" i="1" s="1"/>
  <c r="P17" i="1"/>
  <c r="F391" i="1"/>
  <c r="G391" i="1"/>
  <c r="G848" i="1"/>
  <c r="F845" i="1"/>
  <c r="F848" i="1" s="1"/>
  <c r="F1272" i="1"/>
  <c r="F1275" i="1" s="1"/>
  <c r="G1275" i="1"/>
  <c r="F884" i="1"/>
  <c r="F886" i="1" s="1"/>
  <c r="G886" i="1"/>
  <c r="F841" i="1"/>
  <c r="F844" i="1" s="1"/>
  <c r="G844" i="1"/>
  <c r="Q128" i="1"/>
  <c r="G882" i="1"/>
  <c r="P362" i="1"/>
  <c r="P365" i="1" s="1"/>
  <c r="K1215" i="1"/>
  <c r="G1158" i="1"/>
  <c r="G681" i="1"/>
  <c r="G898" i="1"/>
  <c r="P1214" i="1"/>
  <c r="F642" i="1"/>
  <c r="F1216" i="1"/>
  <c r="G1219" i="1"/>
  <c r="T13" i="1"/>
  <c r="F1078" i="1"/>
  <c r="G1078" i="1"/>
  <c r="F890" i="1"/>
  <c r="H1123" i="1"/>
  <c r="G950" i="1"/>
  <c r="F1127" i="1"/>
  <c r="G1127" i="1"/>
  <c r="F317" i="1"/>
  <c r="G317" i="1"/>
  <c r="F1070" i="1"/>
  <c r="H1043" i="1"/>
  <c r="G1070" i="1"/>
  <c r="G1082" i="1"/>
  <c r="F1082" i="1"/>
  <c r="F201" i="1"/>
  <c r="F204" i="1" s="1"/>
  <c r="G204" i="1"/>
  <c r="G1212" i="1"/>
  <c r="H1108" i="1"/>
  <c r="G278" i="1"/>
  <c r="F43" i="1"/>
  <c r="L744" i="1"/>
  <c r="G387" i="1"/>
  <c r="G286" i="1"/>
  <c r="F283" i="1"/>
  <c r="F286" i="1" s="1"/>
  <c r="I967" i="1"/>
  <c r="H150" i="1"/>
  <c r="G150" i="1" s="1"/>
  <c r="F150" i="1" s="1"/>
  <c r="F669" i="1"/>
  <c r="F121" i="1"/>
  <c r="P25" i="1"/>
  <c r="G748" i="1"/>
  <c r="H1150" i="1"/>
  <c r="H1062" i="1"/>
  <c r="J1039" i="1"/>
  <c r="J1119" i="1"/>
  <c r="H1037" i="1"/>
  <c r="G1037" i="1" s="1"/>
  <c r="K365" i="1"/>
  <c r="F1002" i="1"/>
  <c r="H1002" i="1"/>
  <c r="G1002" i="1"/>
  <c r="H1117" i="1"/>
  <c r="G1117" i="1" s="1"/>
  <c r="P306" i="1"/>
  <c r="F306" i="1" s="1"/>
  <c r="H363" i="1"/>
  <c r="G363" i="1" s="1"/>
  <c r="F363" i="1" s="1"/>
  <c r="H88" i="1"/>
  <c r="G88" i="1" s="1"/>
  <c r="H553" i="1"/>
  <c r="H712" i="1"/>
  <c r="G712" i="1" s="1"/>
  <c r="F608" i="1"/>
  <c r="F611" i="1" s="1"/>
  <c r="G611" i="1"/>
  <c r="F241" i="1"/>
  <c r="F244" i="1" s="1"/>
  <c r="G244" i="1"/>
  <c r="F1105" i="1"/>
  <c r="F1108" i="1" s="1"/>
  <c r="G1108" i="1"/>
  <c r="F634" i="1"/>
  <c r="F637" i="1" s="1"/>
  <c r="G637" i="1"/>
  <c r="G669" i="1"/>
  <c r="G479" i="1"/>
  <c r="J952" i="1"/>
  <c r="F728" i="1"/>
  <c r="F730" i="1" s="1"/>
  <c r="G730" i="1"/>
  <c r="F702" i="1"/>
  <c r="F705" i="1" s="1"/>
  <c r="G705" i="1"/>
  <c r="G1123" i="1"/>
  <c r="L490" i="1"/>
  <c r="H61" i="1"/>
  <c r="F479" i="1"/>
  <c r="H128" i="1"/>
  <c r="H1166" i="1"/>
  <c r="G1166" i="1"/>
  <c r="F554" i="1"/>
  <c r="F557" i="1" s="1"/>
  <c r="G557" i="1"/>
  <c r="F1190" i="1"/>
  <c r="F1193" i="1" s="1"/>
  <c r="G1193" i="1"/>
  <c r="G798" i="1"/>
  <c r="G801" i="1" s="1"/>
  <c r="G658" i="1"/>
  <c r="G550" i="1"/>
  <c r="F550" i="1" s="1"/>
  <c r="F553" i="1" s="1"/>
  <c r="S1341" i="1"/>
  <c r="F658" i="1"/>
  <c r="H475" i="1"/>
  <c r="G494" i="1"/>
  <c r="H658" i="1"/>
  <c r="H949" i="1"/>
  <c r="G949" i="1" s="1"/>
  <c r="H494" i="1"/>
  <c r="G510" i="1"/>
  <c r="F507" i="1"/>
  <c r="F510" i="1" s="1"/>
  <c r="F62" i="1"/>
  <c r="F65" i="1" s="1"/>
  <c r="G65" i="1"/>
  <c r="G1247" i="1"/>
  <c r="H1247" i="1"/>
  <c r="J714" i="1"/>
  <c r="H362" i="1"/>
  <c r="G362" i="1" s="1"/>
  <c r="H188" i="1"/>
  <c r="H489" i="1"/>
  <c r="G489" i="1" s="1"/>
  <c r="F489" i="1" s="1"/>
  <c r="K490" i="1"/>
  <c r="G185" i="1"/>
  <c r="G188" i="1" s="1"/>
  <c r="I365" i="1"/>
  <c r="F790" i="1"/>
  <c r="F172" i="1"/>
  <c r="J967" i="1"/>
  <c r="H95" i="1"/>
  <c r="L168" i="1"/>
  <c r="H866" i="1"/>
  <c r="I490" i="1"/>
  <c r="H487" i="1"/>
  <c r="G487" i="1" s="1"/>
  <c r="F125" i="1"/>
  <c r="J124" i="1"/>
  <c r="H1036" i="1"/>
  <c r="I1039" i="1"/>
  <c r="G776" i="1"/>
  <c r="H779" i="1"/>
  <c r="J475" i="1"/>
  <c r="L1039" i="1"/>
  <c r="I1215" i="1"/>
  <c r="F768" i="1"/>
  <c r="G768" i="1"/>
  <c r="G157" i="1"/>
  <c r="F154" i="1"/>
  <c r="R168" i="1"/>
  <c r="H742" i="1"/>
  <c r="G742" i="1" s="1"/>
  <c r="F742" i="1" s="1"/>
  <c r="H956" i="1"/>
  <c r="J1243" i="1"/>
  <c r="H1241" i="1"/>
  <c r="F1015" i="1"/>
  <c r="F1017" i="1" s="1"/>
  <c r="G1017" i="1"/>
  <c r="F1084" i="1"/>
  <c r="F1086" i="1" s="1"/>
  <c r="G1086" i="1"/>
  <c r="T1215" i="1"/>
  <c r="H157" i="1"/>
  <c r="G968" i="1"/>
  <c r="H971" i="1"/>
  <c r="G1043" i="1"/>
  <c r="F1043" i="1"/>
  <c r="F232" i="1"/>
  <c r="G232" i="1"/>
  <c r="F29" i="1"/>
  <c r="F32" i="1" s="1"/>
  <c r="G32" i="1"/>
  <c r="F1087" i="1"/>
  <c r="F1090" i="1" s="1"/>
  <c r="G1090" i="1"/>
  <c r="F562" i="1"/>
  <c r="F564" i="1" s="1"/>
  <c r="H693" i="1"/>
  <c r="G820" i="1"/>
  <c r="F818" i="1"/>
  <c r="F820" i="1" s="1"/>
  <c r="H166" i="1"/>
  <c r="G166" i="1" s="1"/>
  <c r="H1116" i="1"/>
  <c r="G1116" i="1" s="1"/>
  <c r="P1247" i="1"/>
  <c r="F1244" i="1"/>
  <c r="F1247" i="1" s="1"/>
  <c r="F225" i="1"/>
  <c r="F228" i="1" s="1"/>
  <c r="G228" i="1"/>
  <c r="F1229" i="1"/>
  <c r="F1230" i="1" s="1"/>
  <c r="G1230" i="1"/>
  <c r="G208" i="1"/>
  <c r="F205" i="1"/>
  <c r="F208" i="1" s="1"/>
  <c r="G431" i="1"/>
  <c r="F428" i="1"/>
  <c r="F431" i="1" s="1"/>
  <c r="H964" i="1"/>
  <c r="H644" i="1"/>
  <c r="G309" i="1"/>
  <c r="G564" i="1"/>
  <c r="L365" i="1"/>
  <c r="J490" i="1"/>
  <c r="H274" i="1"/>
  <c r="H564" i="1"/>
  <c r="H369" i="1"/>
  <c r="H364" i="1"/>
  <c r="G364" i="1" s="1"/>
  <c r="F364" i="1" s="1"/>
  <c r="J365" i="1"/>
  <c r="I744" i="1"/>
  <c r="H26" i="1"/>
  <c r="G26" i="1" s="1"/>
  <c r="I168" i="1"/>
  <c r="H124" i="1"/>
  <c r="G790" i="1"/>
  <c r="H790" i="1"/>
  <c r="F92" i="1"/>
  <c r="G95" i="1"/>
  <c r="F93" i="1"/>
  <c r="G693" i="1"/>
  <c r="K714" i="1"/>
  <c r="H309" i="1"/>
  <c r="I714" i="1"/>
  <c r="F122" i="1"/>
  <c r="F59" i="1"/>
  <c r="G61" i="1"/>
  <c r="G369" i="1"/>
  <c r="P151" i="1"/>
  <c r="P153" i="1" s="1"/>
  <c r="Q153" i="1"/>
  <c r="H413" i="1"/>
  <c r="H488" i="1"/>
  <c r="M168" i="1"/>
  <c r="F810" i="1"/>
  <c r="G631" i="1"/>
  <c r="H633" i="1"/>
  <c r="I153" i="1"/>
  <c r="H718" i="1"/>
  <c r="G715" i="1"/>
  <c r="H442" i="1"/>
  <c r="G439" i="1"/>
  <c r="H711" i="1"/>
  <c r="G711" i="1" s="1"/>
  <c r="F711" i="1" s="1"/>
  <c r="J744" i="1"/>
  <c r="H741" i="1"/>
  <c r="H923" i="1"/>
  <c r="G920" i="1"/>
  <c r="H165" i="1"/>
  <c r="G165" i="1" s="1"/>
  <c r="J168" i="1"/>
  <c r="H10" i="1"/>
  <c r="J13" i="1"/>
  <c r="F1060" i="1"/>
  <c r="G1062" i="1"/>
  <c r="G274" i="1"/>
  <c r="F271" i="1"/>
  <c r="F274" i="1" s="1"/>
  <c r="H25" i="1"/>
  <c r="J28" i="1"/>
  <c r="G458" i="1"/>
  <c r="F1147" i="1"/>
  <c r="G1150" i="1"/>
  <c r="G124" i="1"/>
  <c r="Q309" i="1"/>
  <c r="J153" i="1"/>
  <c r="G866" i="1"/>
  <c r="F866" i="1"/>
  <c r="G1213" i="1"/>
  <c r="F128" i="1" l="1"/>
  <c r="P13" i="1"/>
  <c r="F1118" i="1"/>
  <c r="F809" i="1"/>
  <c r="F812" i="1" s="1"/>
  <c r="G812" i="1"/>
  <c r="P369" i="1"/>
  <c r="Q1119" i="1"/>
  <c r="F950" i="1"/>
  <c r="F157" i="1"/>
  <c r="G475" i="1"/>
  <c r="F26" i="1"/>
  <c r="F1219" i="1"/>
  <c r="H1039" i="1"/>
  <c r="P1166" i="1"/>
  <c r="F1201" i="1"/>
  <c r="F1204" i="1" s="1"/>
  <c r="F1163" i="1"/>
  <c r="F1166" i="1" s="1"/>
  <c r="F123" i="1"/>
  <c r="F124" i="1" s="1"/>
  <c r="Q124" i="1"/>
  <c r="F622" i="1"/>
  <c r="F165" i="1"/>
  <c r="F1150" i="1"/>
  <c r="F1214" i="1"/>
  <c r="P1119" i="1"/>
  <c r="F1116" i="1"/>
  <c r="F58" i="1"/>
  <c r="F61" i="1" s="1"/>
  <c r="F368" i="1"/>
  <c r="F369" i="1" s="1"/>
  <c r="F362" i="1"/>
  <c r="F365" i="1" s="1"/>
  <c r="Q28" i="1"/>
  <c r="G952" i="1"/>
  <c r="F487" i="1"/>
  <c r="P1340" i="1"/>
  <c r="H91" i="1"/>
  <c r="F1037" i="1"/>
  <c r="P28" i="1"/>
  <c r="F798" i="1"/>
  <c r="F801" i="1" s="1"/>
  <c r="G553" i="1"/>
  <c r="T1341" i="1"/>
  <c r="H952" i="1"/>
  <c r="F475" i="1"/>
  <c r="F27" i="1"/>
  <c r="M1341" i="1"/>
  <c r="F185" i="1"/>
  <c r="F188" i="1" s="1"/>
  <c r="H1215" i="1"/>
  <c r="R1341" i="1"/>
  <c r="H1339" i="1"/>
  <c r="G1339" i="1" s="1"/>
  <c r="H1119" i="1"/>
  <c r="H153" i="1"/>
  <c r="F95" i="1"/>
  <c r="K1341" i="1"/>
  <c r="G1036" i="1"/>
  <c r="F1036" i="1" s="1"/>
  <c r="F776" i="1"/>
  <c r="F779" i="1" s="1"/>
  <c r="G779" i="1"/>
  <c r="F968" i="1"/>
  <c r="F971" i="1" s="1"/>
  <c r="G971" i="1"/>
  <c r="H1243" i="1"/>
  <c r="G1241" i="1"/>
  <c r="G365" i="1"/>
  <c r="F1062" i="1"/>
  <c r="F956" i="1"/>
  <c r="G956" i="1"/>
  <c r="F151" i="1"/>
  <c r="F153" i="1" s="1"/>
  <c r="G964" i="1"/>
  <c r="H967" i="1"/>
  <c r="L1341" i="1"/>
  <c r="H1340" i="1"/>
  <c r="G1340" i="1" s="1"/>
  <c r="H168" i="1"/>
  <c r="H365" i="1"/>
  <c r="F644" i="1"/>
  <c r="G644" i="1"/>
  <c r="G442" i="1"/>
  <c r="F439" i="1"/>
  <c r="F442" i="1" s="1"/>
  <c r="F631" i="1"/>
  <c r="F633" i="1" s="1"/>
  <c r="G633" i="1"/>
  <c r="F413" i="1"/>
  <c r="G413" i="1"/>
  <c r="H714" i="1"/>
  <c r="G168" i="1"/>
  <c r="G153" i="1"/>
  <c r="F715" i="1"/>
  <c r="F718" i="1" s="1"/>
  <c r="G718" i="1"/>
  <c r="G488" i="1"/>
  <c r="H490" i="1"/>
  <c r="P1212" i="1"/>
  <c r="Q1215" i="1"/>
  <c r="P1338" i="1"/>
  <c r="F949" i="1"/>
  <c r="G741" i="1"/>
  <c r="H744" i="1"/>
  <c r="G923" i="1"/>
  <c r="F920" i="1"/>
  <c r="F923" i="1" s="1"/>
  <c r="F458" i="1"/>
  <c r="F460" i="1" s="1"/>
  <c r="G460" i="1"/>
  <c r="G25" i="1"/>
  <c r="H28" i="1"/>
  <c r="F1117" i="1"/>
  <c r="G1119" i="1"/>
  <c r="F88" i="1"/>
  <c r="F91" i="1" s="1"/>
  <c r="G91" i="1"/>
  <c r="F1213" i="1"/>
  <c r="G1215" i="1"/>
  <c r="Q168" i="1"/>
  <c r="G10" i="1"/>
  <c r="H13" i="1"/>
  <c r="P309" i="1"/>
  <c r="F307" i="1"/>
  <c r="F309" i="1" s="1"/>
  <c r="F712" i="1"/>
  <c r="G714" i="1"/>
  <c r="I1341" i="1"/>
  <c r="H1338" i="1"/>
  <c r="J1341" i="1"/>
  <c r="F952" i="1" l="1"/>
  <c r="F714" i="1"/>
  <c r="F1119" i="1"/>
  <c r="F1340" i="1"/>
  <c r="F1039" i="1"/>
  <c r="G1039" i="1"/>
  <c r="G967" i="1"/>
  <c r="F964" i="1"/>
  <c r="F967" i="1" s="1"/>
  <c r="F1241" i="1"/>
  <c r="F1243" i="1" s="1"/>
  <c r="G1243" i="1"/>
  <c r="F488" i="1"/>
  <c r="F490" i="1" s="1"/>
  <c r="G490" i="1"/>
  <c r="P1215" i="1"/>
  <c r="F1212" i="1"/>
  <c r="F1215" i="1" s="1"/>
  <c r="F741" i="1"/>
  <c r="F744" i="1" s="1"/>
  <c r="G744" i="1"/>
  <c r="G1338" i="1"/>
  <c r="H1341" i="1"/>
  <c r="F10" i="1"/>
  <c r="F13" i="1" s="1"/>
  <c r="G13" i="1"/>
  <c r="F166" i="1"/>
  <c r="F168" i="1" s="1"/>
  <c r="P168" i="1"/>
  <c r="P1339" i="1"/>
  <c r="Q1341" i="1"/>
  <c r="F25" i="1"/>
  <c r="F28" i="1" s="1"/>
  <c r="G28" i="1"/>
  <c r="F1339" i="1" l="1"/>
  <c r="P1341" i="1"/>
  <c r="G1341" i="1"/>
  <c r="F1338" i="1"/>
  <c r="F1341" i="1" l="1"/>
</calcChain>
</file>

<file path=xl/sharedStrings.xml><?xml version="1.0" encoding="utf-8"?>
<sst xmlns="http://schemas.openxmlformats.org/spreadsheetml/2006/main" count="1577" uniqueCount="403">
  <si>
    <t>Drogi publiczne gminne</t>
  </si>
  <si>
    <t>Pozostała działalność</t>
  </si>
  <si>
    <t>Ochotnicze straże pożarne</t>
  </si>
  <si>
    <t>Gospodarka gruntami i nieruchomościami</t>
  </si>
  <si>
    <t>Szkoły podstawowe</t>
  </si>
  <si>
    <t>Dodatki mieszkaniowe</t>
  </si>
  <si>
    <t>Obrona cywilna</t>
  </si>
  <si>
    <t>OŚWIATA I WYCHOWANIE</t>
  </si>
  <si>
    <t>RÓŻNE ROZLICZENIA</t>
  </si>
  <si>
    <t>TRANSPORT I ŁĄCZNOŚĆ</t>
  </si>
  <si>
    <t>GOSPODARKA MIESZKANIOWA</t>
  </si>
  <si>
    <t>ADMINISTRACJA PUBLICZNA</t>
  </si>
  <si>
    <t>Ośrodki pomocy społecznej</t>
  </si>
  <si>
    <t>EDUKACYJNA OPIEKA WYCHOWAWCZA</t>
  </si>
  <si>
    <t>GOSPODARKA  KOMUNALNA I OCHRONA ŚRODOWISKA</t>
  </si>
  <si>
    <t>DZIAŁALNOŚĆ USŁUGOWA</t>
  </si>
  <si>
    <t>OBSŁUGA DŁUGU PUBLICZNEGO</t>
  </si>
  <si>
    <t>OCHRONA ZDROWIA</t>
  </si>
  <si>
    <t>Świetlice szkolne</t>
  </si>
  <si>
    <t>Gospodarka ściekowa i ochrona wód</t>
  </si>
  <si>
    <t>Utrzymanie zieleni w miastach i gminach</t>
  </si>
  <si>
    <t>KULTURA I OCHRONA DZIEDZICTWA NARODOWEGO</t>
  </si>
  <si>
    <t>Obiekty sportowe</t>
  </si>
  <si>
    <t xml:space="preserve">Pozostała działalność </t>
  </si>
  <si>
    <t>Cmentarze</t>
  </si>
  <si>
    <t>Różne rozliczenia finansowe</t>
  </si>
  <si>
    <t xml:space="preserve">Przedszkola </t>
  </si>
  <si>
    <t xml:space="preserve">Usługi opiekuńcze i specjalistyczne usługi opiekuńcze </t>
  </si>
  <si>
    <t>Domy i ośrodki kultury, świetlice i kluby</t>
  </si>
  <si>
    <t>Dokształcanie i doskonalenie nauczycieli</t>
  </si>
  <si>
    <t>Programy polityki zdrowotnej</t>
  </si>
  <si>
    <t>POMOC SPOŁECZNA</t>
  </si>
  <si>
    <t xml:space="preserve">Ośrodki wsparcia </t>
  </si>
  <si>
    <t>Oddziały przedszkolne w szkołach podstawowych</t>
  </si>
  <si>
    <t>TURYSTYKA</t>
  </si>
  <si>
    <t>Promocja jednostek samorządu terytorialnego</t>
  </si>
  <si>
    <t>w tym:</t>
  </si>
  <si>
    <t>Dział</t>
  </si>
  <si>
    <t>Rozdział</t>
  </si>
  <si>
    <t>Urzędy gmin (miast i miast na prawach powiatu)</t>
  </si>
  <si>
    <t>Wczesne wspomaganie  rozwoju dziecka</t>
  </si>
  <si>
    <t>§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</si>
  <si>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</si>
  <si>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</si>
  <si>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</si>
  <si>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</si>
  <si>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</si>
  <si>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</si>
  <si>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</si>
  <si>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Różne opłaty i składki</t>
  </si>
  <si>
    <t>Drogi publiczne powiatowe</t>
  </si>
  <si>
    <t>Zakup usług obejmujących wykonanie ekspertyz, analiz i opinii</t>
  </si>
  <si>
    <t>Podatek od towarów i usług (VAT)</t>
  </si>
  <si>
    <t>Wynagrodzenia osobowe pracowników</t>
  </si>
  <si>
    <t>Dodatkowe wynagrodzenie roczne</t>
  </si>
  <si>
    <t>Różne wydatki na rzecz osób fizycznych</t>
  </si>
  <si>
    <t>Zakup usług zdrowotnych</t>
  </si>
  <si>
    <t>Podróże służbowe krajowe</t>
  </si>
  <si>
    <t>Podróże służbowe zagraniczne</t>
  </si>
  <si>
    <t>Odpisy na ZFŚS</t>
  </si>
  <si>
    <t>Szkolenia pracowników niebędących członkami korpusu służby cywilnej</t>
  </si>
  <si>
    <t>Zarządzanie kryzysowe</t>
  </si>
  <si>
    <t>Dotacja podmiotowa  z budżetu dla niepublicznej jednostki systemu oświaty</t>
  </si>
  <si>
    <t>Świadczenia społeczne</t>
  </si>
  <si>
    <t>Składki na ubezpieczenie zdrowotne</t>
  </si>
  <si>
    <t>Zasiłki stałe</t>
  </si>
  <si>
    <t xml:space="preserve">Wpłaty na PFRON </t>
  </si>
  <si>
    <t xml:space="preserve">Zakup usług zdrowotnych </t>
  </si>
  <si>
    <t xml:space="preserve">Podróże służbowe krajowe </t>
  </si>
  <si>
    <t>Stypendia dla uczniów</t>
  </si>
  <si>
    <t>Nazwa działu, rozdziału i paragrafu</t>
  </si>
  <si>
    <t xml:space="preserve">Odsetki od samorządowych papierów wartościowych lub zaciągniętych przez jednostkę samorządu terytorialnego kredytów i pożyczek 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</si>
  <si>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</si>
  <si>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</si>
  <si>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</si>
  <si>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</si>
  <si>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</si>
  <si>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</si>
  <si>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</si>
  <si>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</si>
  <si>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</si>
  <si>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</si>
  <si>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</si>
  <si>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</si>
  <si>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</si>
  <si>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Wydatki na zakupy inwestycyjne jednostek budżetowych</t>
  </si>
  <si>
    <t>Zakup usług przez jednostki samorządu terytorialnego od innych jednostek samorządu terytorialnego</t>
  </si>
  <si>
    <t>Ochrona powietrza atmosferycznego i klimatu</t>
  </si>
  <si>
    <t>POZOSTAŁE ZADANIA W ZAKRESIE POLITYKI SPOŁECZNEJ</t>
  </si>
  <si>
    <t>OGÓŁEM</t>
  </si>
  <si>
    <t xml:space="preserve">przed zmianą </t>
  </si>
  <si>
    <t xml:space="preserve">zmniejszenia </t>
  </si>
  <si>
    <t>zwiększenia</t>
  </si>
  <si>
    <t>po zmianach</t>
  </si>
  <si>
    <t>ROLNICTWO  I  ŁOWIECTWO</t>
  </si>
  <si>
    <t>KULTURA FIZYCZNA</t>
  </si>
  <si>
    <t>Zadania w zakresie kultury fizycznej</t>
  </si>
  <si>
    <t>Zakup środków żywności</t>
  </si>
  <si>
    <t xml:space="preserve">Uzasadnienie zmian: </t>
  </si>
  <si>
    <t>Straż gminna (miejska)</t>
  </si>
  <si>
    <t>Opłaty na rzecz budżetu państwa</t>
  </si>
  <si>
    <t>Lokalny transport zbiorowy</t>
  </si>
  <si>
    <t>Dotacje celowe z budżetu na finansowanie lub dofinansowanie kosztów realizacji inwestycji i zakupów inwestycyjnych innych jednostek sektora finansów publicznych</t>
  </si>
  <si>
    <t>świadczenia na rzecz osób fizycznych</t>
  </si>
  <si>
    <t>Opłaty na rzecz budżetów jednostek samorządu terytorialnego</t>
  </si>
  <si>
    <t>Rady Miejskiej w Nowym Dworze Mazowieckim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</si>
  <si>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</si>
  <si>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 xml:space="preserve">wyszcze -gólnienie </t>
  </si>
  <si>
    <t>wydatki jednostek budżetowych</t>
  </si>
  <si>
    <t>Wspieranie rodziny</t>
  </si>
  <si>
    <t>inwestycje i zakupy inwestycyjne</t>
  </si>
  <si>
    <t>Rady gmin (miast i miast na prawach powiatu)</t>
  </si>
  <si>
    <t>OBRONA NARODOWA</t>
  </si>
  <si>
    <t>Pozostałe wydatki obronne</t>
  </si>
  <si>
    <t>.010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</si>
  <si>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</si>
  <si>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</si>
  <si>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Inne  formy wychowania przedszkolnego</t>
  </si>
  <si>
    <t>Zakup środków dydaktycznych i książek</t>
  </si>
  <si>
    <t>.01008</t>
  </si>
  <si>
    <t>Melioracje wodne</t>
  </si>
  <si>
    <t>Zakup usług obejmujących tłumaczenia</t>
  </si>
  <si>
    <t>Nagrody konkursowe</t>
  </si>
  <si>
    <t>RODZINA</t>
  </si>
  <si>
    <t>Pomoc w zakresie dożywiania</t>
  </si>
  <si>
    <t>Pomoc materialna dla uczniów o charakterze motywacyjnym</t>
  </si>
  <si>
    <t>Tworzenie i funkcjonowanie żłobków</t>
  </si>
  <si>
    <t>Technika</t>
  </si>
  <si>
    <t>Realizacja zadań wymagających stosowania specjalnej organizacji nauki i metod pracy dla dzieci i młodzieży w szkołach podstawowych</t>
  </si>
  <si>
    <t>Rodziny zastępcze</t>
  </si>
  <si>
    <t>Dotacja celowa z budżetu dla pozostałych jednostek zaliczanych do sektora  finansów publicznych</t>
  </si>
  <si>
    <t>Zapewnienie uczniom prawa do bezpłatnego dostępu do podręczników, materiałów edukacyjnych lub materiałów ćwiczeniowych</t>
  </si>
  <si>
    <t>Wpłaty gmin i powiatów na rzecz innych jednostek samorządu terytorialnego oraz związków gmin, związków powiatowo-gminnych, związków powiatów, związków metropolitalnych na dofinansowanie zadań bieżących</t>
  </si>
  <si>
    <t>Gospodarka odpadami komunalnymi</t>
  </si>
  <si>
    <t>Składki na ubezpieczenie zdrowotne opłacane za osoby pobierające niektóre świadczenia z pomocy społecznej oraz za osoby uczestniczące w zajęciach w centrum integracji społecznej</t>
  </si>
  <si>
    <t>BEZPIECZEŃSTWO PUBLICZNE I OCHRONA PRZECIWPOŻA- ROWA</t>
  </si>
  <si>
    <t>wypłaty z tytułu porę- czeń i gwa- rancji</t>
  </si>
  <si>
    <t>Pozostałe działania związane z gospodarką odpadami</t>
  </si>
  <si>
    <t>zakup i objęcie akcji i udzia-łów oraz wnie- sienie wkładów do spółek prawa handlo -wego</t>
  </si>
  <si>
    <t>Obsługa papierów wartościowych, kredytów i pożyczek oraz innych zobowiązań jednostek samorządu terytorialnego zaliczanych do tytułu dłużnego- kredyty i pożyczki</t>
  </si>
  <si>
    <t>wydatki o charak- terze dotacyj-nym na inwesty-cje  i zakupy inwesty-cyjne</t>
  </si>
  <si>
    <t>Dotacja celowa z budżetu na finansowanie lub dofinansowanie zadań zleconych do realizacji pozostałym jednostkom niezaliczanym do sektora finansów publicznych</t>
  </si>
  <si>
    <t>Składki na Fundusz Pracy oraz Fundusz Solidarnościowy</t>
  </si>
  <si>
    <t>Działalność Państwowego Gospodarstwa Wodnego Wody Polskie</t>
  </si>
  <si>
    <t>Załącznik nr 2 do uchwały Nr XVII / ... / 2020</t>
  </si>
  <si>
    <t>z dnia 8 grudnia 2020r.</t>
  </si>
  <si>
    <t>w § 4300 zwiększenie o kwotę 8.000,00 zł  - zakup usług związanych z zimowym utrzymaniem dróg powiatowych w granicach Miasta Nowy Dwór Mazowiecki w 2020r.; źródło pokrycia wydatku: środki z dotacji z Powiatu Nowodworskiego;</t>
  </si>
  <si>
    <t xml:space="preserve">zmniejszenie planu wydatków w związku ze zmniejszeniem planu dotacji celowej; </t>
  </si>
  <si>
    <t>1/ w § 2830 zmniejszenie o kwotę 45,04 zł ze środków przeznaczonych na dotację celową dla niepublicznej placówki funkcjonującej na terenie Miasta Nowy Dwór Mazowiecki -Szkoły Podstawowej im. A. Einsteina</t>
  </si>
  <si>
    <t xml:space="preserve">2/ zmniejszenie środków będących w dyspozycji jednostek oświatowych o łączną kwotę 8.248,96 zł; </t>
  </si>
  <si>
    <t>w § 4210 zmniejszenie o kwotę 79,76 zł, z tego: ZSP-1 -30,74 zł, ZPS-3 -27,41 zł, ZSP-4 -15,34 zł, SP-1 -2,68 zł, SP-5 -3,59 zł,</t>
  </si>
  <si>
    <t>w § 4240 zmniejszenie o kwotę 8.169,20 zł, z tego: ZSP-1 -3.137,90 zł,  ZPS-3 -2.837,00 zł,  ZSP-4 -1.549,75 zł,  SP-1 -253,05 zł, SP-5 -391,50 zł,</t>
  </si>
  <si>
    <t>1/ zwiększenie środków do dyspozycji Urzędu Miejskiego - Wydział Gospodarki Nieruchomościami i Planowania Przestrzennego;</t>
  </si>
  <si>
    <t>w § 4300 zwiększenie o kwotę 30.000,00 zł - uzupełnienie środków na zakup usług pozostałych (czynsz dzierżawny dla PKP SA za dzierżawę nieruchomości przy ul. J.P. Morawicza); źródło pokrycia wydatku: środki ze zmniejszenia wydatków budżetowych;</t>
  </si>
  <si>
    <t>przeniesienia środków będących w dyspozycji Urzędu Miejskiego - Wieloosobowe stanowisko ds. Edukacji- MW;</t>
  </si>
  <si>
    <t>w § 4330 zwiększenie o kwotę 4.000,00 zł - uzupełnienie środków na zwrot kosztów pobytu dzieci z terenu miasta Nowy Dwór Mazowiecki w oddziałach przedszkolnych przy szkołach podstawowych prowadzonych przez inne jednostki samorządu terytorialnego; źródło pokrycia wydatku: środki z przeniesienia z rozdz. 80104 z § 2540 i z rozdz. 80106 § 2540;</t>
  </si>
  <si>
    <t>w § 2540 korekta środków na dotacje celowe dla prowadzonych na terenie miasta niepublicznych placówek; przeniesienie środków między placówkami oraz do rozdz. 80103 § 4330,</t>
  </si>
  <si>
    <t xml:space="preserve"> -  zwiększenia: </t>
  </si>
  <si>
    <t xml:space="preserve">Niepubliczne Przedszkole "Nutka" zwiększenie o kwotę 20.000,00 zł </t>
  </si>
  <si>
    <t xml:space="preserve">Przedszkole im. A. Einsteina zwiększenie o kwotę 40.000,00 zł </t>
  </si>
  <si>
    <t xml:space="preserve"> -  zmniejszenia: </t>
  </si>
  <si>
    <t xml:space="preserve">Niepubliczne Przedszkole "Akademia Malucha" zmniejszenie o kwotę 54.000,00 zł </t>
  </si>
  <si>
    <t xml:space="preserve">Niepubliczne Przedszkole "Bajkowy Dom" zmniejszenie o kwotę 9.000,00 zł </t>
  </si>
  <si>
    <t>w § 2900 zwiększenie o kwotę 81.000,00 zł -uzupełnienie środków z przeznaczeniem na refundację dotacji za pobyt dzieci, będących mieszkańcami miasta Nowy Dwór Mazowiecki w niepublicznych przedszkolach na terenie innej jednostki samorządu terytorialnego; źródło pokrycia wydatku: środki z przeniesienia z rozdz. 80106 § 2540 i z rozdz. 80150 § 2540;</t>
  </si>
  <si>
    <t>w § 4330 zwiększenie o kwotę 40.000,00 zł - uzupełnienie środków na zwrot kosztów utrzymania dzieci, będących mieszkańcami miasta Nowy Dwór Mazowiecki uczęszczających do publicznych przedszkoli prowadzonych przez inne jednostki samorządu terytorialnego;  źródło pokrycia wydatku: środki z przeniesienia z rozdz. 80101 § 2540</t>
  </si>
  <si>
    <t xml:space="preserve">korekta klasyfikacji budżetowej wydatków nadzowanych przez Urząd Miejski -Stanowisko ds. Zarządzania Kryzysowego, OC i Obronności;  </t>
  </si>
  <si>
    <t>w § 6220 zwiększenie o kwotę 303.916,00 zł -środki przeznaczone na dotację celową dla Państwowego Gospodarstwa Wodnego Wody Polskie w Warszawie na dofinansowanie wykonania kompleksowej dokumentacji dla przedsięwzięcia inwestycyjnego pn. „Rozbudowa prawego wału przeciwpowodziowego rzeki Wisły na Odcinku Jabłonna - Nowy Dwór Mazowiecki”; środki z przeniesienia z dz. 010 rozdz. 01008 § 6220;</t>
  </si>
  <si>
    <t>zmniejszenie środków będących w dyspozycji Wydziału Gospodarki Komunalnej;</t>
  </si>
  <si>
    <t xml:space="preserve">zwiększenie środków do dyspozycji Wydziału Projektów Infrastrukturalnych; </t>
  </si>
  <si>
    <t>w § 6050 zwiększenie o kwotę 34.932,00zł, z tego :</t>
  </si>
  <si>
    <t xml:space="preserve">w § 4110 zmniejszenie o kwotę 17.000,00 zł - korekta wysokości środków zabezpieczonych na pochodne od wynagrodzeń; przeniesienie środków: do dz. 754 rozdz. 75416 § 4110 -8.000,00 zł, rozdz. 75495 § 4110 -9.000,00 zł, </t>
  </si>
  <si>
    <t>2/ zwiększenie środków do dyspozycji Urzędu Miejskiego -Straż Miejska</t>
  </si>
  <si>
    <t xml:space="preserve">w § 4110 zwiększenie o kwotę 8.000,00 zł - uzupełnienie środków  z przeznaczeniem na pochodne od wynagrodzeń pracowników; źródło pokrycia wydatku: środki z przeniesienia z dz. 750 rozdz. 75023 z § 4110 </t>
  </si>
  <si>
    <t>1/ zwiększenie środków do dyspozycji Urzędu Miejskiego -Straż Miejska</t>
  </si>
  <si>
    <t xml:space="preserve">w § 4110 zwiększenie o kwotę 9.000,00 zł - uzupełnienie środków z przeznaczeniem na pochodne od wynagrodzeń pracowników; źródło pokrycia wydatku: środki z przeniesienia z dz. 750 rozdz. 75023 z § 4110 </t>
  </si>
  <si>
    <t>zwiększenie środków do dyspozycji Urzędu Miejskiego -Wydział Gospodarki Komunalnej;</t>
  </si>
  <si>
    <t>w § 4300 zwiększenie o kwotę 1.700.000,00 zł - uzupełnienie środków na zakup usług w zakresie odbioru i zagospodarowania odpadów komunalnych z terenu Miasta; źródło pokrycia wydatku: środki ze zmniejszonych wydatków budżetowych;</t>
  </si>
  <si>
    <t>w § 4190 zmniejszenie o kwotę 5.000,00 zł -korekta wysokości środków zabezpieczonych na nagrody konkursowe dla Zarządów Osiedli;</t>
  </si>
  <si>
    <t>w § 4300 zmniejszenie o kwotę 30.000,00 zł - korekta wysokości środków zabezpieczonych na zakup usług pozostałych w zakresie utrzymania zieleni;</t>
  </si>
  <si>
    <t>w § 4390 zmniejszenie o kwotę 16.000,00 zł - korekta wysokości środków zabezpieczonych na zakup usług obejmujących wykonanie ekspertyz prób popiołów;</t>
  </si>
  <si>
    <t>w § 4700 zmniejszenie o kwotę 5.000,00 zł - korekta wysokości środków zabezpieczonych na szkolenia funkcjonariuszy  Straży Miejskiej w zakresie poboru prób popiołu z palenisk domowych ;</t>
  </si>
  <si>
    <t>w § 4300 zmniejszenie o kwotę 9.000,00 zł - korekta wysokości środków zabezpieczonych na zakup usług związanych z obsługę projektu w zakresie usuwanie wyrobów azbestowych z terenu miasta;</t>
  </si>
  <si>
    <t>w § 4300 zmniejszenie o kwotę 12.000,00 zł - korekta wysokości środków zabezpieczonych na zakup usług w zakresie edukacji ekologicznej oraz propagowania działań proekologicznych;</t>
  </si>
  <si>
    <t>zmniejszenie środków będących w dyspozycji Urzędu Miejskiego -Wydział Gospodarki Komunalnej;</t>
  </si>
  <si>
    <t>2/ zmniejszenie środków będących w dyspozycji Urzędu Miejskiego -Wydział Gospodarki Komunalnej;</t>
  </si>
  <si>
    <t>w § 4520 zmniejszenie o kwotę 153,00 zł - korekta wysokości środków zabezpieczonych na opłaty za umieszczenie w pasie drogowym ulic powiatowych urządzeń infrastruktury technicznej;</t>
  </si>
  <si>
    <t>1/ zmniejszenie środków będących w dyspozycji Urzędu Miejskiego -Wydział Gospodarki Komunalnej;</t>
  </si>
  <si>
    <t>w § 4210 zmniejszenie o kwotę 112.000,00 zł - korekta wysokości środków zabezpieczonych na zakup materiałów- soli drogowej;</t>
  </si>
  <si>
    <t>w § 4390 zmniejszenie o kwotę 1.000,00 zł - korekta wysokości środków zabezpieczonych na zakup usług obejmujących wykonanie ekspertyz dróg;</t>
  </si>
  <si>
    <t>w § 4520 zmniejszenie o kwotę 58,00 zł - korekta wysokości środków zabezpieczonych na opłaty za wbudowane w pasie drogowym urządzenia kanalizacyjne;</t>
  </si>
  <si>
    <t>w § 4300 zmniejszenie o kwotę 15.719,00 zł - korekta wysokości środków zabezpieczonych na zakup usług pozostałych;</t>
  </si>
  <si>
    <t>zmniejszenie środków będących w dyspozycji Urzędu Miejskiego  -Stanowisko ds. Zarządzania Kryzysowego, OC i Obronności;</t>
  </si>
  <si>
    <t>w § 4210 zmniejszenie o kwotę 500,00 zł - korekta wysokości środków zabezpieczonych na zakup materiałów i wyposażenia na potrzeby wykonywania zadań obronnych i szkolenia obronnego;</t>
  </si>
  <si>
    <t>w § 4300 zmniejszenie o kwotę 1.500,00 zł -korekta wysokości środków zabezpieczonych na zakup usług związanych z przygotowaniem i prowadzeniem szkolenia obronnego;</t>
  </si>
  <si>
    <t>w § 4700 zmniejszenie o kwotę 1.000,00 zł - korekta wysokości środków zabezpieczonych na szkolenia obronne;</t>
  </si>
  <si>
    <t>w § 4210 zmniejszenie o kwotę 1.000,00 zł - korekta wysokości środków zabezpieczonych na zakup materiałów na potrzeby wykonywania zadań obrony cywilnej;</t>
  </si>
  <si>
    <t xml:space="preserve">w § 4260 zmniejszenie o kwotę 2.788,00 zł - korekta wysokości środków zabezpieczonych na zakup energii elektrycznej i cieplnej (magazyn) ; </t>
  </si>
  <si>
    <t xml:space="preserve">w § 4270 zmniejszenie o kwotę 2.000,00 zł - korekta wysokości środków zabezpieczonych na zakup usług remontowych- konserwacje sprzętu systemu alarmowego oraz systemu łączności radiowej miasta; </t>
  </si>
  <si>
    <t>zmniejszenie środków będących w dyspozycji Urzędu Miejskiego  - Stanowisko ds. Zarządzania Kryzysowego, OC i Obronności;</t>
  </si>
  <si>
    <t>w § 4700 zmniejszenie o kwotę 500,00 zł - korekta wysokości środków zabezpieczonych na uczestnictwo w szkoleniach ;</t>
  </si>
  <si>
    <t>w § 4300 zmniejszenie o kwotę 4.960,00 zł - korekta wysokości środków zabezpieczonych na zakup usług pozostałych związanych z realizacją zadań;</t>
  </si>
  <si>
    <t>zmniejszenie środków będących w dyspozycji Urzędu Miejskiego -Wieloosobowe Stanowisko ds. Edukacji;</t>
  </si>
  <si>
    <t>w § 4210 zmniejszenie o kwotę 3.000,00 zł - korekta wysokości środków zabezpieczonych na zakup materiałów związanych z realizacją zadań;</t>
  </si>
  <si>
    <t>w § 4220 zmniejszenie o kwotę 1.000,00 zł - korekta wysokości środków zabezpieczonych na zakup środków żywności- zakup słodyczy na uroczystości szkolne ;</t>
  </si>
  <si>
    <t>w § 4300 zmniejszenie o kwotę 5.800,00 zł - korekta wysokości środków zabezpieczonych na zakup usług związanych z organizacją Dnia Edukacji Narodowej ;</t>
  </si>
  <si>
    <t>w § 3240 zmniejszenie o kwotę 35.000,00 zł - korekta wysokości środków zabezpieczonych na stypendia dla uzdolnionych uczniów;</t>
  </si>
  <si>
    <t>zmniejszenie środków będących w dyspozycji Urzędu Miejskiego -Wieloosobowe Stanowisko ds. Społecznych;</t>
  </si>
  <si>
    <t>w § 2360 zmniejszenie o kwotę 15.000,00 zł - korekta wysokości środków zabezpieczonych na dotacje celowe na zadania bieżące realizowane przez organizacje prowadzące działalność pożytku publicznego (polityka zdrowotna) ;</t>
  </si>
  <si>
    <t>w § 4190 zmniejszenie o kwotę 1.500,00 zł - korekta wysokości środków zabezpieczonych na zakup nagród w konkursach o zdrowiu;</t>
  </si>
  <si>
    <t>w § 4210 zmniejszenie o kwotę 1.500,00 zł - korekta wysokości środków zabezpieczonych na zakup materiałów do prowadzenia zajęć profilaktycznych ;</t>
  </si>
  <si>
    <t>w § 4300 zmniejszenie o kwotę 5.000,00 zł - korekta wysokości środków zabezpieczonych na zakup usług – realizacja zadań w zakresie polityki zdrowotnej;</t>
  </si>
  <si>
    <t>w § 2360 zmniejszenie o kwotę 10.000,00 zł - korekta wysokości środków zabezpieczonych na dotacje celowe na zadania bieżące realizowane przez organizacje prowadzące działalność pożytku publicznego (integracja społeczna mieszańców);</t>
  </si>
  <si>
    <t>1/ zmniejszenie środków będących w dyspozycji Urzędu Miejskiego -Wieloosobowe Stanowisko ds. Społecznych;</t>
  </si>
  <si>
    <t>w § 3110 zmniejszenie o kwotę 75.000,00 zł - korekta wysokości środków zabezpieczonych na świadczenia Programu Aktywności Zawodowej Mieszkańców;</t>
  </si>
  <si>
    <t>w § 4210 zmniejszenie o kwotę 3.000,00 zł - korekta wysokości środków zabezpieczonych na zakup materiałów - nagród dla wolontariuszy ;</t>
  </si>
  <si>
    <t>w § 4220 zmniejszenie o kwotę 2.000,00 zł - korekta wysokości środków zabezpieczonych na zakup art. spożywczych na spotkania z wolontariuszami;</t>
  </si>
  <si>
    <t>w § 4300 zmniejszenie o kwotę 20.000,00 zł - korekta wysokości środków zabezpieczonych na zakup usług – warsztaty dla wolontariuszy;</t>
  </si>
  <si>
    <t>1/ zmniejszenie środków będących w dyspozycji Urzędu Miejskiego -Kancelaria Burmistrza;</t>
  </si>
  <si>
    <t>w § 4170 zmniejszenie o kwotę 1.000,00 zł - korekta wysokości środków zabezpieczonych na wynagrodzenia - zadania promujące walory turystyczne miasta;</t>
  </si>
  <si>
    <t>w § 4300 zmniejszenie o kwotę 5.000,00 zł - korekta wysokości środków zabezpieczonych na zakup usług związanych z realizacją zadań w zakresie promocji walorów turystycznych miasta;</t>
  </si>
  <si>
    <t>w § 4190 zmniejszenie o kwotę 1.000,00 zł - korekta wysokości środków zabezpieczonych na zakup nagród konkursowych;</t>
  </si>
  <si>
    <t>w § 4210 zmniejszenie o kwotę 2.000,00 zł - korekta wysokości środków zabezpieczonych na zakup materiałów do celów promocyjnych;</t>
  </si>
  <si>
    <t>w § 4300 zmniejszenie o kwotę 50.000,00 zł - korekta wysokości środków zabezpieczonych na zakup usług związanych z realizacją zadań w zakresie promocji miasta;</t>
  </si>
  <si>
    <t>w § 4190 zmniejszenie o kwotę 5.000,00 zł - korekta wysokości środków zabezpieczonych na zakup nagród konkursowych;</t>
  </si>
  <si>
    <t>w § 4210 zmniejszenie o kwotę 3.000,00 zł - korekta wysokości środków zabezpieczonych na zakup kwiatów, wiązanek na uroczystości;</t>
  </si>
  <si>
    <t>w § 2540 zmniejszenie o kwotę 65.000,00 zł - korekta wysokości środków zabezpieczonych na dotację celową dla prowadzonej na terenie miasta niepublicznej placówki - Szkoła Podstawowa im. A. Einsteina, w tym: przeniesienie środków do rozdz. 80104 § 4330 - 40.000,00 zł;</t>
  </si>
  <si>
    <t>1/ korekta wysokości środków będących w dyspozycji Urzędu Miejskiego - Wieloosobowe stanowisko ds. Edukacji- MW;</t>
  </si>
  <si>
    <t>zmniejszenie środków będących w dyspozycji Urzędu Miejskiego  - Wieloosobowe stanowisko ds. Edukacji- MW;</t>
  </si>
  <si>
    <t xml:space="preserve">w § 2540 zmniejszenie o kwotę 11.000,00 zł - korekta wysokości środków na dotację celową dla prowadzonej na terenie miasta niepublicznej placówki - Niepubliczne Przedszkole "Bajkowy Dom"; </t>
  </si>
  <si>
    <t>korekta wysokości środków będących w dyspozycji Urzędu Miejskiego - Wieloosobowe stanowisko ds. Edukacji- MW;</t>
  </si>
  <si>
    <t>w § 2540 zmniejszenie o kwotę 3.000,00 zł - korekta wysokości środków na dotację celową dla prowadzonej na terenie miasta niepublicznej placówki - Niepubliczny Punkt Przedszkolny "Nasza Bajka" w tym: przeniesienie środków do rozdz. 80103 § 4330 i do rozdz. 80104 § 2900;</t>
  </si>
  <si>
    <t>w § 2540 zmniejszenie o kwotę 159.000,00 zł - korekta wysokości środków na dotację celową dla prowadzonych na terenie miasta niepublicznych placówek:</t>
  </si>
  <si>
    <t xml:space="preserve">Niepubliczne Przedszkole "Nutka" zmniejszenie o kwotę 25.000,00 zł </t>
  </si>
  <si>
    <t xml:space="preserve">Przedszkole im. A. Einsteina zmniejszenie o kwotę 134.000,00 zł </t>
  </si>
  <si>
    <t>w § 2540 zmniejszenie o kwotę 147.000,00 zł - korekta wysokości środków zabezpieczonych na dotację celową dla prowadzonej na terenie miasta niepublicznej placówki - Szkoła Podstawowa im. A. Einsteina w tym przeniesienie środków do rozdz. 80104 § 2900 ;</t>
  </si>
  <si>
    <t>w § 2540 zmniejszenie o kwotę 18.500,00 zł - korekta wysokości środków na dotację celową dla prowadzonych na terenie miasta niepublicznych placówek:</t>
  </si>
  <si>
    <t xml:space="preserve">Niepubliczne Przedszkole "Nutka" zmniejszenie o kwotę 5.000,00 zł </t>
  </si>
  <si>
    <t xml:space="preserve">Niepubliczny Punkt Przedszkolny "Nasza Bajka" zmniejszenie o kwotę 3.500,00 zł </t>
  </si>
  <si>
    <t xml:space="preserve">Przedszkole im. A. Einsteina zmniejszenie o kwotę 10.000,00 zł </t>
  </si>
  <si>
    <t>w § 4300 zmniejszenie o kwotę 1.900,00 zł - korekta wysokości środków zabezpieczonych na zakup usług eksperckich związanych z realizacją zadań;</t>
  </si>
  <si>
    <t>w § 4390 zmniejszenie o kwotę 2.000,00 zł - korekta wysokości środków zabezpieczonych na zakup usług obejmujących wykonanie analiz i opinii związanych z realizacją zadań;</t>
  </si>
  <si>
    <t>w § 4510 zmniejszenie o kwotę 2.000,00 zł - korekta wysokości środków zabezpieczonych na opłaty na rzecz budżetu państwa ;</t>
  </si>
  <si>
    <t>w § 4520 zmniejszenie o kwotę 2.000,00 zł - korekta wysokości środków zabezpieczonych na opłaty na rzecz budżetów jednostek samorządu terytorialnego;</t>
  </si>
  <si>
    <t>zmniejszenie środków będących w dyspozycji Urzędu Miejskiego -Wydział Organizacyjny;</t>
  </si>
  <si>
    <t>2/ zmniejszenie środków będących w dyspozycji Urzędu Miejskiego -Wydział Organizacyjny;</t>
  </si>
  <si>
    <t>w § 4210 zmniejszenie o kwotę 1.000,00 zł - korekta wysokości środków zabezpieczonych na zakup materiałów do znakowania szlaków turystycznych;</t>
  </si>
  <si>
    <t xml:space="preserve">w § 4430 zmniejszenie o kwotę 1.450,00 zł - korekta wysokości środków zabezpieczonych na opłaty za ustawienie tablic informacyjnych; </t>
  </si>
  <si>
    <t>w § 3030 zmniejszenie o kwotę 20.000,00 zł - korekta wysokości środków zabezpieczonych na świadczenia na rzecz osób fizycznych -diety radnych oraz delegacje ;</t>
  </si>
  <si>
    <t>w § 4190 zmniejszenie o kwotę 900,00 zł - korekta wysokości środków zabezpieczonych na zakup nagród konkursowych;</t>
  </si>
  <si>
    <t>w § 4110 zmniejszenie o kwotę 4.500,00 zł - korekta wysokości środków zabezpieczonych na pochodne od wynagrodzeń (umowy zlecenia);</t>
  </si>
  <si>
    <t>w § 4120 zmniejszenie o kwotę 500,00 zł -korekta wysokości środków zabezpieczonych na pochodne od wynagrodzeń (umowy zlecenia);</t>
  </si>
  <si>
    <t>w § 4170 zmniejszenie o kwotę 12.000,00 zł - korekta wysokości środków zabezpieczonych na wynagrodzenia bezosobowe (umowy zlecenia);</t>
  </si>
  <si>
    <t>w § 4220 zmniejszenie o kwotę 4.000,00 zł - korekta wysokości środków zabezpieczonych na zakup wody;</t>
  </si>
  <si>
    <t>w § 4420 zmniejszenie o kwotę 2.000,00 zł - korekta wysokości środków zabezpieczonych na podróże służbowe zagraniczne</t>
  </si>
  <si>
    <t>w § 4170 zmniejszenie o kwotę 500,00 zł - korekta wysokości środków zabezpieczonych na wynagrodzenia bezosobowe (umowy zlecenia);</t>
  </si>
  <si>
    <t>w § 4300 zmniejszenie o kwotę 45.000,00 zł - korekta wysokości środków zabezpieczonych na zakup usług związanych z realizacją zadań w zakresie promocji miasta;</t>
  </si>
  <si>
    <t>w § 4380 zmniejszenie o kwotę 3.000,00 zł - korekta wysokości środków zabezpieczonych na zakup usług związanych z tłumaczeniem;</t>
  </si>
  <si>
    <t>w § 3030 zmniejszenie o kwotę 25.000,00 zł - korekta wysokości środków zabezpieczonych na świadczenia na rzecz osób fizycznych -diety Przewodniczących Zarządów Osiedli;</t>
  </si>
  <si>
    <t>w § 2360 zmniejszenie o kwotę 60.000,00 zł - korekta wysokości środków zabezpieczonych na dotacje celowe na zadania bieżące realizowane przez organizacje prowadzące działalność pożytku publicznego (realizacja zadań z zakresu upowszechnianie sportu i rekreacji wśród dzieci i młodzieży);</t>
  </si>
  <si>
    <t>w § 4190 zmniejszenie o kwotę 2.000,00 zł - korekta wysokości środków zabezpieczonych na zakup nagród konkursowych;</t>
  </si>
  <si>
    <t>w § 4210 zmniejszenie o kwotę 1.000,00 zł - korekta wysokości środków zabezpieczonych na zakup materiałów do realizacji zadań w zakresie kultury fizycznej, ;</t>
  </si>
  <si>
    <t>w § 4220 zmniejszenie o kwotę 1.000,00 zł -korekta wysokości środków zabezpieczonych na zakup art. spożywczych na zawody i turnieje ;</t>
  </si>
  <si>
    <t xml:space="preserve">w § 3020 zmniejszenie o kwotę 9.740,00 zł - korekta wysokości środków zabezpieczonych na wydatki osobowe; </t>
  </si>
  <si>
    <t>w § 4210 zmniejszenie o kwotę 2.000,00 zł - korekta wysokości środków zabezpieczonych na zakup materiałów do realizacji zadań w zakresie BHP;</t>
  </si>
  <si>
    <t>w § 4280 zmniejszenie o kwotę 6.500,00 zł -korekta wysokości środków zabezpieczonych na zakup usług zdrowotnych (medycyna pracy);</t>
  </si>
  <si>
    <t>w § 4700 zmniejszenie o kwotę 1.800,00 zł - korekta wysokości środków zabezpieczonych na szkolenia pracowników w zakresie BHP;</t>
  </si>
  <si>
    <t xml:space="preserve">w § 3030 zmniejszenie o kwotę 1.000,00 zł - korekta wysokości środków zabezpieczonych na wydatki na rzecz osób fizycznych (rekompensaty wynagrodzeń  poborowych); </t>
  </si>
  <si>
    <t xml:space="preserve">w § 3020 zmniejszenie o kwotę 1.200,00 zł - korekta wysokości środków zabezpieczonych na wydatki osobowe; </t>
  </si>
  <si>
    <t>w § 4280 zmniejszenie o kwotę 300,00 zł -korekta wysokości środków zabezpieczonych na zakup usług zdrowotnych (medycyna pracy);</t>
  </si>
  <si>
    <t>zmniejszenie środków będących w dyspozycji Urzędu Miejskiego -Wydział Finansowy;</t>
  </si>
  <si>
    <t>2/ zmniejszenie środków będących w dyspozycji Urzędu Miejskiego -Wydział Finansowy;</t>
  </si>
  <si>
    <t>w § 4530 zmniejszenie o kwotę 25.000,00 zł - korekta wysokości środków zabezpieczonych na podatek od towarów i usług VAT;</t>
  </si>
  <si>
    <t>4/ zmniejszenie środków będących w dyspozycji Urzędu Miejskiego -Wydział Finansowy;</t>
  </si>
  <si>
    <t>w § 4120 zmniejszenie o kwotę 38.060,00 zł -korekta wysokości środków zabezpieczonych na pochodne od wynagrodzeń;</t>
  </si>
  <si>
    <t>w § 8110 zmniejszenie o kwotę 88.860,00 zł - korekta wysokości środków na spłatę odsetek od pożyczek i kredytów</t>
  </si>
  <si>
    <t xml:space="preserve">w § 4040 zmniejszenie o kwotę 695,64 zł - korekta wysokości środków zabezpieczonych na dodatkowe wynagrodzenie roczne; </t>
  </si>
  <si>
    <t>zmniejszenie środków będących w dyspozycji Urzędu Miejskiego - Kancelaria Burmistrza;</t>
  </si>
  <si>
    <t>2/ zmniejszenie środków będących w dyspozycji Urzędu Miejskiego -Wydział Projektów Infrastrukturalnych;</t>
  </si>
  <si>
    <t>3/ zmniejszenie środków będących w dyspozycji Urzędu Miejskiego -Wydział Projektów Infrastrukturalnych;</t>
  </si>
  <si>
    <t>w § 6050 :</t>
  </si>
  <si>
    <t>w § 6050:</t>
  </si>
  <si>
    <t>5/ zmniejszenie środków będących w dyspozycji Urzędu Miejskiego -Wydział Projektów Infrastrukturalnych;</t>
  </si>
  <si>
    <t>przeniesienie między działami (852, 855) środków będących w dyspozycji Ośrodka Pomocy Społecznej (środki własne Miasta);</t>
  </si>
  <si>
    <t>1/ przeniesienie między działami (852, 855) środków będących w dyspozycji Ośrodka Pomocy Społecznej (środki własne Miasta);</t>
  </si>
  <si>
    <t>w § 4010 zmniejszenie o kwotę 23.624,00 zł - korekta wysokości środków zabezpieczonych na wynagrodzenia ; przeniesienie środków do dz. 855 rozdz. 85508 § 4330</t>
  </si>
  <si>
    <t>w § 4330 zwiększenie o kwotę 23.624,00 zł - uzupełnienie środków finansowych na zakup usług od innych jednostek samorządu terytorialnego (opłaty za pobyt dzieci w placówkach opiekuńczo - wychowawczych, rodzinnych domach dziecka i rodzinach zastępczych (współfinansowanie pieczy zastępczej); środki z przeniesienia z dz. 852 rozdz. 85219 z § 4010</t>
  </si>
  <si>
    <t>w § 4300 zwiększenie o kwotę 3.180,00 zł z przeznaczeniem na usługi pozostałe (wstawienie wybitej szyby w hali sportowej); źródło pokrycia wydatku: środki ze zwiększonych dochodów - wpływu odszkodowania na rzecz Nowodworskiego Ośrodka Sportu i Rekreacji za uszkodzone mienie;</t>
  </si>
  <si>
    <t>w § 4210 zmniejszenie o kwotę 25.000,00 zł - korekta wysokości środków zabezpieczonych na zakup materiałów i wyposażenia ; przeniesienie środków w ramach rozdz. 92601 do § 6060;</t>
  </si>
  <si>
    <t>korekta planu wydatków realizowanych przez Zespół Szkolno-Przedszkolny Nr 4, w związku ze zmniejszenie planu dochodów placówki;</t>
  </si>
  <si>
    <t xml:space="preserve">w § 3020 zmniejszenie o kwotę 1.000,00 zł - korekta wysokości środków zabezpieczonych na wydatki osobowe; </t>
  </si>
  <si>
    <t>w § 4010 zmniejszenie o kwotę 25.271,00 zł - korekta wysokości środków zabezpieczonych na wynagrodzenia;</t>
  </si>
  <si>
    <t xml:space="preserve">w § 4040 zmniejszenie o kwotę 292,00 zł - korekta wysokości środków zabezpieczonych na dodatkowe wynagrodzenie roczne; </t>
  </si>
  <si>
    <t>w § 4110 zmniejszenie o kwotę 5.286,00 zł - korekta wysokości środków zabezpieczonych na pochodne od wynagrodzeń;</t>
  </si>
  <si>
    <t xml:space="preserve">w § 4120 zmniejszenie o kwotę 1.151,00 zł - korekta wysokości środków zabezpieczonych na pochodne od wynagrodzeń; </t>
  </si>
  <si>
    <t>korekta planu wydatków realizowanych przez Miejski Żłobek Nr 1, w związku ze zmniejszenie planu dochodów jednostki;</t>
  </si>
  <si>
    <t>w § 4010 zmniejszenie o kwotę 19.000,00 zł - korekta wysokości środków zabezpieczonych na wynagrodzenia;</t>
  </si>
  <si>
    <t xml:space="preserve">w § 4040 zmniejszenie o kwotę 5.094,00 zł - korekta wysokości środków zabezpieczonych na dodatkowe wynagrodzenie roczne; </t>
  </si>
  <si>
    <t>w § 4110 zmniejszenie o kwotę 5.104,00 zł - korekta wysokości środków zabezpieczonych na pochodne od wynagrodzeń;</t>
  </si>
  <si>
    <t>w § 4120 zmniejszenie o kwotę 2.436,00 zł - korekta wysokości środków zabezpieczonych na pochodne od wynagrodzeń; przeniesienie środków do rozdz. 85508 § 4330</t>
  </si>
  <si>
    <t>w § 4220 zmniejszenie o kwotę 21.400,00 zł - korekta wysokości środków zabezpieczonych na zakup artykułów żywnościowych;</t>
  </si>
  <si>
    <t>w § 4410 zmniejszenie o kwotę 150,00 zł - korekta wysokości środków zabezpieczonych na podróże służbowe krajowe pracowników;</t>
  </si>
  <si>
    <t>w § 4700 zmniejszenie o kwotę 500,00 zł - korekta wysokości środków zabezpieczonych na szkolenia pracowników;</t>
  </si>
  <si>
    <t xml:space="preserve">2/ korekta planu wydatków - środki będące w dyspozycji Szkoły Podstawowej Nr 1;  </t>
  </si>
  <si>
    <t xml:space="preserve">w § 4110 zmniejszenie o kwotę 88,53 zł ze środków finansowych przeznaczonych na pochodne od wynagrodzeń (z tego: środki z dotacji z gminy Zakroczym - 22,94 zł, środki z dotacji z gminy Pomiechówek -65,59 zł) </t>
  </si>
  <si>
    <t xml:space="preserve">w § 4120 zmniejszenie o kwotę 12,61 zł ze środków finansowych przeznaczonych na pochodne od wynagrodzeń (z tego: środki z dotacji z gminy Zakroczym - 3,26 zł, środki z dotacji z gminy Pomiechówek -9,35 zł) </t>
  </si>
  <si>
    <t xml:space="preserve">w § 4440 zmniejszenie o kwotę 49,43 zł ze środków finansowych przeznaczonych na odpis na ZFŚS (z tego: środki z dotacji z gminy Zakroczym - 16,60 zł, środki z dotacji z gminy Pomiechówek -32,83 zł) </t>
  </si>
  <si>
    <t xml:space="preserve">w § 4010 zwiększenie o kwotę 515,07 zł - uzupełnienie środków z przeznaczeniem na wynagrodzenia osobowe pracowników, </t>
  </si>
  <si>
    <t xml:space="preserve">w § 4110 zwiększenie o kwotę 88,53 zł - uzupełnienie środków  z przeznaczeniem na pochodne od wynagrodzeń pracowników, </t>
  </si>
  <si>
    <t>w § 4440 zwiększenie o kwotę 49,43 zł - uzupełnienie środków z przeznaczeniem na odpis na ZFŚS,</t>
  </si>
  <si>
    <t>przeniesienia między działami (801, 854) środków będących w dyspozycji Szkoły Podstawowej Nr 1 ;</t>
  </si>
  <si>
    <t>w § 4700 zmniejszenie o kwotę 7.000,00 zł - korekta wysokości środków zabezpieczonych na szkolenia pracowników; przeniesienie środków do dz. 854 rozdz. 85446 § 4300</t>
  </si>
  <si>
    <t>w § 4300 zwiększenie o kwotę 7.000,00 zł - środki finansowe przeznaczone na zakup usług (dofinansowanie opłaty za studia dla pracowników pedagogicznych); źródło pokrycia wydatku: środki z przeniesienia z dz. 801 rozdz. 80146 z § 4700</t>
  </si>
  <si>
    <t>zwiększenie środków do dyspozycji Ośrodka Pomocy Społecznej w związku z uzyskaniem środków z Funduszu Pracy;</t>
  </si>
  <si>
    <t>3/ zwiększenie środków do dyspozycji Szkoły Podstawowej Nr 1;</t>
  </si>
  <si>
    <t>w § 4010 zwiększenie o kwotę 20.000,00 zł - uzupełnienie środków z przeznaczeniem na wynagrodzenia osobowe pracowników; źródło pokrycia wydatku: środki ze zmniejszonych wydatków budżetowych;</t>
  </si>
  <si>
    <t>zwiększenie środków do dyspozycji Zespołu Szkół Nr 2;</t>
  </si>
  <si>
    <t>w § 4010 zwiększenie o kwotę 13.000,00 zł - uzupełnienie środków z przeznaczeniem na wynagrodzenia osobowe pracowników; źródło pokrycia wydatku: środki ze zmniejszonych wydatków budżetowych;</t>
  </si>
  <si>
    <t>4/ zwiększenie środków do dyspozycji Zespołu Szkolno - Przedszkolnego Nr 1;</t>
  </si>
  <si>
    <t>w § 4260 zwiększenie o kwotę 100.000,00 zł - uzupełnienie środków na zakup energii; źródło pokrycia wydatku: środki ze zmniejszonych wydatków budżetowych;</t>
  </si>
  <si>
    <t>1/ korekta planu wydatków będących w dyspozycji Urzędu Miejskiego - Wieloosobowe stanowisko ds. Edukacji- MW;</t>
  </si>
  <si>
    <t>a/ przeniesienia środków:</t>
  </si>
  <si>
    <t>b/ zmniejszenie środków:</t>
  </si>
  <si>
    <t>2/ zwiększenie środków do dyspozycji Publicznego Przedszkola Nr 3;</t>
  </si>
  <si>
    <t xml:space="preserve">w § 4040 zmniejszenie o kwotę 17.038,00 zł - korekta wysokości środków zabezpieczonych na dodatkowe wynagrodzenie roczne; </t>
  </si>
  <si>
    <t>w § 4190 zmniejszenie o kwotę 25.000,00 zł - korekta wysokości środków zabezpieczonych na nagrody konkursowe</t>
  </si>
  <si>
    <t xml:space="preserve">w § 4270 zmniejszenie o kwotę 20.000,00 zł - korekta wysokości środków zabezpieczonych na zakup usług remontowych; </t>
  </si>
  <si>
    <t>w § 4280 zmniejszenie o kwotę 2.000,00 zł -korekta wysokości środków zabezpieczonych na zakup usług zdrowotnych (medycyna pracy);</t>
  </si>
  <si>
    <t>w § 4300 zmniejszenie o kwotę 900.000,00 zł - korekta wysokości środków zabezpieczonych na zakup usług pozostałych;</t>
  </si>
  <si>
    <t>w § 4410 zmniejszenie o kwotę 1.500,00 zł - korekta wysokości środków zabezpieczonych na podróże służbowe krajowe pracowników</t>
  </si>
  <si>
    <t xml:space="preserve">w § 4430 zmniejszenie o kwotę 49.000,00 zł - korekta wysokości środków zabezpieczonych na opłaty; </t>
  </si>
  <si>
    <t>w § 4700 zmniejszenie o kwotę 1.500,00 zł - korekta wysokości środków zabezpieczonych na szkolenia pracowników;</t>
  </si>
  <si>
    <t>korekta wysokości środków  będących w dyspozycji Ośrodka Pomocy Społecznej na realizację zadań własnych;</t>
  </si>
  <si>
    <t xml:space="preserve">w § 4210 zmniejszenie o kwotę 1.500,00 zł - korekta wysokości środków zabezpieczonych na zakup materiałów i wyposażenia do świetlicy i stołówki </t>
  </si>
  <si>
    <t>w § 4220 zmniejszenie o kwotę 1.500,00 zł - korekta wysokości środków zabezpieczonych na zakup artykułów spożywczych</t>
  </si>
  <si>
    <t>w § 4260 zmniejszenie o kwotę 3.000,00 zł - korekta wysokości środków zabezpieczonych na zakup energii</t>
  </si>
  <si>
    <t xml:space="preserve">w § 4270 zmniejszenie o kwotę 1.000,00 zł - korekta wysokości środków zabezpieczonych na zakup usług remontowych; </t>
  </si>
  <si>
    <t>w § 4300 zmniejszenie o kwotę 2.500,00 zł - korekta wysokości środków zabezpieczonych na zakup usług pozostałych;</t>
  </si>
  <si>
    <t xml:space="preserve">w § 4130 zmniejszenie o kwotę 3.500,00 zł - korekta wysokości środków zabezpieczonych na składki na ubezpieczenie zdrowotne opłacane za świadczeniobiorców </t>
  </si>
  <si>
    <t>w § 3110 zmniejszenie o kwotę 30.000,00 zł - korekta wysokości środków zabezpieczonych na  świadczenia - dodatki mieszkaniowe</t>
  </si>
  <si>
    <t>w § 3110 zmniejszenie o kwotę 15.000,00 zł - korekta wysokości środków zabezpieczonych na świadczenia - zasiłki stałe</t>
  </si>
  <si>
    <t>2/ korekta wysokości środków  będących w dyspozycji Ośrodka Pomocy Społecznej na realizację zadań własnych;</t>
  </si>
  <si>
    <t xml:space="preserve">w § 4010 zmniejszenie o kwotę 226.972,00 zł - korekta wysokości środków zabezpieczonych na wynagrodzenia pracowników; </t>
  </si>
  <si>
    <t xml:space="preserve">w § 4040 zmniejszenie o kwotę 943,00 zł - korekta wysokości środków zabezpieczonych na dodatkowe wynagrodzenie roczne; </t>
  </si>
  <si>
    <t xml:space="preserve">w § 4110 zmniejszenie o kwotę 50.000,00 zł - korekta wysokości środków zabezpieczonych na pochodne od wynagrodzeń; </t>
  </si>
  <si>
    <t xml:space="preserve">w § 4140 zmniejszenie o kwotę 5.000,00 zł - korekta wysokości środków zabezpieczonych na wpłaty na PFRON; </t>
  </si>
  <si>
    <t>w § 4260 zmniejszenie o kwotę 10.000,00 zł - korekta wysokości środków zabezpieczonych na zakup energii</t>
  </si>
  <si>
    <t>w § 4360 zmniejszenie o kwotę 1.600,00 zł - korekta wysokości środków zabezpieczonych na zakup usług telekomunikacyjnych;</t>
  </si>
  <si>
    <t>w § 4410 zmniejszenie o kwotę 1.000,00 zł - korekta wysokości środków zabezpieczonych na podróże służbowe krajowe pracowników</t>
  </si>
  <si>
    <t>w § 4700 zmniejszenie o kwotę 5.000,00 zł - korekta wysokości środków zabezpieczonych na szkolenia pracowników;</t>
  </si>
  <si>
    <t>korekta wysokości środków będących w dyspozycji Ośrodka Pomocy Społecznej na realizację zadań własnych;</t>
  </si>
  <si>
    <t xml:space="preserve">w § 4010 zmniejszenie o kwotę 130.000,00 zł - korekta wysokości środków zabezpieczonych na wynagrodzenia pracowników; </t>
  </si>
  <si>
    <t xml:space="preserve">w § 4110 zmniejszenie o kwotę 25.000,00 zł - korekta wysokości środków zabezpieczonych na pochodne od wynagrodzeń; </t>
  </si>
  <si>
    <t xml:space="preserve">w § 4120 zmniejszenie o kwotę 5.000,00 zł - korekta wysokości środków zabezpieczonych na pochodne od wynagrodzeń; </t>
  </si>
  <si>
    <t>w § 4170 zmniejszenie o kwotę 1.000,00 zł -korekta wysokości środków zabezpieczonych na wynagrodzenia bezosobowe (umowy zlecenia);</t>
  </si>
  <si>
    <t>w § 4280 zmniejszenie o kwotę 1.000,00 zł -korekta wysokości środków zabezpieczonych na zakup usług zdrowotnych (medycyna pracy);</t>
  </si>
  <si>
    <t>w § 4360 zmniejszenie o kwotę 400,00 zł - korekta wysokości środków zabezpieczonych na zakup usług telekomunikacyjnych;</t>
  </si>
  <si>
    <t>w § 4410 zmniejszenie o kwotę 700,00 zł - korekta wysokości środków zabezpieczonych na podróże służbowe krajowe pracowników</t>
  </si>
  <si>
    <t xml:space="preserve">w § 4440 zmniejszenie o kwotę 1.020,00 zł - korekta wysokości środków zabezpieczonych na odpis na ZFŚS; </t>
  </si>
  <si>
    <t xml:space="preserve">w § 3110 zmniejszenie o kwotę 46.000,00 zł - korekta wysokości środków zabezpieczonych na świadczenia w zakresie dożywiania </t>
  </si>
  <si>
    <t>2/ korekta wysokości środków będących w dyspozycji Ośrodka Pomocy Społecznej na realizację zadań własnych;</t>
  </si>
  <si>
    <t>w § 4300 zmniejszenie o kwotę 10.000,00 zł - korekta wysokości środków zabezpieczonych na zakup usług pozostałych (schronienie dla osób bezdomnych z terenu miasta );</t>
  </si>
  <si>
    <r>
      <t xml:space="preserve">  - zmniejszenie o kwotę 600.000,00 zł - korekta wysokości środków na zadaniu inwestycyjnym pn. </t>
    </r>
    <r>
      <rPr>
        <b/>
        <i/>
        <sz val="9"/>
        <rFont val="Verdana"/>
        <family val="2"/>
        <charset val="238"/>
      </rPr>
      <t>Budowa i przebudowa dróg gminnych</t>
    </r>
    <r>
      <rPr>
        <i/>
        <sz val="9"/>
        <rFont val="Verdana"/>
        <family val="2"/>
        <charset val="238"/>
      </rPr>
      <t>; zadanie objęte WPF;</t>
    </r>
  </si>
  <si>
    <r>
      <t xml:space="preserve"> - zmniejszenie o kwotę 100.000,00 zł - korekta wysokości środków na zadaniu inwestycyjnym pn.</t>
    </r>
    <r>
      <rPr>
        <b/>
        <i/>
        <sz val="9"/>
        <rFont val="Verdana"/>
        <family val="2"/>
        <charset val="238"/>
      </rPr>
      <t xml:space="preserve"> Zaprojektowanie i wyznaczenie ścieżek rowerowych w Nowym Dworze Mazowieckim - II etap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WPF</t>
    </r>
    <r>
      <rPr>
        <i/>
        <sz val="9"/>
        <rFont val="Verdana"/>
        <family val="2"/>
        <charset val="238"/>
      </rPr>
      <t>;</t>
    </r>
  </si>
  <si>
    <r>
      <t xml:space="preserve">w § 6050 zmniejszenie o kwotę 120.000,00 zł - korekta wysokości środków na zadaniu inwestycyjnym pn. </t>
    </r>
    <r>
      <rPr>
        <b/>
        <i/>
        <sz val="9"/>
        <rFont val="Verdana"/>
        <family val="2"/>
        <charset val="238"/>
      </rPr>
      <t>Budowa wielorodzinnego budynku komunalnego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WPF</t>
    </r>
    <r>
      <rPr>
        <i/>
        <sz val="9"/>
        <rFont val="Verdana"/>
        <family val="2"/>
        <charset val="238"/>
      </rPr>
      <t xml:space="preserve">; </t>
    </r>
  </si>
  <si>
    <r>
      <t xml:space="preserve">w § 6050 zmniejszenie o kwotę 34.932,00 zł - ze środków na zadaniu inwestycyjnym pn. </t>
    </r>
    <r>
      <rPr>
        <b/>
        <i/>
        <sz val="9"/>
        <rFont val="Verdana"/>
        <family val="2"/>
        <charset val="238"/>
      </rPr>
      <t>Budowa cmentarza komunalnego w Nowym Dworze Mazowieckim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WPF</t>
    </r>
    <r>
      <rPr>
        <i/>
        <sz val="9"/>
        <rFont val="Verdana"/>
        <family val="2"/>
        <charset val="238"/>
      </rPr>
      <t>; przeniesienie środków: do dz. 921 rozdz. 92195 § 6050  z przeznaczeniem na zadania inwestycyjne: 1/  pn. Zachowanie historycznego charakteru cmentarza wojennego w Modlinie Twierdzy - prace infrastrukturalne -17.466,00 zł, 2/ pn. Prace remontowe i konserwatorskie na cmentarzu wojennym w Twierdzy Modlin w związku ze 100-leciem Bitwy Warszawskiej -17.466,00 zł;</t>
    </r>
  </si>
  <si>
    <t xml:space="preserve">zwiększenie środków do dyspozycji Urzędu Miejskiego - Straż Miejska; </t>
  </si>
  <si>
    <r>
      <t>2/ zwiększenie środków</t>
    </r>
    <r>
      <rPr>
        <b/>
        <i/>
        <sz val="9"/>
        <rFont val="Verdana"/>
        <family val="2"/>
        <charset val="238"/>
      </rPr>
      <t xml:space="preserve"> związane z realizacją zadań własnych</t>
    </r>
    <r>
      <rPr>
        <i/>
        <sz val="9"/>
        <rFont val="Verdana"/>
        <family val="2"/>
        <charset val="238"/>
      </rPr>
      <t xml:space="preserve">: </t>
    </r>
  </si>
  <si>
    <r>
      <t xml:space="preserve">a/  zmniejszenie o łączną kwotę 665,64 zł - </t>
    </r>
    <r>
      <rPr>
        <b/>
        <i/>
        <sz val="9"/>
        <rFont val="Verdana"/>
        <family val="2"/>
        <charset val="238"/>
      </rPr>
      <t>korekta wysokości środków z dotacji celowych związanych z realizacją zadań na podstawie porozumień między jednostkami samorządu terytorialnego</t>
    </r>
    <r>
      <rPr>
        <i/>
        <sz val="9"/>
        <rFont val="Verdana"/>
        <family val="2"/>
        <charset val="238"/>
      </rPr>
      <t>, w związku ze zmniejszenie kwoty dotacji (z tego: z gminy Zakroczym -176,27 zł, z gminy Pomiechówek -489,37 zł);</t>
    </r>
  </si>
  <si>
    <r>
      <t xml:space="preserve"> - zmniejszenie o kwotę 100.000,00 zł - korekta wysokości środków na zadaniu inwestycyjnym pn. </t>
    </r>
    <r>
      <rPr>
        <b/>
        <i/>
        <sz val="9"/>
        <rFont val="Verdana"/>
        <family val="2"/>
        <charset val="238"/>
      </rPr>
      <t>Rozbudowa Szkoły Podstawowej Nr 5 w Nowym Dworze Mazowieckim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>;</t>
    </r>
  </si>
  <si>
    <r>
      <t xml:space="preserve"> - zmniejszenie o kwotę 100.000,00 zł - korekta wysokości środków na zadaniu inwestycyjnym pn. </t>
    </r>
    <r>
      <rPr>
        <b/>
        <i/>
        <sz val="9"/>
        <rFont val="Verdana"/>
        <family val="2"/>
        <charset val="238"/>
      </rPr>
      <t>Rozbudowa i termomodernizacja Publicznego Przedszkola Nr 5 w Zespole Szkolno-Przedszkolnym Nr 1 w Nowym Dworze Mazowieckim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WPF</t>
    </r>
    <r>
      <rPr>
        <i/>
        <sz val="9"/>
        <rFont val="Verdana"/>
        <family val="2"/>
        <charset val="238"/>
      </rPr>
      <t>;</t>
    </r>
  </si>
  <si>
    <r>
      <t xml:space="preserve">zgodnie z decyzją Wojewody Mazowieckiego Nr 313/2020 z dnia 15 października 2020r. (pismo Mazowieckiego Urzędu Wojewódzkiego Nr WF-I.3111. 15.50.2020 z dnia 19 października 2020r.)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8.294,00 zł ze środków przeznaczonych na udzielenie jednostkom samorządu terytorialnego dotacji celowej na wyposażenie szkół w podręczniki, materiały edukacyjne lub materiały ćwiczeniowe oraz na sfinansowanie kosztu zakupu podręczników, materiałów edukacyjnych lub materiałów ćwiczeniowych w przypadku szkół prowadzonych przez osoby prawne inne niż jednostki samorządu terytorialnego lub osoby fizyczne -zgodnie z postanowieniami art. 55 ust. 3 oraz art. 116 ust. 1 pkt 3 ustawy z dnia 27 października 2017r. o finasowaniu zadań oświatowych:</t>
    </r>
  </si>
  <si>
    <r>
      <t>w związku z przyznaniem</t>
    </r>
    <r>
      <rPr>
        <b/>
        <i/>
        <sz val="9"/>
        <rFont val="Verdana"/>
        <family val="2"/>
        <charset val="238"/>
      </rPr>
      <t xml:space="preserve"> środków z Funduszu Pracy na realizację Programu Asystent Rodziny na rok 2020 </t>
    </r>
    <r>
      <rPr>
        <i/>
        <sz val="9"/>
        <rFont val="Verdana"/>
        <family val="2"/>
        <charset val="238"/>
      </rPr>
      <t>(Umowa nr WPS-IV.946.2.109.2020 z dnia 15.10.2020r.) wprowadzenie planu wydatków na dofinansowanie w formie dodatku do wynagrodzenia dla asystentów rodziny z tego: § 4010 -1.416,00 zł, § 4110 - 249,00 zł, § 4120 - 35,00 zł. ; źródło pokrycia wydatku: środki ze zwiększonych dochodów budżetowych na realizację zadania;</t>
    </r>
  </si>
  <si>
    <r>
      <t xml:space="preserve"> - zwiększenie o kwotę -17.466,00 zł - uzupełnienie środków (wkład własny miasta) na realizację zadania inwestycyjnego pn. </t>
    </r>
    <r>
      <rPr>
        <b/>
        <i/>
        <sz val="9"/>
        <rFont val="Verdana"/>
        <family val="2"/>
        <charset val="238"/>
      </rPr>
      <t>Zachowanie historycznego charakteru cmentarza wojennego w Modlinie Twierdzy - prace infrastrukturalne</t>
    </r>
    <r>
      <rPr>
        <i/>
        <sz val="9"/>
        <rFont val="Verdana"/>
        <family val="2"/>
        <charset val="238"/>
      </rPr>
      <t>;</t>
    </r>
    <r>
      <rPr>
        <b/>
        <i/>
        <sz val="9"/>
        <rFont val="Verdana"/>
        <family val="2"/>
        <charset val="238"/>
      </rPr>
      <t xml:space="preserve"> zadanie nieobjęte WPF</t>
    </r>
    <r>
      <rPr>
        <i/>
        <sz val="9"/>
        <rFont val="Verdana"/>
        <family val="2"/>
        <charset val="238"/>
      </rPr>
      <t>; źródło pokrycia wydatku: środki z przeniesienia z dz. 710 rozdz. 71035 z § 6050 z zadania inwestycyjnego pn. Budowa cmentarza komunalnego w Nowym Dworze Mazowieckim;</t>
    </r>
  </si>
  <si>
    <r>
      <t xml:space="preserve"> - zwiększenie o kwotę -17.466,00 zł, - uzupełnienie środków (wkład własny miasta) na realizację zadania inwestycyjnego pn. </t>
    </r>
    <r>
      <rPr>
        <b/>
        <i/>
        <sz val="9"/>
        <rFont val="Verdana"/>
        <family val="2"/>
        <charset val="238"/>
      </rPr>
      <t>Prace remontowe i konserwatorskie na cmentarzu wojennym w Twierdzy Modlin w związku ze 100-leciem Bitwy Warszawskiej</t>
    </r>
    <r>
      <rPr>
        <i/>
        <sz val="9"/>
        <rFont val="Verdana"/>
        <family val="2"/>
        <charset val="238"/>
      </rPr>
      <t>;</t>
    </r>
    <r>
      <rPr>
        <b/>
        <i/>
        <sz val="9"/>
        <rFont val="Verdana"/>
        <family val="2"/>
        <charset val="238"/>
      </rPr>
      <t xml:space="preserve"> zadanie nieobjęte WPF</t>
    </r>
    <r>
      <rPr>
        <i/>
        <sz val="9"/>
        <rFont val="Verdana"/>
        <family val="2"/>
        <charset val="238"/>
      </rPr>
      <t>;  źródło pokrycia wydatku: środki z przeniesienia z dz. 710 rozdz. 71035 z § 6050 z zadania inwestycyjnego pn. Budowa cmentarza komunalnego w Nowym Dworze Mazowieckim;</t>
    </r>
  </si>
  <si>
    <r>
      <t xml:space="preserve">w § 6050 zmniejszenie o kwotę 245.695,00 zł - korekta wysokości środków na zadaniu inwestycyjnym pn. </t>
    </r>
    <r>
      <rPr>
        <b/>
        <i/>
        <sz val="9"/>
        <rFont val="Verdana"/>
        <family val="2"/>
        <charset val="238"/>
      </rPr>
      <t>Budowa boiska sportowego wielofunkcyjnego na Osiedlu Nr 9 w Nowym Dworze Mazowieckim</t>
    </r>
    <r>
      <rPr>
        <i/>
        <sz val="9"/>
        <rFont val="Verdana"/>
        <family val="2"/>
        <charset val="238"/>
      </rPr>
      <t>; zmienia się kwalifikację zadania z jednorocznego na zadanie objęte WPF (realizacja w latach 2020-2021);</t>
    </r>
  </si>
  <si>
    <r>
      <t xml:space="preserve">w § 6060 zwiększenie o kwotę 25.000,00 zł z przeznaczeniem na zakup wyposażenia - kosiarki samojezdnej; dotychczasowa nazwa zadania ulega zmianie i otrzymuje nowe brzmienie: </t>
    </r>
    <r>
      <rPr>
        <b/>
        <i/>
        <sz val="9"/>
        <rFont val="Verdana"/>
        <family val="2"/>
        <charset val="238"/>
      </rPr>
      <t>Zakupy inwestycyjne NOSIR - wyposażenie (maszyny czyszczące - 2 szt., kosiarka samojezdna</t>
    </r>
    <r>
      <rPr>
        <i/>
        <sz val="9"/>
        <rFont val="Verdana"/>
        <family val="2"/>
        <charset val="238"/>
      </rPr>
      <t xml:space="preserve">);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>; źródło pokrycia wydatku: środki z przeniesienia w ramach rozdz. 92601 z § 4210;</t>
    </r>
  </si>
  <si>
    <r>
      <t xml:space="preserve">1/ zwiększenie środków do dyspozycji Urzędu Miejskiego -Wydział Gospodarki Komunalnej; </t>
    </r>
    <r>
      <rPr>
        <b/>
        <i/>
        <sz val="9"/>
        <rFont val="Verdana"/>
        <family val="2"/>
        <charset val="238"/>
      </rPr>
      <t>zwiększenie planu wydatków związanych z realizacją zadań na podstawie porozumień między jednostkami samorządu terytorialnego</t>
    </r>
    <r>
      <rPr>
        <i/>
        <sz val="9"/>
        <rFont val="Verdana"/>
        <family val="2"/>
        <charset val="238"/>
      </rPr>
      <t>;</t>
    </r>
  </si>
  <si>
    <r>
      <t xml:space="preserve"> - zmniejszenie o kwotę 51.071,00 zł -korekta wysokości środków na zadaniu inwestycyjnym pn. </t>
    </r>
    <r>
      <rPr>
        <b/>
        <i/>
        <sz val="9"/>
        <rFont val="Verdana"/>
        <family val="2"/>
        <charset val="238"/>
      </rPr>
      <t>Termomodernizacja budynku Publicznego Przedszkola Nr 2 w Zespole Szkolno-Przedszkolnym Nr 3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nieobjęte WP</t>
    </r>
    <r>
      <rPr>
        <i/>
        <sz val="9"/>
        <rFont val="Verdana"/>
        <family val="2"/>
        <charset val="238"/>
      </rPr>
      <t xml:space="preserve">F; </t>
    </r>
  </si>
  <si>
    <r>
      <t xml:space="preserve"> - zmniejszenie o kwotę 125.000,00 zł -korekta wysokości środków (środki własne miasta) na zadaniu inwestycyjnym pn. </t>
    </r>
    <r>
      <rPr>
        <b/>
        <i/>
        <sz val="9"/>
        <rFont val="Verdana"/>
        <family val="2"/>
        <charset val="238"/>
      </rPr>
      <t>Modernizacja boiska ze sztuczną nawierzchnią przy Szkole Podstawowej Nr 1</t>
    </r>
    <r>
      <rPr>
        <i/>
        <sz val="9"/>
        <rFont val="Verdana"/>
        <family val="2"/>
        <charset val="238"/>
      </rPr>
      <t>;</t>
    </r>
    <r>
      <rPr>
        <b/>
        <i/>
        <sz val="9"/>
        <rFont val="Verdana"/>
        <family val="2"/>
        <charset val="238"/>
      </rPr>
      <t xml:space="preserve"> zadanie nieobjęte WPF</t>
    </r>
    <r>
      <rPr>
        <i/>
        <sz val="9"/>
        <rFont val="Verdana"/>
        <family val="2"/>
        <charset val="238"/>
      </rPr>
      <t>;</t>
    </r>
  </si>
  <si>
    <t>w § 6220 zmniejszenie o kwotę 303.916,00 zł - korekta klasyfikacji budżetowej środków przeznaczonych na dotację celową dla Państwowego Gospodarstwa Wodnego Wody Polskie w Warszawie na dofinansowanie wykonania kompleksowej dokumentacji dla przedsięwzięcia inwestycyjnego pn. „Rozbudowa prawego wału przeciwpowodziowego rzeki Wisły na Odcinku Jabłonna - Nowy Dwór Mazowiecki”; przeniesienie środków do dz. 900 rozdz. 90025 § 6220;</t>
  </si>
  <si>
    <t>w § 4300 zmniejszenie o kwotę 36.900,00 zł - korekta wysokości środków zabezpieczonych na zakup usług w zakresie transportu zbiorowego ;</t>
  </si>
  <si>
    <t>1/ przeniesienie między działami środków będących w dyspozycji Urzędu Miejskiego -Wydział Finansowy;</t>
  </si>
  <si>
    <t>w § 4300 zmniejszenie o kwotę 100.000,00 zł - korekta wysokości środków zabezpieczonych na zakup usług związanych z organizacją obchodów patriotycznych i związanych z dziedzictwem kulturowym;</t>
  </si>
  <si>
    <r>
      <t>1/ zwiększenie środków</t>
    </r>
    <r>
      <rPr>
        <b/>
        <i/>
        <sz val="9"/>
        <rFont val="Verdana"/>
        <family val="2"/>
        <charset val="238"/>
      </rPr>
      <t xml:space="preserve"> związane z realizacją zadań na podstawie umów między jednostkami samorządu terytorialnego</t>
    </r>
    <r>
      <rPr>
        <i/>
        <sz val="9"/>
        <rFont val="Verdana"/>
        <family val="2"/>
        <charset val="238"/>
      </rPr>
      <t>:</t>
    </r>
  </si>
  <si>
    <t xml:space="preserve">1/ zmniejszenie środków będących w dyspozycji Urzędu Miejskiego - Służba BHP; </t>
  </si>
  <si>
    <t xml:space="preserve">3/ zmniejszenie środków będących w dyspozycji Urzędu Miejskiego - Służba BHP; </t>
  </si>
  <si>
    <t xml:space="preserve">3/ zmniejszenie środków będących w dyspozycji Urzędu Miejskiego - Stanowisko ds. Wojskowych; </t>
  </si>
  <si>
    <t xml:space="preserve">2/ zmniejszenie środków będących w dyspozycji Urzędu Miejskiego - Służba BHP; </t>
  </si>
  <si>
    <t xml:space="preserve">zmniejszenie środków będących w dyspozycji Urzędu Miejskiego -  Stanowisko ds. Wojskowych; </t>
  </si>
  <si>
    <t>w § 3020 zmniejszenie o kwotę 14.000,00 zł -korekta wysokości środków zabezpieczonych na świadczenia rekompensujące utracone wynagrodzenie/dochód żołnierzom rezerwy w związku z powołaniem na ćwiczenia wojskowe;</t>
  </si>
  <si>
    <t xml:space="preserve">w § 4010 zmniejszenie o kwotę 515,07 zł ze środków finansowych przeznaczonych na wynagrodzenia osobowe pracowników (z tego: środki z dotacji z gminy Zakroczym -133,47 zł, środki z dotacji z gminy Pomiechówek -381,60 zł) </t>
  </si>
  <si>
    <t>w § 4120 zwiększenie o kwotę 12,61 zł - uzupełnienie środków z przeznaczeniem na pochodne od wynagrodzeń pracowników,</t>
  </si>
  <si>
    <r>
      <t>b/ zwiększenie o łączną kwotę 665,64 zł -uzupełnienie planu wydatków (</t>
    </r>
    <r>
      <rPr>
        <b/>
        <i/>
        <sz val="9"/>
        <rFont val="Verdana"/>
        <family val="2"/>
        <charset val="238"/>
      </rPr>
      <t>środki własne Miasta</t>
    </r>
    <r>
      <rPr>
        <i/>
        <sz val="9"/>
        <rFont val="Verdana"/>
        <family val="2"/>
        <charset val="238"/>
      </rPr>
      <t>), w związku ze zmniejszeniem środków z dotacji celowych; źródło pokrycia wydatku: środki ze zmniejszonych wydatków budżetowych;</t>
    </r>
  </si>
  <si>
    <t>zmniejszenie środków będących w dyspozycji Urzędu Miejskiego -Wieloosobowe Stanowisko ds. Edukacji -AO;</t>
  </si>
  <si>
    <t>1/ zwiększenie planu wydatków realizowanych przez Nowodworski Ośrodek Sportu i Rekreacji;</t>
  </si>
  <si>
    <t>2/ przeniesienia między paragrafami środków będących w dyspozycji Nowodworskiego Ośrodka Sportu i Rekreacji;</t>
  </si>
  <si>
    <t>3/ korekta wysokości środków będących w dyspozycji Nowodworskiego Ośrodka Sportu i Rekreacji;</t>
  </si>
  <si>
    <t>4/ zmniejszenie środków będących w dyspozycji Urzędu Miejskiego -Wydział Projektów Infrastrukturalnych;</t>
  </si>
  <si>
    <r>
      <t xml:space="preserve">w § 4210 zwiększenie o kwotę 22.000,00 zł - wprowadzenie środków finansowych na zakup wyposażenia: 8 radiotelefonów, 2 ładowarki (akumulator, antena, klips, ładowarka biurkowa) dla Ochotniczej Straży Pożarnej - Ratownictwo Wodne w Nowym Dworze Mazowieckim, </t>
    </r>
    <r>
      <rPr>
        <b/>
        <i/>
        <sz val="9"/>
        <rFont val="Verdana"/>
        <family val="2"/>
        <charset val="238"/>
      </rPr>
      <t xml:space="preserve">w związku z otrzymaną dotacją celową dla  pomoc finansową </t>
    </r>
    <r>
      <rPr>
        <i/>
        <sz val="9"/>
        <rFont val="Verdana"/>
        <family val="2"/>
        <charset val="238"/>
      </rPr>
      <t>z Urzędu Marszałkowskiego Województwa Mazowieckiego w Warszawie; źródło pokrycia wydatku: środki ze zwiększonych dochodów - dotacji celowej;</t>
    </r>
  </si>
  <si>
    <r>
      <t>w § 6060 zwiększenie o kwotę 21.870,00 zł - wprowadzenie środków finansowych z przeznaczeniem na zadanie inwestycyjne pn. "</t>
    </r>
    <r>
      <rPr>
        <b/>
        <i/>
        <sz val="9"/>
        <rFont val="Verdana"/>
        <family val="2"/>
        <charset val="238"/>
      </rPr>
      <t>Zakup syreny alarmowej dla OSP w Nowym Dworze Mazowieckim</t>
    </r>
    <r>
      <rPr>
        <i/>
        <sz val="9"/>
        <rFont val="Verdana"/>
        <family val="2"/>
        <charset val="238"/>
      </rPr>
      <t xml:space="preserve">";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 xml:space="preserve"> ; źródło pokrycia wydatku: środki ze zmniejszenia wydatków budżetowych;</t>
    </r>
  </si>
  <si>
    <t>w § 4430 zmniejszenie o kwotę 8.000,00 zł - korekta wysokości środków zabezpieczonych na opłaty za korzystanie ze środowiska; środki na wydatki Ochrony Środowiska i Gospodarki Wodnej;</t>
  </si>
  <si>
    <t>zmniejszenie środków będących w dyspozycji Urzędu Miejskiego -Wydział Gospodarki Komunalnej; środki na wydatki Ochrony Środowiska i Gospodarki Wodnej;</t>
  </si>
  <si>
    <t>w § 2800 zmniejszenie o kwotę 15.640,00 zł - korekta wysokości środków zabezpieczonych na  dotację celową dla Nowodworskiego Ośrodka Kultury (organizacja imprezy kulturalnej pn. XI Manewry Kabaretowe);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</si>
</sst>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20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9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10"/>
      <color rgb="FFFF0000"/>
      <name val="Arial CE"/>
      <charset val="238"/>
    </font>
    <font>
      <b/>
      <sz val="9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charset val="238"/>
    </font>
    <font>
      <b/>
      <i/>
      <sz val="10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7" fillId="0" borderId="0" xfId="0" applyFont="1" applyFill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2" borderId="0" xfId="0" applyFont="1" applyFill="1" applyAlignment="1">
      <alignment horizontal="center" shrinkToFit="1"/>
    </xf>
    <xf numFmtId="0" fontId="11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8" fillId="0" borderId="0" xfId="0" applyFont="1" applyFill="1"/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3" fillId="3" borderId="5" xfId="0" applyFont="1" applyFill="1" applyBorder="1" applyAlignment="1">
      <alignment horizontal="center" vertical="center" shrinkToFit="1"/>
    </xf>
    <xf numFmtId="4" fontId="12" fillId="3" borderId="6" xfId="0" applyNumberFormat="1" applyFont="1" applyFill="1" applyBorder="1" applyAlignment="1">
      <alignment horizontal="right" vertical="center" shrinkToFit="1"/>
    </xf>
    <xf numFmtId="4" fontId="12" fillId="3" borderId="7" xfId="0" applyNumberFormat="1" applyFont="1" applyFill="1" applyBorder="1" applyAlignment="1">
      <alignment horizontal="right" vertical="center" shrinkToFit="1"/>
    </xf>
    <xf numFmtId="4" fontId="12" fillId="3" borderId="8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horizontal="right" vertical="center" shrinkToFit="1"/>
    </xf>
    <xf numFmtId="4" fontId="12" fillId="3" borderId="5" xfId="0" applyNumberFormat="1" applyFont="1" applyFill="1" applyBorder="1" applyAlignment="1">
      <alignment horizontal="right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4" fontId="13" fillId="3" borderId="13" xfId="0" applyNumberFormat="1" applyFont="1" applyFill="1" applyBorder="1" applyAlignment="1">
      <alignment horizontal="right" vertical="center" shrinkToFit="1"/>
    </xf>
    <xf numFmtId="4" fontId="13" fillId="3" borderId="14" xfId="0" applyNumberFormat="1" applyFont="1" applyFill="1" applyBorder="1" applyAlignment="1">
      <alignment horizontal="right" vertical="center" shrinkToFit="1"/>
    </xf>
    <xf numFmtId="4" fontId="13" fillId="3" borderId="15" xfId="0" applyNumberFormat="1" applyFont="1" applyFill="1" applyBorder="1" applyAlignment="1">
      <alignment horizontal="right" vertical="center" shrinkToFit="1"/>
    </xf>
    <xf numFmtId="4" fontId="12" fillId="0" borderId="16" xfId="0" applyNumberFormat="1" applyFont="1" applyFill="1" applyBorder="1" applyAlignment="1">
      <alignment horizontal="right" vertical="center" shrinkToFit="1"/>
    </xf>
    <xf numFmtId="4" fontId="12" fillId="0" borderId="7" xfId="0" applyNumberFormat="1" applyFont="1" applyFill="1" applyBorder="1" applyAlignment="1">
      <alignment horizontal="right" vertical="center" shrinkToFit="1"/>
    </xf>
    <xf numFmtId="4" fontId="12" fillId="0" borderId="8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 shrinkToFit="1"/>
    </xf>
    <xf numFmtId="4" fontId="12" fillId="0" borderId="6" xfId="0" applyNumberFormat="1" applyFont="1" applyFill="1" applyBorder="1" applyAlignment="1">
      <alignment horizontal="right" vertical="center" shrinkToFit="1"/>
    </xf>
    <xf numFmtId="4" fontId="12" fillId="0" borderId="11" xfId="0" applyNumberFormat="1" applyFont="1" applyFill="1" applyBorder="1" applyAlignment="1">
      <alignment horizontal="right" vertical="center" shrinkToFit="1"/>
    </xf>
    <xf numFmtId="4" fontId="12" fillId="0" borderId="5" xfId="0" applyNumberFormat="1" applyFont="1" applyFill="1" applyBorder="1" applyAlignment="1">
      <alignment horizontal="right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4" fontId="13" fillId="0" borderId="13" xfId="0" applyNumberFormat="1" applyFont="1" applyFill="1" applyBorder="1" applyAlignment="1">
      <alignment horizontal="right" vertical="center" shrinkToFit="1"/>
    </xf>
    <xf numFmtId="4" fontId="13" fillId="0" borderId="14" xfId="0" applyNumberFormat="1" applyFont="1" applyFill="1" applyBorder="1" applyAlignment="1">
      <alignment horizontal="right" vertical="center" shrinkToFit="1"/>
    </xf>
    <xf numFmtId="4" fontId="13" fillId="0" borderId="15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4" fontId="13" fillId="3" borderId="8" xfId="0" applyNumberFormat="1" applyFont="1" applyFill="1" applyBorder="1" applyAlignment="1">
      <alignment horizontal="right" vertical="center" shrinkToFit="1"/>
    </xf>
    <xf numFmtId="4" fontId="13" fillId="3" borderId="5" xfId="0" applyNumberFormat="1" applyFont="1" applyFill="1" applyBorder="1" applyAlignment="1">
      <alignment horizontal="right" vertical="center" shrinkToFit="1"/>
    </xf>
    <xf numFmtId="4" fontId="13" fillId="0" borderId="8" xfId="0" applyNumberFormat="1" applyFont="1" applyFill="1" applyBorder="1" applyAlignment="1">
      <alignment horizontal="right" vertical="center" shrinkToFit="1"/>
    </xf>
    <xf numFmtId="4" fontId="13" fillId="0" borderId="9" xfId="0" applyNumberFormat="1" applyFont="1" applyFill="1" applyBorder="1" applyAlignment="1">
      <alignment horizontal="right" vertical="center" shrinkToFit="1"/>
    </xf>
    <xf numFmtId="4" fontId="12" fillId="0" borderId="10" xfId="0" applyNumberFormat="1" applyFont="1" applyFill="1" applyBorder="1" applyAlignment="1">
      <alignment horizontal="right" vertical="center" shrinkToFit="1"/>
    </xf>
    <xf numFmtId="4" fontId="13" fillId="0" borderId="11" xfId="0" applyNumberFormat="1" applyFont="1" applyFill="1" applyBorder="1" applyAlignment="1">
      <alignment horizontal="right" vertical="center" shrinkToFit="1"/>
    </xf>
    <xf numFmtId="4" fontId="13" fillId="3" borderId="7" xfId="0" applyNumberFormat="1" applyFont="1" applyFill="1" applyBorder="1" applyAlignment="1">
      <alignment horizontal="right" vertical="center" shrinkToFit="1"/>
    </xf>
    <xf numFmtId="4" fontId="13" fillId="0" borderId="7" xfId="0" applyNumberFormat="1" applyFont="1" applyFill="1" applyBorder="1" applyAlignment="1">
      <alignment horizontal="right" vertical="center" shrinkToFit="1"/>
    </xf>
    <xf numFmtId="4" fontId="12" fillId="0" borderId="9" xfId="0" applyNumberFormat="1" applyFont="1" applyFill="1" applyBorder="1" applyAlignment="1">
      <alignment horizontal="right" vertical="center" shrinkToFit="1"/>
    </xf>
    <xf numFmtId="4" fontId="13" fillId="0" borderId="12" xfId="0" applyNumberFormat="1" applyFont="1" applyFill="1" applyBorder="1" applyAlignment="1">
      <alignment horizontal="right" vertical="center" shrinkToFit="1"/>
    </xf>
    <xf numFmtId="4" fontId="13" fillId="0" borderId="17" xfId="0" applyNumberFormat="1" applyFont="1" applyFill="1" applyBorder="1" applyAlignment="1">
      <alignment horizontal="right" vertical="center" shrinkToFit="1"/>
    </xf>
    <xf numFmtId="4" fontId="12" fillId="3" borderId="16" xfId="0" applyNumberFormat="1" applyFont="1" applyFill="1" applyBorder="1" applyAlignment="1">
      <alignment horizontal="right" vertical="center" shrinkToFit="1"/>
    </xf>
    <xf numFmtId="4" fontId="13" fillId="3" borderId="11" xfId="0" applyNumberFormat="1" applyFont="1" applyFill="1" applyBorder="1" applyAlignment="1">
      <alignment horizontal="right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4" fontId="12" fillId="3" borderId="9" xfId="0" applyNumberFormat="1" applyFont="1" applyFill="1" applyBorder="1" applyAlignment="1">
      <alignment horizontal="right" vertical="center" shrinkToFit="1"/>
    </xf>
    <xf numFmtId="4" fontId="13" fillId="0" borderId="6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vertical="center" shrinkToFit="1"/>
    </xf>
    <xf numFmtId="0" fontId="17" fillId="0" borderId="0" xfId="0" applyFont="1" applyFill="1"/>
    <xf numFmtId="0" fontId="14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left" vertical="center" shrinkToFit="1"/>
    </xf>
    <xf numFmtId="0" fontId="14" fillId="3" borderId="13" xfId="0" applyFont="1" applyFill="1" applyBorder="1" applyAlignment="1">
      <alignment horizontal="left" vertical="center" shrinkToFit="1"/>
    </xf>
    <xf numFmtId="0" fontId="14" fillId="0" borderId="6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3" borderId="16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justify" shrinkToFit="1"/>
    </xf>
    <xf numFmtId="0" fontId="15" fillId="2" borderId="1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4" fontId="13" fillId="3" borderId="12" xfId="0" applyNumberFormat="1" applyFont="1" applyFill="1" applyBorder="1" applyAlignment="1">
      <alignment horizontal="right" vertical="center" shrinkToFit="1"/>
    </xf>
    <xf numFmtId="4" fontId="13" fillId="0" borderId="18" xfId="0" applyNumberFormat="1" applyFont="1" applyFill="1" applyBorder="1" applyAlignment="1">
      <alignment horizontal="right" vertical="center" shrinkToFit="1"/>
    </xf>
    <xf numFmtId="4" fontId="13" fillId="0" borderId="10" xfId="0" applyNumberFormat="1" applyFont="1" applyFill="1" applyBorder="1" applyAlignment="1">
      <alignment horizontal="right" vertical="center" shrinkToFi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center" vertical="center" shrinkToFit="1"/>
    </xf>
    <xf numFmtId="4" fontId="13" fillId="3" borderId="17" xfId="0" applyNumberFormat="1" applyFont="1" applyFill="1" applyBorder="1" applyAlignment="1">
      <alignment horizontal="right" vertical="center" shrinkToFit="1"/>
    </xf>
    <xf numFmtId="4" fontId="0" fillId="0" borderId="0" xfId="0" applyNumberFormat="1"/>
    <xf numFmtId="0" fontId="13" fillId="4" borderId="8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12" xfId="0" applyFont="1" applyFill="1" applyBorder="1" applyAlignment="1">
      <alignment horizontal="center" vertical="center" shrinkToFit="1"/>
    </xf>
    <xf numFmtId="0" fontId="12" fillId="4" borderId="8" xfId="0" applyFont="1" applyFill="1" applyBorder="1" applyAlignment="1">
      <alignment horizontal="center" vertical="center" shrinkToFit="1"/>
    </xf>
    <xf numFmtId="4" fontId="12" fillId="5" borderId="7" xfId="0" applyNumberFormat="1" applyFont="1" applyFill="1" applyBorder="1" applyAlignment="1">
      <alignment horizontal="right" vertical="center" shrinkToFit="1"/>
    </xf>
    <xf numFmtId="4" fontId="12" fillId="5" borderId="11" xfId="0" applyNumberFormat="1" applyFont="1" applyFill="1" applyBorder="1" applyAlignment="1">
      <alignment horizontal="right" vertical="center" shrinkToFit="1"/>
    </xf>
    <xf numFmtId="4" fontId="13" fillId="5" borderId="14" xfId="0" applyNumberFormat="1" applyFont="1" applyFill="1" applyBorder="1" applyAlignment="1">
      <alignment horizontal="right" vertical="center" shrinkToFit="1"/>
    </xf>
    <xf numFmtId="4" fontId="12" fillId="5" borderId="5" xfId="0" applyNumberFormat="1" applyFont="1" applyFill="1" applyBorder="1" applyAlignment="1">
      <alignment horizontal="right" vertical="center" shrinkToFit="1"/>
    </xf>
    <xf numFmtId="4" fontId="13" fillId="5" borderId="13" xfId="0" applyNumberFormat="1" applyFont="1" applyFill="1" applyBorder="1" applyAlignment="1">
      <alignment horizontal="right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0" fillId="0" borderId="0" xfId="0" applyFont="1"/>
    <xf numFmtId="0" fontId="14" fillId="2" borderId="0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15" fillId="2" borderId="0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left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13" xfId="0" applyFont="1" applyFill="1" applyBorder="1" applyAlignment="1">
      <alignment horizontal="left" vertical="center" shrinkToFit="1"/>
    </xf>
    <xf numFmtId="4" fontId="5" fillId="2" borderId="0" xfId="0" applyNumberFormat="1" applyFont="1" applyFill="1" applyAlignment="1">
      <alignment horizontal="center" shrinkToFit="1"/>
    </xf>
    <xf numFmtId="4" fontId="6" fillId="0" borderId="0" xfId="0" applyNumberFormat="1" applyFont="1" applyBorder="1" applyAlignment="1">
      <alignment horizontal="justify" shrinkToFit="1"/>
    </xf>
    <xf numFmtId="4" fontId="11" fillId="0" borderId="0" xfId="0" applyNumberFormat="1" applyFont="1" applyAlignment="1">
      <alignment vertical="center" shrinkToFit="1"/>
    </xf>
    <xf numFmtId="4" fontId="5" fillId="2" borderId="0" xfId="0" applyNumberFormat="1" applyFont="1" applyFill="1" applyBorder="1" applyAlignment="1">
      <alignment horizontal="left" vertical="top" shrinkToFit="1"/>
    </xf>
    <xf numFmtId="4" fontId="6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21" fillId="0" borderId="0" xfId="0" applyFont="1"/>
    <xf numFmtId="4" fontId="13" fillId="0" borderId="5" xfId="0" applyNumberFormat="1" applyFont="1" applyFill="1" applyBorder="1" applyAlignment="1">
      <alignment horizontal="right" vertical="center" shrinkToFit="1"/>
    </xf>
    <xf numFmtId="0" fontId="15" fillId="2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 shrinkToFit="1"/>
    </xf>
    <xf numFmtId="4" fontId="13" fillId="3" borderId="8" xfId="0" applyNumberFormat="1" applyFont="1" applyFill="1" applyBorder="1" applyAlignment="1">
      <alignment vertical="center" shrinkToFit="1"/>
    </xf>
    <xf numFmtId="4" fontId="12" fillId="3" borderId="5" xfId="0" applyNumberFormat="1" applyFont="1" applyFill="1" applyBorder="1" applyAlignment="1">
      <alignment vertical="center" shrinkToFit="1"/>
    </xf>
    <xf numFmtId="4" fontId="13" fillId="3" borderId="16" xfId="0" applyNumberFormat="1" applyFont="1" applyFill="1" applyBorder="1" applyAlignment="1">
      <alignment horizontal="right" vertical="center" shrinkToFit="1"/>
    </xf>
    <xf numFmtId="4" fontId="20" fillId="3" borderId="7" xfId="0" applyNumberFormat="1" applyFont="1" applyFill="1" applyBorder="1" applyAlignment="1">
      <alignment vertical="center" shrinkToFit="1"/>
    </xf>
    <xf numFmtId="0" fontId="14" fillId="0" borderId="16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vertical="center" shrinkToFi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right"/>
    </xf>
    <xf numFmtId="4" fontId="12" fillId="3" borderId="10" xfId="0" applyNumberFormat="1" applyFont="1" applyFill="1" applyBorder="1" applyAlignment="1">
      <alignment horizontal="right" vertical="center" shrinkToFit="1"/>
    </xf>
    <xf numFmtId="4" fontId="13" fillId="3" borderId="9" xfId="0" applyNumberFormat="1" applyFont="1" applyFill="1" applyBorder="1" applyAlignment="1">
      <alignment horizontal="right" vertical="center" shrinkToFit="1"/>
    </xf>
    <xf numFmtId="4" fontId="13" fillId="3" borderId="10" xfId="0" applyNumberFormat="1" applyFont="1" applyFill="1" applyBorder="1" applyAlignment="1">
      <alignment horizontal="right" vertical="center" shrinkToFit="1"/>
    </xf>
    <xf numFmtId="4" fontId="13" fillId="3" borderId="16" xfId="0" applyNumberFormat="1" applyFont="1" applyFill="1" applyBorder="1" applyAlignment="1">
      <alignment vertical="center" shrinkToFit="1"/>
    </xf>
    <xf numFmtId="4" fontId="6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6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0" fillId="0" borderId="0" xfId="0" applyFill="1"/>
    <xf numFmtId="0" fontId="21" fillId="0" borderId="0" xfId="0" applyFont="1" applyFill="1"/>
    <xf numFmtId="4" fontId="0" fillId="0" borderId="0" xfId="0" applyNumberFormat="1" applyFill="1" applyAlignment="1">
      <alignment shrinkToFit="1"/>
    </xf>
    <xf numFmtId="4" fontId="15" fillId="2" borderId="0" xfId="0" applyNumberFormat="1" applyFont="1" applyFill="1" applyBorder="1"/>
    <xf numFmtId="4" fontId="15" fillId="2" borderId="0" xfId="0" applyNumberFormat="1" applyFont="1" applyFill="1" applyBorder="1" applyAlignment="1">
      <alignment horizontal="right"/>
    </xf>
    <xf numFmtId="4" fontId="22" fillId="2" borderId="0" xfId="0" applyNumberFormat="1" applyFont="1" applyFill="1" applyBorder="1" applyAlignment="1">
      <alignment horizontal="right"/>
    </xf>
    <xf numFmtId="4" fontId="14" fillId="2" borderId="0" xfId="0" applyNumberFormat="1" applyFont="1" applyFill="1" applyBorder="1" applyAlignment="1">
      <alignment vertical="center" shrinkToFit="1"/>
    </xf>
    <xf numFmtId="4" fontId="15" fillId="2" borderId="0" xfId="0" applyNumberFormat="1" applyFont="1" applyFill="1" applyBorder="1" applyAlignment="1">
      <alignment vertical="center" shrinkToFit="1"/>
    </xf>
    <xf numFmtId="4" fontId="0" fillId="0" borderId="0" xfId="0" applyNumberFormat="1" applyFill="1"/>
    <xf numFmtId="4" fontId="0" fillId="2" borderId="0" xfId="0" applyNumberFormat="1" applyFill="1"/>
    <xf numFmtId="4" fontId="15" fillId="2" borderId="0" xfId="0" applyNumberFormat="1" applyFont="1" applyFill="1" applyBorder="1" applyAlignment="1">
      <alignment horizontal="right" shrinkToFit="1"/>
    </xf>
    <xf numFmtId="4" fontId="14" fillId="2" borderId="0" xfId="0" applyNumberFormat="1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shrinkToFit="1"/>
    </xf>
    <xf numFmtId="4" fontId="14" fillId="2" borderId="0" xfId="0" applyNumberFormat="1" applyFont="1" applyFill="1" applyBorder="1" applyAlignment="1">
      <alignment horizontal="right" shrinkToFit="1"/>
    </xf>
    <xf numFmtId="4" fontId="20" fillId="2" borderId="0" xfId="0" applyNumberFormat="1" applyFont="1" applyFill="1" applyBorder="1" applyAlignment="1">
      <alignment horizontal="right" shrinkToFit="1"/>
    </xf>
    <xf numFmtId="4" fontId="26" fillId="0" borderId="0" xfId="0" applyNumberFormat="1" applyFont="1" applyFill="1" applyBorder="1" applyAlignment="1">
      <alignment horizontal="left" vertical="center" shrinkToFit="1"/>
    </xf>
    <xf numFmtId="0" fontId="26" fillId="0" borderId="0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 applyAlignment="1">
      <alignment horizontal="center" vertical="center" wrapText="1"/>
    </xf>
    <xf numFmtId="0" fontId="31" fillId="0" borderId="0" xfId="0" applyFont="1" applyFill="1"/>
    <xf numFmtId="0" fontId="32" fillId="0" borderId="0" xfId="0" applyFont="1" applyFill="1"/>
    <xf numFmtId="0" fontId="32" fillId="0" borderId="0" xfId="0" applyFont="1" applyFill="1" applyBorder="1"/>
    <xf numFmtId="0" fontId="31" fillId="0" borderId="0" xfId="0" applyFont="1" applyFill="1" applyBorder="1"/>
    <xf numFmtId="0" fontId="32" fillId="0" borderId="0" xfId="0" applyFont="1" applyFill="1" applyAlignment="1">
      <alignment vertical="center"/>
    </xf>
    <xf numFmtId="0" fontId="33" fillId="0" borderId="0" xfId="0" applyFont="1" applyFill="1"/>
    <xf numFmtId="0" fontId="34" fillId="0" borderId="0" xfId="0" applyFont="1" applyFill="1" applyBorder="1"/>
    <xf numFmtId="0" fontId="34" fillId="0" borderId="0" xfId="0" applyFont="1" applyFill="1"/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Alignment="1">
      <alignment vertical="center"/>
    </xf>
    <xf numFmtId="4" fontId="27" fillId="0" borderId="0" xfId="0" applyNumberFormat="1" applyFont="1" applyFill="1" applyAlignment="1">
      <alignment shrinkToFit="1"/>
    </xf>
    <xf numFmtId="0" fontId="33" fillId="0" borderId="0" xfId="0" applyFont="1" applyFill="1" applyBorder="1"/>
    <xf numFmtId="0" fontId="21" fillId="0" borderId="0" xfId="0" applyFont="1" applyFill="1" applyBorder="1"/>
    <xf numFmtId="0" fontId="21" fillId="0" borderId="0" xfId="0" applyFont="1" applyBorder="1"/>
    <xf numFmtId="0" fontId="16" fillId="0" borderId="6" xfId="0" applyFont="1" applyFill="1" applyBorder="1" applyAlignment="1">
      <alignment horizontal="left" vertical="center" wrapText="1" shrinkToFit="1"/>
    </xf>
    <xf numFmtId="0" fontId="16" fillId="0" borderId="0" xfId="0" applyFont="1" applyFill="1" applyBorder="1" applyAlignment="1">
      <alignment horizontal="left" vertical="center" wrapText="1" shrinkToFit="1"/>
    </xf>
    <xf numFmtId="0" fontId="16" fillId="0" borderId="20" xfId="0" applyFont="1" applyFill="1" applyBorder="1" applyAlignment="1">
      <alignment horizontal="left" vertical="center" wrapText="1" shrinkToFit="1"/>
    </xf>
    <xf numFmtId="0" fontId="16" fillId="0" borderId="13" xfId="0" applyFont="1" applyFill="1" applyBorder="1" applyAlignment="1">
      <alignment horizontal="left" vertical="center" wrapText="1" shrinkToFit="1"/>
    </xf>
    <xf numFmtId="0" fontId="16" fillId="0" borderId="23" xfId="0" applyFont="1" applyFill="1" applyBorder="1" applyAlignment="1">
      <alignment horizontal="left" vertical="center" wrapText="1" shrinkToFit="1"/>
    </xf>
    <xf numFmtId="0" fontId="16" fillId="0" borderId="21" xfId="0" applyFont="1" applyFill="1" applyBorder="1" applyAlignment="1">
      <alignment horizontal="left" vertical="center" wrapText="1" shrinkToFit="1"/>
    </xf>
    <xf numFmtId="0" fontId="16" fillId="0" borderId="16" xfId="0" applyFont="1" applyFill="1" applyBorder="1" applyAlignment="1">
      <alignment horizontal="left" vertical="center" wrapText="1" shrinkToFit="1"/>
    </xf>
    <xf numFmtId="0" fontId="16" fillId="0" borderId="28" xfId="0" applyFont="1" applyFill="1" applyBorder="1" applyAlignment="1">
      <alignment horizontal="left" vertical="center" wrapText="1" shrinkToFit="1"/>
    </xf>
    <xf numFmtId="0" fontId="16" fillId="0" borderId="19" xfId="0" applyFont="1" applyFill="1" applyBorder="1" applyAlignment="1">
      <alignment horizontal="left" vertical="center" wrapText="1" shrinkToFit="1"/>
    </xf>
    <xf numFmtId="0" fontId="12" fillId="4" borderId="8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45" shrinkToFit="1"/>
    </xf>
    <xf numFmtId="0" fontId="18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justify" vertical="center" shrinkToFit="1"/>
    </xf>
    <xf numFmtId="0" fontId="14" fillId="2" borderId="5" xfId="0" applyFont="1" applyFill="1" applyBorder="1" applyAlignment="1">
      <alignment horizontal="justify" vertical="center" shrinkToFit="1"/>
    </xf>
    <xf numFmtId="0" fontId="14" fillId="2" borderId="12" xfId="0" applyFont="1" applyFill="1" applyBorder="1" applyAlignment="1">
      <alignment horizontal="justify" vertical="center" shrinkToFit="1"/>
    </xf>
    <xf numFmtId="0" fontId="24" fillId="0" borderId="8" xfId="0" applyFont="1" applyFill="1" applyBorder="1" applyAlignment="1">
      <alignment horizontal="center" vertical="center" wrapText="1" shrinkToFit="1"/>
    </xf>
    <xf numFmtId="0" fontId="24" fillId="0" borderId="12" xfId="0" applyFont="1" applyFill="1" applyBorder="1" applyAlignment="1">
      <alignment horizontal="center" vertical="center" wrapText="1" shrinkToFi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19" fillId="4" borderId="5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87424"/>
        <c:axId val="194285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85464"/>
        <c:axId val="194284288"/>
      </c:lineChart>
      <c:catAx>
        <c:axId val="194287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58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285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7424"/>
        <c:crosses val="autoZero"/>
        <c:crossBetween val="between"/>
      </c:valAx>
      <c:catAx>
        <c:axId val="194285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84288"/>
        <c:crosses val="autoZero"/>
        <c:auto val="0"/>
        <c:lblAlgn val="ctr"/>
        <c:lblOffset val="100"/>
        <c:noMultiLvlLbl val="0"/>
      </c:catAx>
      <c:valAx>
        <c:axId val="194284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85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25576"/>
        <c:axId val="189522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25968"/>
        <c:axId val="189522048"/>
      </c:lineChart>
      <c:catAx>
        <c:axId val="189525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2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22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5576"/>
        <c:crosses val="autoZero"/>
        <c:crossBetween val="between"/>
      </c:valAx>
      <c:catAx>
        <c:axId val="189525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22048"/>
        <c:crosses val="autoZero"/>
        <c:auto val="0"/>
        <c:lblAlgn val="ctr"/>
        <c:lblOffset val="100"/>
        <c:noMultiLvlLbl val="0"/>
      </c:catAx>
      <c:valAx>
        <c:axId val="189522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25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26752"/>
        <c:axId val="189522440"/>
      </c:barChart>
      <c:catAx>
        <c:axId val="18952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24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22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6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27144"/>
        <c:axId val="189527928"/>
      </c:barChart>
      <c:catAx>
        <c:axId val="189527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7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527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7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28320"/>
        <c:axId val="189528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24400"/>
        <c:axId val="189524792"/>
      </c:lineChart>
      <c:catAx>
        <c:axId val="189528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8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28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8320"/>
        <c:crosses val="autoZero"/>
        <c:crossBetween val="between"/>
      </c:valAx>
      <c:catAx>
        <c:axId val="189524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24792"/>
        <c:crosses val="autoZero"/>
        <c:auto val="0"/>
        <c:lblAlgn val="ctr"/>
        <c:lblOffset val="100"/>
        <c:noMultiLvlLbl val="0"/>
      </c:catAx>
      <c:valAx>
        <c:axId val="189524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24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22120"/>
        <c:axId val="190022512"/>
      </c:barChart>
      <c:catAx>
        <c:axId val="190022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25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022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2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24472"/>
        <c:axId val="190028784"/>
      </c:barChart>
      <c:catAx>
        <c:axId val="190024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8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028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4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23296"/>
        <c:axId val="190028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25648"/>
        <c:axId val="190022904"/>
      </c:lineChart>
      <c:catAx>
        <c:axId val="19002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8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028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3296"/>
        <c:crosses val="autoZero"/>
        <c:crossBetween val="between"/>
      </c:valAx>
      <c:catAx>
        <c:axId val="190025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22904"/>
        <c:crosses val="autoZero"/>
        <c:auto val="0"/>
        <c:lblAlgn val="ctr"/>
        <c:lblOffset val="100"/>
        <c:noMultiLvlLbl val="0"/>
      </c:catAx>
      <c:valAx>
        <c:axId val="190022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25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23688"/>
        <c:axId val="190024864"/>
      </c:barChart>
      <c:catAx>
        <c:axId val="190023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4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024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3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26040"/>
        <c:axId val="190026824"/>
      </c:barChart>
      <c:catAx>
        <c:axId val="190026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6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26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6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27608"/>
        <c:axId val="190028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31352"/>
        <c:axId val="197230960"/>
      </c:lineChart>
      <c:catAx>
        <c:axId val="190027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83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028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27608"/>
        <c:crosses val="autoZero"/>
        <c:crossBetween val="between"/>
      </c:valAx>
      <c:catAx>
        <c:axId val="197231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30960"/>
        <c:crosses val="autoZero"/>
        <c:auto val="0"/>
        <c:lblAlgn val="ctr"/>
        <c:lblOffset val="100"/>
        <c:noMultiLvlLbl val="0"/>
      </c:catAx>
      <c:valAx>
        <c:axId val="197230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31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14568"/>
        <c:axId val="189809864"/>
      </c:barChart>
      <c:catAx>
        <c:axId val="189814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09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09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14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28608"/>
        <c:axId val="197229000"/>
      </c:barChart>
      <c:catAx>
        <c:axId val="197228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9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29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8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33312"/>
        <c:axId val="197231744"/>
      </c:barChart>
      <c:catAx>
        <c:axId val="197233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1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31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3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32136"/>
        <c:axId val="197235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34096"/>
        <c:axId val="197234488"/>
      </c:lineChart>
      <c:catAx>
        <c:axId val="197232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5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35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2136"/>
        <c:crosses val="autoZero"/>
        <c:crossBetween val="between"/>
      </c:valAx>
      <c:catAx>
        <c:axId val="197234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34488"/>
        <c:crosses val="autoZero"/>
        <c:auto val="0"/>
        <c:lblAlgn val="ctr"/>
        <c:lblOffset val="100"/>
        <c:noMultiLvlLbl val="0"/>
      </c:catAx>
      <c:valAx>
        <c:axId val="197234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34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30568"/>
        <c:axId val="197227432"/>
      </c:barChart>
      <c:catAx>
        <c:axId val="197230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74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27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0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39584"/>
        <c:axId val="197232920"/>
      </c:barChart>
      <c:catAx>
        <c:axId val="197239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29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32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9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32528"/>
        <c:axId val="197236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34880"/>
        <c:axId val="197227824"/>
      </c:lineChart>
      <c:catAx>
        <c:axId val="197232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60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36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2528"/>
        <c:crosses val="autoZero"/>
        <c:crossBetween val="between"/>
      </c:valAx>
      <c:catAx>
        <c:axId val="197234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27824"/>
        <c:crosses val="autoZero"/>
        <c:auto val="0"/>
        <c:lblAlgn val="ctr"/>
        <c:lblOffset val="100"/>
        <c:noMultiLvlLbl val="0"/>
      </c:catAx>
      <c:valAx>
        <c:axId val="197227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34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37232"/>
        <c:axId val="197238408"/>
      </c:barChart>
      <c:catAx>
        <c:axId val="197237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84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38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7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38800"/>
        <c:axId val="197239192"/>
      </c:barChart>
      <c:catAx>
        <c:axId val="197238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9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39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8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29392"/>
        <c:axId val="197239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41152"/>
        <c:axId val="197242720"/>
      </c:lineChart>
      <c:catAx>
        <c:axId val="197229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99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39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9392"/>
        <c:crosses val="autoZero"/>
        <c:crossBetween val="between"/>
      </c:valAx>
      <c:catAx>
        <c:axId val="197241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42720"/>
        <c:crosses val="autoZero"/>
        <c:auto val="0"/>
        <c:lblAlgn val="ctr"/>
        <c:lblOffset val="100"/>
        <c:noMultiLvlLbl val="0"/>
      </c:catAx>
      <c:valAx>
        <c:axId val="197242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41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40760"/>
        <c:axId val="197241544"/>
      </c:barChart>
      <c:catAx>
        <c:axId val="197240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415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41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40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12608"/>
        <c:axId val="189813392"/>
      </c:barChart>
      <c:catAx>
        <c:axId val="189812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1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813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12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43112"/>
        <c:axId val="197242328"/>
      </c:barChart>
      <c:catAx>
        <c:axId val="197243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42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42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43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04888"/>
        <c:axId val="197106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097440"/>
        <c:axId val="197102928"/>
      </c:lineChart>
      <c:catAx>
        <c:axId val="197104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6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106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4888"/>
        <c:crosses val="autoZero"/>
        <c:crossBetween val="between"/>
      </c:valAx>
      <c:catAx>
        <c:axId val="197097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02928"/>
        <c:crosses val="autoZero"/>
        <c:auto val="0"/>
        <c:lblAlgn val="ctr"/>
        <c:lblOffset val="100"/>
        <c:noMultiLvlLbl val="0"/>
      </c:catAx>
      <c:valAx>
        <c:axId val="197102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09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099008"/>
        <c:axId val="197097832"/>
      </c:barChart>
      <c:catAx>
        <c:axId val="19709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0978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097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09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04104"/>
        <c:axId val="197095480"/>
      </c:barChart>
      <c:catAx>
        <c:axId val="197104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09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09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4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099792"/>
        <c:axId val="197103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095872"/>
        <c:axId val="197104496"/>
      </c:lineChart>
      <c:catAx>
        <c:axId val="1970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3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103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099792"/>
        <c:crosses val="autoZero"/>
        <c:crossBetween val="between"/>
      </c:valAx>
      <c:catAx>
        <c:axId val="197095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04496"/>
        <c:crosses val="autoZero"/>
        <c:auto val="0"/>
        <c:lblAlgn val="ctr"/>
        <c:lblOffset val="100"/>
        <c:noMultiLvlLbl val="0"/>
      </c:catAx>
      <c:valAx>
        <c:axId val="197104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09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02144"/>
        <c:axId val="197105672"/>
      </c:barChart>
      <c:catAx>
        <c:axId val="197102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56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105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2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098224"/>
        <c:axId val="197096264"/>
      </c:barChart>
      <c:catAx>
        <c:axId val="197098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096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096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098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07240"/>
        <c:axId val="197098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00968"/>
        <c:axId val="197100576"/>
      </c:lineChart>
      <c:catAx>
        <c:axId val="197107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098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098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7240"/>
        <c:crosses val="autoZero"/>
        <c:crossBetween val="between"/>
      </c:valAx>
      <c:catAx>
        <c:axId val="197100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00576"/>
        <c:crosses val="autoZero"/>
        <c:auto val="0"/>
        <c:lblAlgn val="ctr"/>
        <c:lblOffset val="100"/>
        <c:noMultiLvlLbl val="0"/>
      </c:catAx>
      <c:valAx>
        <c:axId val="19710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10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06064"/>
        <c:axId val="197106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097048"/>
        <c:axId val="197107632"/>
      </c:lineChart>
      <c:catAx>
        <c:axId val="197106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6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106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6064"/>
        <c:crosses val="autoZero"/>
        <c:crossBetween val="between"/>
      </c:valAx>
      <c:catAx>
        <c:axId val="197097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07632"/>
        <c:crosses val="autoZero"/>
        <c:auto val="0"/>
        <c:lblAlgn val="ctr"/>
        <c:lblOffset val="100"/>
        <c:noMultiLvlLbl val="0"/>
      </c:catAx>
      <c:valAx>
        <c:axId val="197107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097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09984"/>
        <c:axId val="197108416"/>
      </c:barChart>
      <c:catAx>
        <c:axId val="197109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8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108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9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08688"/>
        <c:axId val="189814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11824"/>
        <c:axId val="189815352"/>
      </c:lineChart>
      <c:catAx>
        <c:axId val="18980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149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814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08688"/>
        <c:crosses val="autoZero"/>
        <c:crossBetween val="between"/>
      </c:valAx>
      <c:catAx>
        <c:axId val="189811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15352"/>
        <c:crosses val="autoZero"/>
        <c:auto val="0"/>
        <c:lblAlgn val="ctr"/>
        <c:lblOffset val="100"/>
        <c:noMultiLvlLbl val="0"/>
      </c:catAx>
      <c:valAx>
        <c:axId val="189815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11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11160"/>
        <c:axId val="197110376"/>
      </c:barChart>
      <c:catAx>
        <c:axId val="197111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10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10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11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08024"/>
        <c:axId val="197108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97344"/>
        <c:axId val="198098912"/>
      </c:lineChart>
      <c:catAx>
        <c:axId val="19710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8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108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08024"/>
        <c:crosses val="autoZero"/>
        <c:crossBetween val="between"/>
      </c:valAx>
      <c:catAx>
        <c:axId val="198097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98912"/>
        <c:crosses val="autoZero"/>
        <c:auto val="0"/>
        <c:lblAlgn val="ctr"/>
        <c:lblOffset val="100"/>
        <c:noMultiLvlLbl val="0"/>
      </c:catAx>
      <c:valAx>
        <c:axId val="198098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97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105576"/>
        <c:axId val="198103224"/>
      </c:barChart>
      <c:catAx>
        <c:axId val="198105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32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8103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5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99304"/>
        <c:axId val="198103616"/>
      </c:barChart>
      <c:catAx>
        <c:axId val="198099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3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8103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99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106360"/>
        <c:axId val="198105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99696"/>
        <c:axId val="198104400"/>
      </c:lineChart>
      <c:catAx>
        <c:axId val="198106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51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8105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6360"/>
        <c:crosses val="autoZero"/>
        <c:crossBetween val="between"/>
      </c:valAx>
      <c:catAx>
        <c:axId val="198099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8104400"/>
        <c:crosses val="autoZero"/>
        <c:auto val="0"/>
        <c:lblAlgn val="ctr"/>
        <c:lblOffset val="100"/>
        <c:noMultiLvlLbl val="0"/>
      </c:catAx>
      <c:valAx>
        <c:axId val="198104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9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107144"/>
        <c:axId val="198094992"/>
      </c:barChart>
      <c:catAx>
        <c:axId val="198107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94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8094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7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95384"/>
        <c:axId val="198102048"/>
      </c:barChart>
      <c:catAx>
        <c:axId val="19809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2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102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9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96168"/>
        <c:axId val="198104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4792"/>
        <c:axId val="198096952"/>
      </c:lineChart>
      <c:catAx>
        <c:axId val="19809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40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8104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96168"/>
        <c:crosses val="autoZero"/>
        <c:crossBetween val="between"/>
      </c:valAx>
      <c:catAx>
        <c:axId val="198104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96952"/>
        <c:crosses val="autoZero"/>
        <c:auto val="0"/>
        <c:lblAlgn val="ctr"/>
        <c:lblOffset val="100"/>
        <c:noMultiLvlLbl val="0"/>
      </c:catAx>
      <c:valAx>
        <c:axId val="198096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104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98128"/>
        <c:axId val="198102832"/>
      </c:barChart>
      <c:catAx>
        <c:axId val="198098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28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8102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98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98520"/>
        <c:axId val="198100480"/>
      </c:barChart>
      <c:catAx>
        <c:axId val="198098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0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810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98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13000"/>
        <c:axId val="189816136"/>
      </c:barChart>
      <c:catAx>
        <c:axId val="189813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16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816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13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101264"/>
        <c:axId val="198110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9104"/>
        <c:axId val="198108712"/>
      </c:lineChart>
      <c:catAx>
        <c:axId val="198101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106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8110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1264"/>
        <c:crosses val="autoZero"/>
        <c:crossBetween val="between"/>
      </c:valAx>
      <c:catAx>
        <c:axId val="19810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8108712"/>
        <c:crosses val="autoZero"/>
        <c:auto val="0"/>
        <c:lblAlgn val="ctr"/>
        <c:lblOffset val="100"/>
        <c:noMultiLvlLbl val="0"/>
      </c:catAx>
      <c:valAx>
        <c:axId val="198108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109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109888"/>
        <c:axId val="198107536"/>
      </c:barChart>
      <c:catAx>
        <c:axId val="198109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75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8107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9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108320"/>
        <c:axId val="198109496"/>
      </c:barChart>
      <c:catAx>
        <c:axId val="198108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9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8109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108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89920"/>
        <c:axId val="190592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84824"/>
        <c:axId val="190586392"/>
      </c:lineChart>
      <c:catAx>
        <c:axId val="190589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22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592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89920"/>
        <c:crosses val="autoZero"/>
        <c:crossBetween val="between"/>
      </c:valAx>
      <c:catAx>
        <c:axId val="190584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586392"/>
        <c:crosses val="autoZero"/>
        <c:auto val="0"/>
        <c:lblAlgn val="ctr"/>
        <c:lblOffset val="100"/>
        <c:noMultiLvlLbl val="0"/>
      </c:catAx>
      <c:valAx>
        <c:axId val="190586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584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90312"/>
        <c:axId val="190594624"/>
      </c:barChart>
      <c:catAx>
        <c:axId val="190590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4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594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0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93056"/>
        <c:axId val="190588744"/>
      </c:barChart>
      <c:catAx>
        <c:axId val="190593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88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588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3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86000"/>
        <c:axId val="190591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85608"/>
        <c:axId val="190591488"/>
      </c:lineChart>
      <c:catAx>
        <c:axId val="19058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10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591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86000"/>
        <c:crosses val="autoZero"/>
        <c:crossBetween val="between"/>
      </c:valAx>
      <c:catAx>
        <c:axId val="190585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591488"/>
        <c:crosses val="autoZero"/>
        <c:auto val="0"/>
        <c:lblAlgn val="ctr"/>
        <c:lblOffset val="100"/>
        <c:noMultiLvlLbl val="0"/>
      </c:catAx>
      <c:valAx>
        <c:axId val="190591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585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90704"/>
        <c:axId val="190586784"/>
      </c:barChart>
      <c:catAx>
        <c:axId val="190590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86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58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0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87176"/>
        <c:axId val="190582864"/>
      </c:barChart>
      <c:catAx>
        <c:axId val="190587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82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582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87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93448"/>
        <c:axId val="190593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94232"/>
        <c:axId val="190587960"/>
      </c:lineChart>
      <c:catAx>
        <c:axId val="190593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38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593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3448"/>
        <c:crosses val="autoZero"/>
        <c:crossBetween val="between"/>
      </c:valAx>
      <c:catAx>
        <c:axId val="190594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0587960"/>
        <c:crosses val="autoZero"/>
        <c:auto val="0"/>
        <c:lblAlgn val="ctr"/>
        <c:lblOffset val="100"/>
        <c:noMultiLvlLbl val="0"/>
      </c:catAx>
      <c:valAx>
        <c:axId val="190587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594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12216"/>
        <c:axId val="189809472"/>
      </c:barChart>
      <c:catAx>
        <c:axId val="189812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09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09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12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83256"/>
        <c:axId val="190583648"/>
      </c:barChart>
      <c:catAx>
        <c:axId val="190583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836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583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83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84040"/>
        <c:axId val="190597760"/>
      </c:barChart>
      <c:catAx>
        <c:axId val="190584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77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597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84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98544"/>
        <c:axId val="1905981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95408"/>
        <c:axId val="190595800"/>
      </c:lineChart>
      <c:catAx>
        <c:axId val="190598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81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598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8544"/>
        <c:crosses val="autoZero"/>
        <c:crossBetween val="between"/>
      </c:valAx>
      <c:catAx>
        <c:axId val="190595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595800"/>
        <c:crosses val="autoZero"/>
        <c:auto val="0"/>
        <c:lblAlgn val="ctr"/>
        <c:lblOffset val="100"/>
        <c:noMultiLvlLbl val="0"/>
      </c:catAx>
      <c:valAx>
        <c:axId val="190595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595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96976"/>
        <c:axId val="190596584"/>
      </c:barChart>
      <c:catAx>
        <c:axId val="190596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65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596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96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274416"/>
        <c:axId val="199273240"/>
      </c:barChart>
      <c:catAx>
        <c:axId val="19927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73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273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74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265792"/>
        <c:axId val="199269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72064"/>
        <c:axId val="199270888"/>
      </c:lineChart>
      <c:catAx>
        <c:axId val="199265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69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9269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65792"/>
        <c:crosses val="autoZero"/>
        <c:crossBetween val="between"/>
      </c:valAx>
      <c:catAx>
        <c:axId val="199272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9270888"/>
        <c:crosses val="autoZero"/>
        <c:auto val="0"/>
        <c:lblAlgn val="ctr"/>
        <c:lblOffset val="100"/>
        <c:noMultiLvlLbl val="0"/>
      </c:catAx>
      <c:valAx>
        <c:axId val="199270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27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273632"/>
        <c:axId val="199265400"/>
      </c:barChart>
      <c:catAx>
        <c:axId val="199273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654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9265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73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271280"/>
        <c:axId val="199264616"/>
      </c:barChart>
      <c:catAx>
        <c:axId val="199271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64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264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71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266184"/>
        <c:axId val="199265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72456"/>
        <c:axId val="199266968"/>
      </c:lineChart>
      <c:catAx>
        <c:axId val="19926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65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265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66184"/>
        <c:crosses val="autoZero"/>
        <c:crossBetween val="between"/>
      </c:valAx>
      <c:catAx>
        <c:axId val="199272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9266968"/>
        <c:crosses val="autoZero"/>
        <c:auto val="0"/>
        <c:lblAlgn val="ctr"/>
        <c:lblOffset val="100"/>
        <c:noMultiLvlLbl val="0"/>
      </c:catAx>
      <c:valAx>
        <c:axId val="199266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272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268144"/>
        <c:axId val="199266576"/>
      </c:barChart>
      <c:catAx>
        <c:axId val="199268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66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266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68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10648"/>
        <c:axId val="189811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11432"/>
        <c:axId val="194285072"/>
      </c:lineChart>
      <c:catAx>
        <c:axId val="189810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110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11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10648"/>
        <c:crosses val="autoZero"/>
        <c:crossBetween val="between"/>
      </c:valAx>
      <c:catAx>
        <c:axId val="189811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85072"/>
        <c:crosses val="autoZero"/>
        <c:auto val="0"/>
        <c:lblAlgn val="ctr"/>
        <c:lblOffset val="100"/>
        <c:noMultiLvlLbl val="0"/>
      </c:catAx>
      <c:valAx>
        <c:axId val="194285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11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271672"/>
        <c:axId val="199268536"/>
      </c:barChart>
      <c:catAx>
        <c:axId val="199271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68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268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71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270104"/>
        <c:axId val="199263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70496"/>
        <c:axId val="199272848"/>
      </c:lineChart>
      <c:catAx>
        <c:axId val="19927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630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9263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70104"/>
        <c:crosses val="autoZero"/>
        <c:crossBetween val="between"/>
      </c:valAx>
      <c:catAx>
        <c:axId val="199270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9272848"/>
        <c:crosses val="autoZero"/>
        <c:auto val="0"/>
        <c:lblAlgn val="ctr"/>
        <c:lblOffset val="100"/>
        <c:noMultiLvlLbl val="0"/>
      </c:catAx>
      <c:valAx>
        <c:axId val="199272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270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264224"/>
        <c:axId val="199276376"/>
      </c:barChart>
      <c:catAx>
        <c:axId val="19926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76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9276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64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276768"/>
        <c:axId val="199277160"/>
      </c:barChart>
      <c:catAx>
        <c:axId val="19927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77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277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76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277552"/>
        <c:axId val="199277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75592"/>
        <c:axId val="199275984"/>
      </c:lineChart>
      <c:catAx>
        <c:axId val="19927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77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277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277552"/>
        <c:crosses val="autoZero"/>
        <c:crossBetween val="between"/>
      </c:valAx>
      <c:catAx>
        <c:axId val="199275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9275984"/>
        <c:crosses val="autoZero"/>
        <c:auto val="0"/>
        <c:lblAlgn val="ctr"/>
        <c:lblOffset val="100"/>
        <c:noMultiLvlLbl val="0"/>
      </c:catAx>
      <c:valAx>
        <c:axId val="199275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275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86640"/>
        <c:axId val="189529104"/>
      </c:barChart>
      <c:catAx>
        <c:axId val="194286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9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529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6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25184"/>
        <c:axId val="189529496"/>
      </c:barChart>
      <c:catAx>
        <c:axId val="189525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9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29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5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849" name="Rectangle 2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168" name="Rectangle 11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579" name="Rectangle 12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495" name="Rectangle 13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1033" name="Rectangle 14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789" name="Rectangle 21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7968" name="Rectangle 22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379" name="Rectangle 23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295" name="Rectangle 24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7833" name="Rectangle 25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9813" name="Rectangle 26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992" name="Rectangle 27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9403" name="Rectangle 28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9319" name="Rectangle 29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8857" name="Rectangle 30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256" name="Rectangle 52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387" name="Rectangle 56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910" name="Rectangle 57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308" name="Rectangle 58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8226" name="Rectangle 59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7973" name="Rectangle 60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187" name="Rectangle 61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710" name="Rectangle 62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108" name="Rectangle 63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9250" name="Rectangle 64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323" name="Rectangle 76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129" name="Rectangle 83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857" name="Rectangle 84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2005" name="Rectangle 85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8480" name="Rectangle 86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717" name="Rectangle 87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7929" name="Rectangle 88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657" name="Rectangle 89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805" name="Rectangle 90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9504" name="Rectangle 91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729" name="Rectangle 92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351" name="Rectangle 93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827" name="Rectangle 94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334" name="Rectangle 95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1076" name="Rectangle 96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830" name="Rectangle 118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505" name="Rectangle 122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761" name="Rectangle 123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182" name="Rectangle 124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7913" name="Rectangle 125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214" name="Rectangle 126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305" name="Rectangle 127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561" name="Rectangle 128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7982" name="Rectangle 129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8937" name="Rectangle 130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1337</xdr:row>
      <xdr:rowOff>0</xdr:rowOff>
    </xdr:from>
    <xdr:to>
      <xdr:col>4</xdr:col>
      <xdr:colOff>0</xdr:colOff>
      <xdr:row>1337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757" name="Rectangle 150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441" name="Rectangle 151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216" name="Rectangle 152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615" name="Rectangle 153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067" name="Rectangle 154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557" name="Rectangle 155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241" name="Rectangle 156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016" name="Rectangle 157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415" name="Rectangle 158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9091" name="Rectangle 159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9581" name="Rectangle 192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9265" name="Rectangle 193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9040" name="Rectangle 194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9439" name="Rectangle 195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0115" name="Rectangle 196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0605" name="Rectangle 197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0289" name="Rectangle 198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0064" name="Rectangle 199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0463" name="Rectangle 200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1139" name="Rectangle 201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1629" name="Rectangle 202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8119" name="Rectangle 203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1319" name="Rectangle 204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1571" name="Rectangle 205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1205" name="Rectangle 206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1784" name="Rectangle 207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8499" name="Rectangle 208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8371" name="Rectangle 209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8005" name="Rectangle 210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8584" name="Rectangle 211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79143" name="Rectangle 212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79523" name="Rectangle 213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79395" name="Rectangle 214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79029" name="Rectangle 215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79608" name="Rectangle 216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80167" name="Rectangle 217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80547" name="Rectangle 218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80419" name="Rectangle 219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80053" name="Rectangle 220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80632" name="Rectangle 221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0801" name="Rectangle 306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1243" name="Rectangle 307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1514" name="Rectangle 308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1574" name="Rectangle 309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1066" name="Rectangle 310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1825" name="Rectangle 311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2267" name="Rectangle 312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2538" name="Rectangle 313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2598" name="Rectangle 314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2090" name="Rectangle 315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2849" name="Rectangle 316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3291" name="Rectangle 317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3562" name="Rectangle 318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3622" name="Rectangle 319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3114" name="Rectangle 320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3873" name="Rectangle 321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4315" name="Rectangle 322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4586" name="Rectangle 323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4646" name="Rectangle 324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4138" name="Rectangle 325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45"/>
  <sheetViews>
    <sheetView tabSelected="1" zoomScale="90" zoomScaleNormal="90" zoomScaleSheetLayoutView="100" workbookViewId="0">
      <pane xSplit="8" ySplit="8" topLeftCell="I1220" activePane="bottomRight" state="frozen"/>
      <selection pane="topRight" activeCell="I1" sqref="I1"/>
      <selection pane="bottomLeft" activeCell="A12" sqref="A12"/>
      <selection pane="bottomRight" activeCell="H1222" sqref="H1222"/>
    </sheetView>
  </sheetViews>
  <sheetFormatPr defaultRowHeight="15.75" customHeight="1" x14ac:dyDescent="0.2"/>
  <cols>
    <col min="1" max="1" width="4.28515625" style="13" customWidth="1"/>
    <col min="2" max="2" width="6.5703125" style="13" customWidth="1"/>
    <col min="3" max="3" width="5.28515625" style="13" customWidth="1"/>
    <col min="4" max="4" width="18.7109375" style="97" customWidth="1"/>
    <col min="5" max="5" width="8.85546875" style="82" customWidth="1"/>
    <col min="6" max="6" width="13.42578125" style="153" customWidth="1"/>
    <col min="7" max="7" width="13" style="114" customWidth="1"/>
    <col min="8" max="8" width="12.7109375" style="112" customWidth="1"/>
    <col min="9" max="9" width="12.28515625" style="112" customWidth="1"/>
    <col min="10" max="10" width="12.5703125" style="112" customWidth="1"/>
    <col min="11" max="11" width="10.5703125" style="154" customWidth="1"/>
    <col min="12" max="12" width="11.5703125" style="154" customWidth="1"/>
    <col min="13" max="15" width="9.85546875" style="112" customWidth="1"/>
    <col min="16" max="16" width="12" style="14" customWidth="1"/>
    <col min="17" max="17" width="12" style="155" customWidth="1"/>
    <col min="18" max="18" width="11" style="112" customWidth="1"/>
    <col min="19" max="19" width="7.140625" style="112" customWidth="1"/>
    <col min="20" max="20" width="8.5703125" style="112" customWidth="1"/>
    <col min="21" max="21" width="7" style="185" customWidth="1"/>
    <col min="22" max="22" width="6.28515625" style="156" customWidth="1"/>
  </cols>
  <sheetData>
    <row r="1" spans="1:84" s="165" customFormat="1" ht="15.75" customHeight="1" x14ac:dyDescent="0.2">
      <c r="A1" s="167"/>
      <c r="B1" s="167"/>
      <c r="C1" s="167"/>
      <c r="D1" s="167"/>
      <c r="E1" s="167"/>
      <c r="F1" s="162"/>
      <c r="G1" s="162"/>
      <c r="H1" s="168"/>
      <c r="I1" s="168"/>
      <c r="J1" s="169"/>
      <c r="K1" s="168"/>
      <c r="L1" s="168"/>
      <c r="M1" s="170"/>
      <c r="N1" s="166"/>
      <c r="O1" s="160"/>
      <c r="P1" s="162"/>
      <c r="Q1" s="163"/>
      <c r="R1" s="159"/>
      <c r="S1" s="161"/>
      <c r="T1" s="161" t="s">
        <v>144</v>
      </c>
      <c r="U1" s="171"/>
      <c r="V1" s="164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</row>
    <row r="2" spans="1:84" s="3" customFormat="1" ht="15.75" customHeight="1" x14ac:dyDescent="0.2">
      <c r="A2" s="70"/>
      <c r="B2" s="70"/>
      <c r="C2" s="115"/>
      <c r="D2" s="96"/>
      <c r="E2" s="70"/>
      <c r="F2" s="113"/>
      <c r="G2" s="113"/>
      <c r="H2" s="113"/>
      <c r="I2" s="140"/>
      <c r="J2" s="141"/>
      <c r="K2" s="137"/>
      <c r="L2" s="138"/>
      <c r="M2" s="142"/>
      <c r="N2" s="143"/>
      <c r="O2" s="143"/>
      <c r="P2" s="71"/>
      <c r="Q2" s="139"/>
      <c r="R2" s="129"/>
      <c r="S2" s="142"/>
      <c r="T2" s="142" t="s">
        <v>105</v>
      </c>
      <c r="U2" s="172"/>
      <c r="V2" s="156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3" customFormat="1" ht="15.75" customHeight="1" x14ac:dyDescent="0.2">
      <c r="A3" s="70"/>
      <c r="B3" s="70"/>
      <c r="C3" s="115"/>
      <c r="D3" s="96"/>
      <c r="E3" s="70"/>
      <c r="F3" s="113"/>
      <c r="G3" s="113"/>
      <c r="H3" s="113"/>
      <c r="I3" s="140"/>
      <c r="J3" s="141"/>
      <c r="K3" s="137"/>
      <c r="L3" s="138"/>
      <c r="M3" s="144"/>
      <c r="N3" s="143"/>
      <c r="O3" s="143"/>
      <c r="P3" s="71"/>
      <c r="Q3" s="139"/>
      <c r="R3" s="129"/>
      <c r="S3" s="145"/>
      <c r="T3" s="145" t="s">
        <v>145</v>
      </c>
      <c r="U3" s="173"/>
      <c r="V3" s="156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4" customFormat="1" ht="24.75" customHeight="1" x14ac:dyDescent="0.2">
      <c r="A4" s="217" t="s">
        <v>72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71"/>
      <c r="Q4" s="139"/>
      <c r="R4" s="129"/>
      <c r="S4" s="129"/>
      <c r="T4" s="129"/>
      <c r="U4" s="173"/>
      <c r="V4" s="156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4" customFormat="1" ht="15.75" customHeight="1" thickBot="1" x14ac:dyDescent="0.25">
      <c r="A5" s="216" t="s">
        <v>37</v>
      </c>
      <c r="B5" s="216" t="s">
        <v>38</v>
      </c>
      <c r="C5" s="218" t="s">
        <v>41</v>
      </c>
      <c r="D5" s="227" t="s">
        <v>70</v>
      </c>
      <c r="E5" s="235" t="s">
        <v>107</v>
      </c>
      <c r="F5" s="242" t="s">
        <v>75</v>
      </c>
      <c r="G5" s="219" t="s">
        <v>74</v>
      </c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1"/>
      <c r="U5" s="173"/>
      <c r="V5" s="156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8" customFormat="1" ht="15.75" customHeight="1" thickTop="1" x14ac:dyDescent="0.2">
      <c r="A6" s="216"/>
      <c r="B6" s="216"/>
      <c r="C6" s="218"/>
      <c r="D6" s="228"/>
      <c r="E6" s="236"/>
      <c r="F6" s="243"/>
      <c r="G6" s="213" t="s">
        <v>73</v>
      </c>
      <c r="H6" s="222" t="s">
        <v>74</v>
      </c>
      <c r="I6" s="223"/>
      <c r="J6" s="223"/>
      <c r="K6" s="223"/>
      <c r="L6" s="223"/>
      <c r="M6" s="223"/>
      <c r="N6" s="223"/>
      <c r="O6" s="230"/>
      <c r="P6" s="213" t="s">
        <v>77</v>
      </c>
      <c r="Q6" s="222" t="s">
        <v>74</v>
      </c>
      <c r="R6" s="223"/>
      <c r="S6" s="223"/>
      <c r="T6" s="224"/>
      <c r="U6" s="174"/>
      <c r="V6" s="15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8" customFormat="1" ht="15.75" customHeight="1" x14ac:dyDescent="0.2">
      <c r="A7" s="216"/>
      <c r="B7" s="216"/>
      <c r="C7" s="218"/>
      <c r="D7" s="228"/>
      <c r="E7" s="236"/>
      <c r="F7" s="243"/>
      <c r="G7" s="214"/>
      <c r="H7" s="225" t="s">
        <v>108</v>
      </c>
      <c r="I7" s="233" t="s">
        <v>36</v>
      </c>
      <c r="J7" s="234"/>
      <c r="K7" s="225" t="s">
        <v>81</v>
      </c>
      <c r="L7" s="225" t="s">
        <v>103</v>
      </c>
      <c r="M7" s="225" t="s">
        <v>79</v>
      </c>
      <c r="N7" s="225" t="s">
        <v>136</v>
      </c>
      <c r="O7" s="231" t="s">
        <v>82</v>
      </c>
      <c r="P7" s="214"/>
      <c r="Q7" s="225" t="s">
        <v>110</v>
      </c>
      <c r="R7" s="136" t="s">
        <v>76</v>
      </c>
      <c r="S7" s="240" t="s">
        <v>138</v>
      </c>
      <c r="T7" s="238" t="s">
        <v>140</v>
      </c>
      <c r="U7" s="174"/>
      <c r="V7" s="156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9" customFormat="1" ht="110.1" customHeight="1" x14ac:dyDescent="0.2">
      <c r="A8" s="216"/>
      <c r="B8" s="216"/>
      <c r="C8" s="218"/>
      <c r="D8" s="229"/>
      <c r="E8" s="237"/>
      <c r="F8" s="244"/>
      <c r="G8" s="215"/>
      <c r="H8" s="226"/>
      <c r="I8" s="136" t="s">
        <v>78</v>
      </c>
      <c r="J8" s="136" t="s">
        <v>80</v>
      </c>
      <c r="K8" s="226"/>
      <c r="L8" s="226"/>
      <c r="M8" s="226"/>
      <c r="N8" s="226"/>
      <c r="O8" s="232"/>
      <c r="P8" s="215"/>
      <c r="Q8" s="226"/>
      <c r="R8" s="136" t="s">
        <v>83</v>
      </c>
      <c r="S8" s="241"/>
      <c r="T8" s="239"/>
      <c r="U8" s="175"/>
      <c r="V8" s="156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5" customFormat="1" ht="14.25" customHeight="1" x14ac:dyDescent="0.2">
      <c r="A9" s="83">
        <v>1</v>
      </c>
      <c r="B9" s="83">
        <f t="shared" ref="B9:S9" si="0">A9+1</f>
        <v>2</v>
      </c>
      <c r="C9" s="83">
        <f t="shared" si="0"/>
        <v>3</v>
      </c>
      <c r="D9" s="22">
        <f t="shared" si="0"/>
        <v>4</v>
      </c>
      <c r="E9" s="23">
        <f t="shared" si="0"/>
        <v>5</v>
      </c>
      <c r="F9" s="23">
        <f t="shared" si="0"/>
        <v>6</v>
      </c>
      <c r="G9" s="74">
        <f t="shared" si="0"/>
        <v>7</v>
      </c>
      <c r="H9" s="24">
        <f t="shared" si="0"/>
        <v>8</v>
      </c>
      <c r="I9" s="24">
        <f t="shared" si="0"/>
        <v>9</v>
      </c>
      <c r="J9" s="24">
        <f t="shared" si="0"/>
        <v>10</v>
      </c>
      <c r="K9" s="24">
        <f t="shared" si="0"/>
        <v>11</v>
      </c>
      <c r="L9" s="24">
        <f t="shared" si="0"/>
        <v>12</v>
      </c>
      <c r="M9" s="24">
        <f t="shared" si="0"/>
        <v>13</v>
      </c>
      <c r="N9" s="24">
        <f t="shared" si="0"/>
        <v>14</v>
      </c>
      <c r="O9" s="25">
        <f t="shared" si="0"/>
        <v>15</v>
      </c>
      <c r="P9" s="26">
        <f t="shared" si="0"/>
        <v>16</v>
      </c>
      <c r="Q9" s="24">
        <f t="shared" si="0"/>
        <v>17</v>
      </c>
      <c r="R9" s="24">
        <f t="shared" si="0"/>
        <v>18</v>
      </c>
      <c r="S9" s="24">
        <f t="shared" si="0"/>
        <v>19</v>
      </c>
      <c r="T9" s="130">
        <f>S9+1</f>
        <v>20</v>
      </c>
      <c r="U9" s="176"/>
      <c r="V9" s="156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6.5" customHeight="1" x14ac:dyDescent="0.2">
      <c r="A10" s="51" t="s">
        <v>114</v>
      </c>
      <c r="B10" s="27"/>
      <c r="C10" s="72"/>
      <c r="D10" s="207" t="s">
        <v>94</v>
      </c>
      <c r="E10" s="75" t="s">
        <v>90</v>
      </c>
      <c r="F10" s="63">
        <f>G10+P10</f>
        <v>307813.01</v>
      </c>
      <c r="G10" s="29">
        <f>H10+K10+L10+M10</f>
        <v>3897.01</v>
      </c>
      <c r="H10" s="30">
        <f>SUM(I10:J10)</f>
        <v>3897.01</v>
      </c>
      <c r="I10" s="30"/>
      <c r="J10" s="30">
        <v>3897.01</v>
      </c>
      <c r="K10" s="30"/>
      <c r="L10" s="30"/>
      <c r="M10" s="30"/>
      <c r="N10" s="30"/>
      <c r="O10" s="66"/>
      <c r="P10" s="29">
        <f>Q10+S10+T10</f>
        <v>303916</v>
      </c>
      <c r="Q10" s="30"/>
      <c r="R10" s="30"/>
      <c r="S10" s="32"/>
      <c r="T10" s="32">
        <f>T14</f>
        <v>303916</v>
      </c>
      <c r="U10" s="177"/>
      <c r="V10" s="156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2" customFormat="1" ht="16.5" customHeight="1" x14ac:dyDescent="0.2">
      <c r="A11" s="27"/>
      <c r="B11" s="27"/>
      <c r="C11" s="72"/>
      <c r="D11" s="208"/>
      <c r="E11" s="75" t="s">
        <v>91</v>
      </c>
      <c r="F11" s="28">
        <f>G11+P11</f>
        <v>303916</v>
      </c>
      <c r="G11" s="31"/>
      <c r="H11" s="32"/>
      <c r="I11" s="32"/>
      <c r="J11" s="32"/>
      <c r="K11" s="32"/>
      <c r="L11" s="32"/>
      <c r="M11" s="32"/>
      <c r="N11" s="32"/>
      <c r="O11" s="146"/>
      <c r="P11" s="31">
        <f>Q11+S11+T11</f>
        <v>303916</v>
      </c>
      <c r="Q11" s="32"/>
      <c r="R11" s="32"/>
      <c r="S11" s="32"/>
      <c r="T11" s="32">
        <f>T15</f>
        <v>303916</v>
      </c>
      <c r="U11" s="177"/>
      <c r="V11" s="156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2" customFormat="1" ht="16.5" customHeight="1" x14ac:dyDescent="0.2">
      <c r="A12" s="27"/>
      <c r="B12" s="27"/>
      <c r="C12" s="72"/>
      <c r="D12" s="208"/>
      <c r="E12" s="75" t="s">
        <v>92</v>
      </c>
      <c r="F12" s="28"/>
      <c r="G12" s="31"/>
      <c r="H12" s="32"/>
      <c r="I12" s="32"/>
      <c r="J12" s="32"/>
      <c r="K12" s="32"/>
      <c r="L12" s="32"/>
      <c r="M12" s="32"/>
      <c r="N12" s="32"/>
      <c r="O12" s="146"/>
      <c r="P12" s="31"/>
      <c r="Q12" s="32"/>
      <c r="R12" s="32"/>
      <c r="S12" s="32"/>
      <c r="T12" s="32"/>
      <c r="U12" s="177"/>
      <c r="V12" s="156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6.5" customHeight="1" x14ac:dyDescent="0.2">
      <c r="A13" s="72"/>
      <c r="B13" s="72"/>
      <c r="C13" s="33"/>
      <c r="D13" s="209"/>
      <c r="E13" s="76" t="s">
        <v>93</v>
      </c>
      <c r="F13" s="34">
        <f>F10-F11+F12</f>
        <v>3897.0100000000093</v>
      </c>
      <c r="G13" s="99">
        <f>G10-G11+G12</f>
        <v>3897.01</v>
      </c>
      <c r="H13" s="34">
        <f>H10-H11+H12</f>
        <v>3897.01</v>
      </c>
      <c r="I13" s="34"/>
      <c r="J13" s="87">
        <f>J10-J11+J12</f>
        <v>3897.01</v>
      </c>
      <c r="K13" s="87"/>
      <c r="L13" s="34"/>
      <c r="M13" s="34"/>
      <c r="N13" s="34"/>
      <c r="O13" s="36"/>
      <c r="P13" s="35">
        <f>P10-P11+P12</f>
        <v>0</v>
      </c>
      <c r="Q13" s="87"/>
      <c r="R13" s="87"/>
      <c r="S13" s="87"/>
      <c r="T13" s="87">
        <f>T10-T11+T12</f>
        <v>0</v>
      </c>
      <c r="U13" s="178"/>
      <c r="V13" s="156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9" customFormat="1" ht="16.5" customHeight="1" x14ac:dyDescent="0.2">
      <c r="A14" s="40"/>
      <c r="B14" s="49" t="s">
        <v>119</v>
      </c>
      <c r="C14" s="50"/>
      <c r="D14" s="204" t="s">
        <v>120</v>
      </c>
      <c r="E14" s="77" t="s">
        <v>90</v>
      </c>
      <c r="F14" s="37">
        <f>G14+P14</f>
        <v>303916</v>
      </c>
      <c r="G14" s="38"/>
      <c r="H14" s="54"/>
      <c r="I14" s="39"/>
      <c r="J14" s="39"/>
      <c r="K14" s="54"/>
      <c r="L14" s="54"/>
      <c r="M14" s="54"/>
      <c r="N14" s="54"/>
      <c r="O14" s="55"/>
      <c r="P14" s="38">
        <f>Q14+S14+T14</f>
        <v>303916</v>
      </c>
      <c r="Q14" s="39"/>
      <c r="R14" s="39"/>
      <c r="S14" s="54"/>
      <c r="T14" s="39">
        <f>T18</f>
        <v>303916</v>
      </c>
      <c r="U14" s="179"/>
      <c r="V14" s="156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6" customFormat="1" ht="16.5" customHeight="1" x14ac:dyDescent="0.2">
      <c r="A15" s="40"/>
      <c r="B15" s="40"/>
      <c r="C15" s="48"/>
      <c r="D15" s="205"/>
      <c r="E15" s="77" t="s">
        <v>91</v>
      </c>
      <c r="F15" s="41">
        <f>G15+P15</f>
        <v>303916</v>
      </c>
      <c r="G15" s="42"/>
      <c r="H15" s="43"/>
      <c r="I15" s="43"/>
      <c r="J15" s="43"/>
      <c r="K15" s="128"/>
      <c r="L15" s="128"/>
      <c r="M15" s="128"/>
      <c r="N15" s="128"/>
      <c r="O15" s="89"/>
      <c r="P15" s="42">
        <f>Q15+S15+T15</f>
        <v>303916</v>
      </c>
      <c r="Q15" s="43"/>
      <c r="R15" s="43"/>
      <c r="S15" s="128"/>
      <c r="T15" s="43">
        <f>T19</f>
        <v>303916</v>
      </c>
      <c r="U15" s="180"/>
      <c r="V15" s="156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6" customFormat="1" ht="16.5" customHeight="1" x14ac:dyDescent="0.2">
      <c r="A16" s="40"/>
      <c r="B16" s="40"/>
      <c r="C16" s="48"/>
      <c r="D16" s="205"/>
      <c r="E16" s="77" t="s">
        <v>92</v>
      </c>
      <c r="F16" s="41"/>
      <c r="G16" s="42"/>
      <c r="H16" s="43"/>
      <c r="I16" s="43"/>
      <c r="J16" s="43"/>
      <c r="K16" s="128"/>
      <c r="L16" s="128"/>
      <c r="M16" s="128"/>
      <c r="N16" s="128"/>
      <c r="O16" s="89"/>
      <c r="P16" s="42"/>
      <c r="Q16" s="43"/>
      <c r="R16" s="43"/>
      <c r="S16" s="128"/>
      <c r="T16" s="43"/>
      <c r="U16" s="180"/>
      <c r="V16" s="15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20" customFormat="1" ht="16.5" customHeight="1" x14ac:dyDescent="0.2">
      <c r="A17" s="73"/>
      <c r="B17" s="73"/>
      <c r="C17" s="44"/>
      <c r="D17" s="206"/>
      <c r="E17" s="78" t="s">
        <v>93</v>
      </c>
      <c r="F17" s="45">
        <f>F14-F15+F16</f>
        <v>0</v>
      </c>
      <c r="G17" s="46"/>
      <c r="H17" s="45"/>
      <c r="I17" s="45"/>
      <c r="J17" s="45"/>
      <c r="K17" s="45"/>
      <c r="L17" s="45"/>
      <c r="M17" s="45"/>
      <c r="N17" s="45"/>
      <c r="O17" s="47"/>
      <c r="P17" s="46">
        <f>P14-P15+P16</f>
        <v>0</v>
      </c>
      <c r="Q17" s="45"/>
      <c r="R17" s="45"/>
      <c r="S17" s="61"/>
      <c r="T17" s="61">
        <f>T14-T15+T16</f>
        <v>0</v>
      </c>
      <c r="U17" s="178"/>
      <c r="V17" s="156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20" customFormat="1" ht="31.5" customHeight="1" x14ac:dyDescent="0.2">
      <c r="A18" s="48"/>
      <c r="B18" s="40"/>
      <c r="C18" s="48">
        <v>6220</v>
      </c>
      <c r="D18" s="201" t="s">
        <v>102</v>
      </c>
      <c r="E18" s="77" t="s">
        <v>90</v>
      </c>
      <c r="F18" s="41">
        <f>G18+P18</f>
        <v>303916</v>
      </c>
      <c r="G18" s="42"/>
      <c r="H18" s="43"/>
      <c r="I18" s="43"/>
      <c r="J18" s="43"/>
      <c r="K18" s="43"/>
      <c r="L18" s="43"/>
      <c r="M18" s="43"/>
      <c r="N18" s="43"/>
      <c r="O18" s="56"/>
      <c r="P18" s="42">
        <f>Q18+S18+T18</f>
        <v>303916</v>
      </c>
      <c r="Q18" s="43"/>
      <c r="R18" s="43"/>
      <c r="S18" s="43"/>
      <c r="T18" s="43">
        <v>303916</v>
      </c>
      <c r="U18" s="181"/>
      <c r="V18" s="156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20" customFormat="1" ht="31.5" customHeight="1" x14ac:dyDescent="0.2">
      <c r="A19" s="40"/>
      <c r="B19" s="40"/>
      <c r="C19" s="48"/>
      <c r="D19" s="202"/>
      <c r="E19" s="77" t="s">
        <v>91</v>
      </c>
      <c r="F19" s="41">
        <f>G19+P19</f>
        <v>303916</v>
      </c>
      <c r="G19" s="42"/>
      <c r="H19" s="43"/>
      <c r="I19" s="43"/>
      <c r="J19" s="43"/>
      <c r="K19" s="43"/>
      <c r="L19" s="43"/>
      <c r="M19" s="43"/>
      <c r="N19" s="43"/>
      <c r="O19" s="56"/>
      <c r="P19" s="42">
        <f>Q19+S19+T19</f>
        <v>303916</v>
      </c>
      <c r="Q19" s="43"/>
      <c r="R19" s="43"/>
      <c r="S19" s="43"/>
      <c r="T19" s="43">
        <v>303916</v>
      </c>
      <c r="U19" s="177"/>
      <c r="V19" s="156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20" customFormat="1" ht="31.5" customHeight="1" x14ac:dyDescent="0.2">
      <c r="A20" s="40"/>
      <c r="B20" s="40"/>
      <c r="C20" s="48"/>
      <c r="D20" s="202"/>
      <c r="E20" s="77" t="s">
        <v>92</v>
      </c>
      <c r="F20" s="41"/>
      <c r="G20" s="42"/>
      <c r="H20" s="43"/>
      <c r="I20" s="43"/>
      <c r="J20" s="43"/>
      <c r="K20" s="43"/>
      <c r="L20" s="43"/>
      <c r="M20" s="43"/>
      <c r="N20" s="43"/>
      <c r="O20" s="56"/>
      <c r="P20" s="42"/>
      <c r="Q20" s="43"/>
      <c r="R20" s="43"/>
      <c r="S20" s="43"/>
      <c r="T20" s="43"/>
      <c r="U20" s="177"/>
      <c r="V20" s="156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20" customFormat="1" ht="31.5" customHeight="1" x14ac:dyDescent="0.2">
      <c r="A21" s="73"/>
      <c r="B21" s="40"/>
      <c r="C21" s="44"/>
      <c r="D21" s="203"/>
      <c r="E21" s="78" t="s">
        <v>93</v>
      </c>
      <c r="F21" s="45">
        <f>F18-F19+F20</f>
        <v>0</v>
      </c>
      <c r="G21" s="46"/>
      <c r="H21" s="45"/>
      <c r="I21" s="45"/>
      <c r="J21" s="45"/>
      <c r="K21" s="45"/>
      <c r="L21" s="45"/>
      <c r="M21" s="45"/>
      <c r="N21" s="45"/>
      <c r="O21" s="47"/>
      <c r="P21" s="46">
        <f>P18-P19+P20</f>
        <v>0</v>
      </c>
      <c r="Q21" s="45"/>
      <c r="R21" s="45"/>
      <c r="S21" s="61"/>
      <c r="T21" s="61">
        <f>T18-T19+T20</f>
        <v>0</v>
      </c>
      <c r="U21" s="178"/>
      <c r="V21" s="156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27" customFormat="1" ht="16.5" customHeight="1" x14ac:dyDescent="0.2">
      <c r="A22" s="98"/>
      <c r="B22" s="40"/>
      <c r="C22" s="198" t="s">
        <v>98</v>
      </c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200"/>
      <c r="U22" s="182"/>
      <c r="V22" s="157"/>
    </row>
    <row r="23" spans="1:84" s="127" customFormat="1" ht="16.5" customHeight="1" x14ac:dyDescent="0.2">
      <c r="A23" s="98"/>
      <c r="B23" s="40"/>
      <c r="C23" s="192" t="s">
        <v>165</v>
      </c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4"/>
      <c r="U23" s="182"/>
      <c r="V23" s="157"/>
    </row>
    <row r="24" spans="1:84" s="127" customFormat="1" ht="33.75" customHeight="1" x14ac:dyDescent="0.2">
      <c r="A24" s="98"/>
      <c r="B24" s="40"/>
      <c r="C24" s="195" t="s">
        <v>379</v>
      </c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7"/>
      <c r="U24" s="182"/>
      <c r="V24" s="157"/>
    </row>
    <row r="25" spans="1:84" s="2" customFormat="1" ht="18" customHeight="1" x14ac:dyDescent="0.2">
      <c r="A25" s="51">
        <v>600</v>
      </c>
      <c r="B25" s="51"/>
      <c r="C25" s="116"/>
      <c r="D25" s="207" t="s">
        <v>9</v>
      </c>
      <c r="E25" s="75" t="s">
        <v>90</v>
      </c>
      <c r="F25" s="63">
        <f>G25+P25</f>
        <v>9407818.6600000001</v>
      </c>
      <c r="G25" s="29">
        <f>H25+K25+L25+M25</f>
        <v>2208089</v>
      </c>
      <c r="H25" s="30">
        <f>SUM(I25:J25)</f>
        <v>2208089</v>
      </c>
      <c r="I25" s="32"/>
      <c r="J25" s="32">
        <v>2208089</v>
      </c>
      <c r="K25" s="32"/>
      <c r="L25" s="52"/>
      <c r="M25" s="32"/>
      <c r="N25" s="52"/>
      <c r="O25" s="147"/>
      <c r="P25" s="29">
        <f>Q25+S25+T25</f>
        <v>7199729.6600000001</v>
      </c>
      <c r="Q25" s="30">
        <v>7199729.6600000001</v>
      </c>
      <c r="R25" s="30">
        <v>4520387.6399999997</v>
      </c>
      <c r="S25" s="30"/>
      <c r="T25" s="30"/>
      <c r="U25" s="177"/>
      <c r="V25" s="156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5" customFormat="1" ht="18" customHeight="1" x14ac:dyDescent="0.2">
      <c r="A26" s="27"/>
      <c r="B26" s="27"/>
      <c r="C26" s="72"/>
      <c r="D26" s="208"/>
      <c r="E26" s="75" t="s">
        <v>91</v>
      </c>
      <c r="F26" s="28">
        <f>G26+P26</f>
        <v>850111</v>
      </c>
      <c r="G26" s="31">
        <f>H26+K26+L26+M26</f>
        <v>150111</v>
      </c>
      <c r="H26" s="32">
        <f>SUM(I26:J26)</f>
        <v>150111</v>
      </c>
      <c r="I26" s="32"/>
      <c r="J26" s="32">
        <f>J30+J41+J59</f>
        <v>150111</v>
      </c>
      <c r="K26" s="32"/>
      <c r="L26" s="32"/>
      <c r="M26" s="32"/>
      <c r="N26" s="32"/>
      <c r="O26" s="146"/>
      <c r="P26" s="31">
        <f>Q26+S26+T26</f>
        <v>700000</v>
      </c>
      <c r="Q26" s="32">
        <f>Q41+Q59</f>
        <v>700000</v>
      </c>
      <c r="R26" s="32"/>
      <c r="S26" s="32"/>
      <c r="T26" s="32"/>
      <c r="U26" s="177"/>
      <c r="V26" s="15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5" customFormat="1" ht="18" customHeight="1" x14ac:dyDescent="0.2">
      <c r="A27" s="27"/>
      <c r="B27" s="27"/>
      <c r="C27" s="72"/>
      <c r="D27" s="208"/>
      <c r="E27" s="75" t="s">
        <v>92</v>
      </c>
      <c r="F27" s="28">
        <f>G27+P27</f>
        <v>8000</v>
      </c>
      <c r="G27" s="31">
        <f>H27+K27+L27+M27</f>
        <v>8000</v>
      </c>
      <c r="H27" s="32">
        <f>SUM(I27:J27)</f>
        <v>8000</v>
      </c>
      <c r="I27" s="32"/>
      <c r="J27" s="32">
        <f>J42+J60</f>
        <v>8000</v>
      </c>
      <c r="K27" s="32"/>
      <c r="L27" s="32"/>
      <c r="M27" s="32"/>
      <c r="N27" s="32"/>
      <c r="O27" s="146"/>
      <c r="P27" s="31"/>
      <c r="Q27" s="32"/>
      <c r="R27" s="32"/>
      <c r="S27" s="32"/>
      <c r="T27" s="32"/>
      <c r="U27" s="177"/>
      <c r="V27" s="156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1" customFormat="1" ht="18" customHeight="1" x14ac:dyDescent="0.2">
      <c r="A28" s="72"/>
      <c r="B28" s="72"/>
      <c r="C28" s="33"/>
      <c r="D28" s="209"/>
      <c r="E28" s="76" t="s">
        <v>93</v>
      </c>
      <c r="F28" s="34">
        <f>F25-F26+F27</f>
        <v>8565707.6600000001</v>
      </c>
      <c r="G28" s="99">
        <f>G25-G26+G27</f>
        <v>2065978</v>
      </c>
      <c r="H28" s="34">
        <f t="shared" ref="H28:R28" si="1">H25-H26+H27</f>
        <v>2065978</v>
      </c>
      <c r="I28" s="34"/>
      <c r="J28" s="34">
        <f t="shared" si="1"/>
        <v>2065978</v>
      </c>
      <c r="K28" s="34"/>
      <c r="L28" s="34"/>
      <c r="M28" s="34"/>
      <c r="N28" s="34"/>
      <c r="O28" s="36"/>
      <c r="P28" s="35">
        <f t="shared" si="1"/>
        <v>6499729.6600000001</v>
      </c>
      <c r="Q28" s="34">
        <f t="shared" si="1"/>
        <v>6499729.6600000001</v>
      </c>
      <c r="R28" s="34">
        <f t="shared" si="1"/>
        <v>4520387.6399999997</v>
      </c>
      <c r="S28" s="87"/>
      <c r="T28" s="87"/>
      <c r="U28" s="178"/>
      <c r="V28" s="156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1" customFormat="1" ht="16.5" customHeight="1" x14ac:dyDescent="0.2">
      <c r="A29" s="40"/>
      <c r="B29" s="49">
        <v>60004</v>
      </c>
      <c r="C29" s="50"/>
      <c r="D29" s="204" t="s">
        <v>101</v>
      </c>
      <c r="E29" s="79" t="s">
        <v>90</v>
      </c>
      <c r="F29" s="41">
        <f>G29+P29</f>
        <v>1320000</v>
      </c>
      <c r="G29" s="42">
        <f>H29+K29+L29+M29</f>
        <v>1320000</v>
      </c>
      <c r="H29" s="43">
        <f>SUM(I29:J29)</f>
        <v>1320000</v>
      </c>
      <c r="I29" s="54"/>
      <c r="J29" s="39">
        <f>J33</f>
        <v>1320000</v>
      </c>
      <c r="K29" s="54"/>
      <c r="L29" s="54"/>
      <c r="M29" s="54"/>
      <c r="N29" s="54"/>
      <c r="O29" s="55"/>
      <c r="P29" s="38"/>
      <c r="Q29" s="39"/>
      <c r="R29" s="39"/>
      <c r="S29" s="43"/>
      <c r="T29" s="128"/>
      <c r="U29" s="178"/>
      <c r="V29" s="156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" customFormat="1" ht="16.5" customHeight="1" x14ac:dyDescent="0.2">
      <c r="A30" s="40"/>
      <c r="B30" s="40"/>
      <c r="C30" s="48"/>
      <c r="D30" s="205"/>
      <c r="E30" s="79" t="s">
        <v>91</v>
      </c>
      <c r="F30" s="41">
        <f>G30+P30</f>
        <v>36900</v>
      </c>
      <c r="G30" s="42">
        <f>H30+K30+L30+M30</f>
        <v>36900</v>
      </c>
      <c r="H30" s="43">
        <f>SUM(I30:J30)</f>
        <v>36900</v>
      </c>
      <c r="I30" s="43"/>
      <c r="J30" s="43">
        <f>J34</f>
        <v>36900</v>
      </c>
      <c r="K30" s="43"/>
      <c r="L30" s="43"/>
      <c r="M30" s="43"/>
      <c r="N30" s="43"/>
      <c r="O30" s="56"/>
      <c r="P30" s="42"/>
      <c r="Q30" s="43"/>
      <c r="R30" s="43"/>
      <c r="S30" s="43"/>
      <c r="T30" s="128"/>
      <c r="U30" s="178"/>
      <c r="V30" s="156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" customFormat="1" ht="16.5" customHeight="1" x14ac:dyDescent="0.2">
      <c r="A31" s="40"/>
      <c r="B31" s="40"/>
      <c r="C31" s="48"/>
      <c r="D31" s="205"/>
      <c r="E31" s="79" t="s">
        <v>92</v>
      </c>
      <c r="F31" s="41"/>
      <c r="G31" s="42"/>
      <c r="H31" s="43"/>
      <c r="I31" s="43"/>
      <c r="J31" s="43"/>
      <c r="K31" s="43"/>
      <c r="L31" s="43"/>
      <c r="M31" s="43"/>
      <c r="N31" s="43"/>
      <c r="O31" s="56"/>
      <c r="P31" s="42"/>
      <c r="Q31" s="43"/>
      <c r="R31" s="43"/>
      <c r="S31" s="43"/>
      <c r="T31" s="128"/>
      <c r="U31" s="178"/>
      <c r="V31" s="156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1" customFormat="1" ht="16.5" customHeight="1" x14ac:dyDescent="0.2">
      <c r="A32" s="73"/>
      <c r="B32" s="73"/>
      <c r="C32" s="44"/>
      <c r="D32" s="206"/>
      <c r="E32" s="80" t="s">
        <v>93</v>
      </c>
      <c r="F32" s="45">
        <f>F29-F30+F31</f>
        <v>1283100</v>
      </c>
      <c r="G32" s="46">
        <f>G29-G30+G31</f>
        <v>1283100</v>
      </c>
      <c r="H32" s="45">
        <f>H29-H30+H31</f>
        <v>1283100</v>
      </c>
      <c r="I32" s="45"/>
      <c r="J32" s="45">
        <f>J29-J30+J31</f>
        <v>1283100</v>
      </c>
      <c r="K32" s="45"/>
      <c r="L32" s="45"/>
      <c r="M32" s="45"/>
      <c r="N32" s="45"/>
      <c r="O32" s="47"/>
      <c r="P32" s="46"/>
      <c r="Q32" s="45"/>
      <c r="R32" s="45"/>
      <c r="S32" s="61"/>
      <c r="T32" s="61"/>
      <c r="U32" s="178"/>
      <c r="V32" s="156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" customFormat="1" ht="16.5" customHeight="1" x14ac:dyDescent="0.2">
      <c r="A33" s="48"/>
      <c r="B33" s="48"/>
      <c r="C33" s="48">
        <v>4300</v>
      </c>
      <c r="D33" s="201" t="s">
        <v>48</v>
      </c>
      <c r="E33" s="79" t="s">
        <v>90</v>
      </c>
      <c r="F33" s="41">
        <f>G33+P33</f>
        <v>1320000</v>
      </c>
      <c r="G33" s="42">
        <f>H33+K33+L33+M33</f>
        <v>1320000</v>
      </c>
      <c r="H33" s="43">
        <f>SUM(I33:J33)</f>
        <v>1320000</v>
      </c>
      <c r="I33" s="43"/>
      <c r="J33" s="43">
        <v>1320000</v>
      </c>
      <c r="K33" s="43"/>
      <c r="L33" s="43"/>
      <c r="M33" s="43"/>
      <c r="N33" s="43"/>
      <c r="O33" s="56"/>
      <c r="P33" s="57"/>
      <c r="Q33" s="43"/>
      <c r="R33" s="43"/>
      <c r="S33" s="43"/>
      <c r="T33" s="128"/>
      <c r="U33" s="178"/>
      <c r="V33" s="156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" customFormat="1" ht="16.5" customHeight="1" x14ac:dyDescent="0.2">
      <c r="A34" s="40"/>
      <c r="B34" s="40"/>
      <c r="C34" s="48"/>
      <c r="D34" s="202"/>
      <c r="E34" s="79" t="s">
        <v>91</v>
      </c>
      <c r="F34" s="41">
        <f>G34+P34</f>
        <v>36900</v>
      </c>
      <c r="G34" s="42">
        <f>H34+K34+L34+M34</f>
        <v>36900</v>
      </c>
      <c r="H34" s="43">
        <f>SUM(I34:J34)</f>
        <v>36900</v>
      </c>
      <c r="I34" s="43"/>
      <c r="J34" s="43">
        <v>36900</v>
      </c>
      <c r="K34" s="43"/>
      <c r="L34" s="43"/>
      <c r="M34" s="43"/>
      <c r="N34" s="43"/>
      <c r="O34" s="56"/>
      <c r="P34" s="42"/>
      <c r="Q34" s="43"/>
      <c r="R34" s="43"/>
      <c r="S34" s="43"/>
      <c r="T34" s="128"/>
      <c r="U34" s="178"/>
      <c r="V34" s="156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" customFormat="1" ht="16.5" customHeight="1" x14ac:dyDescent="0.2">
      <c r="A35" s="40"/>
      <c r="B35" s="40"/>
      <c r="C35" s="48"/>
      <c r="D35" s="202"/>
      <c r="E35" s="79" t="s">
        <v>92</v>
      </c>
      <c r="F35" s="41"/>
      <c r="G35" s="42"/>
      <c r="H35" s="43"/>
      <c r="I35" s="43"/>
      <c r="J35" s="43"/>
      <c r="K35" s="43"/>
      <c r="L35" s="43"/>
      <c r="M35" s="43"/>
      <c r="N35" s="43"/>
      <c r="O35" s="56"/>
      <c r="P35" s="42"/>
      <c r="Q35" s="43"/>
      <c r="R35" s="43"/>
      <c r="S35" s="43"/>
      <c r="T35" s="128"/>
      <c r="U35" s="178"/>
      <c r="V35" s="156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" customFormat="1" ht="16.5" customHeight="1" x14ac:dyDescent="0.2">
      <c r="A36" s="73"/>
      <c r="B36" s="73"/>
      <c r="C36" s="44"/>
      <c r="D36" s="203"/>
      <c r="E36" s="80" t="s">
        <v>93</v>
      </c>
      <c r="F36" s="45">
        <f>F33-F34+F35</f>
        <v>1283100</v>
      </c>
      <c r="G36" s="46">
        <f>G33-G34+G35</f>
        <v>1283100</v>
      </c>
      <c r="H36" s="45">
        <f>H33-H34+H35</f>
        <v>1283100</v>
      </c>
      <c r="I36" s="45"/>
      <c r="J36" s="45">
        <f>J33-J34+J35</f>
        <v>1283100</v>
      </c>
      <c r="K36" s="45"/>
      <c r="L36" s="45"/>
      <c r="M36" s="45"/>
      <c r="N36" s="45"/>
      <c r="O36" s="47"/>
      <c r="P36" s="46"/>
      <c r="Q36" s="45"/>
      <c r="R36" s="45"/>
      <c r="S36" s="61"/>
      <c r="T36" s="128"/>
      <c r="U36" s="178"/>
      <c r="V36" s="15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27" customFormat="1" ht="16.5" customHeight="1" x14ac:dyDescent="0.2">
      <c r="A37" s="98"/>
      <c r="B37" s="98"/>
      <c r="C37" s="198" t="s">
        <v>98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200"/>
      <c r="U37" s="182"/>
      <c r="V37" s="157"/>
    </row>
    <row r="38" spans="1:84" s="127" customFormat="1" ht="16.5" customHeight="1" x14ac:dyDescent="0.2">
      <c r="A38" s="98"/>
      <c r="B38" s="40"/>
      <c r="C38" s="192" t="s">
        <v>183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4"/>
      <c r="U38" s="182"/>
      <c r="V38" s="157"/>
    </row>
    <row r="39" spans="1:84" s="127" customFormat="1" ht="16.5" customHeight="1" x14ac:dyDescent="0.2">
      <c r="A39" s="98"/>
      <c r="B39" s="40"/>
      <c r="C39" s="195" t="s">
        <v>380</v>
      </c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7"/>
      <c r="U39" s="182"/>
      <c r="V39" s="157"/>
    </row>
    <row r="40" spans="1:84" s="1" customFormat="1" ht="17.649999999999999" customHeight="1" x14ac:dyDescent="0.2">
      <c r="A40" s="48"/>
      <c r="B40" s="49">
        <v>60014</v>
      </c>
      <c r="C40" s="50"/>
      <c r="D40" s="204" t="s">
        <v>50</v>
      </c>
      <c r="E40" s="77" t="s">
        <v>90</v>
      </c>
      <c r="F40" s="37">
        <f>G40+P40</f>
        <v>20200</v>
      </c>
      <c r="G40" s="38">
        <f>H40+K40+L40+M40</f>
        <v>20200</v>
      </c>
      <c r="H40" s="39">
        <f>SUM(I40:J40)</f>
        <v>20200</v>
      </c>
      <c r="I40" s="39"/>
      <c r="J40" s="39">
        <v>20200</v>
      </c>
      <c r="K40" s="39"/>
      <c r="L40" s="39"/>
      <c r="M40" s="39"/>
      <c r="N40" s="39"/>
      <c r="O40" s="60"/>
      <c r="P40" s="42"/>
      <c r="Q40" s="39"/>
      <c r="R40" s="39"/>
      <c r="S40" s="39"/>
      <c r="T40" s="39"/>
      <c r="U40" s="178"/>
      <c r="V40" s="15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5" customFormat="1" ht="17.649999999999999" customHeight="1" x14ac:dyDescent="0.2">
      <c r="A41" s="40"/>
      <c r="B41" s="40"/>
      <c r="C41" s="48"/>
      <c r="D41" s="205"/>
      <c r="E41" s="77" t="s">
        <v>91</v>
      </c>
      <c r="F41" s="41">
        <f>G41+P41</f>
        <v>153</v>
      </c>
      <c r="G41" s="42">
        <f>H41+K41+L41+M41</f>
        <v>153</v>
      </c>
      <c r="H41" s="43">
        <f>SUM(I41:J41)</f>
        <v>153</v>
      </c>
      <c r="I41" s="43"/>
      <c r="J41" s="43">
        <f>J45+J49</f>
        <v>153</v>
      </c>
      <c r="K41" s="43"/>
      <c r="L41" s="43"/>
      <c r="M41" s="43"/>
      <c r="N41" s="43"/>
      <c r="O41" s="56"/>
      <c r="P41" s="43"/>
      <c r="Q41" s="43"/>
      <c r="R41" s="43"/>
      <c r="S41" s="43"/>
      <c r="T41" s="43"/>
      <c r="U41" s="177"/>
      <c r="V41" s="156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15" customFormat="1" ht="17.649999999999999" customHeight="1" x14ac:dyDescent="0.2">
      <c r="A42" s="40"/>
      <c r="B42" s="40"/>
      <c r="C42" s="48"/>
      <c r="D42" s="205"/>
      <c r="E42" s="77" t="s">
        <v>92</v>
      </c>
      <c r="F42" s="41">
        <f>G42+P42</f>
        <v>8000</v>
      </c>
      <c r="G42" s="42">
        <f>H42+K42+L42+M42</f>
        <v>8000</v>
      </c>
      <c r="H42" s="43">
        <f>SUM(I42:J42)</f>
        <v>8000</v>
      </c>
      <c r="I42" s="43"/>
      <c r="J42" s="43">
        <f>J46+J50</f>
        <v>8000</v>
      </c>
      <c r="K42" s="43"/>
      <c r="L42" s="43"/>
      <c r="M42" s="43"/>
      <c r="N42" s="43"/>
      <c r="O42" s="56"/>
      <c r="P42" s="43"/>
      <c r="Q42" s="43"/>
      <c r="R42" s="43"/>
      <c r="S42" s="43"/>
      <c r="T42" s="43"/>
      <c r="U42" s="177"/>
      <c r="V42" s="156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20" customFormat="1" ht="17.649999999999999" customHeight="1" x14ac:dyDescent="0.2">
      <c r="A43" s="73"/>
      <c r="B43" s="73"/>
      <c r="C43" s="44"/>
      <c r="D43" s="206"/>
      <c r="E43" s="78" t="s">
        <v>93</v>
      </c>
      <c r="F43" s="45">
        <f>F40-F41+F42</f>
        <v>28047</v>
      </c>
      <c r="G43" s="46">
        <f>G40-G41+G42</f>
        <v>28047</v>
      </c>
      <c r="H43" s="45">
        <f>H40-H41+H42</f>
        <v>28047</v>
      </c>
      <c r="I43" s="45"/>
      <c r="J43" s="61">
        <f>J40-J41+J42</f>
        <v>28047</v>
      </c>
      <c r="K43" s="45"/>
      <c r="L43" s="45"/>
      <c r="M43" s="45"/>
      <c r="N43" s="45"/>
      <c r="O43" s="47"/>
      <c r="P43" s="46"/>
      <c r="Q43" s="45"/>
      <c r="R43" s="45"/>
      <c r="S43" s="61"/>
      <c r="T43" s="61"/>
      <c r="U43" s="178"/>
      <c r="V43" s="156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" customFormat="1" ht="16.5" customHeight="1" x14ac:dyDescent="0.2">
      <c r="A44" s="48"/>
      <c r="B44" s="48"/>
      <c r="C44" s="50">
        <v>4300</v>
      </c>
      <c r="D44" s="201" t="s">
        <v>48</v>
      </c>
      <c r="E44" s="77" t="s">
        <v>90</v>
      </c>
      <c r="F44" s="37">
        <f>G44+P44</f>
        <v>17000</v>
      </c>
      <c r="G44" s="42">
        <f>H44+K44+L44+M44</f>
        <v>17000</v>
      </c>
      <c r="H44" s="39">
        <f>SUM(I44:J44)</f>
        <v>17000</v>
      </c>
      <c r="I44" s="39"/>
      <c r="J44" s="39">
        <v>17000</v>
      </c>
      <c r="K44" s="39"/>
      <c r="L44" s="39"/>
      <c r="M44" s="39"/>
      <c r="N44" s="39"/>
      <c r="O44" s="60"/>
      <c r="P44" s="57"/>
      <c r="Q44" s="39"/>
      <c r="R44" s="39"/>
      <c r="S44" s="39"/>
      <c r="T44" s="39"/>
      <c r="U44" s="178"/>
      <c r="V44" s="156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5" customFormat="1" ht="16.5" customHeight="1" x14ac:dyDescent="0.2">
      <c r="A45" s="40"/>
      <c r="B45" s="40"/>
      <c r="C45" s="48"/>
      <c r="D45" s="202"/>
      <c r="E45" s="77" t="s">
        <v>91</v>
      </c>
      <c r="F45" s="41"/>
      <c r="G45" s="42"/>
      <c r="H45" s="43"/>
      <c r="I45" s="43"/>
      <c r="J45" s="43"/>
      <c r="K45" s="43"/>
      <c r="L45" s="43"/>
      <c r="M45" s="43"/>
      <c r="N45" s="43"/>
      <c r="O45" s="56"/>
      <c r="P45" s="42"/>
      <c r="Q45" s="43"/>
      <c r="R45" s="43"/>
      <c r="S45" s="43"/>
      <c r="T45" s="43"/>
      <c r="U45" s="177"/>
      <c r="V45" s="156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5" customFormat="1" ht="16.5" customHeight="1" x14ac:dyDescent="0.2">
      <c r="A46" s="40"/>
      <c r="B46" s="40"/>
      <c r="C46" s="48"/>
      <c r="D46" s="202"/>
      <c r="E46" s="77" t="s">
        <v>92</v>
      </c>
      <c r="F46" s="41">
        <f>G46+P46</f>
        <v>8000</v>
      </c>
      <c r="G46" s="42">
        <f>H46+K46+L46+M46</f>
        <v>8000</v>
      </c>
      <c r="H46" s="43">
        <f>SUM(I46:J46)</f>
        <v>8000</v>
      </c>
      <c r="I46" s="43"/>
      <c r="J46" s="43">
        <v>8000</v>
      </c>
      <c r="K46" s="43"/>
      <c r="L46" s="43"/>
      <c r="M46" s="43"/>
      <c r="N46" s="43"/>
      <c r="O46" s="56"/>
      <c r="P46" s="42"/>
      <c r="Q46" s="43"/>
      <c r="R46" s="43"/>
      <c r="S46" s="43"/>
      <c r="T46" s="43"/>
      <c r="U46" s="177"/>
      <c r="V46" s="15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20" customFormat="1" ht="16.5" customHeight="1" x14ac:dyDescent="0.2">
      <c r="A47" s="73"/>
      <c r="B47" s="73"/>
      <c r="C47" s="44"/>
      <c r="D47" s="203"/>
      <c r="E47" s="78" t="s">
        <v>93</v>
      </c>
      <c r="F47" s="45">
        <f>F44-F45+F46</f>
        <v>25000</v>
      </c>
      <c r="G47" s="46">
        <f>G44-G45+G46</f>
        <v>25000</v>
      </c>
      <c r="H47" s="45">
        <f>H44-H45+H46</f>
        <v>25000</v>
      </c>
      <c r="I47" s="45"/>
      <c r="J47" s="45">
        <f>J44-J45+J46</f>
        <v>25000</v>
      </c>
      <c r="K47" s="45"/>
      <c r="L47" s="45"/>
      <c r="M47" s="45"/>
      <c r="N47" s="45"/>
      <c r="O47" s="47"/>
      <c r="P47" s="46"/>
      <c r="Q47" s="45"/>
      <c r="R47" s="45"/>
      <c r="S47" s="61"/>
      <c r="T47" s="61"/>
      <c r="U47" s="178"/>
      <c r="V47" s="156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" customFormat="1" ht="16.5" customHeight="1" x14ac:dyDescent="0.2">
      <c r="A48" s="48"/>
      <c r="B48" s="48"/>
      <c r="C48" s="50">
        <v>4520</v>
      </c>
      <c r="D48" s="201" t="s">
        <v>104</v>
      </c>
      <c r="E48" s="77" t="s">
        <v>90</v>
      </c>
      <c r="F48" s="37">
        <f>G48+P48</f>
        <v>3200</v>
      </c>
      <c r="G48" s="42">
        <f>H48+K48+L48+M48</f>
        <v>3200</v>
      </c>
      <c r="H48" s="39">
        <f>SUM(I48:J48)</f>
        <v>3200</v>
      </c>
      <c r="I48" s="39"/>
      <c r="J48" s="39">
        <v>3200</v>
      </c>
      <c r="K48" s="39"/>
      <c r="L48" s="39"/>
      <c r="M48" s="39"/>
      <c r="N48" s="39"/>
      <c r="O48" s="60"/>
      <c r="P48" s="57"/>
      <c r="Q48" s="39"/>
      <c r="R48" s="39"/>
      <c r="S48" s="39"/>
      <c r="T48" s="39"/>
      <c r="U48" s="178"/>
      <c r="V48" s="156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5" customFormat="1" ht="16.5" customHeight="1" x14ac:dyDescent="0.2">
      <c r="A49" s="40"/>
      <c r="B49" s="40"/>
      <c r="C49" s="48"/>
      <c r="D49" s="202"/>
      <c r="E49" s="77" t="s">
        <v>91</v>
      </c>
      <c r="F49" s="41">
        <f>G49+P49</f>
        <v>153</v>
      </c>
      <c r="G49" s="42">
        <f>H49+K49+L49+M49</f>
        <v>153</v>
      </c>
      <c r="H49" s="43">
        <f>SUM(I49:J49)</f>
        <v>153</v>
      </c>
      <c r="I49" s="43"/>
      <c r="J49" s="43">
        <v>153</v>
      </c>
      <c r="K49" s="43"/>
      <c r="L49" s="43"/>
      <c r="M49" s="43"/>
      <c r="N49" s="43"/>
      <c r="O49" s="56"/>
      <c r="P49" s="42"/>
      <c r="Q49" s="43"/>
      <c r="R49" s="43"/>
      <c r="S49" s="43"/>
      <c r="T49" s="43"/>
      <c r="U49" s="177"/>
      <c r="V49" s="156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5" customFormat="1" ht="16.5" customHeight="1" x14ac:dyDescent="0.2">
      <c r="A50" s="40"/>
      <c r="B50" s="40"/>
      <c r="C50" s="48"/>
      <c r="D50" s="202"/>
      <c r="E50" s="77" t="s">
        <v>92</v>
      </c>
      <c r="F50" s="41"/>
      <c r="G50" s="42"/>
      <c r="H50" s="43"/>
      <c r="I50" s="43"/>
      <c r="J50" s="43"/>
      <c r="K50" s="43"/>
      <c r="L50" s="43"/>
      <c r="M50" s="43"/>
      <c r="N50" s="43"/>
      <c r="O50" s="56"/>
      <c r="P50" s="42"/>
      <c r="Q50" s="43"/>
      <c r="R50" s="43"/>
      <c r="S50" s="43"/>
      <c r="T50" s="43"/>
      <c r="U50" s="177"/>
      <c r="V50" s="156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20" customFormat="1" ht="16.5" customHeight="1" x14ac:dyDescent="0.2">
      <c r="A51" s="73"/>
      <c r="B51" s="73"/>
      <c r="C51" s="44"/>
      <c r="D51" s="203"/>
      <c r="E51" s="78" t="s">
        <v>93</v>
      </c>
      <c r="F51" s="45">
        <f>F48-F49+F50</f>
        <v>3047</v>
      </c>
      <c r="G51" s="46">
        <f>G48-G49+G50</f>
        <v>3047</v>
      </c>
      <c r="H51" s="45">
        <f>H48-H49+H50</f>
        <v>3047</v>
      </c>
      <c r="I51" s="45"/>
      <c r="J51" s="45">
        <f>J48-J49+J50</f>
        <v>3047</v>
      </c>
      <c r="K51" s="45"/>
      <c r="L51" s="45"/>
      <c r="M51" s="45"/>
      <c r="N51" s="45"/>
      <c r="O51" s="47"/>
      <c r="P51" s="46"/>
      <c r="Q51" s="45"/>
      <c r="R51" s="45"/>
      <c r="S51" s="61"/>
      <c r="T51" s="61"/>
      <c r="U51" s="178"/>
      <c r="V51" s="156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27" customFormat="1" ht="18" customHeight="1" x14ac:dyDescent="0.2">
      <c r="A52" s="98"/>
      <c r="B52" s="98"/>
      <c r="C52" s="198" t="s">
        <v>98</v>
      </c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200"/>
      <c r="U52" s="182"/>
      <c r="V52" s="157"/>
    </row>
    <row r="53" spans="1:84" s="127" customFormat="1" ht="16.5" customHeight="1" x14ac:dyDescent="0.2">
      <c r="A53" s="98"/>
      <c r="B53" s="40"/>
      <c r="C53" s="260" t="s">
        <v>376</v>
      </c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2"/>
      <c r="U53" s="182"/>
      <c r="V53" s="157"/>
    </row>
    <row r="54" spans="1:84" s="127" customFormat="1" ht="16.5" customHeight="1" x14ac:dyDescent="0.2">
      <c r="A54" s="98"/>
      <c r="B54" s="40"/>
      <c r="C54" s="260" t="s">
        <v>146</v>
      </c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2"/>
      <c r="U54" s="182"/>
      <c r="V54" s="157"/>
    </row>
    <row r="55" spans="1:84" s="127" customFormat="1" ht="6" customHeight="1" x14ac:dyDescent="0.2">
      <c r="A55" s="98"/>
      <c r="B55" s="40"/>
      <c r="C55" s="192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4"/>
      <c r="U55" s="182"/>
      <c r="V55" s="157"/>
    </row>
    <row r="56" spans="1:84" s="127" customFormat="1" ht="16.5" customHeight="1" x14ac:dyDescent="0.2">
      <c r="A56" s="98"/>
      <c r="B56" s="40"/>
      <c r="C56" s="192" t="s">
        <v>184</v>
      </c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4"/>
      <c r="U56" s="182"/>
      <c r="V56" s="157"/>
    </row>
    <row r="57" spans="1:84" s="127" customFormat="1" ht="16.5" customHeight="1" x14ac:dyDescent="0.2">
      <c r="A57" s="98"/>
      <c r="B57" s="40"/>
      <c r="C57" s="195" t="s">
        <v>185</v>
      </c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7"/>
      <c r="U57" s="182"/>
      <c r="V57" s="157"/>
    </row>
    <row r="58" spans="1:84" s="7" customFormat="1" ht="16.5" customHeight="1" x14ac:dyDescent="0.2">
      <c r="A58" s="48"/>
      <c r="B58" s="49">
        <v>60016</v>
      </c>
      <c r="C58" s="50"/>
      <c r="D58" s="204" t="s">
        <v>0</v>
      </c>
      <c r="E58" s="77" t="s">
        <v>90</v>
      </c>
      <c r="F58" s="37">
        <f>G58+P58</f>
        <v>7937529.6600000001</v>
      </c>
      <c r="G58" s="38">
        <f>H58+K58+L58+M58</f>
        <v>807800</v>
      </c>
      <c r="H58" s="39">
        <f>SUM(I58:J58)</f>
        <v>807800</v>
      </c>
      <c r="I58" s="39"/>
      <c r="J58" s="39">
        <v>807800</v>
      </c>
      <c r="K58" s="39"/>
      <c r="L58" s="39"/>
      <c r="M58" s="39"/>
      <c r="N58" s="39"/>
      <c r="O58" s="55"/>
      <c r="P58" s="38">
        <f>Q58+S58+T58</f>
        <v>7129729.6600000001</v>
      </c>
      <c r="Q58" s="43">
        <v>7129729.6600000001</v>
      </c>
      <c r="R58" s="43">
        <v>4520387.6399999997</v>
      </c>
      <c r="S58" s="54"/>
      <c r="T58" s="43"/>
      <c r="U58" s="179"/>
      <c r="V58" s="156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15" customFormat="1" ht="16.5" customHeight="1" x14ac:dyDescent="0.2">
      <c r="A59" s="40"/>
      <c r="B59" s="40"/>
      <c r="C59" s="48"/>
      <c r="D59" s="205"/>
      <c r="E59" s="77" t="s">
        <v>91</v>
      </c>
      <c r="F59" s="41">
        <f>G59+P59</f>
        <v>813058</v>
      </c>
      <c r="G59" s="42">
        <f>H59+K59+L59+M59</f>
        <v>113058</v>
      </c>
      <c r="H59" s="43">
        <f>SUM(I59:J59)</f>
        <v>113058</v>
      </c>
      <c r="I59" s="43"/>
      <c r="J59" s="43">
        <f>J63+J67+J71+J75</f>
        <v>113058</v>
      </c>
      <c r="K59" s="43"/>
      <c r="L59" s="43"/>
      <c r="M59" s="43"/>
      <c r="N59" s="43"/>
      <c r="O59" s="56"/>
      <c r="P59" s="42">
        <f>Q59+S59+T59</f>
        <v>700000</v>
      </c>
      <c r="Q59" s="43">
        <f>Q75</f>
        <v>700000</v>
      </c>
      <c r="R59" s="43"/>
      <c r="S59" s="43"/>
      <c r="T59" s="43"/>
      <c r="U59" s="177"/>
      <c r="V59" s="156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5" customFormat="1" ht="16.5" customHeight="1" x14ac:dyDescent="0.2">
      <c r="A60" s="40"/>
      <c r="B60" s="40"/>
      <c r="C60" s="48"/>
      <c r="D60" s="205"/>
      <c r="E60" s="77" t="s">
        <v>92</v>
      </c>
      <c r="F60" s="41"/>
      <c r="G60" s="42"/>
      <c r="H60" s="43"/>
      <c r="I60" s="43"/>
      <c r="J60" s="43"/>
      <c r="K60" s="43"/>
      <c r="L60" s="43"/>
      <c r="M60" s="43"/>
      <c r="N60" s="43"/>
      <c r="O60" s="56"/>
      <c r="P60" s="42"/>
      <c r="Q60" s="43"/>
      <c r="R60" s="43"/>
      <c r="S60" s="43"/>
      <c r="T60" s="43"/>
      <c r="U60" s="177"/>
      <c r="V60" s="156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20" customFormat="1" ht="16.5" customHeight="1" x14ac:dyDescent="0.2">
      <c r="A61" s="73"/>
      <c r="B61" s="73"/>
      <c r="C61" s="44"/>
      <c r="D61" s="206"/>
      <c r="E61" s="78" t="s">
        <v>93</v>
      </c>
      <c r="F61" s="45">
        <f t="shared" ref="F61:R61" si="2">F58-F59+F60</f>
        <v>7124471.6600000001</v>
      </c>
      <c r="G61" s="46">
        <f t="shared" si="2"/>
        <v>694742</v>
      </c>
      <c r="H61" s="45">
        <f t="shared" si="2"/>
        <v>694742</v>
      </c>
      <c r="I61" s="45"/>
      <c r="J61" s="45">
        <f>J58-J59+J60</f>
        <v>694742</v>
      </c>
      <c r="K61" s="45"/>
      <c r="L61" s="45"/>
      <c r="M61" s="45"/>
      <c r="N61" s="45"/>
      <c r="O61" s="47"/>
      <c r="P61" s="46">
        <f t="shared" si="2"/>
        <v>6429729.6600000001</v>
      </c>
      <c r="Q61" s="45">
        <f t="shared" si="2"/>
        <v>6429729.6600000001</v>
      </c>
      <c r="R61" s="45">
        <f t="shared" si="2"/>
        <v>4520387.6399999997</v>
      </c>
      <c r="S61" s="61"/>
      <c r="T61" s="61"/>
      <c r="U61" s="178"/>
      <c r="V61" s="156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" customFormat="1" ht="16.5" customHeight="1" x14ac:dyDescent="0.2">
      <c r="A62" s="48"/>
      <c r="B62" s="48"/>
      <c r="C62" s="48">
        <v>4210</v>
      </c>
      <c r="D62" s="201" t="s">
        <v>45</v>
      </c>
      <c r="E62" s="77" t="s">
        <v>90</v>
      </c>
      <c r="F62" s="41">
        <f>G62+P62</f>
        <v>150000</v>
      </c>
      <c r="G62" s="42">
        <f>H62+K62+L62+M62</f>
        <v>150000</v>
      </c>
      <c r="H62" s="43">
        <f>SUM(I62:J62)</f>
        <v>150000</v>
      </c>
      <c r="I62" s="43"/>
      <c r="J62" s="43">
        <v>150000</v>
      </c>
      <c r="K62" s="43"/>
      <c r="L62" s="43"/>
      <c r="M62" s="43"/>
      <c r="N62" s="43"/>
      <c r="O62" s="56"/>
      <c r="P62" s="57"/>
      <c r="Q62" s="43"/>
      <c r="R62" s="43"/>
      <c r="S62" s="43"/>
      <c r="T62" s="43"/>
      <c r="U62" s="178"/>
      <c r="V62" s="156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5" customFormat="1" ht="16.5" customHeight="1" x14ac:dyDescent="0.2">
      <c r="A63" s="40"/>
      <c r="B63" s="40"/>
      <c r="C63" s="48"/>
      <c r="D63" s="202"/>
      <c r="E63" s="77" t="s">
        <v>91</v>
      </c>
      <c r="F63" s="41">
        <f>G63+P63</f>
        <v>112000</v>
      </c>
      <c r="G63" s="42">
        <f>H63+K63+L63+M63</f>
        <v>112000</v>
      </c>
      <c r="H63" s="43">
        <f>SUM(I63:J63)</f>
        <v>112000</v>
      </c>
      <c r="I63" s="43"/>
      <c r="J63" s="43">
        <v>112000</v>
      </c>
      <c r="K63" s="43"/>
      <c r="L63" s="43"/>
      <c r="M63" s="43"/>
      <c r="N63" s="43"/>
      <c r="O63" s="56"/>
      <c r="P63" s="42"/>
      <c r="Q63" s="43"/>
      <c r="R63" s="43"/>
      <c r="S63" s="43"/>
      <c r="T63" s="43"/>
      <c r="U63" s="177"/>
      <c r="V63" s="156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5" customFormat="1" ht="16.5" customHeight="1" x14ac:dyDescent="0.2">
      <c r="A64" s="40"/>
      <c r="B64" s="40"/>
      <c r="C64" s="48"/>
      <c r="D64" s="202"/>
      <c r="E64" s="77" t="s">
        <v>92</v>
      </c>
      <c r="F64" s="41"/>
      <c r="G64" s="42"/>
      <c r="H64" s="43"/>
      <c r="I64" s="43"/>
      <c r="J64" s="43"/>
      <c r="K64" s="43"/>
      <c r="L64" s="43"/>
      <c r="M64" s="43"/>
      <c r="N64" s="43"/>
      <c r="O64" s="56"/>
      <c r="P64" s="42"/>
      <c r="Q64" s="43"/>
      <c r="R64" s="43"/>
      <c r="S64" s="43"/>
      <c r="T64" s="43"/>
      <c r="U64" s="177"/>
      <c r="V64" s="156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20" customFormat="1" ht="16.5" customHeight="1" x14ac:dyDescent="0.2">
      <c r="A65" s="73"/>
      <c r="B65" s="73"/>
      <c r="C65" s="44"/>
      <c r="D65" s="203"/>
      <c r="E65" s="78" t="s">
        <v>93</v>
      </c>
      <c r="F65" s="45">
        <f>F62-F63+F64</f>
        <v>38000</v>
      </c>
      <c r="G65" s="46">
        <f>G62-G63+G64</f>
        <v>38000</v>
      </c>
      <c r="H65" s="45">
        <f>H62-H63+H64</f>
        <v>38000</v>
      </c>
      <c r="I65" s="45"/>
      <c r="J65" s="45">
        <f>J62-J63+J64</f>
        <v>38000</v>
      </c>
      <c r="K65" s="45"/>
      <c r="L65" s="45"/>
      <c r="M65" s="45"/>
      <c r="N65" s="45"/>
      <c r="O65" s="47"/>
      <c r="P65" s="46"/>
      <c r="Q65" s="45"/>
      <c r="R65" s="45"/>
      <c r="S65" s="61"/>
      <c r="T65" s="61"/>
      <c r="U65" s="178"/>
      <c r="V65" s="156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" customFormat="1" ht="16.5" customHeight="1" x14ac:dyDescent="0.2">
      <c r="A66" s="48"/>
      <c r="B66" s="48"/>
      <c r="C66" s="48">
        <v>4390</v>
      </c>
      <c r="D66" s="210" t="s">
        <v>51</v>
      </c>
      <c r="E66" s="77" t="s">
        <v>90</v>
      </c>
      <c r="F66" s="41">
        <f>G66+P66</f>
        <v>1000</v>
      </c>
      <c r="G66" s="42">
        <f>H66+K66+L66+M66</f>
        <v>1000</v>
      </c>
      <c r="H66" s="43">
        <f>SUM(I66:J66)</f>
        <v>1000</v>
      </c>
      <c r="I66" s="43"/>
      <c r="J66" s="43">
        <v>1000</v>
      </c>
      <c r="K66" s="43"/>
      <c r="L66" s="43"/>
      <c r="M66" s="43"/>
      <c r="N66" s="43"/>
      <c r="O66" s="56"/>
      <c r="P66" s="57"/>
      <c r="Q66" s="43"/>
      <c r="R66" s="43"/>
      <c r="S66" s="43"/>
      <c r="T66" s="43"/>
      <c r="U66" s="178"/>
      <c r="V66" s="15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5" customFormat="1" ht="16.5" customHeight="1" x14ac:dyDescent="0.2">
      <c r="A67" s="40"/>
      <c r="B67" s="40"/>
      <c r="C67" s="48"/>
      <c r="D67" s="211"/>
      <c r="E67" s="77" t="s">
        <v>91</v>
      </c>
      <c r="F67" s="41">
        <f>G67+P67</f>
        <v>1000</v>
      </c>
      <c r="G67" s="42">
        <f>H67+K67+L67+M67</f>
        <v>1000</v>
      </c>
      <c r="H67" s="43">
        <f>SUM(I67:J67)</f>
        <v>1000</v>
      </c>
      <c r="I67" s="43"/>
      <c r="J67" s="43">
        <v>1000</v>
      </c>
      <c r="K67" s="43"/>
      <c r="L67" s="43"/>
      <c r="M67" s="43"/>
      <c r="N67" s="43"/>
      <c r="O67" s="56"/>
      <c r="P67" s="42"/>
      <c r="Q67" s="43"/>
      <c r="R67" s="43"/>
      <c r="S67" s="43"/>
      <c r="T67" s="43"/>
      <c r="U67" s="177"/>
      <c r="V67" s="156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5" customFormat="1" ht="16.5" customHeight="1" x14ac:dyDescent="0.2">
      <c r="A68" s="40"/>
      <c r="B68" s="40"/>
      <c r="C68" s="48"/>
      <c r="D68" s="211"/>
      <c r="E68" s="77" t="s">
        <v>92</v>
      </c>
      <c r="F68" s="41"/>
      <c r="G68" s="42"/>
      <c r="H68" s="43"/>
      <c r="I68" s="43"/>
      <c r="J68" s="43"/>
      <c r="K68" s="43"/>
      <c r="L68" s="43"/>
      <c r="M68" s="43"/>
      <c r="N68" s="43"/>
      <c r="O68" s="56"/>
      <c r="P68" s="42"/>
      <c r="Q68" s="43"/>
      <c r="R68" s="43"/>
      <c r="S68" s="43"/>
      <c r="T68" s="43"/>
      <c r="U68" s="177"/>
      <c r="V68" s="156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20" customFormat="1" ht="16.5" customHeight="1" x14ac:dyDescent="0.2">
      <c r="A69" s="73"/>
      <c r="B69" s="73"/>
      <c r="C69" s="65"/>
      <c r="D69" s="212"/>
      <c r="E69" s="78" t="s">
        <v>93</v>
      </c>
      <c r="F69" s="45">
        <f>F66-F67+F68</f>
        <v>0</v>
      </c>
      <c r="G69" s="46">
        <f>G66-G67+G68</f>
        <v>0</v>
      </c>
      <c r="H69" s="45">
        <f>H66-H67+H68</f>
        <v>0</v>
      </c>
      <c r="I69" s="45"/>
      <c r="J69" s="45">
        <f>J66-J67+J68</f>
        <v>0</v>
      </c>
      <c r="K69" s="45"/>
      <c r="L69" s="45"/>
      <c r="M69" s="45"/>
      <c r="N69" s="45"/>
      <c r="O69" s="47"/>
      <c r="P69" s="46"/>
      <c r="Q69" s="45"/>
      <c r="R69" s="45"/>
      <c r="S69" s="61"/>
      <c r="T69" s="61"/>
      <c r="U69" s="178"/>
      <c r="V69" s="156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" customFormat="1" ht="15.95" customHeight="1" x14ac:dyDescent="0.2">
      <c r="A70" s="48"/>
      <c r="B70" s="48"/>
      <c r="C70" s="50">
        <v>4520</v>
      </c>
      <c r="D70" s="201" t="s">
        <v>104</v>
      </c>
      <c r="E70" s="77" t="s">
        <v>90</v>
      </c>
      <c r="F70" s="37">
        <f>G70+P70</f>
        <v>100</v>
      </c>
      <c r="G70" s="42">
        <f>H70+K70+L70+M70</f>
        <v>100</v>
      </c>
      <c r="H70" s="39">
        <f>SUM(I70:J70)</f>
        <v>100</v>
      </c>
      <c r="I70" s="39"/>
      <c r="J70" s="39">
        <v>100</v>
      </c>
      <c r="K70" s="39"/>
      <c r="L70" s="39"/>
      <c r="M70" s="39"/>
      <c r="N70" s="39"/>
      <c r="O70" s="60"/>
      <c r="P70" s="57"/>
      <c r="Q70" s="39"/>
      <c r="R70" s="39"/>
      <c r="S70" s="39"/>
      <c r="T70" s="39"/>
      <c r="U70" s="178"/>
      <c r="V70" s="156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5" customFormat="1" ht="15.95" customHeight="1" x14ac:dyDescent="0.2">
      <c r="A71" s="40"/>
      <c r="B71" s="40"/>
      <c r="C71" s="48"/>
      <c r="D71" s="202"/>
      <c r="E71" s="77" t="s">
        <v>91</v>
      </c>
      <c r="F71" s="41">
        <f>G71+P71</f>
        <v>58</v>
      </c>
      <c r="G71" s="42">
        <f>H71+K71+L71+M71</f>
        <v>58</v>
      </c>
      <c r="H71" s="43">
        <f>SUM(I71:J71)</f>
        <v>58</v>
      </c>
      <c r="I71" s="43"/>
      <c r="J71" s="43">
        <v>58</v>
      </c>
      <c r="K71" s="43"/>
      <c r="L71" s="43"/>
      <c r="M71" s="43"/>
      <c r="N71" s="43"/>
      <c r="O71" s="56"/>
      <c r="P71" s="42"/>
      <c r="Q71" s="43"/>
      <c r="R71" s="43"/>
      <c r="S71" s="43"/>
      <c r="T71" s="43"/>
      <c r="U71" s="177"/>
      <c r="V71" s="156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5" customFormat="1" ht="15.95" customHeight="1" x14ac:dyDescent="0.2">
      <c r="A72" s="40"/>
      <c r="B72" s="40"/>
      <c r="C72" s="48"/>
      <c r="D72" s="202"/>
      <c r="E72" s="77" t="s">
        <v>92</v>
      </c>
      <c r="F72" s="41"/>
      <c r="G72" s="42"/>
      <c r="H72" s="43"/>
      <c r="I72" s="43"/>
      <c r="J72" s="43"/>
      <c r="K72" s="43"/>
      <c r="L72" s="43"/>
      <c r="M72" s="43"/>
      <c r="N72" s="43"/>
      <c r="O72" s="56"/>
      <c r="P72" s="42"/>
      <c r="Q72" s="43"/>
      <c r="R72" s="43"/>
      <c r="S72" s="43"/>
      <c r="T72" s="43"/>
      <c r="U72" s="177"/>
      <c r="V72" s="156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20" customFormat="1" ht="15.95" customHeight="1" x14ac:dyDescent="0.2">
      <c r="A73" s="73"/>
      <c r="B73" s="73"/>
      <c r="C73" s="44"/>
      <c r="D73" s="203"/>
      <c r="E73" s="78" t="s">
        <v>93</v>
      </c>
      <c r="F73" s="45">
        <f>F70-F71+F72</f>
        <v>42</v>
      </c>
      <c r="G73" s="46">
        <f>G70-G71+G72</f>
        <v>42</v>
      </c>
      <c r="H73" s="45">
        <f>H70-H71+H72</f>
        <v>42</v>
      </c>
      <c r="I73" s="45"/>
      <c r="J73" s="45">
        <f>J70-J71+J72</f>
        <v>42</v>
      </c>
      <c r="K73" s="45"/>
      <c r="L73" s="45"/>
      <c r="M73" s="45"/>
      <c r="N73" s="45"/>
      <c r="O73" s="47"/>
      <c r="P73" s="46"/>
      <c r="Q73" s="45"/>
      <c r="R73" s="45"/>
      <c r="S73" s="61"/>
      <c r="T73" s="61"/>
      <c r="U73" s="178"/>
      <c r="V73" s="156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2" customFormat="1" ht="16.5" customHeight="1" x14ac:dyDescent="0.2">
      <c r="A74" s="48"/>
      <c r="B74" s="48"/>
      <c r="C74" s="48">
        <v>6050</v>
      </c>
      <c r="D74" s="201" t="s">
        <v>84</v>
      </c>
      <c r="E74" s="77" t="s">
        <v>90</v>
      </c>
      <c r="F74" s="41">
        <f>G74+P74</f>
        <v>2608998.31</v>
      </c>
      <c r="G74" s="42"/>
      <c r="H74" s="43"/>
      <c r="I74" s="43"/>
      <c r="J74" s="43"/>
      <c r="K74" s="43"/>
      <c r="L74" s="43"/>
      <c r="M74" s="43"/>
      <c r="N74" s="43"/>
      <c r="O74" s="56"/>
      <c r="P74" s="42">
        <f>Q74+S74+T74</f>
        <v>2608998.31</v>
      </c>
      <c r="Q74" s="43">
        <v>2608998.31</v>
      </c>
      <c r="R74" s="43"/>
      <c r="S74" s="43"/>
      <c r="T74" s="43"/>
      <c r="U74" s="178"/>
      <c r="V74" s="156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5" customFormat="1" ht="16.5" customHeight="1" x14ac:dyDescent="0.2">
      <c r="A75" s="40"/>
      <c r="B75" s="40"/>
      <c r="C75" s="48"/>
      <c r="D75" s="202"/>
      <c r="E75" s="77" t="s">
        <v>91</v>
      </c>
      <c r="F75" s="41">
        <f>G75+P75</f>
        <v>700000</v>
      </c>
      <c r="G75" s="42"/>
      <c r="H75" s="43"/>
      <c r="I75" s="43"/>
      <c r="J75" s="43"/>
      <c r="K75" s="43"/>
      <c r="L75" s="43"/>
      <c r="M75" s="43"/>
      <c r="N75" s="43"/>
      <c r="O75" s="56"/>
      <c r="P75" s="43">
        <f>Q75</f>
        <v>700000</v>
      </c>
      <c r="Q75" s="43">
        <f>100000+600000</f>
        <v>700000</v>
      </c>
      <c r="R75" s="43"/>
      <c r="S75" s="43"/>
      <c r="T75" s="43"/>
      <c r="U75" s="177"/>
      <c r="V75" s="156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5" customFormat="1" ht="16.5" customHeight="1" x14ac:dyDescent="0.2">
      <c r="A76" s="40"/>
      <c r="B76" s="40"/>
      <c r="C76" s="48"/>
      <c r="D76" s="202"/>
      <c r="E76" s="77" t="s">
        <v>92</v>
      </c>
      <c r="F76" s="41"/>
      <c r="G76" s="42"/>
      <c r="H76" s="43"/>
      <c r="I76" s="43"/>
      <c r="J76" s="43"/>
      <c r="K76" s="43"/>
      <c r="L76" s="43"/>
      <c r="M76" s="43"/>
      <c r="N76" s="43"/>
      <c r="O76" s="56"/>
      <c r="P76" s="43"/>
      <c r="Q76" s="43"/>
      <c r="R76" s="43"/>
      <c r="S76" s="43"/>
      <c r="T76" s="43"/>
      <c r="U76" s="177"/>
      <c r="V76" s="15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20" customFormat="1" ht="16.5" customHeight="1" x14ac:dyDescent="0.2">
      <c r="A77" s="73"/>
      <c r="B77" s="73"/>
      <c r="C77" s="44"/>
      <c r="D77" s="203"/>
      <c r="E77" s="78" t="s">
        <v>93</v>
      </c>
      <c r="F77" s="45">
        <f>F74-F75+F76</f>
        <v>1908998.31</v>
      </c>
      <c r="G77" s="46"/>
      <c r="H77" s="45"/>
      <c r="I77" s="45"/>
      <c r="J77" s="45"/>
      <c r="K77" s="45"/>
      <c r="L77" s="45"/>
      <c r="M77" s="45"/>
      <c r="N77" s="45"/>
      <c r="O77" s="47"/>
      <c r="P77" s="46">
        <f>P74-P75+P76</f>
        <v>1908998.31</v>
      </c>
      <c r="Q77" s="45">
        <f>Q74-Q75+Q76</f>
        <v>1908998.31</v>
      </c>
      <c r="R77" s="45"/>
      <c r="S77" s="61"/>
      <c r="T77" s="61"/>
      <c r="U77" s="178"/>
      <c r="V77" s="156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27" customFormat="1" ht="15.95" customHeight="1" x14ac:dyDescent="0.2">
      <c r="A78" s="98"/>
      <c r="B78" s="98"/>
      <c r="C78" s="198" t="s">
        <v>98</v>
      </c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200"/>
      <c r="U78" s="182"/>
      <c r="V78" s="157"/>
    </row>
    <row r="79" spans="1:84" s="127" customFormat="1" ht="15.95" customHeight="1" x14ac:dyDescent="0.2">
      <c r="A79" s="98"/>
      <c r="B79" s="40"/>
      <c r="C79" s="192" t="s">
        <v>186</v>
      </c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4"/>
      <c r="U79" s="182"/>
      <c r="V79" s="157"/>
    </row>
    <row r="80" spans="1:84" s="127" customFormat="1" ht="15.95" customHeight="1" x14ac:dyDescent="0.2">
      <c r="A80" s="98"/>
      <c r="B80" s="40"/>
      <c r="C80" s="192" t="s">
        <v>187</v>
      </c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4"/>
      <c r="U80" s="182"/>
      <c r="V80" s="157"/>
    </row>
    <row r="81" spans="1:84" s="127" customFormat="1" ht="15.95" customHeight="1" x14ac:dyDescent="0.2">
      <c r="A81" s="98"/>
      <c r="B81" s="40"/>
      <c r="C81" s="192" t="s">
        <v>188</v>
      </c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4"/>
      <c r="U81" s="182"/>
      <c r="V81" s="157"/>
    </row>
    <row r="82" spans="1:84" s="127" customFormat="1" ht="15.95" customHeight="1" x14ac:dyDescent="0.2">
      <c r="A82" s="98"/>
      <c r="B82" s="40"/>
      <c r="C82" s="192" t="s">
        <v>189</v>
      </c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4"/>
      <c r="U82" s="182"/>
      <c r="V82" s="157"/>
    </row>
    <row r="83" spans="1:84" s="127" customFormat="1" ht="6.75" customHeight="1" x14ac:dyDescent="0.2">
      <c r="A83" s="98"/>
      <c r="B83" s="40"/>
      <c r="C83" s="192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4"/>
      <c r="U83" s="182"/>
      <c r="V83" s="157"/>
    </row>
    <row r="84" spans="1:84" s="127" customFormat="1" ht="15.95" customHeight="1" x14ac:dyDescent="0.2">
      <c r="A84" s="98"/>
      <c r="B84" s="40"/>
      <c r="C84" s="192" t="s">
        <v>277</v>
      </c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4"/>
      <c r="U84" s="182"/>
      <c r="V84" s="157"/>
    </row>
    <row r="85" spans="1:84" s="127" customFormat="1" ht="15.95" customHeight="1" x14ac:dyDescent="0.2">
      <c r="A85" s="98"/>
      <c r="B85" s="40"/>
      <c r="C85" s="192" t="s">
        <v>280</v>
      </c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4"/>
      <c r="U85" s="182"/>
      <c r="V85" s="157"/>
    </row>
    <row r="86" spans="1:84" s="127" customFormat="1" ht="15.95" customHeight="1" x14ac:dyDescent="0.2">
      <c r="A86" s="98"/>
      <c r="B86" s="40"/>
      <c r="C86" s="192" t="s">
        <v>361</v>
      </c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4"/>
      <c r="U86" s="182"/>
      <c r="V86" s="157"/>
    </row>
    <row r="87" spans="1:84" s="127" customFormat="1" ht="15.95" customHeight="1" x14ac:dyDescent="0.2">
      <c r="A87" s="98"/>
      <c r="B87" s="40"/>
      <c r="C87" s="248" t="s">
        <v>362</v>
      </c>
      <c r="D87" s="249"/>
      <c r="E87" s="249"/>
      <c r="F87" s="249"/>
      <c r="G87" s="249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50"/>
      <c r="U87" s="182"/>
      <c r="V87" s="157"/>
    </row>
    <row r="88" spans="1:84" s="2" customFormat="1" ht="16.5" customHeight="1" x14ac:dyDescent="0.2">
      <c r="A88" s="51">
        <v>630</v>
      </c>
      <c r="B88" s="51"/>
      <c r="C88" s="116"/>
      <c r="D88" s="93" t="s">
        <v>34</v>
      </c>
      <c r="E88" s="75" t="s">
        <v>90</v>
      </c>
      <c r="F88" s="63">
        <f>G88+P88</f>
        <v>147175</v>
      </c>
      <c r="G88" s="29">
        <f>H88+K88+L88+M88</f>
        <v>147175</v>
      </c>
      <c r="H88" s="30">
        <f>SUM(I88:J88)</f>
        <v>137175</v>
      </c>
      <c r="I88" s="30">
        <f t="shared" ref="I88:K89" si="3">I92</f>
        <v>1000</v>
      </c>
      <c r="J88" s="30">
        <f t="shared" si="3"/>
        <v>136175</v>
      </c>
      <c r="K88" s="30">
        <f t="shared" si="3"/>
        <v>10000</v>
      </c>
      <c r="L88" s="30"/>
      <c r="M88" s="30"/>
      <c r="N88" s="30"/>
      <c r="O88" s="147"/>
      <c r="P88" s="29"/>
      <c r="Q88" s="30"/>
      <c r="R88" s="30"/>
      <c r="S88" s="52"/>
      <c r="T88" s="52"/>
      <c r="U88" s="177"/>
      <c r="V88" s="156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15" customFormat="1" ht="16.5" customHeight="1" x14ac:dyDescent="0.2">
      <c r="A89" s="27"/>
      <c r="B89" s="27"/>
      <c r="C89" s="72"/>
      <c r="D89" s="94"/>
      <c r="E89" s="75" t="s">
        <v>91</v>
      </c>
      <c r="F89" s="28">
        <f>G89+P89</f>
        <v>13450</v>
      </c>
      <c r="G89" s="31">
        <f>H89+K89+L89+M89</f>
        <v>13450</v>
      </c>
      <c r="H89" s="32">
        <f>SUM(I89:J89)</f>
        <v>13450</v>
      </c>
      <c r="I89" s="32">
        <f t="shared" si="3"/>
        <v>1000</v>
      </c>
      <c r="J89" s="32">
        <f t="shared" si="3"/>
        <v>12450</v>
      </c>
      <c r="K89" s="32"/>
      <c r="L89" s="32"/>
      <c r="M89" s="32"/>
      <c r="N89" s="32"/>
      <c r="O89" s="146"/>
      <c r="P89" s="31"/>
      <c r="Q89" s="32"/>
      <c r="R89" s="32"/>
      <c r="S89" s="32"/>
      <c r="T89" s="32"/>
      <c r="U89" s="177"/>
      <c r="V89" s="156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5" customFormat="1" ht="16.5" customHeight="1" x14ac:dyDescent="0.2">
      <c r="A90" s="27"/>
      <c r="B90" s="27"/>
      <c r="C90" s="72"/>
      <c r="D90" s="94"/>
      <c r="E90" s="75" t="s">
        <v>92</v>
      </c>
      <c r="F90" s="28"/>
      <c r="G90" s="31"/>
      <c r="H90" s="32"/>
      <c r="I90" s="32"/>
      <c r="J90" s="32"/>
      <c r="K90" s="32"/>
      <c r="L90" s="32"/>
      <c r="M90" s="32"/>
      <c r="N90" s="32"/>
      <c r="O90" s="146"/>
      <c r="P90" s="31"/>
      <c r="Q90" s="32"/>
      <c r="R90" s="32"/>
      <c r="S90" s="32"/>
      <c r="T90" s="32"/>
      <c r="U90" s="177"/>
      <c r="V90" s="156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1" customFormat="1" ht="16.5" customHeight="1" x14ac:dyDescent="0.2">
      <c r="A91" s="72"/>
      <c r="B91" s="72"/>
      <c r="C91" s="33"/>
      <c r="D91" s="95"/>
      <c r="E91" s="76" t="s">
        <v>93</v>
      </c>
      <c r="F91" s="34">
        <f>F88-F89+F90</f>
        <v>133725</v>
      </c>
      <c r="G91" s="99">
        <f>G88-G89+G90</f>
        <v>133725</v>
      </c>
      <c r="H91" s="34">
        <f t="shared" ref="H91:K91" si="4">H88-H89+H90</f>
        <v>123725</v>
      </c>
      <c r="I91" s="34">
        <f t="shared" si="4"/>
        <v>0</v>
      </c>
      <c r="J91" s="34">
        <f t="shared" si="4"/>
        <v>123725</v>
      </c>
      <c r="K91" s="34">
        <f t="shared" si="4"/>
        <v>10000</v>
      </c>
      <c r="L91" s="34"/>
      <c r="M91" s="34"/>
      <c r="N91" s="34"/>
      <c r="O91" s="36"/>
      <c r="P91" s="35"/>
      <c r="Q91" s="34"/>
      <c r="R91" s="34"/>
      <c r="S91" s="87"/>
      <c r="T91" s="87"/>
      <c r="U91" s="178"/>
      <c r="V91" s="156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18" customFormat="1" ht="16.5" customHeight="1" x14ac:dyDescent="0.2">
      <c r="A92" s="40"/>
      <c r="B92" s="49">
        <v>63095</v>
      </c>
      <c r="C92" s="50"/>
      <c r="D92" s="204" t="s">
        <v>1</v>
      </c>
      <c r="E92" s="77" t="s">
        <v>90</v>
      </c>
      <c r="F92" s="37">
        <f>G92+P92</f>
        <v>147175</v>
      </c>
      <c r="G92" s="38">
        <f>H92+K92+L92+M92</f>
        <v>147175</v>
      </c>
      <c r="H92" s="39">
        <f>SUM(I92:J92)</f>
        <v>137175</v>
      </c>
      <c r="I92" s="39">
        <v>1000</v>
      </c>
      <c r="J92" s="39">
        <v>136175</v>
      </c>
      <c r="K92" s="39">
        <v>10000</v>
      </c>
      <c r="L92" s="39"/>
      <c r="M92" s="39"/>
      <c r="N92" s="39"/>
      <c r="O92" s="60"/>
      <c r="P92" s="38"/>
      <c r="Q92" s="39"/>
      <c r="R92" s="39"/>
      <c r="S92" s="54"/>
      <c r="T92" s="54"/>
      <c r="U92" s="183"/>
      <c r="V92" s="156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15" customFormat="1" ht="16.5" customHeight="1" x14ac:dyDescent="0.2">
      <c r="A93" s="40"/>
      <c r="B93" s="40"/>
      <c r="C93" s="48"/>
      <c r="D93" s="205"/>
      <c r="E93" s="77" t="s">
        <v>91</v>
      </c>
      <c r="F93" s="41">
        <f>G93+P93</f>
        <v>13450</v>
      </c>
      <c r="G93" s="42">
        <f>H93+K93+L93+M93</f>
        <v>13450</v>
      </c>
      <c r="H93" s="43">
        <f>SUM(I93:J93)</f>
        <v>13450</v>
      </c>
      <c r="I93" s="43">
        <f t="shared" ref="I93" si="5">I97+I101+I105+I109</f>
        <v>1000</v>
      </c>
      <c r="J93" s="43">
        <f>J97+J101+J105+J109</f>
        <v>12450</v>
      </c>
      <c r="K93" s="43"/>
      <c r="L93" s="43"/>
      <c r="M93" s="43"/>
      <c r="N93" s="43"/>
      <c r="O93" s="56"/>
      <c r="P93" s="42"/>
      <c r="Q93" s="43"/>
      <c r="R93" s="43"/>
      <c r="S93" s="43"/>
      <c r="T93" s="43"/>
      <c r="U93" s="177"/>
      <c r="V93" s="156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5" customFormat="1" ht="16.5" customHeight="1" x14ac:dyDescent="0.2">
      <c r="A94" s="40"/>
      <c r="B94" s="40"/>
      <c r="C94" s="48"/>
      <c r="D94" s="205"/>
      <c r="E94" s="77" t="s">
        <v>92</v>
      </c>
      <c r="F94" s="41"/>
      <c r="G94" s="42"/>
      <c r="H94" s="43"/>
      <c r="I94" s="43"/>
      <c r="J94" s="43"/>
      <c r="K94" s="43"/>
      <c r="L94" s="43"/>
      <c r="M94" s="43"/>
      <c r="N94" s="43"/>
      <c r="O94" s="56"/>
      <c r="P94" s="42"/>
      <c r="Q94" s="43"/>
      <c r="R94" s="43"/>
      <c r="S94" s="43"/>
      <c r="T94" s="43"/>
      <c r="U94" s="177"/>
      <c r="V94" s="156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20" customFormat="1" ht="16.5" customHeight="1" x14ac:dyDescent="0.2">
      <c r="A95" s="73"/>
      <c r="B95" s="73"/>
      <c r="C95" s="44"/>
      <c r="D95" s="206"/>
      <c r="E95" s="78" t="s">
        <v>93</v>
      </c>
      <c r="F95" s="45">
        <f t="shared" ref="F95:H95" si="6">F92-F93+F94</f>
        <v>133725</v>
      </c>
      <c r="G95" s="46">
        <f t="shared" si="6"/>
        <v>133725</v>
      </c>
      <c r="H95" s="45">
        <f t="shared" si="6"/>
        <v>123725</v>
      </c>
      <c r="I95" s="61">
        <f>I92-I93+I94</f>
        <v>0</v>
      </c>
      <c r="J95" s="61">
        <f>J92-J93+J94</f>
        <v>123725</v>
      </c>
      <c r="K95" s="61">
        <f>K92-K93+K94</f>
        <v>10000</v>
      </c>
      <c r="L95" s="45"/>
      <c r="M95" s="45"/>
      <c r="N95" s="45"/>
      <c r="O95" s="47"/>
      <c r="P95" s="46"/>
      <c r="Q95" s="45"/>
      <c r="R95" s="45"/>
      <c r="S95" s="61"/>
      <c r="T95" s="61"/>
      <c r="U95" s="178"/>
      <c r="V95" s="156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" customFormat="1" ht="16.5" customHeight="1" x14ac:dyDescent="0.2">
      <c r="A96" s="48"/>
      <c r="B96" s="48"/>
      <c r="C96" s="48">
        <v>4170</v>
      </c>
      <c r="D96" s="201" t="s">
        <v>44</v>
      </c>
      <c r="E96" s="77" t="s">
        <v>90</v>
      </c>
      <c r="F96" s="41">
        <f>G96+P96</f>
        <v>1000</v>
      </c>
      <c r="G96" s="42">
        <f>H96+K96+L96+M96</f>
        <v>1000</v>
      </c>
      <c r="H96" s="43">
        <f>SUM(I96:J96)</f>
        <v>1000</v>
      </c>
      <c r="I96" s="43">
        <v>1000</v>
      </c>
      <c r="J96" s="43"/>
      <c r="K96" s="43"/>
      <c r="L96" s="43"/>
      <c r="M96" s="43"/>
      <c r="N96" s="43"/>
      <c r="O96" s="56"/>
      <c r="P96" s="57"/>
      <c r="Q96" s="43"/>
      <c r="R96" s="43"/>
      <c r="S96" s="43"/>
      <c r="T96" s="43"/>
      <c r="U96" s="178"/>
      <c r="V96" s="15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5" customFormat="1" ht="16.5" customHeight="1" x14ac:dyDescent="0.2">
      <c r="A97" s="40"/>
      <c r="B97" s="40"/>
      <c r="C97" s="48"/>
      <c r="D97" s="202"/>
      <c r="E97" s="77" t="s">
        <v>91</v>
      </c>
      <c r="F97" s="41">
        <f>G97+P97</f>
        <v>1000</v>
      </c>
      <c r="G97" s="42">
        <f>H97+K97+L97+M97</f>
        <v>1000</v>
      </c>
      <c r="H97" s="43">
        <f>SUM(I97:J97)</f>
        <v>1000</v>
      </c>
      <c r="I97" s="43">
        <v>1000</v>
      </c>
      <c r="J97" s="43"/>
      <c r="K97" s="43"/>
      <c r="L97" s="43"/>
      <c r="M97" s="43"/>
      <c r="N97" s="43"/>
      <c r="O97" s="56"/>
      <c r="P97" s="42"/>
      <c r="Q97" s="43"/>
      <c r="R97" s="43"/>
      <c r="S97" s="43"/>
      <c r="T97" s="43"/>
      <c r="U97" s="177"/>
      <c r="V97" s="156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5" customFormat="1" ht="16.5" customHeight="1" x14ac:dyDescent="0.2">
      <c r="A98" s="40"/>
      <c r="B98" s="40"/>
      <c r="C98" s="48"/>
      <c r="D98" s="202"/>
      <c r="E98" s="77" t="s">
        <v>92</v>
      </c>
      <c r="F98" s="41"/>
      <c r="G98" s="42"/>
      <c r="H98" s="43"/>
      <c r="I98" s="43"/>
      <c r="J98" s="43"/>
      <c r="K98" s="43"/>
      <c r="L98" s="43"/>
      <c r="M98" s="43"/>
      <c r="N98" s="43"/>
      <c r="O98" s="56"/>
      <c r="P98" s="42"/>
      <c r="Q98" s="43"/>
      <c r="R98" s="43"/>
      <c r="S98" s="43"/>
      <c r="T98" s="43"/>
      <c r="U98" s="177"/>
      <c r="V98" s="156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20" customFormat="1" ht="16.5" customHeight="1" x14ac:dyDescent="0.2">
      <c r="A99" s="73"/>
      <c r="B99" s="73"/>
      <c r="C99" s="44"/>
      <c r="D99" s="203"/>
      <c r="E99" s="78" t="s">
        <v>93</v>
      </c>
      <c r="F99" s="45">
        <f>F96-F97+F98</f>
        <v>0</v>
      </c>
      <c r="G99" s="46">
        <f>G96-G97+G98</f>
        <v>0</v>
      </c>
      <c r="H99" s="45">
        <f>H96-H97+H98</f>
        <v>0</v>
      </c>
      <c r="I99" s="45">
        <f>I96-I97+I98</f>
        <v>0</v>
      </c>
      <c r="J99" s="45"/>
      <c r="K99" s="45"/>
      <c r="L99" s="45"/>
      <c r="M99" s="45"/>
      <c r="N99" s="45"/>
      <c r="O99" s="47"/>
      <c r="P99" s="46"/>
      <c r="Q99" s="45"/>
      <c r="R99" s="45"/>
      <c r="S99" s="61"/>
      <c r="T99" s="61"/>
      <c r="U99" s="178"/>
      <c r="V99" s="156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1" customFormat="1" ht="16.5" customHeight="1" x14ac:dyDescent="0.2">
      <c r="A100" s="48"/>
      <c r="B100" s="48"/>
      <c r="C100" s="48">
        <v>4210</v>
      </c>
      <c r="D100" s="201" t="s">
        <v>45</v>
      </c>
      <c r="E100" s="77" t="s">
        <v>90</v>
      </c>
      <c r="F100" s="41">
        <f>G100+P100</f>
        <v>1000</v>
      </c>
      <c r="G100" s="42">
        <f>H100+K100+L100+M100</f>
        <v>1000</v>
      </c>
      <c r="H100" s="43">
        <f>SUM(I100:J100)</f>
        <v>1000</v>
      </c>
      <c r="I100" s="43"/>
      <c r="J100" s="43">
        <v>1000</v>
      </c>
      <c r="K100" s="43"/>
      <c r="L100" s="43"/>
      <c r="M100" s="43"/>
      <c r="N100" s="43"/>
      <c r="O100" s="56"/>
      <c r="P100" s="57"/>
      <c r="Q100" s="43"/>
      <c r="R100" s="43"/>
      <c r="S100" s="43"/>
      <c r="T100" s="43"/>
      <c r="U100" s="178"/>
      <c r="V100" s="156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15" customFormat="1" ht="16.5" customHeight="1" x14ac:dyDescent="0.2">
      <c r="A101" s="40"/>
      <c r="B101" s="40"/>
      <c r="C101" s="48"/>
      <c r="D101" s="202"/>
      <c r="E101" s="77" t="s">
        <v>91</v>
      </c>
      <c r="F101" s="41">
        <f>G101+P101</f>
        <v>1000</v>
      </c>
      <c r="G101" s="42">
        <f>H101+K101+L101+M101</f>
        <v>1000</v>
      </c>
      <c r="H101" s="43">
        <f>SUM(I101:J101)</f>
        <v>1000</v>
      </c>
      <c r="I101" s="43"/>
      <c r="J101" s="43">
        <v>1000</v>
      </c>
      <c r="K101" s="43"/>
      <c r="L101" s="43"/>
      <c r="M101" s="43"/>
      <c r="N101" s="43"/>
      <c r="O101" s="56"/>
      <c r="P101" s="42"/>
      <c r="Q101" s="43"/>
      <c r="R101" s="43"/>
      <c r="S101" s="43"/>
      <c r="T101" s="43"/>
      <c r="U101" s="177"/>
      <c r="V101" s="156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15" customFormat="1" ht="16.5" customHeight="1" x14ac:dyDescent="0.2">
      <c r="A102" s="40"/>
      <c r="B102" s="40"/>
      <c r="C102" s="48"/>
      <c r="D102" s="202"/>
      <c r="E102" s="77" t="s">
        <v>92</v>
      </c>
      <c r="F102" s="41"/>
      <c r="G102" s="42"/>
      <c r="H102" s="43"/>
      <c r="I102" s="43"/>
      <c r="J102" s="43"/>
      <c r="K102" s="43"/>
      <c r="L102" s="43"/>
      <c r="M102" s="43"/>
      <c r="N102" s="43"/>
      <c r="O102" s="56"/>
      <c r="P102" s="42"/>
      <c r="Q102" s="43"/>
      <c r="R102" s="43"/>
      <c r="S102" s="43"/>
      <c r="T102" s="43"/>
      <c r="U102" s="177"/>
      <c r="V102" s="156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20" customFormat="1" ht="16.5" customHeight="1" x14ac:dyDescent="0.2">
      <c r="A103" s="73"/>
      <c r="B103" s="73"/>
      <c r="C103" s="44"/>
      <c r="D103" s="203"/>
      <c r="E103" s="78" t="s">
        <v>93</v>
      </c>
      <c r="F103" s="45">
        <f>F100-F101+F102</f>
        <v>0</v>
      </c>
      <c r="G103" s="46">
        <f>G100-G101+G102</f>
        <v>0</v>
      </c>
      <c r="H103" s="45">
        <f>H100-H101+H102</f>
        <v>0</v>
      </c>
      <c r="I103" s="45"/>
      <c r="J103" s="45">
        <f>J100-J101+J102</f>
        <v>0</v>
      </c>
      <c r="K103" s="45"/>
      <c r="L103" s="45"/>
      <c r="M103" s="45"/>
      <c r="N103" s="45"/>
      <c r="O103" s="47"/>
      <c r="P103" s="46"/>
      <c r="Q103" s="45"/>
      <c r="R103" s="45"/>
      <c r="S103" s="61"/>
      <c r="T103" s="61"/>
      <c r="U103" s="178"/>
      <c r="V103" s="156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1" customFormat="1" ht="16.5" customHeight="1" x14ac:dyDescent="0.2">
      <c r="A104" s="48"/>
      <c r="B104" s="48"/>
      <c r="C104" s="48">
        <v>4300</v>
      </c>
      <c r="D104" s="201" t="s">
        <v>48</v>
      </c>
      <c r="E104" s="77" t="s">
        <v>90</v>
      </c>
      <c r="F104" s="41">
        <f>G104+P104</f>
        <v>110000</v>
      </c>
      <c r="G104" s="42">
        <f>H104+K104+L104+M104</f>
        <v>110000</v>
      </c>
      <c r="H104" s="43">
        <f>SUM(I104:J104)</f>
        <v>110000</v>
      </c>
      <c r="I104" s="43"/>
      <c r="J104" s="43">
        <v>110000</v>
      </c>
      <c r="K104" s="43"/>
      <c r="L104" s="43"/>
      <c r="M104" s="43"/>
      <c r="N104" s="43"/>
      <c r="O104" s="56"/>
      <c r="P104" s="57"/>
      <c r="Q104" s="43"/>
      <c r="R104" s="43"/>
      <c r="S104" s="43"/>
      <c r="T104" s="43"/>
      <c r="U104" s="178"/>
      <c r="V104" s="156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5" customFormat="1" ht="16.5" customHeight="1" x14ac:dyDescent="0.2">
      <c r="A105" s="40"/>
      <c r="B105" s="40"/>
      <c r="C105" s="48"/>
      <c r="D105" s="202"/>
      <c r="E105" s="77" t="s">
        <v>91</v>
      </c>
      <c r="F105" s="41">
        <f>G105+P105</f>
        <v>10000</v>
      </c>
      <c r="G105" s="42">
        <f>H105+K105+L105+M105</f>
        <v>10000</v>
      </c>
      <c r="H105" s="43">
        <f>SUM(I105:J105)</f>
        <v>10000</v>
      </c>
      <c r="I105" s="43"/>
      <c r="J105" s="43">
        <f>5000+5000</f>
        <v>10000</v>
      </c>
      <c r="K105" s="43"/>
      <c r="L105" s="43"/>
      <c r="M105" s="43"/>
      <c r="N105" s="43"/>
      <c r="O105" s="56"/>
      <c r="P105" s="42"/>
      <c r="Q105" s="43"/>
      <c r="R105" s="43"/>
      <c r="S105" s="43"/>
      <c r="T105" s="43"/>
      <c r="U105" s="177"/>
      <c r="V105" s="156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5" customFormat="1" ht="16.5" customHeight="1" x14ac:dyDescent="0.2">
      <c r="A106" s="40"/>
      <c r="B106" s="40"/>
      <c r="C106" s="48"/>
      <c r="D106" s="202"/>
      <c r="E106" s="77" t="s">
        <v>92</v>
      </c>
      <c r="F106" s="41"/>
      <c r="G106" s="42"/>
      <c r="H106" s="43"/>
      <c r="I106" s="43"/>
      <c r="J106" s="43"/>
      <c r="K106" s="43"/>
      <c r="L106" s="43"/>
      <c r="M106" s="43"/>
      <c r="N106" s="43"/>
      <c r="O106" s="56"/>
      <c r="P106" s="42"/>
      <c r="Q106" s="43"/>
      <c r="R106" s="43"/>
      <c r="S106" s="43"/>
      <c r="T106" s="43"/>
      <c r="U106" s="177"/>
      <c r="V106" s="15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20" customFormat="1" ht="16.5" customHeight="1" x14ac:dyDescent="0.2">
      <c r="A107" s="73"/>
      <c r="B107" s="73"/>
      <c r="C107" s="44"/>
      <c r="D107" s="203"/>
      <c r="E107" s="78" t="s">
        <v>93</v>
      </c>
      <c r="F107" s="45">
        <f>F104-F105+F106</f>
        <v>100000</v>
      </c>
      <c r="G107" s="46">
        <f>G104-G105+G106</f>
        <v>100000</v>
      </c>
      <c r="H107" s="45">
        <f>H104-H105+H106</f>
        <v>100000</v>
      </c>
      <c r="I107" s="45"/>
      <c r="J107" s="45">
        <f>J104-J105+J106</f>
        <v>100000</v>
      </c>
      <c r="K107" s="45"/>
      <c r="L107" s="45"/>
      <c r="M107" s="45"/>
      <c r="N107" s="45"/>
      <c r="O107" s="47"/>
      <c r="P107" s="46"/>
      <c r="Q107" s="45"/>
      <c r="R107" s="45"/>
      <c r="S107" s="61"/>
      <c r="T107" s="61"/>
      <c r="U107" s="178"/>
      <c r="V107" s="156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" customFormat="1" ht="16.5" customHeight="1" x14ac:dyDescent="0.2">
      <c r="A108" s="48"/>
      <c r="B108" s="48"/>
      <c r="C108" s="48">
        <v>4430</v>
      </c>
      <c r="D108" s="201" t="s">
        <v>49</v>
      </c>
      <c r="E108" s="77" t="s">
        <v>90</v>
      </c>
      <c r="F108" s="41">
        <f>G108+P108</f>
        <v>23675</v>
      </c>
      <c r="G108" s="42">
        <f>H108+K108+L108+M108</f>
        <v>23675</v>
      </c>
      <c r="H108" s="43">
        <f>SUM(I108:J108)</f>
        <v>23675</v>
      </c>
      <c r="I108" s="43"/>
      <c r="J108" s="43">
        <v>23675</v>
      </c>
      <c r="K108" s="43"/>
      <c r="L108" s="43"/>
      <c r="M108" s="43"/>
      <c r="N108" s="43"/>
      <c r="O108" s="56"/>
      <c r="P108" s="57"/>
      <c r="Q108" s="43"/>
      <c r="R108" s="43"/>
      <c r="S108" s="43"/>
      <c r="T108" s="43"/>
      <c r="U108" s="178"/>
      <c r="V108" s="156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5" customFormat="1" ht="16.5" customHeight="1" x14ac:dyDescent="0.2">
      <c r="A109" s="40"/>
      <c r="B109" s="40"/>
      <c r="C109" s="48"/>
      <c r="D109" s="202"/>
      <c r="E109" s="77" t="s">
        <v>91</v>
      </c>
      <c r="F109" s="41">
        <f>G109+P109</f>
        <v>1450</v>
      </c>
      <c r="G109" s="42">
        <f>H109+K109+L109+M109</f>
        <v>1450</v>
      </c>
      <c r="H109" s="43">
        <f>SUM(I109:J109)</f>
        <v>1450</v>
      </c>
      <c r="I109" s="43"/>
      <c r="J109" s="43">
        <v>1450</v>
      </c>
      <c r="K109" s="43"/>
      <c r="L109" s="43"/>
      <c r="M109" s="43"/>
      <c r="N109" s="43"/>
      <c r="O109" s="56"/>
      <c r="P109" s="42"/>
      <c r="Q109" s="43"/>
      <c r="R109" s="43"/>
      <c r="S109" s="43"/>
      <c r="T109" s="43"/>
      <c r="U109" s="177"/>
      <c r="V109" s="156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5" customFormat="1" ht="16.5" customHeight="1" x14ac:dyDescent="0.2">
      <c r="A110" s="40"/>
      <c r="B110" s="40"/>
      <c r="C110" s="48"/>
      <c r="D110" s="202"/>
      <c r="E110" s="77" t="s">
        <v>92</v>
      </c>
      <c r="F110" s="41"/>
      <c r="G110" s="42"/>
      <c r="H110" s="43"/>
      <c r="I110" s="43"/>
      <c r="J110" s="43"/>
      <c r="K110" s="43"/>
      <c r="L110" s="43"/>
      <c r="M110" s="43"/>
      <c r="N110" s="43"/>
      <c r="O110" s="56"/>
      <c r="P110" s="42"/>
      <c r="Q110" s="43"/>
      <c r="R110" s="43"/>
      <c r="S110" s="43"/>
      <c r="T110" s="43"/>
      <c r="U110" s="177"/>
      <c r="V110" s="156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20" customFormat="1" ht="16.5" customHeight="1" x14ac:dyDescent="0.2">
      <c r="A111" s="73"/>
      <c r="B111" s="73"/>
      <c r="C111" s="44"/>
      <c r="D111" s="203"/>
      <c r="E111" s="78" t="s">
        <v>93</v>
      </c>
      <c r="F111" s="45">
        <f>F108-F109+F110</f>
        <v>22225</v>
      </c>
      <c r="G111" s="46">
        <f>G108-G109+G110</f>
        <v>22225</v>
      </c>
      <c r="H111" s="45">
        <f>H108-H109+H110</f>
        <v>22225</v>
      </c>
      <c r="I111" s="45"/>
      <c r="J111" s="45">
        <f>J108-J109+J110</f>
        <v>22225</v>
      </c>
      <c r="K111" s="45"/>
      <c r="L111" s="45"/>
      <c r="M111" s="45"/>
      <c r="N111" s="45"/>
      <c r="O111" s="47"/>
      <c r="P111" s="46"/>
      <c r="Q111" s="45"/>
      <c r="R111" s="45"/>
      <c r="S111" s="61"/>
      <c r="T111" s="61"/>
      <c r="U111" s="178"/>
      <c r="V111" s="156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127" customFormat="1" ht="16.5" customHeight="1" x14ac:dyDescent="0.2">
      <c r="A112" s="98"/>
      <c r="B112" s="98"/>
      <c r="C112" s="198" t="s">
        <v>98</v>
      </c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200"/>
      <c r="U112" s="182"/>
      <c r="V112" s="157"/>
    </row>
    <row r="113" spans="1:84" s="127" customFormat="1" ht="16.5" customHeight="1" x14ac:dyDescent="0.2">
      <c r="A113" s="98"/>
      <c r="B113" s="40"/>
      <c r="C113" s="192" t="s">
        <v>217</v>
      </c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4"/>
      <c r="U113" s="182"/>
      <c r="V113" s="157"/>
    </row>
    <row r="114" spans="1:84" s="127" customFormat="1" ht="16.5" customHeight="1" x14ac:dyDescent="0.2">
      <c r="A114" s="98"/>
      <c r="B114" s="40"/>
      <c r="C114" s="192" t="s">
        <v>218</v>
      </c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4"/>
      <c r="U114" s="182"/>
      <c r="V114" s="157"/>
    </row>
    <row r="115" spans="1:84" s="127" customFormat="1" ht="16.5" customHeight="1" x14ac:dyDescent="0.2">
      <c r="A115" s="98"/>
      <c r="B115" s="40"/>
      <c r="C115" s="192" t="s">
        <v>219</v>
      </c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4"/>
      <c r="U115" s="182"/>
      <c r="V115" s="157"/>
    </row>
    <row r="116" spans="1:84" s="127" customFormat="1" ht="4.5" customHeight="1" x14ac:dyDescent="0.2">
      <c r="A116" s="98"/>
      <c r="B116" s="40"/>
      <c r="C116" s="192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4"/>
      <c r="U116" s="182"/>
      <c r="V116" s="157"/>
    </row>
    <row r="117" spans="1:84" s="127" customFormat="1" ht="16.5" customHeight="1" x14ac:dyDescent="0.2">
      <c r="A117" s="98"/>
      <c r="B117" s="40"/>
      <c r="C117" s="192" t="s">
        <v>244</v>
      </c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4"/>
      <c r="U117" s="182"/>
      <c r="V117" s="157"/>
    </row>
    <row r="118" spans="1:84" s="127" customFormat="1" ht="16.5" customHeight="1" x14ac:dyDescent="0.2">
      <c r="A118" s="98"/>
      <c r="B118" s="40"/>
      <c r="C118" s="192" t="s">
        <v>245</v>
      </c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4"/>
      <c r="U118" s="182"/>
      <c r="V118" s="157"/>
    </row>
    <row r="119" spans="1:84" s="127" customFormat="1" ht="16.5" customHeight="1" x14ac:dyDescent="0.2">
      <c r="A119" s="98"/>
      <c r="B119" s="40"/>
      <c r="C119" s="192" t="s">
        <v>219</v>
      </c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4"/>
      <c r="U119" s="182"/>
      <c r="V119" s="157"/>
    </row>
    <row r="120" spans="1:84" s="127" customFormat="1" ht="16.5" customHeight="1" x14ac:dyDescent="0.2">
      <c r="A120" s="98"/>
      <c r="B120" s="40"/>
      <c r="C120" s="195" t="s">
        <v>246</v>
      </c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7"/>
      <c r="U120" s="182"/>
      <c r="V120" s="157"/>
    </row>
    <row r="121" spans="1:84" s="2" customFormat="1" ht="17.45" customHeight="1" x14ac:dyDescent="0.2">
      <c r="A121" s="51">
        <v>700</v>
      </c>
      <c r="B121" s="51"/>
      <c r="C121" s="72"/>
      <c r="D121" s="208" t="s">
        <v>10</v>
      </c>
      <c r="E121" s="75" t="s">
        <v>90</v>
      </c>
      <c r="F121" s="28">
        <f>G121+P121</f>
        <v>16269941</v>
      </c>
      <c r="G121" s="31">
        <f>H121+K121+L121+M121</f>
        <v>6271359</v>
      </c>
      <c r="H121" s="32">
        <f>SUM(I121:J121)</f>
        <v>6271359</v>
      </c>
      <c r="I121" s="32"/>
      <c r="J121" s="32">
        <v>6271359</v>
      </c>
      <c r="K121" s="32"/>
      <c r="L121" s="32"/>
      <c r="M121" s="32"/>
      <c r="N121" s="53"/>
      <c r="O121" s="148"/>
      <c r="P121" s="31">
        <f>Q121+S121+T121</f>
        <v>9998582</v>
      </c>
      <c r="Q121" s="32">
        <f>Q125</f>
        <v>9998582</v>
      </c>
      <c r="R121" s="32">
        <f>R125</f>
        <v>4507477</v>
      </c>
      <c r="S121" s="53"/>
      <c r="T121" s="53"/>
      <c r="U121" s="177"/>
      <c r="V121" s="156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5" customFormat="1" ht="17.45" customHeight="1" x14ac:dyDescent="0.2">
      <c r="A122" s="27"/>
      <c r="B122" s="27"/>
      <c r="C122" s="72"/>
      <c r="D122" s="208"/>
      <c r="E122" s="75" t="s">
        <v>91</v>
      </c>
      <c r="F122" s="28">
        <f>G122+P122</f>
        <v>145000</v>
      </c>
      <c r="G122" s="31">
        <f>H122+K122+L122+M122</f>
        <v>25000</v>
      </c>
      <c r="H122" s="32">
        <f>SUM(I122:J122)</f>
        <v>25000</v>
      </c>
      <c r="I122" s="32"/>
      <c r="J122" s="32">
        <f>J126</f>
        <v>25000</v>
      </c>
      <c r="K122" s="32"/>
      <c r="L122" s="32"/>
      <c r="M122" s="32"/>
      <c r="N122" s="32"/>
      <c r="O122" s="146"/>
      <c r="P122" s="31">
        <f>Q122+S122+T122</f>
        <v>120000</v>
      </c>
      <c r="Q122" s="32">
        <f>Q126</f>
        <v>120000</v>
      </c>
      <c r="R122" s="32"/>
      <c r="S122" s="32"/>
      <c r="T122" s="32"/>
      <c r="U122" s="177"/>
      <c r="V122" s="156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5" customFormat="1" ht="17.45" customHeight="1" x14ac:dyDescent="0.2">
      <c r="A123" s="27"/>
      <c r="B123" s="27"/>
      <c r="C123" s="72"/>
      <c r="D123" s="208"/>
      <c r="E123" s="75" t="s">
        <v>92</v>
      </c>
      <c r="F123" s="28">
        <f>G123+P123</f>
        <v>30000</v>
      </c>
      <c r="G123" s="31">
        <f>H123+K123+L123+M123</f>
        <v>30000</v>
      </c>
      <c r="H123" s="32">
        <f>SUM(I123:J123)</f>
        <v>30000</v>
      </c>
      <c r="I123" s="32"/>
      <c r="J123" s="32">
        <f>J127</f>
        <v>30000</v>
      </c>
      <c r="K123" s="32"/>
      <c r="L123" s="32"/>
      <c r="M123" s="32"/>
      <c r="N123" s="32"/>
      <c r="O123" s="146"/>
      <c r="P123" s="31"/>
      <c r="Q123" s="32"/>
      <c r="R123" s="32"/>
      <c r="S123" s="32"/>
      <c r="T123" s="32"/>
      <c r="U123" s="177"/>
      <c r="V123" s="156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" customFormat="1" ht="17.45" customHeight="1" x14ac:dyDescent="0.2">
      <c r="A124" s="72"/>
      <c r="B124" s="72"/>
      <c r="C124" s="33"/>
      <c r="D124" s="209"/>
      <c r="E124" s="76" t="s">
        <v>93</v>
      </c>
      <c r="F124" s="34">
        <f>F121-F122+F123</f>
        <v>16154941</v>
      </c>
      <c r="G124" s="35">
        <f>G121-G122+G123</f>
        <v>6276359</v>
      </c>
      <c r="H124" s="34">
        <f>H121-H122+H123</f>
        <v>6276359</v>
      </c>
      <c r="I124" s="34"/>
      <c r="J124" s="34">
        <f>J121-J122+J123</f>
        <v>6276359</v>
      </c>
      <c r="K124" s="34"/>
      <c r="L124" s="34"/>
      <c r="M124" s="34"/>
      <c r="N124" s="34"/>
      <c r="O124" s="36"/>
      <c r="P124" s="35">
        <f>P121-P122+P123</f>
        <v>9878582</v>
      </c>
      <c r="Q124" s="34">
        <f>Q121-Q122+Q123</f>
        <v>9878582</v>
      </c>
      <c r="R124" s="34">
        <f>R121-R122+R123</f>
        <v>4507477</v>
      </c>
      <c r="S124" s="87"/>
      <c r="T124" s="87"/>
      <c r="U124" s="178"/>
      <c r="V124" s="156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6" customFormat="1" ht="17.45" customHeight="1" x14ac:dyDescent="0.2">
      <c r="A125" s="40"/>
      <c r="B125" s="49">
        <v>70005</v>
      </c>
      <c r="C125" s="50"/>
      <c r="D125" s="204" t="s">
        <v>3</v>
      </c>
      <c r="E125" s="77" t="s">
        <v>90</v>
      </c>
      <c r="F125" s="37">
        <f>G125+P125</f>
        <v>16185941</v>
      </c>
      <c r="G125" s="38">
        <f>H125+K125+L125+M125</f>
        <v>6187359</v>
      </c>
      <c r="H125" s="39">
        <f>SUM(I125:J125)</f>
        <v>6187359</v>
      </c>
      <c r="I125" s="39"/>
      <c r="J125" s="39">
        <v>6187359</v>
      </c>
      <c r="K125" s="39"/>
      <c r="L125" s="39"/>
      <c r="M125" s="39"/>
      <c r="N125" s="54"/>
      <c r="O125" s="55"/>
      <c r="P125" s="38">
        <f>Q125+S125+T125</f>
        <v>9998582</v>
      </c>
      <c r="Q125" s="39">
        <v>9998582</v>
      </c>
      <c r="R125" s="39">
        <v>4507477</v>
      </c>
      <c r="S125" s="54"/>
      <c r="T125" s="54"/>
      <c r="U125" s="180"/>
      <c r="V125" s="156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5" customFormat="1" ht="17.45" customHeight="1" x14ac:dyDescent="0.2">
      <c r="A126" s="40"/>
      <c r="B126" s="40"/>
      <c r="C126" s="48"/>
      <c r="D126" s="205"/>
      <c r="E126" s="77" t="s">
        <v>91</v>
      </c>
      <c r="F126" s="41">
        <f>G126+P126</f>
        <v>145000</v>
      </c>
      <c r="G126" s="42">
        <f>H126+K126+L126+M126</f>
        <v>25000</v>
      </c>
      <c r="H126" s="43">
        <f>SUM(I126:J126)</f>
        <v>25000</v>
      </c>
      <c r="I126" s="43"/>
      <c r="J126" s="43">
        <f>J130+J134+J138</f>
        <v>25000</v>
      </c>
      <c r="K126" s="43"/>
      <c r="L126" s="43"/>
      <c r="M126" s="43"/>
      <c r="N126" s="43"/>
      <c r="O126" s="56"/>
      <c r="P126" s="42">
        <f>Q126+S126+T126</f>
        <v>120000</v>
      </c>
      <c r="Q126" s="43">
        <f t="shared" ref="Q126" si="7">Q130+Q134+Q138</f>
        <v>120000</v>
      </c>
      <c r="R126" s="43"/>
      <c r="S126" s="43"/>
      <c r="T126" s="43"/>
      <c r="U126" s="177"/>
      <c r="V126" s="15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5" customFormat="1" ht="17.45" customHeight="1" x14ac:dyDescent="0.2">
      <c r="A127" s="40"/>
      <c r="B127" s="40"/>
      <c r="C127" s="48"/>
      <c r="D127" s="205"/>
      <c r="E127" s="77" t="s">
        <v>92</v>
      </c>
      <c r="F127" s="41">
        <f>G127+P127</f>
        <v>30000</v>
      </c>
      <c r="G127" s="42">
        <f>H127+K127+L127+M127</f>
        <v>30000</v>
      </c>
      <c r="H127" s="43">
        <f>SUM(I127:J127)</f>
        <v>30000</v>
      </c>
      <c r="I127" s="43"/>
      <c r="J127" s="43">
        <f>J131+J135+J139</f>
        <v>30000</v>
      </c>
      <c r="K127" s="43"/>
      <c r="L127" s="43"/>
      <c r="M127" s="43"/>
      <c r="N127" s="43"/>
      <c r="O127" s="56"/>
      <c r="P127" s="42"/>
      <c r="Q127" s="43"/>
      <c r="R127" s="43"/>
      <c r="S127" s="43"/>
      <c r="T127" s="43"/>
      <c r="U127" s="177"/>
      <c r="V127" s="156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20" customFormat="1" ht="17.45" customHeight="1" x14ac:dyDescent="0.2">
      <c r="A128" s="73"/>
      <c r="B128" s="73"/>
      <c r="C128" s="44"/>
      <c r="D128" s="206"/>
      <c r="E128" s="78" t="s">
        <v>93</v>
      </c>
      <c r="F128" s="45">
        <f>F125-F126+F127</f>
        <v>16070941</v>
      </c>
      <c r="G128" s="46">
        <f>G125-G126+G127</f>
        <v>6192359</v>
      </c>
      <c r="H128" s="45">
        <f>H125-H126+H127</f>
        <v>6192359</v>
      </c>
      <c r="I128" s="45"/>
      <c r="J128" s="45">
        <f>J125-J126+J127</f>
        <v>6192359</v>
      </c>
      <c r="K128" s="45"/>
      <c r="L128" s="45"/>
      <c r="M128" s="45"/>
      <c r="N128" s="45"/>
      <c r="O128" s="47"/>
      <c r="P128" s="46">
        <f>P125-P126+P127</f>
        <v>9878582</v>
      </c>
      <c r="Q128" s="61">
        <f>Q125-Q126+Q127</f>
        <v>9878582</v>
      </c>
      <c r="R128" s="61">
        <f>R125-R126+R127</f>
        <v>4507477</v>
      </c>
      <c r="S128" s="61"/>
      <c r="T128" s="61"/>
      <c r="U128" s="178"/>
      <c r="V128" s="156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s="1" customFormat="1" ht="16.5" customHeight="1" x14ac:dyDescent="0.2">
      <c r="A129" s="48"/>
      <c r="B129" s="48"/>
      <c r="C129" s="48">
        <v>4300</v>
      </c>
      <c r="D129" s="201" t="s">
        <v>48</v>
      </c>
      <c r="E129" s="77" t="s">
        <v>90</v>
      </c>
      <c r="F129" s="41">
        <f>G129+P129</f>
        <v>2049269</v>
      </c>
      <c r="G129" s="42">
        <f>H129+K129+L129+M129</f>
        <v>2049269</v>
      </c>
      <c r="H129" s="43">
        <f>SUM(I129:J129)</f>
        <v>2049269</v>
      </c>
      <c r="I129" s="43"/>
      <c r="J129" s="43">
        <v>2049269</v>
      </c>
      <c r="K129" s="43"/>
      <c r="L129" s="43"/>
      <c r="M129" s="43"/>
      <c r="N129" s="43"/>
      <c r="O129" s="56"/>
      <c r="P129" s="57"/>
      <c r="Q129" s="43"/>
      <c r="R129" s="43"/>
      <c r="S129" s="43"/>
      <c r="T129" s="43"/>
      <c r="U129" s="178"/>
      <c r="V129" s="156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5" customFormat="1" ht="16.5" customHeight="1" x14ac:dyDescent="0.2">
      <c r="A130" s="40"/>
      <c r="B130" s="40"/>
      <c r="C130" s="48"/>
      <c r="D130" s="202"/>
      <c r="E130" s="77" t="s">
        <v>91</v>
      </c>
      <c r="F130" s="41"/>
      <c r="G130" s="42"/>
      <c r="H130" s="43"/>
      <c r="I130" s="43"/>
      <c r="J130" s="43"/>
      <c r="K130" s="43"/>
      <c r="L130" s="43"/>
      <c r="M130" s="43"/>
      <c r="N130" s="43"/>
      <c r="O130" s="56"/>
      <c r="P130" s="42"/>
      <c r="Q130" s="43"/>
      <c r="R130" s="43"/>
      <c r="S130" s="43"/>
      <c r="T130" s="43"/>
      <c r="U130" s="177"/>
      <c r="V130" s="156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</row>
    <row r="131" spans="1:84" s="15" customFormat="1" ht="16.5" customHeight="1" x14ac:dyDescent="0.2">
      <c r="A131" s="40"/>
      <c r="B131" s="40"/>
      <c r="C131" s="48"/>
      <c r="D131" s="202"/>
      <c r="E131" s="77" t="s">
        <v>92</v>
      </c>
      <c r="F131" s="41">
        <f>G131+P131</f>
        <v>30000</v>
      </c>
      <c r="G131" s="42">
        <f>H131+K131+L131+M131</f>
        <v>30000</v>
      </c>
      <c r="H131" s="43">
        <f>SUM(I131:J131)</f>
        <v>30000</v>
      </c>
      <c r="I131" s="43"/>
      <c r="J131" s="43">
        <v>30000</v>
      </c>
      <c r="K131" s="43"/>
      <c r="L131" s="43"/>
      <c r="M131" s="43"/>
      <c r="N131" s="43"/>
      <c r="O131" s="56"/>
      <c r="P131" s="42"/>
      <c r="Q131" s="43"/>
      <c r="R131" s="43"/>
      <c r="S131" s="43"/>
      <c r="T131" s="43"/>
      <c r="U131" s="177"/>
      <c r="V131" s="156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20" customFormat="1" ht="16.5" customHeight="1" x14ac:dyDescent="0.2">
      <c r="A132" s="73"/>
      <c r="B132" s="73"/>
      <c r="C132" s="44"/>
      <c r="D132" s="203"/>
      <c r="E132" s="78" t="s">
        <v>93</v>
      </c>
      <c r="F132" s="45">
        <f>F129-F130+F131</f>
        <v>2079269</v>
      </c>
      <c r="G132" s="46">
        <f>G129-G130+G131</f>
        <v>2079269</v>
      </c>
      <c r="H132" s="45">
        <f>H129-H130+H131</f>
        <v>2079269</v>
      </c>
      <c r="I132" s="45"/>
      <c r="J132" s="45">
        <f>J129-J130+J131</f>
        <v>2079269</v>
      </c>
      <c r="K132" s="45"/>
      <c r="L132" s="45"/>
      <c r="M132" s="45"/>
      <c r="N132" s="45"/>
      <c r="O132" s="47"/>
      <c r="P132" s="46"/>
      <c r="Q132" s="45"/>
      <c r="R132" s="45"/>
      <c r="S132" s="61"/>
      <c r="T132" s="61"/>
      <c r="U132" s="178"/>
      <c r="V132" s="156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1" customFormat="1" ht="16.5" customHeight="1" x14ac:dyDescent="0.2">
      <c r="A133" s="48"/>
      <c r="B133" s="48"/>
      <c r="C133" s="48">
        <v>4530</v>
      </c>
      <c r="D133" s="201" t="s">
        <v>52</v>
      </c>
      <c r="E133" s="77" t="s">
        <v>90</v>
      </c>
      <c r="F133" s="41">
        <f>G133+P133</f>
        <v>100000</v>
      </c>
      <c r="G133" s="42">
        <f>H133+K133+L133+M133</f>
        <v>100000</v>
      </c>
      <c r="H133" s="43">
        <f>SUM(I133:J133)</f>
        <v>100000</v>
      </c>
      <c r="I133" s="43"/>
      <c r="J133" s="43">
        <v>100000</v>
      </c>
      <c r="K133" s="43"/>
      <c r="L133" s="43"/>
      <c r="M133" s="43"/>
      <c r="N133" s="43"/>
      <c r="O133" s="56"/>
      <c r="P133" s="57"/>
      <c r="Q133" s="43"/>
      <c r="R133" s="43"/>
      <c r="S133" s="43"/>
      <c r="T133" s="43"/>
      <c r="U133" s="178"/>
      <c r="V133" s="156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5" customFormat="1" ht="16.5" customHeight="1" x14ac:dyDescent="0.2">
      <c r="A134" s="40"/>
      <c r="B134" s="40"/>
      <c r="C134" s="48"/>
      <c r="D134" s="202"/>
      <c r="E134" s="77" t="s">
        <v>91</v>
      </c>
      <c r="F134" s="41">
        <f>G134+P134</f>
        <v>25000</v>
      </c>
      <c r="G134" s="42">
        <f>H134+K134+L134+M134</f>
        <v>25000</v>
      </c>
      <c r="H134" s="43">
        <f>SUM(I134:J134)</f>
        <v>25000</v>
      </c>
      <c r="I134" s="43"/>
      <c r="J134" s="43">
        <v>25000</v>
      </c>
      <c r="K134" s="43"/>
      <c r="L134" s="43"/>
      <c r="M134" s="43"/>
      <c r="N134" s="43"/>
      <c r="O134" s="56"/>
      <c r="P134" s="42"/>
      <c r="Q134" s="43"/>
      <c r="R134" s="43"/>
      <c r="S134" s="43"/>
      <c r="T134" s="43"/>
      <c r="U134" s="177"/>
      <c r="V134" s="156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5" customFormat="1" ht="16.5" customHeight="1" x14ac:dyDescent="0.2">
      <c r="A135" s="40"/>
      <c r="B135" s="40"/>
      <c r="C135" s="48"/>
      <c r="D135" s="202"/>
      <c r="E135" s="77" t="s">
        <v>92</v>
      </c>
      <c r="F135" s="41"/>
      <c r="G135" s="42"/>
      <c r="H135" s="43"/>
      <c r="I135" s="43"/>
      <c r="J135" s="43"/>
      <c r="K135" s="43"/>
      <c r="L135" s="43"/>
      <c r="M135" s="43"/>
      <c r="N135" s="43"/>
      <c r="O135" s="56"/>
      <c r="P135" s="42"/>
      <c r="Q135" s="43"/>
      <c r="R135" s="43"/>
      <c r="S135" s="43"/>
      <c r="T135" s="43"/>
      <c r="U135" s="177"/>
      <c r="V135" s="156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20" customFormat="1" ht="16.5" customHeight="1" x14ac:dyDescent="0.2">
      <c r="A136" s="73"/>
      <c r="B136" s="73"/>
      <c r="C136" s="44"/>
      <c r="D136" s="203"/>
      <c r="E136" s="78" t="s">
        <v>93</v>
      </c>
      <c r="F136" s="45">
        <f>F133-F134+F135</f>
        <v>75000</v>
      </c>
      <c r="G136" s="46">
        <f>G133-G134+G135</f>
        <v>75000</v>
      </c>
      <c r="H136" s="45">
        <f>H133-H134+H135</f>
        <v>75000</v>
      </c>
      <c r="I136" s="45"/>
      <c r="J136" s="45">
        <f>J133-J134+J135</f>
        <v>75000</v>
      </c>
      <c r="K136" s="45"/>
      <c r="L136" s="45"/>
      <c r="M136" s="45"/>
      <c r="N136" s="45"/>
      <c r="O136" s="47"/>
      <c r="P136" s="46"/>
      <c r="Q136" s="45"/>
      <c r="R136" s="45"/>
      <c r="S136" s="61"/>
      <c r="T136" s="61"/>
      <c r="U136" s="178"/>
      <c r="V136" s="15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" customFormat="1" ht="16.5" customHeight="1" x14ac:dyDescent="0.2">
      <c r="A137" s="48"/>
      <c r="B137" s="48"/>
      <c r="C137" s="48">
        <v>6050</v>
      </c>
      <c r="D137" s="201" t="s">
        <v>84</v>
      </c>
      <c r="E137" s="77" t="s">
        <v>90</v>
      </c>
      <c r="F137" s="41">
        <f>G137+P137</f>
        <v>3470000</v>
      </c>
      <c r="G137" s="42"/>
      <c r="H137" s="43"/>
      <c r="I137" s="43"/>
      <c r="J137" s="43"/>
      <c r="K137" s="43"/>
      <c r="L137" s="43"/>
      <c r="M137" s="43"/>
      <c r="N137" s="43"/>
      <c r="O137" s="56"/>
      <c r="P137" s="42">
        <f>Q137+S137+T137</f>
        <v>3470000</v>
      </c>
      <c r="Q137" s="43">
        <v>3470000</v>
      </c>
      <c r="R137" s="43"/>
      <c r="S137" s="43"/>
      <c r="T137" s="43"/>
      <c r="U137" s="178"/>
      <c r="V137" s="156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5" customFormat="1" ht="16.5" customHeight="1" x14ac:dyDescent="0.2">
      <c r="A138" s="40"/>
      <c r="B138" s="40"/>
      <c r="C138" s="48"/>
      <c r="D138" s="202"/>
      <c r="E138" s="77" t="s">
        <v>91</v>
      </c>
      <c r="F138" s="41">
        <f>G138+P138</f>
        <v>120000</v>
      </c>
      <c r="G138" s="42"/>
      <c r="H138" s="43"/>
      <c r="I138" s="43"/>
      <c r="J138" s="43"/>
      <c r="K138" s="43"/>
      <c r="L138" s="43"/>
      <c r="M138" s="43"/>
      <c r="N138" s="43"/>
      <c r="O138" s="56"/>
      <c r="P138" s="42">
        <f>Q138+S138+T138</f>
        <v>120000</v>
      </c>
      <c r="Q138" s="43">
        <v>120000</v>
      </c>
      <c r="R138" s="43"/>
      <c r="S138" s="43"/>
      <c r="T138" s="43"/>
      <c r="U138" s="177"/>
      <c r="V138" s="156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5" customFormat="1" ht="16.5" customHeight="1" x14ac:dyDescent="0.2">
      <c r="A139" s="40"/>
      <c r="B139" s="40"/>
      <c r="C139" s="48"/>
      <c r="D139" s="202"/>
      <c r="E139" s="77" t="s">
        <v>92</v>
      </c>
      <c r="F139" s="41"/>
      <c r="G139" s="42"/>
      <c r="H139" s="43"/>
      <c r="I139" s="43"/>
      <c r="J139" s="43"/>
      <c r="K139" s="43"/>
      <c r="L139" s="43"/>
      <c r="M139" s="43"/>
      <c r="N139" s="43"/>
      <c r="O139" s="56"/>
      <c r="P139" s="42"/>
      <c r="Q139" s="43"/>
      <c r="R139" s="43"/>
      <c r="S139" s="43"/>
      <c r="T139" s="43"/>
      <c r="U139" s="177"/>
      <c r="V139" s="156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20" customFormat="1" ht="16.5" customHeight="1" x14ac:dyDescent="0.2">
      <c r="A140" s="73"/>
      <c r="B140" s="73"/>
      <c r="C140" s="44"/>
      <c r="D140" s="203"/>
      <c r="E140" s="78" t="s">
        <v>93</v>
      </c>
      <c r="F140" s="45">
        <f>F137-F138+F139</f>
        <v>3350000</v>
      </c>
      <c r="G140" s="46"/>
      <c r="H140" s="45"/>
      <c r="I140" s="45"/>
      <c r="J140" s="45"/>
      <c r="K140" s="45"/>
      <c r="L140" s="45"/>
      <c r="M140" s="45"/>
      <c r="N140" s="45"/>
      <c r="O140" s="47"/>
      <c r="P140" s="46">
        <f>P137-P138+P139</f>
        <v>3350000</v>
      </c>
      <c r="Q140" s="45">
        <f>Q137-Q138+Q139</f>
        <v>3350000</v>
      </c>
      <c r="R140" s="45"/>
      <c r="S140" s="61"/>
      <c r="T140" s="61"/>
      <c r="U140" s="178"/>
      <c r="V140" s="156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27" customFormat="1" ht="16.5" customHeight="1" x14ac:dyDescent="0.2">
      <c r="A141" s="98"/>
      <c r="B141" s="98"/>
      <c r="C141" s="198" t="s">
        <v>98</v>
      </c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200"/>
      <c r="U141" s="182"/>
      <c r="V141" s="157"/>
    </row>
    <row r="142" spans="1:84" s="127" customFormat="1" ht="16.5" customHeight="1" x14ac:dyDescent="0.2">
      <c r="A142" s="98"/>
      <c r="B142" s="40"/>
      <c r="C142" s="192" t="s">
        <v>152</v>
      </c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4"/>
      <c r="U142" s="182"/>
      <c r="V142" s="157"/>
    </row>
    <row r="143" spans="1:84" s="127" customFormat="1" ht="27.75" customHeight="1" x14ac:dyDescent="0.2">
      <c r="A143" s="98"/>
      <c r="B143" s="40"/>
      <c r="C143" s="192" t="s">
        <v>153</v>
      </c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4"/>
      <c r="U143" s="182"/>
      <c r="V143" s="157"/>
    </row>
    <row r="144" spans="1:84" s="127" customFormat="1" ht="6" customHeight="1" x14ac:dyDescent="0.2">
      <c r="A144" s="98"/>
      <c r="B144" s="40"/>
      <c r="C144" s="192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4"/>
      <c r="U144" s="182"/>
      <c r="V144" s="157"/>
    </row>
    <row r="145" spans="1:84" s="127" customFormat="1" ht="16.5" customHeight="1" x14ac:dyDescent="0.2">
      <c r="A145" s="98"/>
      <c r="B145" s="40"/>
      <c r="C145" s="192" t="s">
        <v>270</v>
      </c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4"/>
      <c r="U145" s="182"/>
      <c r="V145" s="157"/>
    </row>
    <row r="146" spans="1:84" s="127" customFormat="1" ht="16.5" customHeight="1" x14ac:dyDescent="0.2">
      <c r="A146" s="98"/>
      <c r="B146" s="40"/>
      <c r="C146" s="192" t="s">
        <v>271</v>
      </c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4"/>
      <c r="U146" s="182"/>
      <c r="V146" s="157"/>
    </row>
    <row r="147" spans="1:84" s="127" customFormat="1" ht="6.75" customHeight="1" x14ac:dyDescent="0.2">
      <c r="A147" s="98"/>
      <c r="B147" s="40"/>
      <c r="C147" s="192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4"/>
      <c r="U147" s="182"/>
      <c r="V147" s="157"/>
    </row>
    <row r="148" spans="1:84" s="127" customFormat="1" ht="16.5" customHeight="1" x14ac:dyDescent="0.2">
      <c r="A148" s="98"/>
      <c r="B148" s="40"/>
      <c r="C148" s="192" t="s">
        <v>278</v>
      </c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4"/>
      <c r="U148" s="182"/>
      <c r="V148" s="157"/>
    </row>
    <row r="149" spans="1:84" s="127" customFormat="1" ht="16.5" customHeight="1" x14ac:dyDescent="0.2">
      <c r="A149" s="98"/>
      <c r="B149" s="40"/>
      <c r="C149" s="195" t="s">
        <v>363</v>
      </c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7"/>
      <c r="U149" s="182"/>
      <c r="V149" s="157"/>
    </row>
    <row r="150" spans="1:84" s="2" customFormat="1" ht="16.5" customHeight="1" x14ac:dyDescent="0.2">
      <c r="A150" s="51">
        <v>710</v>
      </c>
      <c r="B150" s="51"/>
      <c r="C150" s="116"/>
      <c r="D150" s="207" t="s">
        <v>15</v>
      </c>
      <c r="E150" s="75" t="s">
        <v>90</v>
      </c>
      <c r="F150" s="28">
        <f>G150+P150</f>
        <v>292349.81</v>
      </c>
      <c r="G150" s="29">
        <f>H150+K150+L150+M150</f>
        <v>192349.81</v>
      </c>
      <c r="H150" s="30">
        <f>SUM(I150:J150)</f>
        <v>186360</v>
      </c>
      <c r="I150" s="30">
        <v>4000</v>
      </c>
      <c r="J150" s="30">
        <v>182360</v>
      </c>
      <c r="K150" s="30"/>
      <c r="L150" s="30"/>
      <c r="M150" s="30">
        <v>5989.81</v>
      </c>
      <c r="N150" s="52"/>
      <c r="O150" s="147"/>
      <c r="P150" s="29">
        <f>Q150+S150+T150</f>
        <v>100000</v>
      </c>
      <c r="Q150" s="30">
        <v>100000</v>
      </c>
      <c r="R150" s="30"/>
      <c r="S150" s="30"/>
      <c r="T150" s="30"/>
      <c r="U150" s="177"/>
      <c r="V150" s="156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15" customFormat="1" ht="16.5" customHeight="1" x14ac:dyDescent="0.2">
      <c r="A151" s="27"/>
      <c r="B151" s="27"/>
      <c r="C151" s="72"/>
      <c r="D151" s="208"/>
      <c r="E151" s="75" t="s">
        <v>91</v>
      </c>
      <c r="F151" s="28">
        <f>G151+P151</f>
        <v>34932</v>
      </c>
      <c r="G151" s="31"/>
      <c r="H151" s="32"/>
      <c r="I151" s="32"/>
      <c r="J151" s="32"/>
      <c r="K151" s="32"/>
      <c r="L151" s="32"/>
      <c r="M151" s="32"/>
      <c r="N151" s="32"/>
      <c r="O151" s="146"/>
      <c r="P151" s="31">
        <f>Q151+S151+T151</f>
        <v>34932</v>
      </c>
      <c r="Q151" s="32">
        <f>Q155</f>
        <v>34932</v>
      </c>
      <c r="R151" s="32"/>
      <c r="S151" s="32"/>
      <c r="T151" s="32"/>
      <c r="U151" s="177"/>
      <c r="V151" s="156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</row>
    <row r="152" spans="1:84" s="15" customFormat="1" ht="16.5" customHeight="1" x14ac:dyDescent="0.2">
      <c r="A152" s="27"/>
      <c r="B152" s="27"/>
      <c r="C152" s="72"/>
      <c r="D152" s="208"/>
      <c r="E152" s="75" t="s">
        <v>92</v>
      </c>
      <c r="F152" s="28"/>
      <c r="G152" s="31"/>
      <c r="H152" s="32"/>
      <c r="I152" s="32"/>
      <c r="J152" s="32"/>
      <c r="K152" s="32"/>
      <c r="L152" s="32"/>
      <c r="M152" s="32"/>
      <c r="N152" s="32"/>
      <c r="O152" s="146"/>
      <c r="P152" s="31"/>
      <c r="Q152" s="32"/>
      <c r="R152" s="32"/>
      <c r="S152" s="32"/>
      <c r="T152" s="32"/>
      <c r="U152" s="177"/>
      <c r="V152" s="156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" customFormat="1" ht="16.5" customHeight="1" x14ac:dyDescent="0.2">
      <c r="A153" s="72"/>
      <c r="B153" s="33"/>
      <c r="C153" s="33"/>
      <c r="D153" s="209"/>
      <c r="E153" s="76" t="s">
        <v>93</v>
      </c>
      <c r="F153" s="34">
        <f t="shared" ref="F153:M153" si="8">F150-F151+F152</f>
        <v>257417.81</v>
      </c>
      <c r="G153" s="35">
        <f t="shared" si="8"/>
        <v>192349.81</v>
      </c>
      <c r="H153" s="34">
        <f t="shared" si="8"/>
        <v>186360</v>
      </c>
      <c r="I153" s="34">
        <f t="shared" si="8"/>
        <v>4000</v>
      </c>
      <c r="J153" s="34">
        <f t="shared" si="8"/>
        <v>182360</v>
      </c>
      <c r="K153" s="34"/>
      <c r="L153" s="34"/>
      <c r="M153" s="34">
        <f t="shared" si="8"/>
        <v>5989.81</v>
      </c>
      <c r="N153" s="34"/>
      <c r="O153" s="36"/>
      <c r="P153" s="35">
        <f>P150-P151+P152</f>
        <v>65068</v>
      </c>
      <c r="Q153" s="34">
        <f>Q150-Q151+Q152</f>
        <v>65068</v>
      </c>
      <c r="R153" s="34"/>
      <c r="S153" s="87"/>
      <c r="T153" s="87"/>
      <c r="U153" s="178"/>
      <c r="V153" s="156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8" customFormat="1" ht="16.5" customHeight="1" x14ac:dyDescent="0.2">
      <c r="A154" s="40"/>
      <c r="B154" s="49">
        <v>71035</v>
      </c>
      <c r="C154" s="50"/>
      <c r="D154" s="90" t="s">
        <v>24</v>
      </c>
      <c r="E154" s="77" t="s">
        <v>90</v>
      </c>
      <c r="F154" s="41">
        <f>G154+P154</f>
        <v>182360</v>
      </c>
      <c r="G154" s="42">
        <f>H154+K154+L154+M154</f>
        <v>82360</v>
      </c>
      <c r="H154" s="43">
        <f>SUM(I154:J154)</f>
        <v>82360</v>
      </c>
      <c r="I154" s="54"/>
      <c r="J154" s="39">
        <v>82360</v>
      </c>
      <c r="K154" s="54"/>
      <c r="L154" s="54"/>
      <c r="M154" s="54"/>
      <c r="N154" s="54"/>
      <c r="O154" s="55"/>
      <c r="P154" s="42">
        <f>Q154+S154+T154</f>
        <v>100000</v>
      </c>
      <c r="Q154" s="43">
        <f>Q158</f>
        <v>100000</v>
      </c>
      <c r="R154" s="54"/>
      <c r="S154" s="54"/>
      <c r="T154" s="54"/>
      <c r="U154" s="183"/>
      <c r="V154" s="156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5" customFormat="1" ht="16.5" customHeight="1" x14ac:dyDescent="0.2">
      <c r="A155" s="40"/>
      <c r="B155" s="40"/>
      <c r="C155" s="48"/>
      <c r="D155" s="91"/>
      <c r="E155" s="77" t="s">
        <v>91</v>
      </c>
      <c r="F155" s="41">
        <f>G155+P155</f>
        <v>34932</v>
      </c>
      <c r="G155" s="42"/>
      <c r="H155" s="43"/>
      <c r="I155" s="43"/>
      <c r="J155" s="43"/>
      <c r="K155" s="43"/>
      <c r="L155" s="43"/>
      <c r="M155" s="43"/>
      <c r="N155" s="43"/>
      <c r="O155" s="56"/>
      <c r="P155" s="42">
        <f>Q155+S155+T155</f>
        <v>34932</v>
      </c>
      <c r="Q155" s="43">
        <f>Q159</f>
        <v>34932</v>
      </c>
      <c r="R155" s="43"/>
      <c r="S155" s="43"/>
      <c r="T155" s="43"/>
      <c r="U155" s="177"/>
      <c r="V155" s="156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15" customFormat="1" ht="16.5" customHeight="1" x14ac:dyDescent="0.2">
      <c r="A156" s="40"/>
      <c r="B156" s="40"/>
      <c r="C156" s="48"/>
      <c r="D156" s="91"/>
      <c r="E156" s="77" t="s">
        <v>92</v>
      </c>
      <c r="F156" s="41"/>
      <c r="G156" s="42"/>
      <c r="H156" s="43"/>
      <c r="I156" s="43"/>
      <c r="J156" s="43"/>
      <c r="K156" s="43"/>
      <c r="L156" s="43"/>
      <c r="M156" s="43"/>
      <c r="N156" s="43"/>
      <c r="O156" s="56"/>
      <c r="P156" s="42"/>
      <c r="Q156" s="43"/>
      <c r="R156" s="43"/>
      <c r="S156" s="43"/>
      <c r="T156" s="43"/>
      <c r="U156" s="177"/>
      <c r="V156" s="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20" customFormat="1" ht="16.5" customHeight="1" x14ac:dyDescent="0.2">
      <c r="A157" s="73"/>
      <c r="B157" s="73"/>
      <c r="C157" s="44"/>
      <c r="D157" s="92"/>
      <c r="E157" s="78" t="s">
        <v>93</v>
      </c>
      <c r="F157" s="45">
        <f>F154-F155+F156</f>
        <v>147428</v>
      </c>
      <c r="G157" s="46">
        <f>G154-G155+G156</f>
        <v>82360</v>
      </c>
      <c r="H157" s="45">
        <f>H154-H155+H156</f>
        <v>82360</v>
      </c>
      <c r="I157" s="45"/>
      <c r="J157" s="45">
        <f>J154-J155+J156</f>
        <v>82360</v>
      </c>
      <c r="K157" s="45"/>
      <c r="L157" s="45"/>
      <c r="M157" s="45"/>
      <c r="N157" s="45"/>
      <c r="O157" s="47"/>
      <c r="P157" s="46">
        <f>P154-P155+P156</f>
        <v>65068</v>
      </c>
      <c r="Q157" s="45">
        <f>Q154-Q155+Q156</f>
        <v>65068</v>
      </c>
      <c r="R157" s="45"/>
      <c r="S157" s="61"/>
      <c r="T157" s="61"/>
      <c r="U157" s="178"/>
      <c r="V157" s="156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" customFormat="1" ht="16.5" customHeight="1" x14ac:dyDescent="0.2">
      <c r="A158" s="48"/>
      <c r="B158" s="48"/>
      <c r="C158" s="48">
        <v>6050</v>
      </c>
      <c r="D158" s="201" t="s">
        <v>84</v>
      </c>
      <c r="E158" s="77" t="s">
        <v>90</v>
      </c>
      <c r="F158" s="41">
        <f>G158+P158</f>
        <v>100000</v>
      </c>
      <c r="G158" s="42"/>
      <c r="H158" s="43"/>
      <c r="I158" s="43"/>
      <c r="J158" s="43"/>
      <c r="K158" s="43"/>
      <c r="L158" s="43"/>
      <c r="M158" s="43"/>
      <c r="N158" s="43"/>
      <c r="O158" s="56"/>
      <c r="P158" s="42">
        <f>Q158+S158+T158</f>
        <v>100000</v>
      </c>
      <c r="Q158" s="43">
        <v>100000</v>
      </c>
      <c r="R158" s="43"/>
      <c r="S158" s="43"/>
      <c r="T158" s="43"/>
      <c r="U158" s="178"/>
      <c r="V158" s="156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5" customFormat="1" ht="16.5" customHeight="1" x14ac:dyDescent="0.2">
      <c r="A159" s="40"/>
      <c r="B159" s="40"/>
      <c r="C159" s="48"/>
      <c r="D159" s="202"/>
      <c r="E159" s="77" t="s">
        <v>91</v>
      </c>
      <c r="F159" s="41">
        <f>G159+P159</f>
        <v>34932</v>
      </c>
      <c r="G159" s="42"/>
      <c r="H159" s="43"/>
      <c r="I159" s="43"/>
      <c r="J159" s="43"/>
      <c r="K159" s="43"/>
      <c r="L159" s="43"/>
      <c r="M159" s="43"/>
      <c r="N159" s="43"/>
      <c r="O159" s="56"/>
      <c r="P159" s="42">
        <f>Q159+S159+T159</f>
        <v>34932</v>
      </c>
      <c r="Q159" s="43">
        <v>34932</v>
      </c>
      <c r="R159" s="43"/>
      <c r="S159" s="43"/>
      <c r="T159" s="43"/>
      <c r="U159" s="177"/>
      <c r="V159" s="156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5" customFormat="1" ht="16.5" customHeight="1" x14ac:dyDescent="0.2">
      <c r="A160" s="40"/>
      <c r="B160" s="40"/>
      <c r="C160" s="48"/>
      <c r="D160" s="202"/>
      <c r="E160" s="77" t="s">
        <v>92</v>
      </c>
      <c r="F160" s="41"/>
      <c r="G160" s="42"/>
      <c r="H160" s="43"/>
      <c r="I160" s="43"/>
      <c r="J160" s="43"/>
      <c r="K160" s="43"/>
      <c r="L160" s="43"/>
      <c r="M160" s="43"/>
      <c r="N160" s="43"/>
      <c r="O160" s="56"/>
      <c r="P160" s="42"/>
      <c r="Q160" s="43"/>
      <c r="R160" s="43"/>
      <c r="S160" s="43"/>
      <c r="T160" s="43"/>
      <c r="U160" s="177"/>
      <c r="V160" s="156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20" customFormat="1" ht="16.5" customHeight="1" x14ac:dyDescent="0.2">
      <c r="A161" s="73"/>
      <c r="B161" s="73"/>
      <c r="C161" s="44"/>
      <c r="D161" s="203"/>
      <c r="E161" s="78" t="s">
        <v>93</v>
      </c>
      <c r="F161" s="45">
        <f>F158-F159+F160</f>
        <v>65068</v>
      </c>
      <c r="G161" s="46"/>
      <c r="H161" s="45"/>
      <c r="I161" s="45"/>
      <c r="J161" s="45"/>
      <c r="K161" s="45"/>
      <c r="L161" s="45"/>
      <c r="M161" s="45"/>
      <c r="N161" s="45"/>
      <c r="O161" s="47"/>
      <c r="P161" s="46">
        <f>P158-P159+P160</f>
        <v>65068</v>
      </c>
      <c r="Q161" s="45">
        <f>Q158-Q159+Q160</f>
        <v>65068</v>
      </c>
      <c r="R161" s="45"/>
      <c r="S161" s="61"/>
      <c r="T161" s="61"/>
      <c r="U161" s="178"/>
      <c r="V161" s="156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27" customFormat="1" ht="16.5" customHeight="1" x14ac:dyDescent="0.2">
      <c r="A162" s="98"/>
      <c r="B162" s="98"/>
      <c r="C162" s="198" t="s">
        <v>98</v>
      </c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200"/>
      <c r="U162" s="182"/>
      <c r="V162" s="157"/>
    </row>
    <row r="163" spans="1:84" s="127" customFormat="1" ht="16.5" customHeight="1" x14ac:dyDescent="0.2">
      <c r="A163" s="98"/>
      <c r="B163" s="40"/>
      <c r="C163" s="192" t="s">
        <v>167</v>
      </c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4"/>
      <c r="U163" s="182"/>
      <c r="V163" s="157"/>
    </row>
    <row r="164" spans="1:84" s="127" customFormat="1" ht="41.25" customHeight="1" x14ac:dyDescent="0.2">
      <c r="A164" s="98"/>
      <c r="B164" s="40"/>
      <c r="C164" s="195" t="s">
        <v>364</v>
      </c>
      <c r="D164" s="196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7"/>
      <c r="U164" s="182"/>
      <c r="V164" s="157"/>
    </row>
    <row r="165" spans="1:84" s="2" customFormat="1" ht="18" customHeight="1" x14ac:dyDescent="0.2">
      <c r="A165" s="51">
        <v>750</v>
      </c>
      <c r="B165" s="51"/>
      <c r="C165" s="116"/>
      <c r="D165" s="207" t="s">
        <v>11</v>
      </c>
      <c r="E165" s="75" t="s">
        <v>90</v>
      </c>
      <c r="F165" s="28">
        <f>G165+P165</f>
        <v>14569097.450000001</v>
      </c>
      <c r="G165" s="29">
        <f>H165+K165+L165+M165</f>
        <v>13042689.450000001</v>
      </c>
      <c r="H165" s="30">
        <f>SUM(I165:J165)</f>
        <v>11547074.610000001</v>
      </c>
      <c r="I165" s="30">
        <v>8833208.8800000008</v>
      </c>
      <c r="J165" s="30">
        <v>2713865.73</v>
      </c>
      <c r="K165" s="30"/>
      <c r="L165" s="30">
        <v>577892.4</v>
      </c>
      <c r="M165" s="30">
        <v>917722.44</v>
      </c>
      <c r="N165" s="52"/>
      <c r="O165" s="147"/>
      <c r="P165" s="29">
        <f>Q165+S165+T165</f>
        <v>1526408</v>
      </c>
      <c r="Q165" s="30">
        <v>1526408</v>
      </c>
      <c r="R165" s="30">
        <v>1242450</v>
      </c>
      <c r="S165" s="30"/>
      <c r="T165" s="30"/>
      <c r="U165" s="177"/>
      <c r="V165" s="156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19" customFormat="1" ht="18" customHeight="1" x14ac:dyDescent="0.2">
      <c r="A166" s="27"/>
      <c r="B166" s="27"/>
      <c r="C166" s="72"/>
      <c r="D166" s="208"/>
      <c r="E166" s="75" t="s">
        <v>91</v>
      </c>
      <c r="F166" s="28">
        <f>G166+P166</f>
        <v>364095.64</v>
      </c>
      <c r="G166" s="31">
        <f>H166+K166+L166+M166</f>
        <v>364095.64</v>
      </c>
      <c r="H166" s="32">
        <f>SUM(I166:J166)</f>
        <v>308355.64</v>
      </c>
      <c r="I166" s="32">
        <f>I170+I186+I272+I307</f>
        <v>73255.64</v>
      </c>
      <c r="J166" s="32">
        <f>J170+J186+J272+J307</f>
        <v>235100</v>
      </c>
      <c r="K166" s="32"/>
      <c r="L166" s="32">
        <f>L170+L186+L272+L307</f>
        <v>55740</v>
      </c>
      <c r="M166" s="32"/>
      <c r="N166" s="32"/>
      <c r="O166" s="146"/>
      <c r="P166" s="31"/>
      <c r="Q166" s="32"/>
      <c r="R166" s="32"/>
      <c r="S166" s="32"/>
      <c r="T166" s="32"/>
      <c r="U166" s="180"/>
      <c r="V166" s="15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19" customFormat="1" ht="18" customHeight="1" x14ac:dyDescent="0.2">
      <c r="A167" s="27"/>
      <c r="B167" s="27"/>
      <c r="C167" s="72"/>
      <c r="D167" s="208"/>
      <c r="E167" s="75" t="s">
        <v>92</v>
      </c>
      <c r="F167" s="28"/>
      <c r="G167" s="31"/>
      <c r="H167" s="32"/>
      <c r="I167" s="32"/>
      <c r="J167" s="32"/>
      <c r="K167" s="32"/>
      <c r="L167" s="32"/>
      <c r="M167" s="32"/>
      <c r="N167" s="32"/>
      <c r="O167" s="146"/>
      <c r="P167" s="31"/>
      <c r="Q167" s="32"/>
      <c r="R167" s="32"/>
      <c r="S167" s="32"/>
      <c r="T167" s="32"/>
      <c r="U167" s="180"/>
      <c r="V167" s="156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1" customFormat="1" ht="18" customHeight="1" x14ac:dyDescent="0.2">
      <c r="A168" s="72"/>
      <c r="B168" s="72"/>
      <c r="C168" s="33"/>
      <c r="D168" s="209"/>
      <c r="E168" s="76" t="s">
        <v>93</v>
      </c>
      <c r="F168" s="34">
        <f t="shared" ref="F168:R168" si="9">F165-F166+F167</f>
        <v>14205001.810000001</v>
      </c>
      <c r="G168" s="35">
        <f t="shared" si="9"/>
        <v>12678593.810000001</v>
      </c>
      <c r="H168" s="34">
        <f t="shared" si="9"/>
        <v>11238718.970000001</v>
      </c>
      <c r="I168" s="87">
        <f>I165-I166+I167</f>
        <v>8759953.2400000002</v>
      </c>
      <c r="J168" s="34">
        <f t="shared" si="9"/>
        <v>2478765.73</v>
      </c>
      <c r="K168" s="34"/>
      <c r="L168" s="34">
        <f>L165-L166+L167</f>
        <v>522152.4</v>
      </c>
      <c r="M168" s="34">
        <f>M165-M166+M167</f>
        <v>917722.44</v>
      </c>
      <c r="N168" s="34"/>
      <c r="O168" s="36"/>
      <c r="P168" s="35">
        <f t="shared" si="9"/>
        <v>1526408</v>
      </c>
      <c r="Q168" s="34">
        <f t="shared" si="9"/>
        <v>1526408</v>
      </c>
      <c r="R168" s="34">
        <f t="shared" si="9"/>
        <v>1242450</v>
      </c>
      <c r="S168" s="87"/>
      <c r="T168" s="87"/>
      <c r="U168" s="178"/>
      <c r="V168" s="156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2" customFormat="1" ht="18" customHeight="1" x14ac:dyDescent="0.2">
      <c r="A169" s="40"/>
      <c r="B169" s="49">
        <v>75022</v>
      </c>
      <c r="C169" s="50"/>
      <c r="D169" s="204" t="s">
        <v>111</v>
      </c>
      <c r="E169" s="77" t="s">
        <v>90</v>
      </c>
      <c r="F169" s="41">
        <f>G169+P169</f>
        <v>507355</v>
      </c>
      <c r="G169" s="42">
        <f>H169+K169+L169+M169</f>
        <v>507355</v>
      </c>
      <c r="H169" s="43">
        <f>SUM(I169:J169)</f>
        <v>19925</v>
      </c>
      <c r="I169" s="39">
        <v>5025</v>
      </c>
      <c r="J169" s="39">
        <v>14900</v>
      </c>
      <c r="K169" s="39"/>
      <c r="L169" s="39">
        <v>487430</v>
      </c>
      <c r="M169" s="54"/>
      <c r="N169" s="54"/>
      <c r="O169" s="55"/>
      <c r="P169" s="38"/>
      <c r="Q169" s="39"/>
      <c r="R169" s="54"/>
      <c r="S169" s="54"/>
      <c r="T169" s="54"/>
      <c r="U169" s="177"/>
      <c r="V169" s="156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9" customFormat="1" ht="18" customHeight="1" x14ac:dyDescent="0.2">
      <c r="A170" s="40"/>
      <c r="B170" s="40"/>
      <c r="C170" s="48"/>
      <c r="D170" s="205"/>
      <c r="E170" s="77" t="s">
        <v>91</v>
      </c>
      <c r="F170" s="41">
        <f>G170+P170</f>
        <v>20900</v>
      </c>
      <c r="G170" s="42">
        <f>H170+K170+L170+M170</f>
        <v>20900</v>
      </c>
      <c r="H170" s="43">
        <f>SUM(I170:J170)</f>
        <v>900</v>
      </c>
      <c r="I170" s="43"/>
      <c r="J170" s="43">
        <f t="shared" ref="J170" si="10">J174+J178</f>
        <v>900</v>
      </c>
      <c r="K170" s="43"/>
      <c r="L170" s="43">
        <f>L174+L178</f>
        <v>20000</v>
      </c>
      <c r="M170" s="43"/>
      <c r="N170" s="43"/>
      <c r="O170" s="56"/>
      <c r="P170" s="42"/>
      <c r="Q170" s="43"/>
      <c r="R170" s="43"/>
      <c r="S170" s="43"/>
      <c r="T170" s="43"/>
      <c r="U170" s="180"/>
      <c r="V170" s="156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19" customFormat="1" ht="18" customHeight="1" x14ac:dyDescent="0.2">
      <c r="A171" s="40"/>
      <c r="B171" s="40"/>
      <c r="C171" s="48"/>
      <c r="D171" s="205"/>
      <c r="E171" s="77" t="s">
        <v>92</v>
      </c>
      <c r="F171" s="41"/>
      <c r="G171" s="42"/>
      <c r="H171" s="43"/>
      <c r="I171" s="43"/>
      <c r="J171" s="43"/>
      <c r="K171" s="43"/>
      <c r="L171" s="43"/>
      <c r="M171" s="43"/>
      <c r="N171" s="43"/>
      <c r="O171" s="56"/>
      <c r="P171" s="42"/>
      <c r="Q171" s="43"/>
      <c r="R171" s="43"/>
      <c r="S171" s="43"/>
      <c r="T171" s="43"/>
      <c r="U171" s="180"/>
      <c r="V171" s="156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20" customFormat="1" ht="18" customHeight="1" x14ac:dyDescent="0.2">
      <c r="A172" s="73"/>
      <c r="B172" s="73"/>
      <c r="C172" s="44"/>
      <c r="D172" s="206"/>
      <c r="E172" s="78" t="s">
        <v>93</v>
      </c>
      <c r="F172" s="45">
        <f>F169-F170+F171</f>
        <v>486455</v>
      </c>
      <c r="G172" s="46">
        <f>G169-G170+G171</f>
        <v>486455</v>
      </c>
      <c r="H172" s="45">
        <f>H169-H170+H171</f>
        <v>19025</v>
      </c>
      <c r="I172" s="45">
        <f>I169-I170+I171</f>
        <v>5025</v>
      </c>
      <c r="J172" s="45">
        <f>J169-J170+J171</f>
        <v>14000</v>
      </c>
      <c r="K172" s="45"/>
      <c r="L172" s="45">
        <f>L169-L170+L171</f>
        <v>467430</v>
      </c>
      <c r="M172" s="45"/>
      <c r="N172" s="45"/>
      <c r="O172" s="47"/>
      <c r="P172" s="46"/>
      <c r="Q172" s="61"/>
      <c r="R172" s="45"/>
      <c r="S172" s="61"/>
      <c r="T172" s="61"/>
      <c r="U172" s="178"/>
      <c r="V172" s="156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1" customFormat="1" ht="16.5" customHeight="1" x14ac:dyDescent="0.2">
      <c r="A173" s="48"/>
      <c r="B173" s="48"/>
      <c r="C173" s="48">
        <v>3030</v>
      </c>
      <c r="D173" s="201" t="s">
        <v>55</v>
      </c>
      <c r="E173" s="77" t="s">
        <v>90</v>
      </c>
      <c r="F173" s="41">
        <f>G173+P173</f>
        <v>487430</v>
      </c>
      <c r="G173" s="42">
        <f>H173+K173+L173+M173</f>
        <v>487430</v>
      </c>
      <c r="H173" s="43"/>
      <c r="I173" s="43"/>
      <c r="J173" s="43"/>
      <c r="K173" s="43"/>
      <c r="L173" s="43">
        <v>487430</v>
      </c>
      <c r="M173" s="43"/>
      <c r="N173" s="43"/>
      <c r="O173" s="56"/>
      <c r="P173" s="57"/>
      <c r="Q173" s="43"/>
      <c r="R173" s="43"/>
      <c r="S173" s="43"/>
      <c r="T173" s="43"/>
      <c r="U173" s="178"/>
      <c r="V173" s="156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15" customFormat="1" ht="16.5" customHeight="1" x14ac:dyDescent="0.2">
      <c r="A174" s="40"/>
      <c r="B174" s="40"/>
      <c r="C174" s="48"/>
      <c r="D174" s="202"/>
      <c r="E174" s="77" t="s">
        <v>91</v>
      </c>
      <c r="F174" s="41">
        <f>G174+P174</f>
        <v>20000</v>
      </c>
      <c r="G174" s="42">
        <f>H174+K174+L174+M174</f>
        <v>20000</v>
      </c>
      <c r="H174" s="43"/>
      <c r="I174" s="43"/>
      <c r="J174" s="43"/>
      <c r="K174" s="43"/>
      <c r="L174" s="43">
        <v>20000</v>
      </c>
      <c r="M174" s="43"/>
      <c r="N174" s="43"/>
      <c r="O174" s="56"/>
      <c r="P174" s="42"/>
      <c r="Q174" s="43"/>
      <c r="R174" s="43"/>
      <c r="S174" s="43"/>
      <c r="T174" s="43"/>
      <c r="U174" s="177"/>
      <c r="V174" s="156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5" customFormat="1" ht="16.5" customHeight="1" x14ac:dyDescent="0.2">
      <c r="A175" s="40"/>
      <c r="B175" s="40"/>
      <c r="C175" s="48"/>
      <c r="D175" s="202"/>
      <c r="E175" s="77" t="s">
        <v>92</v>
      </c>
      <c r="F175" s="41"/>
      <c r="G175" s="42"/>
      <c r="H175" s="43"/>
      <c r="I175" s="43"/>
      <c r="J175" s="43"/>
      <c r="K175" s="43"/>
      <c r="L175" s="43"/>
      <c r="M175" s="43"/>
      <c r="N175" s="43"/>
      <c r="O175" s="56"/>
      <c r="P175" s="42"/>
      <c r="Q175" s="43"/>
      <c r="R175" s="43"/>
      <c r="S175" s="43"/>
      <c r="T175" s="43"/>
      <c r="U175" s="177"/>
      <c r="V175" s="156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20" customFormat="1" ht="16.5" customHeight="1" x14ac:dyDescent="0.2">
      <c r="A176" s="73"/>
      <c r="B176" s="73"/>
      <c r="C176" s="44"/>
      <c r="D176" s="203"/>
      <c r="E176" s="78" t="s">
        <v>93</v>
      </c>
      <c r="F176" s="45">
        <f>F173-F174+F175</f>
        <v>467430</v>
      </c>
      <c r="G176" s="46">
        <f>G173-G174+G175</f>
        <v>467430</v>
      </c>
      <c r="H176" s="45"/>
      <c r="I176" s="45"/>
      <c r="J176" s="45"/>
      <c r="K176" s="45"/>
      <c r="L176" s="45">
        <f>L173-L174+L175</f>
        <v>467430</v>
      </c>
      <c r="M176" s="45"/>
      <c r="N176" s="45"/>
      <c r="O176" s="47"/>
      <c r="P176" s="46"/>
      <c r="Q176" s="45"/>
      <c r="R176" s="45"/>
      <c r="S176" s="61"/>
      <c r="T176" s="61"/>
      <c r="U176" s="178"/>
      <c r="V176" s="15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" customFormat="1" ht="16.5" customHeight="1" x14ac:dyDescent="0.2">
      <c r="A177" s="48"/>
      <c r="B177" s="48"/>
      <c r="C177" s="48">
        <v>4190</v>
      </c>
      <c r="D177" s="201" t="s">
        <v>122</v>
      </c>
      <c r="E177" s="77" t="s">
        <v>90</v>
      </c>
      <c r="F177" s="41">
        <f>G177+P177</f>
        <v>900</v>
      </c>
      <c r="G177" s="42">
        <f>H177+K177+L177+M177</f>
        <v>900</v>
      </c>
      <c r="H177" s="43">
        <f>SUM(I177:J177)</f>
        <v>900</v>
      </c>
      <c r="I177" s="43"/>
      <c r="J177" s="43">
        <v>900</v>
      </c>
      <c r="K177" s="43"/>
      <c r="L177" s="43"/>
      <c r="M177" s="43"/>
      <c r="N177" s="43"/>
      <c r="O177" s="56"/>
      <c r="P177" s="57"/>
      <c r="Q177" s="43"/>
      <c r="R177" s="43"/>
      <c r="S177" s="43"/>
      <c r="T177" s="43"/>
      <c r="U177" s="178"/>
      <c r="V177" s="156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5" customFormat="1" ht="16.5" customHeight="1" x14ac:dyDescent="0.2">
      <c r="A178" s="40"/>
      <c r="B178" s="40"/>
      <c r="C178" s="48"/>
      <c r="D178" s="202"/>
      <c r="E178" s="77" t="s">
        <v>91</v>
      </c>
      <c r="F178" s="41">
        <f>G178+P178</f>
        <v>900</v>
      </c>
      <c r="G178" s="42">
        <f>H178+K178+L178+M178</f>
        <v>900</v>
      </c>
      <c r="H178" s="43">
        <f>SUM(I178:J178)</f>
        <v>900</v>
      </c>
      <c r="I178" s="43"/>
      <c r="J178" s="43">
        <v>900</v>
      </c>
      <c r="K178" s="43"/>
      <c r="L178" s="43"/>
      <c r="M178" s="43"/>
      <c r="N178" s="43"/>
      <c r="O178" s="56"/>
      <c r="P178" s="42"/>
      <c r="Q178" s="43"/>
      <c r="R178" s="43"/>
      <c r="S178" s="43"/>
      <c r="T178" s="43"/>
      <c r="U178" s="177"/>
      <c r="V178" s="156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15" customFormat="1" ht="16.5" customHeight="1" x14ac:dyDescent="0.2">
      <c r="A179" s="40"/>
      <c r="B179" s="40"/>
      <c r="C179" s="48"/>
      <c r="D179" s="202"/>
      <c r="E179" s="77" t="s">
        <v>92</v>
      </c>
      <c r="F179" s="41"/>
      <c r="G179" s="42"/>
      <c r="H179" s="43"/>
      <c r="I179" s="43"/>
      <c r="J179" s="43"/>
      <c r="K179" s="43"/>
      <c r="L179" s="43"/>
      <c r="M179" s="43"/>
      <c r="N179" s="43"/>
      <c r="O179" s="56"/>
      <c r="P179" s="42"/>
      <c r="Q179" s="43"/>
      <c r="R179" s="43"/>
      <c r="S179" s="43"/>
      <c r="T179" s="43"/>
      <c r="U179" s="177"/>
      <c r="V179" s="156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20" customFormat="1" ht="16.5" customHeight="1" x14ac:dyDescent="0.2">
      <c r="A180" s="73"/>
      <c r="B180" s="73"/>
      <c r="C180" s="44"/>
      <c r="D180" s="203"/>
      <c r="E180" s="78" t="s">
        <v>93</v>
      </c>
      <c r="F180" s="45">
        <f>F177-F178+F179</f>
        <v>0</v>
      </c>
      <c r="G180" s="46">
        <f>G177-G178+G179</f>
        <v>0</v>
      </c>
      <c r="H180" s="45">
        <f>H177-H178+H179</f>
        <v>0</v>
      </c>
      <c r="I180" s="45"/>
      <c r="J180" s="45">
        <f>J177-J178+J179</f>
        <v>0</v>
      </c>
      <c r="K180" s="45"/>
      <c r="L180" s="45"/>
      <c r="M180" s="45"/>
      <c r="N180" s="45"/>
      <c r="O180" s="47"/>
      <c r="P180" s="46"/>
      <c r="Q180" s="45"/>
      <c r="R180" s="45"/>
      <c r="S180" s="61"/>
      <c r="T180" s="61"/>
      <c r="U180" s="178"/>
      <c r="V180" s="156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127" customFormat="1" ht="16.5" customHeight="1" x14ac:dyDescent="0.2">
      <c r="A181" s="98"/>
      <c r="B181" s="98"/>
      <c r="C181" s="198" t="s">
        <v>98</v>
      </c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200"/>
      <c r="U181" s="182"/>
      <c r="V181" s="157"/>
    </row>
    <row r="182" spans="1:84" s="127" customFormat="1" ht="16.5" customHeight="1" x14ac:dyDescent="0.2">
      <c r="A182" s="98"/>
      <c r="B182" s="40"/>
      <c r="C182" s="192" t="s">
        <v>243</v>
      </c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4"/>
      <c r="U182" s="182"/>
      <c r="V182" s="157"/>
    </row>
    <row r="183" spans="1:84" s="127" customFormat="1" ht="16.5" customHeight="1" x14ac:dyDescent="0.2">
      <c r="A183" s="98"/>
      <c r="B183" s="40"/>
      <c r="C183" s="192" t="s">
        <v>247</v>
      </c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  <c r="T183" s="194"/>
      <c r="U183" s="182"/>
      <c r="V183" s="157"/>
    </row>
    <row r="184" spans="1:84" s="127" customFormat="1" ht="16.5" customHeight="1" x14ac:dyDescent="0.2">
      <c r="A184" s="98"/>
      <c r="B184" s="40"/>
      <c r="C184" s="195" t="s">
        <v>248</v>
      </c>
      <c r="D184" s="196"/>
      <c r="E184" s="196"/>
      <c r="F184" s="196"/>
      <c r="G184" s="196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7"/>
      <c r="U184" s="182"/>
      <c r="V184" s="157"/>
    </row>
    <row r="185" spans="1:84" s="16" customFormat="1" ht="16.5" customHeight="1" x14ac:dyDescent="0.2">
      <c r="A185" s="40"/>
      <c r="B185" s="49">
        <v>75023</v>
      </c>
      <c r="C185" s="50"/>
      <c r="D185" s="204" t="s">
        <v>39</v>
      </c>
      <c r="E185" s="77" t="s">
        <v>90</v>
      </c>
      <c r="F185" s="41">
        <f>G185+P185</f>
        <v>10345856.810000001</v>
      </c>
      <c r="G185" s="42">
        <f>H185+K185+L185+M185</f>
        <v>10345856.810000001</v>
      </c>
      <c r="H185" s="43">
        <f>SUM(I185:J185)</f>
        <v>10320683.41</v>
      </c>
      <c r="I185" s="39">
        <v>8476046</v>
      </c>
      <c r="J185" s="39">
        <v>1844637.41</v>
      </c>
      <c r="K185" s="39"/>
      <c r="L185" s="39">
        <v>25173.4</v>
      </c>
      <c r="M185" s="39"/>
      <c r="N185" s="54"/>
      <c r="O185" s="55"/>
      <c r="P185" s="38"/>
      <c r="Q185" s="39"/>
      <c r="R185" s="39"/>
      <c r="S185" s="39"/>
      <c r="T185" s="54"/>
      <c r="U185" s="180"/>
      <c r="V185" s="156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15" customFormat="1" ht="16.5" customHeight="1" x14ac:dyDescent="0.2">
      <c r="A186" s="40"/>
      <c r="B186" s="40"/>
      <c r="C186" s="48"/>
      <c r="D186" s="205"/>
      <c r="E186" s="77" t="s">
        <v>91</v>
      </c>
      <c r="F186" s="41">
        <f>G186+P186</f>
        <v>106695.64</v>
      </c>
      <c r="G186" s="42">
        <f>H186+K186+L186+M186</f>
        <v>106695.64</v>
      </c>
      <c r="H186" s="43">
        <f>SUM(I186:J186)</f>
        <v>96955.64</v>
      </c>
      <c r="I186" s="43">
        <f t="shared" ref="I186:J186" si="11">I190+I194+I198+I202+I206+I210+I214+I218+I222+I226+I230+I234+I238+I242</f>
        <v>72755.64</v>
      </c>
      <c r="J186" s="43">
        <f t="shared" si="11"/>
        <v>24200</v>
      </c>
      <c r="K186" s="43"/>
      <c r="L186" s="43">
        <f>L190+L194+L198+L202+L206+L210+L214+L218+L222+L226+L230+L234+L238+L242</f>
        <v>9740</v>
      </c>
      <c r="M186" s="43"/>
      <c r="N186" s="43"/>
      <c r="O186" s="56"/>
      <c r="P186" s="42"/>
      <c r="Q186" s="43"/>
      <c r="R186" s="43"/>
      <c r="S186" s="43"/>
      <c r="T186" s="43"/>
      <c r="U186" s="177"/>
      <c r="V186" s="15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15" customFormat="1" ht="16.5" customHeight="1" x14ac:dyDescent="0.2">
      <c r="A187" s="40"/>
      <c r="B187" s="40"/>
      <c r="C187" s="48"/>
      <c r="D187" s="205"/>
      <c r="E187" s="77" t="s">
        <v>92</v>
      </c>
      <c r="F187" s="41"/>
      <c r="G187" s="42"/>
      <c r="H187" s="43"/>
      <c r="I187" s="43"/>
      <c r="J187" s="43"/>
      <c r="K187" s="43"/>
      <c r="L187" s="43"/>
      <c r="M187" s="43"/>
      <c r="N187" s="43"/>
      <c r="O187" s="56"/>
      <c r="P187" s="42"/>
      <c r="Q187" s="43"/>
      <c r="R187" s="43"/>
      <c r="S187" s="43"/>
      <c r="T187" s="43"/>
      <c r="U187" s="177"/>
      <c r="V187" s="156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20" customFormat="1" ht="16.5" customHeight="1" x14ac:dyDescent="0.2">
      <c r="A188" s="73"/>
      <c r="B188" s="73"/>
      <c r="C188" s="44"/>
      <c r="D188" s="206"/>
      <c r="E188" s="78" t="s">
        <v>93</v>
      </c>
      <c r="F188" s="45">
        <f t="shared" ref="F188:J188" si="12">F185-F186+F187</f>
        <v>10239161.17</v>
      </c>
      <c r="G188" s="46">
        <f t="shared" si="12"/>
        <v>10239161.17</v>
      </c>
      <c r="H188" s="45">
        <f t="shared" si="12"/>
        <v>10223727.77</v>
      </c>
      <c r="I188" s="61">
        <f>I185-I186+I187</f>
        <v>8403290.3599999994</v>
      </c>
      <c r="J188" s="61">
        <f t="shared" si="12"/>
        <v>1820437.41</v>
      </c>
      <c r="K188" s="45"/>
      <c r="L188" s="61">
        <f>L185-L186+L187</f>
        <v>15433.400000000001</v>
      </c>
      <c r="M188" s="45"/>
      <c r="N188" s="45"/>
      <c r="O188" s="47"/>
      <c r="P188" s="46"/>
      <c r="Q188" s="45"/>
      <c r="R188" s="45"/>
      <c r="S188" s="61"/>
      <c r="T188" s="61"/>
      <c r="U188" s="178"/>
      <c r="V188" s="156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1" customFormat="1" ht="16.5" customHeight="1" x14ac:dyDescent="0.2">
      <c r="A189" s="48"/>
      <c r="B189" s="48"/>
      <c r="C189" s="48">
        <v>3020</v>
      </c>
      <c r="D189" s="201" t="s">
        <v>42</v>
      </c>
      <c r="E189" s="77" t="s">
        <v>90</v>
      </c>
      <c r="F189" s="41">
        <f>G189+P189</f>
        <v>24673.4</v>
      </c>
      <c r="G189" s="42">
        <f>H189+K189+L189+M189</f>
        <v>24673.4</v>
      </c>
      <c r="H189" s="43"/>
      <c r="I189" s="43"/>
      <c r="J189" s="43"/>
      <c r="K189" s="43"/>
      <c r="L189" s="43">
        <v>24673.4</v>
      </c>
      <c r="M189" s="43"/>
      <c r="N189" s="43"/>
      <c r="O189" s="56"/>
      <c r="P189" s="57"/>
      <c r="Q189" s="43"/>
      <c r="R189" s="43"/>
      <c r="S189" s="43"/>
      <c r="T189" s="43"/>
      <c r="U189" s="178"/>
      <c r="V189" s="156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5" customFormat="1" ht="16.5" customHeight="1" x14ac:dyDescent="0.2">
      <c r="A190" s="40"/>
      <c r="B190" s="40"/>
      <c r="C190" s="48"/>
      <c r="D190" s="202"/>
      <c r="E190" s="77" t="s">
        <v>91</v>
      </c>
      <c r="F190" s="41">
        <f>G190+P190</f>
        <v>9740</v>
      </c>
      <c r="G190" s="42">
        <f>H190+K190+L190+M190</f>
        <v>9740</v>
      </c>
      <c r="H190" s="43"/>
      <c r="I190" s="43"/>
      <c r="J190" s="43"/>
      <c r="K190" s="43"/>
      <c r="L190" s="43">
        <v>9740</v>
      </c>
      <c r="M190" s="43"/>
      <c r="N190" s="43"/>
      <c r="O190" s="56"/>
      <c r="P190" s="42"/>
      <c r="Q190" s="43"/>
      <c r="R190" s="43"/>
      <c r="S190" s="43"/>
      <c r="T190" s="43"/>
      <c r="U190" s="177"/>
      <c r="V190" s="156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15" customFormat="1" ht="16.5" customHeight="1" x14ac:dyDescent="0.2">
      <c r="A191" s="40"/>
      <c r="B191" s="40"/>
      <c r="C191" s="48"/>
      <c r="D191" s="202"/>
      <c r="E191" s="77" t="s">
        <v>92</v>
      </c>
      <c r="F191" s="41"/>
      <c r="G191" s="42"/>
      <c r="H191" s="43"/>
      <c r="I191" s="43"/>
      <c r="J191" s="43"/>
      <c r="K191" s="43"/>
      <c r="L191" s="43"/>
      <c r="M191" s="43"/>
      <c r="N191" s="43"/>
      <c r="O191" s="56"/>
      <c r="P191" s="42"/>
      <c r="Q191" s="43"/>
      <c r="R191" s="43"/>
      <c r="S191" s="43"/>
      <c r="T191" s="43"/>
      <c r="U191" s="177"/>
      <c r="V191" s="156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20" customFormat="1" ht="16.5" customHeight="1" x14ac:dyDescent="0.2">
      <c r="A192" s="73"/>
      <c r="B192" s="73"/>
      <c r="C192" s="44"/>
      <c r="D192" s="203"/>
      <c r="E192" s="78" t="s">
        <v>93</v>
      </c>
      <c r="F192" s="45">
        <f>F189-F190+F191</f>
        <v>14933.400000000001</v>
      </c>
      <c r="G192" s="46">
        <f>G189-G190+G191</f>
        <v>14933.400000000001</v>
      </c>
      <c r="H192" s="45"/>
      <c r="I192" s="45"/>
      <c r="J192" s="45"/>
      <c r="K192" s="45"/>
      <c r="L192" s="45">
        <f>L189-L190+L191</f>
        <v>14933.400000000001</v>
      </c>
      <c r="M192" s="45"/>
      <c r="N192" s="45"/>
      <c r="O192" s="47"/>
      <c r="P192" s="46"/>
      <c r="Q192" s="45"/>
      <c r="R192" s="45"/>
      <c r="S192" s="61"/>
      <c r="T192" s="61"/>
      <c r="U192" s="178"/>
      <c r="V192" s="156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</row>
    <row r="193" spans="1:84" s="10" customFormat="1" ht="16.5" customHeight="1" x14ac:dyDescent="0.2">
      <c r="A193" s="48"/>
      <c r="B193" s="48"/>
      <c r="C193" s="103">
        <v>4040</v>
      </c>
      <c r="D193" s="201" t="s">
        <v>54</v>
      </c>
      <c r="E193" s="77" t="s">
        <v>90</v>
      </c>
      <c r="F193" s="41">
        <f>G193+P193</f>
        <v>481236</v>
      </c>
      <c r="G193" s="42">
        <f>H193+K193+L193+M193</f>
        <v>481236</v>
      </c>
      <c r="H193" s="43">
        <f>SUM(I193:J193)</f>
        <v>481236</v>
      </c>
      <c r="I193" s="43">
        <v>481236</v>
      </c>
      <c r="J193" s="43"/>
      <c r="K193" s="43"/>
      <c r="L193" s="43"/>
      <c r="M193" s="43"/>
      <c r="N193" s="43"/>
      <c r="O193" s="56"/>
      <c r="P193" s="57"/>
      <c r="Q193" s="43"/>
      <c r="R193" s="43"/>
      <c r="S193" s="43"/>
      <c r="T193" s="43"/>
      <c r="U193" s="178"/>
      <c r="V193" s="156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15" customFormat="1" ht="16.5" customHeight="1" x14ac:dyDescent="0.2">
      <c r="A194" s="40"/>
      <c r="B194" s="40"/>
      <c r="C194" s="103"/>
      <c r="D194" s="202"/>
      <c r="E194" s="77" t="s">
        <v>91</v>
      </c>
      <c r="F194" s="41">
        <f>G194+P194</f>
        <v>695.64</v>
      </c>
      <c r="G194" s="42">
        <f>H194+K194+L194+M194</f>
        <v>695.64</v>
      </c>
      <c r="H194" s="43">
        <f>SUM(I194:J194)</f>
        <v>695.64</v>
      </c>
      <c r="I194" s="43">
        <v>695.64</v>
      </c>
      <c r="J194" s="43"/>
      <c r="K194" s="43"/>
      <c r="L194" s="43"/>
      <c r="M194" s="43"/>
      <c r="N194" s="43"/>
      <c r="O194" s="56"/>
      <c r="P194" s="42"/>
      <c r="Q194" s="43"/>
      <c r="R194" s="43"/>
      <c r="S194" s="43"/>
      <c r="T194" s="43"/>
      <c r="U194" s="177"/>
      <c r="V194" s="156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</row>
    <row r="195" spans="1:84" s="15" customFormat="1" ht="16.5" customHeight="1" x14ac:dyDescent="0.2">
      <c r="A195" s="40"/>
      <c r="B195" s="40"/>
      <c r="C195" s="103"/>
      <c r="D195" s="202"/>
      <c r="E195" s="77" t="s">
        <v>92</v>
      </c>
      <c r="F195" s="41"/>
      <c r="G195" s="42"/>
      <c r="H195" s="43"/>
      <c r="I195" s="43"/>
      <c r="J195" s="43"/>
      <c r="K195" s="43"/>
      <c r="L195" s="43"/>
      <c r="M195" s="43"/>
      <c r="N195" s="43"/>
      <c r="O195" s="56"/>
      <c r="P195" s="42"/>
      <c r="Q195" s="43"/>
      <c r="R195" s="43"/>
      <c r="S195" s="43"/>
      <c r="T195" s="43"/>
      <c r="U195" s="177"/>
      <c r="V195" s="156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</row>
    <row r="196" spans="1:84" s="20" customFormat="1" ht="16.5" customHeight="1" x14ac:dyDescent="0.2">
      <c r="A196" s="73"/>
      <c r="B196" s="73"/>
      <c r="C196" s="104"/>
      <c r="D196" s="203"/>
      <c r="E196" s="78" t="s">
        <v>93</v>
      </c>
      <c r="F196" s="45">
        <f>F193-F194+F195</f>
        <v>480540.36</v>
      </c>
      <c r="G196" s="46">
        <f>G193-G194+G195</f>
        <v>480540.36</v>
      </c>
      <c r="H196" s="45">
        <f>H193-H194+H195</f>
        <v>480540.36</v>
      </c>
      <c r="I196" s="45">
        <f>I193-I194+I195</f>
        <v>480540.36</v>
      </c>
      <c r="J196" s="45"/>
      <c r="K196" s="45"/>
      <c r="L196" s="45"/>
      <c r="M196" s="45"/>
      <c r="N196" s="45"/>
      <c r="O196" s="47"/>
      <c r="P196" s="46"/>
      <c r="Q196" s="45"/>
      <c r="R196" s="45"/>
      <c r="S196" s="61"/>
      <c r="T196" s="61"/>
      <c r="U196" s="178"/>
      <c r="V196" s="15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</row>
    <row r="197" spans="1:84" s="10" customFormat="1" ht="17.100000000000001" customHeight="1" x14ac:dyDescent="0.2">
      <c r="A197" s="48"/>
      <c r="B197" s="48"/>
      <c r="C197" s="103">
        <v>4110</v>
      </c>
      <c r="D197" s="201" t="s">
        <v>43</v>
      </c>
      <c r="E197" s="77" t="s">
        <v>90</v>
      </c>
      <c r="F197" s="41">
        <f>G197+P197</f>
        <v>1121819</v>
      </c>
      <c r="G197" s="42">
        <f>H197+K197+L197+M197</f>
        <v>1121819</v>
      </c>
      <c r="H197" s="43">
        <f>SUM(I197:J197)</f>
        <v>1121819</v>
      </c>
      <c r="I197" s="43">
        <v>1121819</v>
      </c>
      <c r="J197" s="43"/>
      <c r="K197" s="43"/>
      <c r="L197" s="43"/>
      <c r="M197" s="43"/>
      <c r="N197" s="43"/>
      <c r="O197" s="56"/>
      <c r="P197" s="57"/>
      <c r="Q197" s="43"/>
      <c r="R197" s="43"/>
      <c r="S197" s="43"/>
      <c r="T197" s="43"/>
      <c r="U197" s="178"/>
      <c r="V197" s="156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</row>
    <row r="198" spans="1:84" s="15" customFormat="1" ht="17.100000000000001" customHeight="1" x14ac:dyDescent="0.2">
      <c r="A198" s="40"/>
      <c r="B198" s="40"/>
      <c r="C198" s="103"/>
      <c r="D198" s="202"/>
      <c r="E198" s="77" t="s">
        <v>91</v>
      </c>
      <c r="F198" s="41">
        <f>G198+P198</f>
        <v>21500</v>
      </c>
      <c r="G198" s="42">
        <f>H198+K198+L198+M198</f>
        <v>21500</v>
      </c>
      <c r="H198" s="43">
        <f>SUM(I198:J198)</f>
        <v>21500</v>
      </c>
      <c r="I198" s="43">
        <f>4500+17000</f>
        <v>21500</v>
      </c>
      <c r="J198" s="43"/>
      <c r="K198" s="43"/>
      <c r="L198" s="43"/>
      <c r="M198" s="43"/>
      <c r="N198" s="43"/>
      <c r="O198" s="56"/>
      <c r="P198" s="42"/>
      <c r="Q198" s="43"/>
      <c r="R198" s="43"/>
      <c r="S198" s="43"/>
      <c r="T198" s="43"/>
      <c r="U198" s="177"/>
      <c r="V198" s="156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</row>
    <row r="199" spans="1:84" s="15" customFormat="1" ht="17.100000000000001" customHeight="1" x14ac:dyDescent="0.2">
      <c r="A199" s="40"/>
      <c r="B199" s="40"/>
      <c r="C199" s="103"/>
      <c r="D199" s="202"/>
      <c r="E199" s="77" t="s">
        <v>92</v>
      </c>
      <c r="F199" s="41"/>
      <c r="G199" s="42"/>
      <c r="H199" s="43"/>
      <c r="I199" s="43"/>
      <c r="J199" s="43"/>
      <c r="K199" s="43"/>
      <c r="L199" s="43"/>
      <c r="M199" s="43"/>
      <c r="N199" s="43"/>
      <c r="O199" s="56"/>
      <c r="P199" s="42"/>
      <c r="Q199" s="43"/>
      <c r="R199" s="43"/>
      <c r="S199" s="43"/>
      <c r="T199" s="43"/>
      <c r="U199" s="177"/>
      <c r="V199" s="156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</row>
    <row r="200" spans="1:84" s="20" customFormat="1" ht="17.100000000000001" customHeight="1" x14ac:dyDescent="0.2">
      <c r="A200" s="73"/>
      <c r="B200" s="73"/>
      <c r="C200" s="104"/>
      <c r="D200" s="203"/>
      <c r="E200" s="78" t="s">
        <v>93</v>
      </c>
      <c r="F200" s="45">
        <f>F197-F198+F199</f>
        <v>1100319</v>
      </c>
      <c r="G200" s="46">
        <f>G197-G198+G199</f>
        <v>1100319</v>
      </c>
      <c r="H200" s="45">
        <f>H197-H198+H199</f>
        <v>1100319</v>
      </c>
      <c r="I200" s="45">
        <f>I197-I198+I199</f>
        <v>1100319</v>
      </c>
      <c r="J200" s="45"/>
      <c r="K200" s="45"/>
      <c r="L200" s="45"/>
      <c r="M200" s="45"/>
      <c r="N200" s="45"/>
      <c r="O200" s="47"/>
      <c r="P200" s="46"/>
      <c r="Q200" s="45"/>
      <c r="R200" s="45"/>
      <c r="S200" s="61"/>
      <c r="T200" s="61"/>
      <c r="U200" s="178"/>
      <c r="V200" s="156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</row>
    <row r="201" spans="1:84" s="10" customFormat="1" ht="17.100000000000001" customHeight="1" x14ac:dyDescent="0.2">
      <c r="A201" s="48"/>
      <c r="B201" s="48"/>
      <c r="C201" s="103">
        <v>4120</v>
      </c>
      <c r="D201" s="201" t="s">
        <v>142</v>
      </c>
      <c r="E201" s="77" t="s">
        <v>90</v>
      </c>
      <c r="F201" s="41">
        <f>G201+P201</f>
        <v>159099</v>
      </c>
      <c r="G201" s="42">
        <f>H201+K201+L201+M201</f>
        <v>159099</v>
      </c>
      <c r="H201" s="43">
        <f>SUM(I201:J201)</f>
        <v>159099</v>
      </c>
      <c r="I201" s="43">
        <v>159099</v>
      </c>
      <c r="J201" s="43"/>
      <c r="K201" s="43"/>
      <c r="L201" s="43"/>
      <c r="M201" s="43"/>
      <c r="N201" s="43"/>
      <c r="O201" s="56"/>
      <c r="P201" s="57"/>
      <c r="Q201" s="43"/>
      <c r="R201" s="43"/>
      <c r="S201" s="43"/>
      <c r="T201" s="43"/>
      <c r="U201" s="178"/>
      <c r="V201" s="156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</row>
    <row r="202" spans="1:84" s="15" customFormat="1" ht="17.100000000000001" customHeight="1" x14ac:dyDescent="0.2">
      <c r="A202" s="40"/>
      <c r="B202" s="40"/>
      <c r="C202" s="103"/>
      <c r="D202" s="202"/>
      <c r="E202" s="77" t="s">
        <v>91</v>
      </c>
      <c r="F202" s="41">
        <f>G202+P202</f>
        <v>38560</v>
      </c>
      <c r="G202" s="42">
        <f>H202+K202+L202+M202</f>
        <v>38560</v>
      </c>
      <c r="H202" s="43">
        <f>SUM(I202:J202)</f>
        <v>38560</v>
      </c>
      <c r="I202" s="43">
        <f>10000+500+28060</f>
        <v>38560</v>
      </c>
      <c r="J202" s="43"/>
      <c r="K202" s="43"/>
      <c r="L202" s="43"/>
      <c r="M202" s="43"/>
      <c r="N202" s="43"/>
      <c r="O202" s="56"/>
      <c r="P202" s="42"/>
      <c r="Q202" s="43"/>
      <c r="R202" s="43"/>
      <c r="S202" s="43"/>
      <c r="T202" s="43"/>
      <c r="U202" s="177"/>
      <c r="V202" s="156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</row>
    <row r="203" spans="1:84" s="15" customFormat="1" ht="17.100000000000001" customHeight="1" x14ac:dyDescent="0.2">
      <c r="A203" s="40"/>
      <c r="B203" s="40"/>
      <c r="C203" s="103"/>
      <c r="D203" s="202"/>
      <c r="E203" s="77" t="s">
        <v>92</v>
      </c>
      <c r="F203" s="41"/>
      <c r="G203" s="42"/>
      <c r="H203" s="43"/>
      <c r="I203" s="43"/>
      <c r="J203" s="43"/>
      <c r="K203" s="43"/>
      <c r="L203" s="43"/>
      <c r="M203" s="43"/>
      <c r="N203" s="43"/>
      <c r="O203" s="56"/>
      <c r="P203" s="42"/>
      <c r="Q203" s="43"/>
      <c r="R203" s="43"/>
      <c r="S203" s="43"/>
      <c r="T203" s="43"/>
      <c r="U203" s="177"/>
      <c r="V203" s="156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</row>
    <row r="204" spans="1:84" s="20" customFormat="1" ht="17.100000000000001" customHeight="1" x14ac:dyDescent="0.2">
      <c r="A204" s="73"/>
      <c r="B204" s="73"/>
      <c r="C204" s="104"/>
      <c r="D204" s="203"/>
      <c r="E204" s="78" t="s">
        <v>93</v>
      </c>
      <c r="F204" s="45">
        <f>F201-F202+F203</f>
        <v>120539</v>
      </c>
      <c r="G204" s="46">
        <f>G201-G202+G203</f>
        <v>120539</v>
      </c>
      <c r="H204" s="45">
        <f>H201-H202+H203</f>
        <v>120539</v>
      </c>
      <c r="I204" s="45">
        <f>I201-I202+I203</f>
        <v>120539</v>
      </c>
      <c r="J204" s="45"/>
      <c r="K204" s="45"/>
      <c r="L204" s="45"/>
      <c r="M204" s="45"/>
      <c r="N204" s="45"/>
      <c r="O204" s="47"/>
      <c r="P204" s="46"/>
      <c r="Q204" s="45"/>
      <c r="R204" s="45"/>
      <c r="S204" s="61"/>
      <c r="T204" s="61"/>
      <c r="U204" s="178"/>
      <c r="V204" s="156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</row>
    <row r="205" spans="1:84" s="10" customFormat="1" ht="17.100000000000001" customHeight="1" x14ac:dyDescent="0.2">
      <c r="A205" s="48"/>
      <c r="B205" s="48"/>
      <c r="C205" s="48">
        <v>4170</v>
      </c>
      <c r="D205" s="201" t="s">
        <v>44</v>
      </c>
      <c r="E205" s="77" t="s">
        <v>90</v>
      </c>
      <c r="F205" s="41">
        <f>G205+P205</f>
        <v>211732</v>
      </c>
      <c r="G205" s="42">
        <f>H205+K205+L205+M205</f>
        <v>211732</v>
      </c>
      <c r="H205" s="43">
        <f>SUM(I205:J205)</f>
        <v>211732</v>
      </c>
      <c r="I205" s="43">
        <v>211732</v>
      </c>
      <c r="J205" s="43"/>
      <c r="K205" s="43"/>
      <c r="L205" s="43"/>
      <c r="M205" s="43"/>
      <c r="N205" s="43"/>
      <c r="O205" s="56"/>
      <c r="P205" s="57"/>
      <c r="Q205" s="43"/>
      <c r="R205" s="43"/>
      <c r="S205" s="43"/>
      <c r="T205" s="43"/>
      <c r="U205" s="178"/>
      <c r="V205" s="156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</row>
    <row r="206" spans="1:84" s="15" customFormat="1" ht="17.100000000000001" customHeight="1" x14ac:dyDescent="0.2">
      <c r="A206" s="40"/>
      <c r="B206" s="40"/>
      <c r="C206" s="48"/>
      <c r="D206" s="202"/>
      <c r="E206" s="77" t="s">
        <v>91</v>
      </c>
      <c r="F206" s="41">
        <f>G206+P206</f>
        <v>12000</v>
      </c>
      <c r="G206" s="42">
        <f>H206+K206+L206+M206</f>
        <v>12000</v>
      </c>
      <c r="H206" s="43">
        <f>SUM(I206:J206)</f>
        <v>12000</v>
      </c>
      <c r="I206" s="43">
        <v>12000</v>
      </c>
      <c r="J206" s="43"/>
      <c r="K206" s="43"/>
      <c r="L206" s="43"/>
      <c r="M206" s="43"/>
      <c r="N206" s="43"/>
      <c r="O206" s="56"/>
      <c r="P206" s="42"/>
      <c r="Q206" s="43"/>
      <c r="R206" s="43"/>
      <c r="S206" s="43"/>
      <c r="T206" s="43"/>
      <c r="U206" s="177"/>
      <c r="V206" s="15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</row>
    <row r="207" spans="1:84" s="15" customFormat="1" ht="17.100000000000001" customHeight="1" x14ac:dyDescent="0.2">
      <c r="A207" s="40"/>
      <c r="B207" s="40"/>
      <c r="C207" s="48"/>
      <c r="D207" s="202"/>
      <c r="E207" s="77" t="s">
        <v>92</v>
      </c>
      <c r="F207" s="41"/>
      <c r="G207" s="42"/>
      <c r="H207" s="43"/>
      <c r="I207" s="43"/>
      <c r="J207" s="43"/>
      <c r="K207" s="43"/>
      <c r="L207" s="43"/>
      <c r="M207" s="43"/>
      <c r="N207" s="43"/>
      <c r="O207" s="56"/>
      <c r="P207" s="42"/>
      <c r="Q207" s="43"/>
      <c r="R207" s="43"/>
      <c r="S207" s="43"/>
      <c r="T207" s="43"/>
      <c r="U207" s="177"/>
      <c r="V207" s="156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</row>
    <row r="208" spans="1:84" s="20" customFormat="1" ht="17.100000000000001" customHeight="1" x14ac:dyDescent="0.2">
      <c r="A208" s="73"/>
      <c r="B208" s="73"/>
      <c r="C208" s="44"/>
      <c r="D208" s="203"/>
      <c r="E208" s="78" t="s">
        <v>93</v>
      </c>
      <c r="F208" s="45">
        <f>F205-F206+F207</f>
        <v>199732</v>
      </c>
      <c r="G208" s="46">
        <f>G205-G206+G207</f>
        <v>199732</v>
      </c>
      <c r="H208" s="45">
        <f>H205-H206+H207</f>
        <v>199732</v>
      </c>
      <c r="I208" s="45">
        <f>I205-I206+I207</f>
        <v>199732</v>
      </c>
      <c r="J208" s="45"/>
      <c r="K208" s="45"/>
      <c r="L208" s="45"/>
      <c r="M208" s="45"/>
      <c r="N208" s="45"/>
      <c r="O208" s="47"/>
      <c r="P208" s="46"/>
      <c r="Q208" s="45"/>
      <c r="R208" s="45"/>
      <c r="S208" s="61"/>
      <c r="T208" s="61"/>
      <c r="U208" s="178"/>
      <c r="V208" s="156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</row>
    <row r="209" spans="1:84" s="1" customFormat="1" ht="17.100000000000001" customHeight="1" x14ac:dyDescent="0.2">
      <c r="A209" s="48"/>
      <c r="B209" s="48"/>
      <c r="C209" s="48">
        <v>4210</v>
      </c>
      <c r="D209" s="201" t="s">
        <v>45</v>
      </c>
      <c r="E209" s="77" t="s">
        <v>90</v>
      </c>
      <c r="F209" s="41">
        <f>G209+P209</f>
        <v>177445.88</v>
      </c>
      <c r="G209" s="42">
        <f>H209+K209+L209+M209</f>
        <v>177445.88</v>
      </c>
      <c r="H209" s="43">
        <f>SUM(I209:J209)</f>
        <v>177445.88</v>
      </c>
      <c r="I209" s="43"/>
      <c r="J209" s="43">
        <v>177445.88</v>
      </c>
      <c r="K209" s="43"/>
      <c r="L209" s="43"/>
      <c r="M209" s="43"/>
      <c r="N209" s="43"/>
      <c r="O209" s="56"/>
      <c r="P209" s="57"/>
      <c r="Q209" s="43"/>
      <c r="R209" s="43"/>
      <c r="S209" s="43"/>
      <c r="T209" s="43"/>
      <c r="U209" s="178"/>
      <c r="V209" s="156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</row>
    <row r="210" spans="1:84" s="15" customFormat="1" ht="17.100000000000001" customHeight="1" x14ac:dyDescent="0.2">
      <c r="A210" s="40"/>
      <c r="B210" s="40"/>
      <c r="C210" s="48"/>
      <c r="D210" s="202"/>
      <c r="E210" s="77" t="s">
        <v>91</v>
      </c>
      <c r="F210" s="41">
        <f>G210+P210</f>
        <v>2000</v>
      </c>
      <c r="G210" s="42">
        <f>H210+K210+L210+M210</f>
        <v>2000</v>
      </c>
      <c r="H210" s="43">
        <f>SUM(I210:J210)</f>
        <v>2000</v>
      </c>
      <c r="I210" s="43"/>
      <c r="J210" s="43">
        <v>2000</v>
      </c>
      <c r="K210" s="43"/>
      <c r="L210" s="43"/>
      <c r="M210" s="43"/>
      <c r="N210" s="43"/>
      <c r="O210" s="56"/>
      <c r="P210" s="42"/>
      <c r="Q210" s="43"/>
      <c r="R210" s="43"/>
      <c r="S210" s="43"/>
      <c r="T210" s="43"/>
      <c r="U210" s="177"/>
      <c r="V210" s="156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</row>
    <row r="211" spans="1:84" s="15" customFormat="1" ht="17.100000000000001" customHeight="1" x14ac:dyDescent="0.2">
      <c r="A211" s="40"/>
      <c r="B211" s="40"/>
      <c r="C211" s="48"/>
      <c r="D211" s="202"/>
      <c r="E211" s="77" t="s">
        <v>92</v>
      </c>
      <c r="F211" s="41"/>
      <c r="G211" s="42"/>
      <c r="H211" s="43"/>
      <c r="I211" s="43"/>
      <c r="J211" s="43"/>
      <c r="K211" s="43"/>
      <c r="L211" s="43"/>
      <c r="M211" s="43"/>
      <c r="N211" s="43"/>
      <c r="O211" s="56"/>
      <c r="P211" s="42"/>
      <c r="Q211" s="43"/>
      <c r="R211" s="43"/>
      <c r="S211" s="43"/>
      <c r="T211" s="43"/>
      <c r="U211" s="177"/>
      <c r="V211" s="156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</row>
    <row r="212" spans="1:84" s="20" customFormat="1" ht="17.100000000000001" customHeight="1" x14ac:dyDescent="0.2">
      <c r="A212" s="73"/>
      <c r="B212" s="73"/>
      <c r="C212" s="44"/>
      <c r="D212" s="203"/>
      <c r="E212" s="78" t="s">
        <v>93</v>
      </c>
      <c r="F212" s="45">
        <f>F209-F210+F211</f>
        <v>175445.88</v>
      </c>
      <c r="G212" s="46">
        <f>G209-G210+G211</f>
        <v>175445.88</v>
      </c>
      <c r="H212" s="45">
        <f>H209-H210+H211</f>
        <v>175445.88</v>
      </c>
      <c r="I212" s="45"/>
      <c r="J212" s="45">
        <f>J209-J210+J211</f>
        <v>175445.88</v>
      </c>
      <c r="K212" s="45"/>
      <c r="L212" s="45"/>
      <c r="M212" s="45"/>
      <c r="N212" s="45"/>
      <c r="O212" s="47"/>
      <c r="P212" s="46"/>
      <c r="Q212" s="45"/>
      <c r="R212" s="45"/>
      <c r="S212" s="61"/>
      <c r="T212" s="61"/>
      <c r="U212" s="178"/>
      <c r="V212" s="156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</row>
    <row r="213" spans="1:84" s="1" customFormat="1" ht="17.100000000000001" customHeight="1" x14ac:dyDescent="0.2">
      <c r="A213" s="48"/>
      <c r="B213" s="48"/>
      <c r="C213" s="48">
        <v>4220</v>
      </c>
      <c r="D213" s="201" t="s">
        <v>97</v>
      </c>
      <c r="E213" s="77" t="s">
        <v>90</v>
      </c>
      <c r="F213" s="41">
        <f>G213+P213</f>
        <v>16000</v>
      </c>
      <c r="G213" s="42">
        <f>H213+K213+L213+M213</f>
        <v>16000</v>
      </c>
      <c r="H213" s="43">
        <f>SUM(I213:J213)</f>
        <v>16000</v>
      </c>
      <c r="I213" s="43"/>
      <c r="J213" s="43">
        <v>16000</v>
      </c>
      <c r="K213" s="43"/>
      <c r="L213" s="43"/>
      <c r="M213" s="43"/>
      <c r="N213" s="43"/>
      <c r="O213" s="56"/>
      <c r="P213" s="57"/>
      <c r="Q213" s="43"/>
      <c r="R213" s="43"/>
      <c r="S213" s="43"/>
      <c r="T213" s="43"/>
      <c r="U213" s="178"/>
      <c r="V213" s="156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</row>
    <row r="214" spans="1:84" s="15" customFormat="1" ht="17.100000000000001" customHeight="1" x14ac:dyDescent="0.2">
      <c r="A214" s="40"/>
      <c r="B214" s="40"/>
      <c r="C214" s="48"/>
      <c r="D214" s="202"/>
      <c r="E214" s="77" t="s">
        <v>91</v>
      </c>
      <c r="F214" s="41">
        <f>G214+P214</f>
        <v>4000</v>
      </c>
      <c r="G214" s="42">
        <f>H214+K214+L214+M214</f>
        <v>4000</v>
      </c>
      <c r="H214" s="43">
        <f>SUM(I214:J214)</f>
        <v>4000</v>
      </c>
      <c r="I214" s="43"/>
      <c r="J214" s="43">
        <v>4000</v>
      </c>
      <c r="K214" s="43"/>
      <c r="L214" s="43"/>
      <c r="M214" s="43"/>
      <c r="N214" s="43"/>
      <c r="O214" s="56"/>
      <c r="P214" s="42"/>
      <c r="Q214" s="43"/>
      <c r="R214" s="43"/>
      <c r="S214" s="43"/>
      <c r="T214" s="43"/>
      <c r="U214" s="177"/>
      <c r="V214" s="156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</row>
    <row r="215" spans="1:84" s="15" customFormat="1" ht="17.100000000000001" customHeight="1" x14ac:dyDescent="0.2">
      <c r="A215" s="40"/>
      <c r="B215" s="40"/>
      <c r="C215" s="48"/>
      <c r="D215" s="202"/>
      <c r="E215" s="77" t="s">
        <v>92</v>
      </c>
      <c r="F215" s="41"/>
      <c r="G215" s="42"/>
      <c r="H215" s="43"/>
      <c r="I215" s="43"/>
      <c r="J215" s="43"/>
      <c r="K215" s="43"/>
      <c r="L215" s="43"/>
      <c r="M215" s="43"/>
      <c r="N215" s="43"/>
      <c r="O215" s="56"/>
      <c r="P215" s="42"/>
      <c r="Q215" s="43"/>
      <c r="R215" s="43"/>
      <c r="S215" s="43"/>
      <c r="T215" s="43"/>
      <c r="U215" s="177"/>
      <c r="V215" s="156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</row>
    <row r="216" spans="1:84" s="20" customFormat="1" ht="17.100000000000001" customHeight="1" x14ac:dyDescent="0.2">
      <c r="A216" s="73"/>
      <c r="B216" s="73"/>
      <c r="C216" s="44"/>
      <c r="D216" s="203"/>
      <c r="E216" s="78" t="s">
        <v>93</v>
      </c>
      <c r="F216" s="45">
        <f>F213-F214+F215</f>
        <v>12000</v>
      </c>
      <c r="G216" s="46">
        <f>G213-G214+G215</f>
        <v>12000</v>
      </c>
      <c r="H216" s="45">
        <f>H213-H214+H215</f>
        <v>12000</v>
      </c>
      <c r="I216" s="45"/>
      <c r="J216" s="45">
        <f>J213-J214+J215</f>
        <v>12000</v>
      </c>
      <c r="K216" s="45"/>
      <c r="L216" s="45"/>
      <c r="M216" s="45"/>
      <c r="N216" s="45"/>
      <c r="O216" s="47"/>
      <c r="P216" s="46"/>
      <c r="Q216" s="45"/>
      <c r="R216" s="45"/>
      <c r="S216" s="61"/>
      <c r="T216" s="61"/>
      <c r="U216" s="178"/>
      <c r="V216" s="15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</row>
    <row r="217" spans="1:84" s="1" customFormat="1" ht="17.100000000000001" customHeight="1" x14ac:dyDescent="0.2">
      <c r="A217" s="48"/>
      <c r="B217" s="48"/>
      <c r="C217" s="48">
        <v>4280</v>
      </c>
      <c r="D217" s="201" t="s">
        <v>56</v>
      </c>
      <c r="E217" s="77" t="s">
        <v>90</v>
      </c>
      <c r="F217" s="41">
        <f>G217+P217</f>
        <v>10000</v>
      </c>
      <c r="G217" s="42">
        <f>H217+K217+L217+M217</f>
        <v>10000</v>
      </c>
      <c r="H217" s="43">
        <f>SUM(I217:J217)</f>
        <v>10000</v>
      </c>
      <c r="I217" s="43"/>
      <c r="J217" s="43">
        <v>10000</v>
      </c>
      <c r="K217" s="43"/>
      <c r="L217" s="43"/>
      <c r="M217" s="43"/>
      <c r="N217" s="43"/>
      <c r="O217" s="56"/>
      <c r="P217" s="57"/>
      <c r="Q217" s="43"/>
      <c r="R217" s="43"/>
      <c r="S217" s="43"/>
      <c r="T217" s="43"/>
      <c r="U217" s="178"/>
      <c r="V217" s="156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</row>
    <row r="218" spans="1:84" s="15" customFormat="1" ht="17.100000000000001" customHeight="1" x14ac:dyDescent="0.2">
      <c r="A218" s="40"/>
      <c r="B218" s="40"/>
      <c r="C218" s="48"/>
      <c r="D218" s="202"/>
      <c r="E218" s="77" t="s">
        <v>91</v>
      </c>
      <c r="F218" s="41">
        <f>G218+P218</f>
        <v>6500</v>
      </c>
      <c r="G218" s="42">
        <f>H218+K218+L218+M218</f>
        <v>6500</v>
      </c>
      <c r="H218" s="43">
        <f>SUM(I218:J218)</f>
        <v>6500</v>
      </c>
      <c r="I218" s="43"/>
      <c r="J218" s="43">
        <v>6500</v>
      </c>
      <c r="K218" s="43"/>
      <c r="L218" s="43"/>
      <c r="M218" s="43"/>
      <c r="N218" s="43"/>
      <c r="O218" s="56"/>
      <c r="P218" s="42"/>
      <c r="Q218" s="43"/>
      <c r="R218" s="43"/>
      <c r="S218" s="43"/>
      <c r="T218" s="43"/>
      <c r="U218" s="177"/>
      <c r="V218" s="156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</row>
    <row r="219" spans="1:84" s="15" customFormat="1" ht="17.100000000000001" customHeight="1" x14ac:dyDescent="0.2">
      <c r="A219" s="40"/>
      <c r="B219" s="40"/>
      <c r="C219" s="48"/>
      <c r="D219" s="202"/>
      <c r="E219" s="77" t="s">
        <v>92</v>
      </c>
      <c r="F219" s="41"/>
      <c r="G219" s="42"/>
      <c r="H219" s="43"/>
      <c r="I219" s="43"/>
      <c r="J219" s="43"/>
      <c r="K219" s="43"/>
      <c r="L219" s="43"/>
      <c r="M219" s="43"/>
      <c r="N219" s="43"/>
      <c r="O219" s="56"/>
      <c r="P219" s="42"/>
      <c r="Q219" s="43"/>
      <c r="R219" s="43"/>
      <c r="S219" s="43"/>
      <c r="T219" s="43"/>
      <c r="U219" s="177"/>
      <c r="V219" s="156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</row>
    <row r="220" spans="1:84" s="20" customFormat="1" ht="17.100000000000001" customHeight="1" x14ac:dyDescent="0.2">
      <c r="A220" s="73"/>
      <c r="B220" s="73"/>
      <c r="C220" s="44"/>
      <c r="D220" s="203"/>
      <c r="E220" s="78" t="s">
        <v>93</v>
      </c>
      <c r="F220" s="45">
        <f>F217-F218+F219</f>
        <v>3500</v>
      </c>
      <c r="G220" s="46">
        <f>G217-G218+G219</f>
        <v>3500</v>
      </c>
      <c r="H220" s="45">
        <f>H217-H218+H219</f>
        <v>3500</v>
      </c>
      <c r="I220" s="45"/>
      <c r="J220" s="45">
        <f>J217-J218+J219</f>
        <v>3500</v>
      </c>
      <c r="K220" s="45"/>
      <c r="L220" s="45"/>
      <c r="M220" s="45"/>
      <c r="N220" s="45"/>
      <c r="O220" s="47"/>
      <c r="P220" s="46"/>
      <c r="Q220" s="45"/>
      <c r="R220" s="45"/>
      <c r="S220" s="61"/>
      <c r="T220" s="61"/>
      <c r="U220" s="178"/>
      <c r="V220" s="156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</row>
    <row r="221" spans="1:84" s="1" customFormat="1" ht="17.100000000000001" customHeight="1" x14ac:dyDescent="0.2">
      <c r="A221" s="48"/>
      <c r="B221" s="48"/>
      <c r="C221" s="48">
        <v>4300</v>
      </c>
      <c r="D221" s="201" t="s">
        <v>48</v>
      </c>
      <c r="E221" s="77" t="s">
        <v>90</v>
      </c>
      <c r="F221" s="41">
        <f>G221+P221</f>
        <v>929856.53</v>
      </c>
      <c r="G221" s="42">
        <f>H221+K221+L221+M221</f>
        <v>929856.53</v>
      </c>
      <c r="H221" s="43">
        <f>SUM(I221:J221)</f>
        <v>929856.53</v>
      </c>
      <c r="I221" s="43"/>
      <c r="J221" s="43">
        <v>929856.53</v>
      </c>
      <c r="K221" s="43"/>
      <c r="L221" s="43"/>
      <c r="M221" s="43"/>
      <c r="N221" s="43"/>
      <c r="O221" s="56"/>
      <c r="P221" s="57"/>
      <c r="Q221" s="43"/>
      <c r="R221" s="43"/>
      <c r="S221" s="43"/>
      <c r="T221" s="43"/>
      <c r="U221" s="178"/>
      <c r="V221" s="156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</row>
    <row r="222" spans="1:84" s="15" customFormat="1" ht="17.100000000000001" customHeight="1" x14ac:dyDescent="0.2">
      <c r="A222" s="40"/>
      <c r="B222" s="40"/>
      <c r="C222" s="48"/>
      <c r="D222" s="202"/>
      <c r="E222" s="77" t="s">
        <v>91</v>
      </c>
      <c r="F222" s="41">
        <f>G222+P222</f>
        <v>1900</v>
      </c>
      <c r="G222" s="42">
        <f>H222+K222+L222+M222</f>
        <v>1900</v>
      </c>
      <c r="H222" s="43">
        <f>SUM(I222:J222)</f>
        <v>1900</v>
      </c>
      <c r="I222" s="43"/>
      <c r="J222" s="43">
        <v>1900</v>
      </c>
      <c r="K222" s="43"/>
      <c r="L222" s="43"/>
      <c r="M222" s="43"/>
      <c r="N222" s="43"/>
      <c r="O222" s="56"/>
      <c r="P222" s="42"/>
      <c r="Q222" s="43"/>
      <c r="R222" s="43"/>
      <c r="S222" s="43"/>
      <c r="T222" s="43"/>
      <c r="U222" s="177"/>
      <c r="V222" s="156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15" customFormat="1" ht="17.100000000000001" customHeight="1" x14ac:dyDescent="0.2">
      <c r="A223" s="40"/>
      <c r="B223" s="40"/>
      <c r="C223" s="48"/>
      <c r="D223" s="202"/>
      <c r="E223" s="77" t="s">
        <v>92</v>
      </c>
      <c r="F223" s="41"/>
      <c r="G223" s="42"/>
      <c r="H223" s="43"/>
      <c r="I223" s="43"/>
      <c r="J223" s="43"/>
      <c r="K223" s="43"/>
      <c r="L223" s="43"/>
      <c r="M223" s="43"/>
      <c r="N223" s="43"/>
      <c r="O223" s="56"/>
      <c r="P223" s="42"/>
      <c r="Q223" s="43"/>
      <c r="R223" s="43"/>
      <c r="S223" s="43"/>
      <c r="T223" s="43"/>
      <c r="U223" s="177"/>
      <c r="V223" s="156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20" customFormat="1" ht="17.100000000000001" customHeight="1" x14ac:dyDescent="0.2">
      <c r="A224" s="73"/>
      <c r="B224" s="73"/>
      <c r="C224" s="44"/>
      <c r="D224" s="203"/>
      <c r="E224" s="78" t="s">
        <v>93</v>
      </c>
      <c r="F224" s="45">
        <f>F221-F222+F223</f>
        <v>927956.53</v>
      </c>
      <c r="G224" s="46">
        <f>G221-G222+G223</f>
        <v>927956.53</v>
      </c>
      <c r="H224" s="45">
        <f>H221-H222+H223</f>
        <v>927956.53</v>
      </c>
      <c r="I224" s="45"/>
      <c r="J224" s="45">
        <f>J221-J222+J223</f>
        <v>927956.53</v>
      </c>
      <c r="K224" s="45"/>
      <c r="L224" s="45"/>
      <c r="M224" s="45"/>
      <c r="N224" s="45"/>
      <c r="O224" s="47"/>
      <c r="P224" s="46"/>
      <c r="Q224" s="45"/>
      <c r="R224" s="45"/>
      <c r="S224" s="61"/>
      <c r="T224" s="61"/>
      <c r="U224" s="178"/>
      <c r="V224" s="156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</row>
    <row r="225" spans="1:84" s="1" customFormat="1" ht="17.100000000000001" customHeight="1" x14ac:dyDescent="0.2">
      <c r="A225" s="48"/>
      <c r="B225" s="48"/>
      <c r="C225" s="48">
        <v>4390</v>
      </c>
      <c r="D225" s="201" t="s">
        <v>51</v>
      </c>
      <c r="E225" s="77" t="s">
        <v>90</v>
      </c>
      <c r="F225" s="41">
        <f>G225+P225</f>
        <v>2500</v>
      </c>
      <c r="G225" s="42">
        <f>H225+K225+L225+M225</f>
        <v>2500</v>
      </c>
      <c r="H225" s="43">
        <f>SUM(I225:J225)</f>
        <v>2500</v>
      </c>
      <c r="I225" s="43"/>
      <c r="J225" s="43">
        <v>2500</v>
      </c>
      <c r="K225" s="43"/>
      <c r="L225" s="43"/>
      <c r="M225" s="43"/>
      <c r="N225" s="43"/>
      <c r="O225" s="56"/>
      <c r="P225" s="57"/>
      <c r="Q225" s="43"/>
      <c r="R225" s="43"/>
      <c r="S225" s="43"/>
      <c r="T225" s="43"/>
      <c r="U225" s="178"/>
      <c r="V225" s="156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</row>
    <row r="226" spans="1:84" s="15" customFormat="1" ht="17.100000000000001" customHeight="1" x14ac:dyDescent="0.2">
      <c r="A226" s="40"/>
      <c r="B226" s="40"/>
      <c r="C226" s="48"/>
      <c r="D226" s="202"/>
      <c r="E226" s="77" t="s">
        <v>91</v>
      </c>
      <c r="F226" s="41">
        <f>G226+P226</f>
        <v>2000</v>
      </c>
      <c r="G226" s="42">
        <f>H226+K226+L226+M226</f>
        <v>2000</v>
      </c>
      <c r="H226" s="43">
        <f>SUM(I226:J226)</f>
        <v>2000</v>
      </c>
      <c r="I226" s="43"/>
      <c r="J226" s="43">
        <v>2000</v>
      </c>
      <c r="K226" s="43"/>
      <c r="L226" s="43"/>
      <c r="M226" s="43"/>
      <c r="N226" s="43"/>
      <c r="O226" s="56"/>
      <c r="P226" s="42"/>
      <c r="Q226" s="43"/>
      <c r="R226" s="43"/>
      <c r="S226" s="43"/>
      <c r="T226" s="43"/>
      <c r="U226" s="177"/>
      <c r="V226" s="15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</row>
    <row r="227" spans="1:84" s="15" customFormat="1" ht="17.100000000000001" customHeight="1" x14ac:dyDescent="0.2">
      <c r="A227" s="40"/>
      <c r="B227" s="40"/>
      <c r="C227" s="48"/>
      <c r="D227" s="202"/>
      <c r="E227" s="77" t="s">
        <v>92</v>
      </c>
      <c r="F227" s="41"/>
      <c r="G227" s="42"/>
      <c r="H227" s="43"/>
      <c r="I227" s="43"/>
      <c r="J227" s="43"/>
      <c r="K227" s="43"/>
      <c r="L227" s="43"/>
      <c r="M227" s="43"/>
      <c r="N227" s="43"/>
      <c r="O227" s="56"/>
      <c r="P227" s="42"/>
      <c r="Q227" s="43"/>
      <c r="R227" s="43"/>
      <c r="S227" s="43"/>
      <c r="T227" s="43"/>
      <c r="U227" s="177"/>
      <c r="V227" s="156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</row>
    <row r="228" spans="1:84" s="20" customFormat="1" ht="17.100000000000001" customHeight="1" x14ac:dyDescent="0.2">
      <c r="A228" s="73"/>
      <c r="B228" s="73"/>
      <c r="C228" s="44"/>
      <c r="D228" s="203"/>
      <c r="E228" s="78" t="s">
        <v>93</v>
      </c>
      <c r="F228" s="45">
        <f>F225-F226+F227</f>
        <v>500</v>
      </c>
      <c r="G228" s="46">
        <f>G225-G226+G227</f>
        <v>500</v>
      </c>
      <c r="H228" s="45">
        <f>H225-H226+H227</f>
        <v>500</v>
      </c>
      <c r="I228" s="45"/>
      <c r="J228" s="45">
        <f>J225-J226+J227</f>
        <v>500</v>
      </c>
      <c r="K228" s="45"/>
      <c r="L228" s="45"/>
      <c r="M228" s="45"/>
      <c r="N228" s="45"/>
      <c r="O228" s="47"/>
      <c r="P228" s="46"/>
      <c r="Q228" s="45"/>
      <c r="R228" s="45"/>
      <c r="S228" s="61"/>
      <c r="T228" s="61"/>
      <c r="U228" s="178"/>
      <c r="V228" s="156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</row>
    <row r="229" spans="1:84" s="1" customFormat="1" ht="18" customHeight="1" x14ac:dyDescent="0.2">
      <c r="A229" s="48"/>
      <c r="B229" s="48"/>
      <c r="C229" s="48">
        <v>4420</v>
      </c>
      <c r="D229" s="201" t="s">
        <v>58</v>
      </c>
      <c r="E229" s="77" t="s">
        <v>90</v>
      </c>
      <c r="F229" s="41">
        <f>G229+P229</f>
        <v>2000</v>
      </c>
      <c r="G229" s="42">
        <f>H229+K229+L229+M229</f>
        <v>2000</v>
      </c>
      <c r="H229" s="43">
        <f>SUM(I229:J229)</f>
        <v>2000</v>
      </c>
      <c r="I229" s="43"/>
      <c r="J229" s="43">
        <v>2000</v>
      </c>
      <c r="K229" s="43"/>
      <c r="L229" s="43"/>
      <c r="M229" s="43"/>
      <c r="N229" s="43"/>
      <c r="O229" s="56"/>
      <c r="P229" s="57"/>
      <c r="Q229" s="43"/>
      <c r="R229" s="43"/>
      <c r="S229" s="43"/>
      <c r="T229" s="43"/>
      <c r="U229" s="178"/>
      <c r="V229" s="156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</row>
    <row r="230" spans="1:84" s="15" customFormat="1" ht="18" customHeight="1" x14ac:dyDescent="0.2">
      <c r="A230" s="40"/>
      <c r="B230" s="40"/>
      <c r="C230" s="48"/>
      <c r="D230" s="202"/>
      <c r="E230" s="77" t="s">
        <v>91</v>
      </c>
      <c r="F230" s="41">
        <f>G230+P230</f>
        <v>2000</v>
      </c>
      <c r="G230" s="42">
        <f>H230+K230+L230+M230</f>
        <v>2000</v>
      </c>
      <c r="H230" s="43">
        <f>SUM(I230:J230)</f>
        <v>2000</v>
      </c>
      <c r="I230" s="43"/>
      <c r="J230" s="43">
        <v>2000</v>
      </c>
      <c r="K230" s="43"/>
      <c r="L230" s="43"/>
      <c r="M230" s="43"/>
      <c r="N230" s="43"/>
      <c r="O230" s="56"/>
      <c r="P230" s="42"/>
      <c r="Q230" s="43"/>
      <c r="R230" s="43"/>
      <c r="S230" s="43"/>
      <c r="T230" s="43"/>
      <c r="U230" s="177"/>
      <c r="V230" s="156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</row>
    <row r="231" spans="1:84" s="15" customFormat="1" ht="18" customHeight="1" x14ac:dyDescent="0.2">
      <c r="A231" s="40"/>
      <c r="B231" s="40"/>
      <c r="C231" s="48"/>
      <c r="D231" s="202"/>
      <c r="E231" s="77" t="s">
        <v>92</v>
      </c>
      <c r="F231" s="41"/>
      <c r="G231" s="42"/>
      <c r="H231" s="43"/>
      <c r="I231" s="43"/>
      <c r="J231" s="43"/>
      <c r="K231" s="43"/>
      <c r="L231" s="43"/>
      <c r="M231" s="43"/>
      <c r="N231" s="43"/>
      <c r="O231" s="56"/>
      <c r="P231" s="42"/>
      <c r="Q231" s="43"/>
      <c r="R231" s="43"/>
      <c r="S231" s="43"/>
      <c r="T231" s="43"/>
      <c r="U231" s="177"/>
      <c r="V231" s="156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20" customFormat="1" ht="18" customHeight="1" x14ac:dyDescent="0.2">
      <c r="A232" s="73"/>
      <c r="B232" s="73"/>
      <c r="C232" s="44"/>
      <c r="D232" s="203"/>
      <c r="E232" s="78" t="s">
        <v>93</v>
      </c>
      <c r="F232" s="45">
        <f>F229-F230+F231</f>
        <v>0</v>
      </c>
      <c r="G232" s="46">
        <f>G229-G230+G231</f>
        <v>0</v>
      </c>
      <c r="H232" s="45">
        <f>H229-H230+H231</f>
        <v>0</v>
      </c>
      <c r="I232" s="45"/>
      <c r="J232" s="45">
        <f>J229-J230+J231</f>
        <v>0</v>
      </c>
      <c r="K232" s="45"/>
      <c r="L232" s="45"/>
      <c r="M232" s="45"/>
      <c r="N232" s="45"/>
      <c r="O232" s="47"/>
      <c r="P232" s="46"/>
      <c r="Q232" s="45"/>
      <c r="R232" s="45"/>
      <c r="S232" s="61"/>
      <c r="T232" s="61"/>
      <c r="U232" s="178"/>
      <c r="V232" s="156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</row>
    <row r="233" spans="1:84" s="1" customFormat="1" ht="16.5" customHeight="1" x14ac:dyDescent="0.2">
      <c r="A233" s="48"/>
      <c r="B233" s="48"/>
      <c r="C233" s="48">
        <v>4510</v>
      </c>
      <c r="D233" s="201" t="s">
        <v>100</v>
      </c>
      <c r="E233" s="77" t="s">
        <v>90</v>
      </c>
      <c r="F233" s="41">
        <f>G233+P233</f>
        <v>2000</v>
      </c>
      <c r="G233" s="42">
        <f>H233+K233+L233+M233</f>
        <v>2000</v>
      </c>
      <c r="H233" s="43">
        <f>SUM(I233:J233)</f>
        <v>2000</v>
      </c>
      <c r="I233" s="43"/>
      <c r="J233" s="43">
        <v>2000</v>
      </c>
      <c r="K233" s="43"/>
      <c r="L233" s="43"/>
      <c r="M233" s="43"/>
      <c r="N233" s="43"/>
      <c r="O233" s="56"/>
      <c r="P233" s="57"/>
      <c r="Q233" s="43"/>
      <c r="R233" s="43"/>
      <c r="S233" s="43"/>
      <c r="T233" s="43"/>
      <c r="U233" s="178"/>
      <c r="V233" s="156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</row>
    <row r="234" spans="1:84" s="15" customFormat="1" ht="16.5" customHeight="1" x14ac:dyDescent="0.2">
      <c r="A234" s="40"/>
      <c r="B234" s="40"/>
      <c r="C234" s="48"/>
      <c r="D234" s="202"/>
      <c r="E234" s="77" t="s">
        <v>91</v>
      </c>
      <c r="F234" s="41">
        <f>G234+P234</f>
        <v>2000</v>
      </c>
      <c r="G234" s="42">
        <f>H234+K234+L234+M234</f>
        <v>2000</v>
      </c>
      <c r="H234" s="43">
        <f>SUM(I234:J234)</f>
        <v>2000</v>
      </c>
      <c r="I234" s="43"/>
      <c r="J234" s="43">
        <v>2000</v>
      </c>
      <c r="K234" s="43"/>
      <c r="L234" s="43"/>
      <c r="M234" s="43"/>
      <c r="N234" s="43"/>
      <c r="O234" s="56"/>
      <c r="P234" s="42"/>
      <c r="Q234" s="43"/>
      <c r="R234" s="43"/>
      <c r="S234" s="43"/>
      <c r="T234" s="43"/>
      <c r="U234" s="177"/>
      <c r="V234" s="156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</row>
    <row r="235" spans="1:84" s="15" customFormat="1" ht="16.5" customHeight="1" x14ac:dyDescent="0.2">
      <c r="A235" s="40"/>
      <c r="B235" s="40"/>
      <c r="C235" s="48"/>
      <c r="D235" s="202"/>
      <c r="E235" s="77" t="s">
        <v>92</v>
      </c>
      <c r="F235" s="41"/>
      <c r="G235" s="42"/>
      <c r="H235" s="43"/>
      <c r="I235" s="43"/>
      <c r="J235" s="43"/>
      <c r="K235" s="43"/>
      <c r="L235" s="43"/>
      <c r="M235" s="43"/>
      <c r="N235" s="43"/>
      <c r="O235" s="56"/>
      <c r="P235" s="42"/>
      <c r="Q235" s="43"/>
      <c r="R235" s="43"/>
      <c r="S235" s="43"/>
      <c r="T235" s="43"/>
      <c r="U235" s="177"/>
      <c r="V235" s="156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</row>
    <row r="236" spans="1:84" s="20" customFormat="1" ht="16.5" customHeight="1" x14ac:dyDescent="0.2">
      <c r="A236" s="73"/>
      <c r="B236" s="73"/>
      <c r="C236" s="44"/>
      <c r="D236" s="203"/>
      <c r="E236" s="78" t="s">
        <v>93</v>
      </c>
      <c r="F236" s="45">
        <f>F233-F234+F235</f>
        <v>0</v>
      </c>
      <c r="G236" s="46">
        <f>G233-G234+G235</f>
        <v>0</v>
      </c>
      <c r="H236" s="45">
        <f>H233-H234+H235</f>
        <v>0</v>
      </c>
      <c r="I236" s="45"/>
      <c r="J236" s="45">
        <f>J233-J234+J235</f>
        <v>0</v>
      </c>
      <c r="K236" s="45"/>
      <c r="L236" s="45"/>
      <c r="M236" s="45"/>
      <c r="N236" s="45"/>
      <c r="O236" s="47"/>
      <c r="P236" s="46"/>
      <c r="Q236" s="45"/>
      <c r="R236" s="45"/>
      <c r="S236" s="61"/>
      <c r="T236" s="61"/>
      <c r="U236" s="178"/>
      <c r="V236" s="15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</row>
    <row r="237" spans="1:84" s="1" customFormat="1" ht="16.5" customHeight="1" x14ac:dyDescent="0.2">
      <c r="A237" s="48"/>
      <c r="B237" s="48"/>
      <c r="C237" s="48">
        <v>4520</v>
      </c>
      <c r="D237" s="201" t="s">
        <v>104</v>
      </c>
      <c r="E237" s="77" t="s">
        <v>90</v>
      </c>
      <c r="F237" s="41">
        <f>G237+P237</f>
        <v>3000</v>
      </c>
      <c r="G237" s="42">
        <f>H237+K237+L237+M237</f>
        <v>3000</v>
      </c>
      <c r="H237" s="43">
        <f>SUM(I237:J237)</f>
        <v>3000</v>
      </c>
      <c r="I237" s="43"/>
      <c r="J237" s="43">
        <v>3000</v>
      </c>
      <c r="K237" s="43"/>
      <c r="L237" s="43"/>
      <c r="M237" s="43"/>
      <c r="N237" s="43"/>
      <c r="O237" s="56"/>
      <c r="P237" s="57"/>
      <c r="Q237" s="43"/>
      <c r="R237" s="43"/>
      <c r="S237" s="43"/>
      <c r="T237" s="43"/>
      <c r="U237" s="178"/>
      <c r="V237" s="156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</row>
    <row r="238" spans="1:84" s="15" customFormat="1" ht="16.5" customHeight="1" x14ac:dyDescent="0.2">
      <c r="A238" s="40"/>
      <c r="B238" s="40"/>
      <c r="C238" s="48"/>
      <c r="D238" s="202"/>
      <c r="E238" s="77" t="s">
        <v>91</v>
      </c>
      <c r="F238" s="41">
        <f>G238+P238</f>
        <v>2000</v>
      </c>
      <c r="G238" s="42">
        <f>H238+K238+L238+M238</f>
        <v>2000</v>
      </c>
      <c r="H238" s="43">
        <f>SUM(I238:J238)</f>
        <v>2000</v>
      </c>
      <c r="I238" s="43"/>
      <c r="J238" s="43">
        <v>2000</v>
      </c>
      <c r="K238" s="43"/>
      <c r="L238" s="43"/>
      <c r="M238" s="43"/>
      <c r="N238" s="43"/>
      <c r="O238" s="56"/>
      <c r="P238" s="42"/>
      <c r="Q238" s="43"/>
      <c r="R238" s="43"/>
      <c r="S238" s="43"/>
      <c r="T238" s="43"/>
      <c r="U238" s="177"/>
      <c r="V238" s="156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</row>
    <row r="239" spans="1:84" s="15" customFormat="1" ht="16.5" customHeight="1" x14ac:dyDescent="0.2">
      <c r="A239" s="40"/>
      <c r="B239" s="40"/>
      <c r="C239" s="48"/>
      <c r="D239" s="202"/>
      <c r="E239" s="77" t="s">
        <v>92</v>
      </c>
      <c r="F239" s="41"/>
      <c r="G239" s="42"/>
      <c r="H239" s="43"/>
      <c r="I239" s="43"/>
      <c r="J239" s="43"/>
      <c r="K239" s="43"/>
      <c r="L239" s="43"/>
      <c r="M239" s="43"/>
      <c r="N239" s="43"/>
      <c r="O239" s="56"/>
      <c r="P239" s="42"/>
      <c r="Q239" s="43"/>
      <c r="R239" s="43"/>
      <c r="S239" s="43"/>
      <c r="T239" s="43"/>
      <c r="U239" s="177"/>
      <c r="V239" s="156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</row>
    <row r="240" spans="1:84" s="20" customFormat="1" ht="16.5" customHeight="1" x14ac:dyDescent="0.2">
      <c r="A240" s="73"/>
      <c r="B240" s="73"/>
      <c r="C240" s="44"/>
      <c r="D240" s="203"/>
      <c r="E240" s="78" t="s">
        <v>93</v>
      </c>
      <c r="F240" s="45">
        <f>F237-F238+F239</f>
        <v>1000</v>
      </c>
      <c r="G240" s="46">
        <f>G237-G238+G239</f>
        <v>1000</v>
      </c>
      <c r="H240" s="45">
        <f>H237-H238+H239</f>
        <v>1000</v>
      </c>
      <c r="I240" s="45"/>
      <c r="J240" s="45">
        <f>J237-J238+J239</f>
        <v>1000</v>
      </c>
      <c r="K240" s="45"/>
      <c r="L240" s="45"/>
      <c r="M240" s="45"/>
      <c r="N240" s="45"/>
      <c r="O240" s="47"/>
      <c r="P240" s="46"/>
      <c r="Q240" s="45"/>
      <c r="R240" s="45"/>
      <c r="S240" s="61"/>
      <c r="T240" s="61"/>
      <c r="U240" s="178"/>
      <c r="V240" s="156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</row>
    <row r="241" spans="1:84" s="1" customFormat="1" ht="16.5" customHeight="1" x14ac:dyDescent="0.2">
      <c r="A241" s="48"/>
      <c r="B241" s="48"/>
      <c r="C241" s="48">
        <v>4700</v>
      </c>
      <c r="D241" s="201" t="s">
        <v>60</v>
      </c>
      <c r="E241" s="77" t="s">
        <v>90</v>
      </c>
      <c r="F241" s="41">
        <f>G241+P241</f>
        <v>52133</v>
      </c>
      <c r="G241" s="42">
        <f>H241+K241+L241+M241</f>
        <v>52133</v>
      </c>
      <c r="H241" s="43">
        <f>SUM(I241:J241)</f>
        <v>52133</v>
      </c>
      <c r="I241" s="43"/>
      <c r="J241" s="43">
        <v>52133</v>
      </c>
      <c r="K241" s="43"/>
      <c r="L241" s="43"/>
      <c r="M241" s="43"/>
      <c r="N241" s="43"/>
      <c r="O241" s="56"/>
      <c r="P241" s="57"/>
      <c r="Q241" s="43"/>
      <c r="R241" s="43"/>
      <c r="S241" s="43"/>
      <c r="T241" s="43"/>
      <c r="U241" s="178"/>
      <c r="V241" s="156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</row>
    <row r="242" spans="1:84" s="15" customFormat="1" ht="16.5" customHeight="1" x14ac:dyDescent="0.2">
      <c r="A242" s="40"/>
      <c r="B242" s="40"/>
      <c r="C242" s="48"/>
      <c r="D242" s="202"/>
      <c r="E242" s="77" t="s">
        <v>91</v>
      </c>
      <c r="F242" s="41">
        <f>G242+P242</f>
        <v>1800</v>
      </c>
      <c r="G242" s="42">
        <f>H242+K242+L242+M242</f>
        <v>1800</v>
      </c>
      <c r="H242" s="43">
        <f>SUM(I242:J242)</f>
        <v>1800</v>
      </c>
      <c r="I242" s="43"/>
      <c r="J242" s="43">
        <v>1800</v>
      </c>
      <c r="K242" s="43"/>
      <c r="L242" s="43"/>
      <c r="M242" s="43"/>
      <c r="N242" s="43"/>
      <c r="O242" s="56"/>
      <c r="P242" s="42"/>
      <c r="Q242" s="43"/>
      <c r="R242" s="43"/>
      <c r="S242" s="43"/>
      <c r="T242" s="43"/>
      <c r="U242" s="177"/>
      <c r="V242" s="156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</row>
    <row r="243" spans="1:84" s="15" customFormat="1" ht="16.5" customHeight="1" x14ac:dyDescent="0.2">
      <c r="A243" s="40"/>
      <c r="B243" s="40"/>
      <c r="C243" s="48"/>
      <c r="D243" s="202"/>
      <c r="E243" s="77" t="s">
        <v>92</v>
      </c>
      <c r="F243" s="41"/>
      <c r="G243" s="42"/>
      <c r="H243" s="43"/>
      <c r="I243" s="43"/>
      <c r="J243" s="43"/>
      <c r="K243" s="43"/>
      <c r="L243" s="43"/>
      <c r="M243" s="43"/>
      <c r="N243" s="43"/>
      <c r="O243" s="56"/>
      <c r="P243" s="42"/>
      <c r="Q243" s="43"/>
      <c r="R243" s="43"/>
      <c r="S243" s="43"/>
      <c r="T243" s="43"/>
      <c r="U243" s="177"/>
      <c r="V243" s="156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</row>
    <row r="244" spans="1:84" s="20" customFormat="1" ht="16.5" customHeight="1" x14ac:dyDescent="0.2">
      <c r="A244" s="73"/>
      <c r="B244" s="73"/>
      <c r="C244" s="44"/>
      <c r="D244" s="203"/>
      <c r="E244" s="78" t="s">
        <v>93</v>
      </c>
      <c r="F244" s="45">
        <f>F241-F242+F243</f>
        <v>50333</v>
      </c>
      <c r="G244" s="46">
        <f>G241-G242+G243</f>
        <v>50333</v>
      </c>
      <c r="H244" s="45">
        <f>H241-H242+H243</f>
        <v>50333</v>
      </c>
      <c r="I244" s="45"/>
      <c r="J244" s="45">
        <f>J241-J242+J243</f>
        <v>50333</v>
      </c>
      <c r="K244" s="45"/>
      <c r="L244" s="45"/>
      <c r="M244" s="45"/>
      <c r="N244" s="45"/>
      <c r="O244" s="47"/>
      <c r="P244" s="46"/>
      <c r="Q244" s="45"/>
      <c r="R244" s="45"/>
      <c r="S244" s="61"/>
      <c r="T244" s="61"/>
      <c r="U244" s="178"/>
      <c r="V244" s="156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</row>
    <row r="245" spans="1:84" s="127" customFormat="1" ht="16.5" customHeight="1" x14ac:dyDescent="0.2">
      <c r="A245" s="98"/>
      <c r="B245" s="98"/>
      <c r="C245" s="198" t="s">
        <v>98</v>
      </c>
      <c r="D245" s="199"/>
      <c r="E245" s="199"/>
      <c r="F245" s="199"/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  <c r="T245" s="200"/>
      <c r="U245" s="182"/>
      <c r="V245" s="157"/>
    </row>
    <row r="246" spans="1:84" s="127" customFormat="1" ht="16.5" customHeight="1" x14ac:dyDescent="0.2">
      <c r="A246" s="98"/>
      <c r="B246" s="40"/>
      <c r="C246" s="192" t="s">
        <v>381</v>
      </c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  <c r="T246" s="194"/>
      <c r="U246" s="182"/>
      <c r="V246" s="157"/>
    </row>
    <row r="247" spans="1:84" s="127" customFormat="1" ht="24" customHeight="1" x14ac:dyDescent="0.2">
      <c r="A247" s="98"/>
      <c r="B247" s="40"/>
      <c r="C247" s="192" t="s">
        <v>170</v>
      </c>
      <c r="D247" s="193"/>
      <c r="E247" s="193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  <c r="R247" s="193"/>
      <c r="S247" s="193"/>
      <c r="T247" s="194"/>
      <c r="U247" s="182"/>
      <c r="V247" s="157"/>
    </row>
    <row r="248" spans="1:84" s="127" customFormat="1" ht="8.25" customHeight="1" x14ac:dyDescent="0.2">
      <c r="A248" s="98"/>
      <c r="B248" s="40"/>
      <c r="C248" s="192"/>
      <c r="D248" s="193"/>
      <c r="E248" s="193"/>
      <c r="F248" s="193"/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  <c r="T248" s="194"/>
      <c r="U248" s="182"/>
      <c r="V248" s="157"/>
    </row>
    <row r="249" spans="1:84" s="127" customFormat="1" ht="16.5" customHeight="1" x14ac:dyDescent="0.2">
      <c r="A249" s="98"/>
      <c r="B249" s="40"/>
      <c r="C249" s="192" t="s">
        <v>244</v>
      </c>
      <c r="D249" s="193"/>
      <c r="E249" s="193"/>
      <c r="F249" s="193"/>
      <c r="G249" s="193"/>
      <c r="H249" s="193"/>
      <c r="I249" s="193"/>
      <c r="J249" s="193"/>
      <c r="K249" s="193"/>
      <c r="L249" s="193"/>
      <c r="M249" s="193"/>
      <c r="N249" s="193"/>
      <c r="O249" s="193"/>
      <c r="P249" s="193"/>
      <c r="Q249" s="193"/>
      <c r="R249" s="193"/>
      <c r="S249" s="193"/>
      <c r="T249" s="194"/>
      <c r="U249" s="182"/>
      <c r="V249" s="157"/>
    </row>
    <row r="250" spans="1:84" s="127" customFormat="1" ht="16.5" customHeight="1" x14ac:dyDescent="0.2">
      <c r="A250" s="98"/>
      <c r="B250" s="40"/>
      <c r="C250" s="192" t="s">
        <v>249</v>
      </c>
      <c r="D250" s="193"/>
      <c r="E250" s="193"/>
      <c r="F250" s="193"/>
      <c r="G250" s="193"/>
      <c r="H250" s="193"/>
      <c r="I250" s="193"/>
      <c r="J250" s="193"/>
      <c r="K250" s="193"/>
      <c r="L250" s="193"/>
      <c r="M250" s="193"/>
      <c r="N250" s="193"/>
      <c r="O250" s="193"/>
      <c r="P250" s="193"/>
      <c r="Q250" s="193"/>
      <c r="R250" s="193"/>
      <c r="S250" s="193"/>
      <c r="T250" s="194"/>
      <c r="U250" s="182"/>
      <c r="V250" s="157"/>
    </row>
    <row r="251" spans="1:84" s="127" customFormat="1" ht="16.5" customHeight="1" x14ac:dyDescent="0.2">
      <c r="A251" s="98"/>
      <c r="B251" s="40"/>
      <c r="C251" s="192" t="s">
        <v>250</v>
      </c>
      <c r="D251" s="193"/>
      <c r="E251" s="193"/>
      <c r="F251" s="193"/>
      <c r="G251" s="193"/>
      <c r="H251" s="193"/>
      <c r="I251" s="193"/>
      <c r="J251" s="193"/>
      <c r="K251" s="193"/>
      <c r="L251" s="193"/>
      <c r="M251" s="193"/>
      <c r="N251" s="193"/>
      <c r="O251" s="193"/>
      <c r="P251" s="193"/>
      <c r="Q251" s="193"/>
      <c r="R251" s="193"/>
      <c r="S251" s="193"/>
      <c r="T251" s="194"/>
      <c r="U251" s="182"/>
      <c r="V251" s="157"/>
    </row>
    <row r="252" spans="1:84" s="127" customFormat="1" ht="16.5" customHeight="1" x14ac:dyDescent="0.2">
      <c r="A252" s="98"/>
      <c r="B252" s="40"/>
      <c r="C252" s="192" t="s">
        <v>251</v>
      </c>
      <c r="D252" s="193"/>
      <c r="E252" s="193"/>
      <c r="F252" s="193"/>
      <c r="G252" s="193"/>
      <c r="H252" s="193"/>
      <c r="I252" s="193"/>
      <c r="J252" s="193"/>
      <c r="K252" s="193"/>
      <c r="L252" s="193"/>
      <c r="M252" s="193"/>
      <c r="N252" s="193"/>
      <c r="O252" s="193"/>
      <c r="P252" s="193"/>
      <c r="Q252" s="193"/>
      <c r="R252" s="193"/>
      <c r="S252" s="193"/>
      <c r="T252" s="194"/>
      <c r="U252" s="182"/>
      <c r="V252" s="157"/>
    </row>
    <row r="253" spans="1:84" s="127" customFormat="1" ht="16.5" customHeight="1" x14ac:dyDescent="0.2">
      <c r="A253" s="98"/>
      <c r="B253" s="40"/>
      <c r="C253" s="192" t="s">
        <v>252</v>
      </c>
      <c r="D253" s="193"/>
      <c r="E253" s="193"/>
      <c r="F253" s="193"/>
      <c r="G253" s="193"/>
      <c r="H253" s="193"/>
      <c r="I253" s="193"/>
      <c r="J253" s="193"/>
      <c r="K253" s="193"/>
      <c r="L253" s="193"/>
      <c r="M253" s="193"/>
      <c r="N253" s="193"/>
      <c r="O253" s="193"/>
      <c r="P253" s="193"/>
      <c r="Q253" s="193"/>
      <c r="R253" s="193"/>
      <c r="S253" s="193"/>
      <c r="T253" s="194"/>
      <c r="U253" s="182"/>
      <c r="V253" s="157"/>
    </row>
    <row r="254" spans="1:84" s="127" customFormat="1" ht="16.5" customHeight="1" x14ac:dyDescent="0.2">
      <c r="A254" s="98"/>
      <c r="B254" s="40"/>
      <c r="C254" s="192" t="s">
        <v>253</v>
      </c>
      <c r="D254" s="193"/>
      <c r="E254" s="193"/>
      <c r="F254" s="193"/>
      <c r="G254" s="193"/>
      <c r="H254" s="193"/>
      <c r="I254" s="193"/>
      <c r="J254" s="193"/>
      <c r="K254" s="193"/>
      <c r="L254" s="193"/>
      <c r="M254" s="193"/>
      <c r="N254" s="193"/>
      <c r="O254" s="193"/>
      <c r="P254" s="193"/>
      <c r="Q254" s="193"/>
      <c r="R254" s="193"/>
      <c r="S254" s="193"/>
      <c r="T254" s="194"/>
      <c r="U254" s="182"/>
      <c r="V254" s="157"/>
    </row>
    <row r="255" spans="1:84" s="127" customFormat="1" ht="6.75" customHeight="1" x14ac:dyDescent="0.2">
      <c r="A255" s="98"/>
      <c r="B255" s="40"/>
      <c r="C255" s="192"/>
      <c r="D255" s="193"/>
      <c r="E255" s="193"/>
      <c r="F255" s="193"/>
      <c r="G255" s="193"/>
      <c r="H255" s="193"/>
      <c r="I255" s="193"/>
      <c r="J255" s="193"/>
      <c r="K255" s="193"/>
      <c r="L255" s="193"/>
      <c r="M255" s="193"/>
      <c r="N255" s="193"/>
      <c r="O255" s="193"/>
      <c r="P255" s="193"/>
      <c r="Q255" s="193"/>
      <c r="R255" s="193"/>
      <c r="S255" s="193"/>
      <c r="T255" s="194"/>
      <c r="U255" s="182"/>
      <c r="V255" s="157"/>
    </row>
    <row r="256" spans="1:84" s="127" customFormat="1" ht="16.5" customHeight="1" x14ac:dyDescent="0.2">
      <c r="A256" s="98"/>
      <c r="B256" s="40"/>
      <c r="C256" s="192" t="s">
        <v>385</v>
      </c>
      <c r="D256" s="193"/>
      <c r="E256" s="193"/>
      <c r="F256" s="193"/>
      <c r="G256" s="193"/>
      <c r="H256" s="193"/>
      <c r="I256" s="193"/>
      <c r="J256" s="193"/>
      <c r="K256" s="193"/>
      <c r="L256" s="193"/>
      <c r="M256" s="193"/>
      <c r="N256" s="193"/>
      <c r="O256" s="193"/>
      <c r="P256" s="193"/>
      <c r="Q256" s="193"/>
      <c r="R256" s="193"/>
      <c r="S256" s="193"/>
      <c r="T256" s="194"/>
      <c r="U256" s="182"/>
      <c r="V256" s="157"/>
    </row>
    <row r="257" spans="1:84" s="127" customFormat="1" ht="16.5" customHeight="1" x14ac:dyDescent="0.2">
      <c r="A257" s="98"/>
      <c r="B257" s="40"/>
      <c r="C257" s="192" t="s">
        <v>262</v>
      </c>
      <c r="D257" s="193"/>
      <c r="E257" s="193"/>
      <c r="F257" s="193"/>
      <c r="G257" s="193"/>
      <c r="H257" s="193"/>
      <c r="I257" s="193"/>
      <c r="J257" s="193"/>
      <c r="K257" s="193"/>
      <c r="L257" s="193"/>
      <c r="M257" s="193"/>
      <c r="N257" s="193"/>
      <c r="O257" s="193"/>
      <c r="P257" s="193"/>
      <c r="Q257" s="193"/>
      <c r="R257" s="193"/>
      <c r="S257" s="193"/>
      <c r="T257" s="194"/>
      <c r="U257" s="182"/>
      <c r="V257" s="157"/>
    </row>
    <row r="258" spans="1:84" s="127" customFormat="1" ht="16.5" customHeight="1" x14ac:dyDescent="0.2">
      <c r="A258" s="98"/>
      <c r="B258" s="40"/>
      <c r="C258" s="192" t="s">
        <v>263</v>
      </c>
      <c r="D258" s="193"/>
      <c r="E258" s="193"/>
      <c r="F258" s="193"/>
      <c r="G258" s="193"/>
      <c r="H258" s="193"/>
      <c r="I258" s="193"/>
      <c r="J258" s="193"/>
      <c r="K258" s="193"/>
      <c r="L258" s="193"/>
      <c r="M258" s="193"/>
      <c r="N258" s="193"/>
      <c r="O258" s="193"/>
      <c r="P258" s="193"/>
      <c r="Q258" s="193"/>
      <c r="R258" s="193"/>
      <c r="S258" s="193"/>
      <c r="T258" s="194"/>
      <c r="U258" s="182"/>
      <c r="V258" s="157"/>
    </row>
    <row r="259" spans="1:84" s="127" customFormat="1" ht="16.5" customHeight="1" x14ac:dyDescent="0.2">
      <c r="A259" s="98"/>
      <c r="B259" s="40"/>
      <c r="C259" s="192" t="s">
        <v>264</v>
      </c>
      <c r="D259" s="193"/>
      <c r="E259" s="193"/>
      <c r="F259" s="193"/>
      <c r="G259" s="193"/>
      <c r="H259" s="193"/>
      <c r="I259" s="193"/>
      <c r="J259" s="193"/>
      <c r="K259" s="193"/>
      <c r="L259" s="193"/>
      <c r="M259" s="193"/>
      <c r="N259" s="193"/>
      <c r="O259" s="193"/>
      <c r="P259" s="193"/>
      <c r="Q259" s="193"/>
      <c r="R259" s="193"/>
      <c r="S259" s="193"/>
      <c r="T259" s="194"/>
      <c r="U259" s="182"/>
      <c r="V259" s="157"/>
    </row>
    <row r="260" spans="1:84" s="127" customFormat="1" ht="16.5" customHeight="1" x14ac:dyDescent="0.2">
      <c r="A260" s="98"/>
      <c r="B260" s="40"/>
      <c r="C260" s="192" t="s">
        <v>265</v>
      </c>
      <c r="D260" s="193"/>
      <c r="E260" s="193"/>
      <c r="F260" s="193"/>
      <c r="G260" s="193"/>
      <c r="H260" s="193"/>
      <c r="I260" s="193"/>
      <c r="J260" s="193"/>
      <c r="K260" s="193"/>
      <c r="L260" s="193"/>
      <c r="M260" s="193"/>
      <c r="N260" s="193"/>
      <c r="O260" s="193"/>
      <c r="P260" s="193"/>
      <c r="Q260" s="193"/>
      <c r="R260" s="193"/>
      <c r="S260" s="193"/>
      <c r="T260" s="194"/>
      <c r="U260" s="182"/>
      <c r="V260" s="157"/>
    </row>
    <row r="261" spans="1:84" s="127" customFormat="1" ht="6.75" customHeight="1" x14ac:dyDescent="0.2">
      <c r="A261" s="98"/>
      <c r="B261" s="40"/>
      <c r="C261" s="192"/>
      <c r="D261" s="193"/>
      <c r="E261" s="193"/>
      <c r="F261" s="193"/>
      <c r="G261" s="193"/>
      <c r="H261" s="193"/>
      <c r="I261" s="193"/>
      <c r="J261" s="193"/>
      <c r="K261" s="193"/>
      <c r="L261" s="193"/>
      <c r="M261" s="193"/>
      <c r="N261" s="193"/>
      <c r="O261" s="193"/>
      <c r="P261" s="193"/>
      <c r="Q261" s="193"/>
      <c r="R261" s="193"/>
      <c r="S261" s="193"/>
      <c r="T261" s="194"/>
      <c r="U261" s="182"/>
      <c r="V261" s="157"/>
    </row>
    <row r="262" spans="1:84" s="127" customFormat="1" ht="16.5" customHeight="1" x14ac:dyDescent="0.2">
      <c r="A262" s="98"/>
      <c r="B262" s="40"/>
      <c r="C262" s="192" t="s">
        <v>272</v>
      </c>
      <c r="D262" s="193"/>
      <c r="E262" s="193"/>
      <c r="F262" s="193"/>
      <c r="G262" s="193"/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  <c r="T262" s="194"/>
      <c r="U262" s="182"/>
      <c r="V262" s="157"/>
    </row>
    <row r="263" spans="1:84" s="127" customFormat="1" ht="16.5" customHeight="1" x14ac:dyDescent="0.2">
      <c r="A263" s="98"/>
      <c r="B263" s="40"/>
      <c r="C263" s="192" t="s">
        <v>275</v>
      </c>
      <c r="D263" s="193"/>
      <c r="E263" s="193"/>
      <c r="F263" s="193"/>
      <c r="G263" s="193"/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  <c r="T263" s="194"/>
      <c r="U263" s="182"/>
      <c r="V263" s="157"/>
    </row>
    <row r="264" spans="1:84" s="127" customFormat="1" ht="16.5" customHeight="1" x14ac:dyDescent="0.2">
      <c r="A264" s="98"/>
      <c r="B264" s="40"/>
      <c r="C264" s="192" t="s">
        <v>273</v>
      </c>
      <c r="D264" s="193"/>
      <c r="E264" s="193"/>
      <c r="F264" s="193"/>
      <c r="G264" s="193"/>
      <c r="H264" s="193"/>
      <c r="I264" s="193"/>
      <c r="J264" s="193"/>
      <c r="K264" s="193"/>
      <c r="L264" s="193"/>
      <c r="M264" s="193"/>
      <c r="N264" s="193"/>
      <c r="O264" s="193"/>
      <c r="P264" s="193"/>
      <c r="Q264" s="193"/>
      <c r="R264" s="193"/>
      <c r="S264" s="193"/>
      <c r="T264" s="194"/>
      <c r="U264" s="182"/>
      <c r="V264" s="157"/>
    </row>
    <row r="265" spans="1:84" s="127" customFormat="1" ht="9.75" customHeight="1" x14ac:dyDescent="0.2">
      <c r="A265" s="98"/>
      <c r="B265" s="40"/>
      <c r="C265" s="192"/>
      <c r="D265" s="193"/>
      <c r="E265" s="193"/>
      <c r="F265" s="193"/>
      <c r="G265" s="193"/>
      <c r="H265" s="19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  <c r="T265" s="194"/>
      <c r="U265" s="182"/>
      <c r="V265" s="157"/>
    </row>
    <row r="266" spans="1:84" s="127" customFormat="1" ht="16.5" customHeight="1" x14ac:dyDescent="0.2">
      <c r="A266" s="98"/>
      <c r="B266" s="40"/>
      <c r="C266" s="192" t="s">
        <v>281</v>
      </c>
      <c r="D266" s="193"/>
      <c r="E266" s="193"/>
      <c r="F266" s="193"/>
      <c r="G266" s="193"/>
      <c r="H266" s="19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  <c r="T266" s="194"/>
      <c r="U266" s="182"/>
      <c r="V266" s="157"/>
    </row>
    <row r="267" spans="1:84" s="127" customFormat="1" ht="16.5" customHeight="1" x14ac:dyDescent="0.2">
      <c r="A267" s="98"/>
      <c r="B267" s="40"/>
      <c r="C267" s="192" t="s">
        <v>239</v>
      </c>
      <c r="D267" s="193"/>
      <c r="E267" s="193"/>
      <c r="F267" s="193"/>
      <c r="G267" s="193"/>
      <c r="H267" s="193"/>
      <c r="I267" s="193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  <c r="T267" s="194"/>
      <c r="U267" s="182"/>
      <c r="V267" s="157"/>
    </row>
    <row r="268" spans="1:84" s="127" customFormat="1" ht="16.5" customHeight="1" x14ac:dyDescent="0.2">
      <c r="A268" s="98"/>
      <c r="B268" s="40"/>
      <c r="C268" s="192" t="s">
        <v>240</v>
      </c>
      <c r="D268" s="193"/>
      <c r="E268" s="193"/>
      <c r="F268" s="193"/>
      <c r="G268" s="193"/>
      <c r="H268" s="193"/>
      <c r="I268" s="193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  <c r="T268" s="194"/>
      <c r="U268" s="182"/>
      <c r="V268" s="157"/>
    </row>
    <row r="269" spans="1:84" s="127" customFormat="1" ht="16.5" customHeight="1" x14ac:dyDescent="0.2">
      <c r="A269" s="98"/>
      <c r="B269" s="40"/>
      <c r="C269" s="192" t="s">
        <v>241</v>
      </c>
      <c r="D269" s="193"/>
      <c r="E269" s="193"/>
      <c r="F269" s="193"/>
      <c r="G269" s="193"/>
      <c r="H269" s="193"/>
      <c r="I269" s="193"/>
      <c r="J269" s="193"/>
      <c r="K269" s="193"/>
      <c r="L269" s="193"/>
      <c r="M269" s="193"/>
      <c r="N269" s="193"/>
      <c r="O269" s="193"/>
      <c r="P269" s="193"/>
      <c r="Q269" s="193"/>
      <c r="R269" s="193"/>
      <c r="S269" s="193"/>
      <c r="T269" s="194"/>
      <c r="U269" s="182"/>
      <c r="V269" s="157"/>
    </row>
    <row r="270" spans="1:84" s="127" customFormat="1" ht="16.5" customHeight="1" x14ac:dyDescent="0.2">
      <c r="A270" s="98"/>
      <c r="B270" s="40"/>
      <c r="C270" s="195" t="s">
        <v>242</v>
      </c>
      <c r="D270" s="196"/>
      <c r="E270" s="196"/>
      <c r="F270" s="196"/>
      <c r="G270" s="196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7"/>
      <c r="U270" s="182"/>
      <c r="V270" s="157"/>
    </row>
    <row r="271" spans="1:84" s="20" customFormat="1" ht="18" customHeight="1" x14ac:dyDescent="0.2">
      <c r="A271" s="40"/>
      <c r="B271" s="101">
        <v>75075</v>
      </c>
      <c r="C271" s="105"/>
      <c r="D271" s="204" t="s">
        <v>35</v>
      </c>
      <c r="E271" s="77" t="s">
        <v>90</v>
      </c>
      <c r="F271" s="41">
        <f>G271+P271</f>
        <v>275500</v>
      </c>
      <c r="G271" s="42">
        <f>H271+K271+L271+M271</f>
        <v>275500</v>
      </c>
      <c r="H271" s="43">
        <f>SUM(I271:J271)</f>
        <v>275500</v>
      </c>
      <c r="I271" s="39">
        <v>6500</v>
      </c>
      <c r="J271" s="39">
        <v>269000</v>
      </c>
      <c r="K271" s="54"/>
      <c r="L271" s="54"/>
      <c r="M271" s="54"/>
      <c r="N271" s="54"/>
      <c r="O271" s="55"/>
      <c r="P271" s="59"/>
      <c r="Q271" s="54"/>
      <c r="R271" s="54"/>
      <c r="S271" s="54"/>
      <c r="T271" s="54"/>
      <c r="U271" s="177"/>
      <c r="V271" s="156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</row>
    <row r="272" spans="1:84" s="20" customFormat="1" ht="18" customHeight="1" x14ac:dyDescent="0.2">
      <c r="A272" s="40"/>
      <c r="B272" s="102"/>
      <c r="C272" s="103"/>
      <c r="D272" s="205"/>
      <c r="E272" s="77" t="s">
        <v>91</v>
      </c>
      <c r="F272" s="41">
        <f>G272+P272</f>
        <v>102500</v>
      </c>
      <c r="G272" s="42">
        <f>H272+K272+L272+M272</f>
        <v>102500</v>
      </c>
      <c r="H272" s="43">
        <f>SUM(I272:J272)</f>
        <v>102500</v>
      </c>
      <c r="I272" s="43">
        <f>I276+I280+I284+I288+I292</f>
        <v>500</v>
      </c>
      <c r="J272" s="43">
        <f>J276+J280+J284+J288+J292</f>
        <v>102000</v>
      </c>
      <c r="K272" s="43"/>
      <c r="L272" s="43"/>
      <c r="M272" s="43"/>
      <c r="N272" s="43"/>
      <c r="O272" s="56"/>
      <c r="P272" s="42"/>
      <c r="Q272" s="43"/>
      <c r="R272" s="43"/>
      <c r="S272" s="43"/>
      <c r="T272" s="43"/>
      <c r="U272" s="177"/>
      <c r="V272" s="156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</row>
    <row r="273" spans="1:84" s="20" customFormat="1" ht="18" customHeight="1" x14ac:dyDescent="0.2">
      <c r="A273" s="40"/>
      <c r="B273" s="102"/>
      <c r="C273" s="103"/>
      <c r="D273" s="205"/>
      <c r="E273" s="77" t="s">
        <v>92</v>
      </c>
      <c r="F273" s="41"/>
      <c r="G273" s="42"/>
      <c r="H273" s="43"/>
      <c r="I273" s="43"/>
      <c r="J273" s="43"/>
      <c r="K273" s="43"/>
      <c r="L273" s="43"/>
      <c r="M273" s="43"/>
      <c r="N273" s="43"/>
      <c r="O273" s="56"/>
      <c r="P273" s="42"/>
      <c r="Q273" s="43"/>
      <c r="R273" s="43"/>
      <c r="S273" s="43"/>
      <c r="T273" s="43"/>
      <c r="U273" s="177"/>
      <c r="V273" s="156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</row>
    <row r="274" spans="1:84" s="20" customFormat="1" ht="18" customHeight="1" x14ac:dyDescent="0.2">
      <c r="A274" s="73"/>
      <c r="B274" s="103"/>
      <c r="C274" s="104"/>
      <c r="D274" s="206"/>
      <c r="E274" s="78" t="s">
        <v>93</v>
      </c>
      <c r="F274" s="45">
        <f>F271-F272+F273</f>
        <v>173000</v>
      </c>
      <c r="G274" s="46">
        <f>G271-G272+G273</f>
        <v>173000</v>
      </c>
      <c r="H274" s="45">
        <f>H271-H272+H273</f>
        <v>173000</v>
      </c>
      <c r="I274" s="61">
        <f>I271-I272+I273</f>
        <v>6000</v>
      </c>
      <c r="J274" s="61">
        <f>J271-J272+J273</f>
        <v>167000</v>
      </c>
      <c r="K274" s="45"/>
      <c r="L274" s="45"/>
      <c r="M274" s="45"/>
      <c r="N274" s="45"/>
      <c r="O274" s="47"/>
      <c r="P274" s="46"/>
      <c r="Q274" s="45"/>
      <c r="R274" s="45"/>
      <c r="S274" s="61"/>
      <c r="T274" s="61"/>
      <c r="U274" s="178"/>
      <c r="V274" s="156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</row>
    <row r="275" spans="1:84" s="20" customFormat="1" ht="16.5" customHeight="1" x14ac:dyDescent="0.2">
      <c r="A275" s="48"/>
      <c r="B275" s="48"/>
      <c r="C275" s="48">
        <v>4170</v>
      </c>
      <c r="D275" s="201" t="s">
        <v>44</v>
      </c>
      <c r="E275" s="77" t="s">
        <v>90</v>
      </c>
      <c r="F275" s="41">
        <f>G275+P275</f>
        <v>6500</v>
      </c>
      <c r="G275" s="42">
        <f>H275+K275+L275+M275</f>
        <v>6500</v>
      </c>
      <c r="H275" s="43">
        <f>SUM(I275:J275)</f>
        <v>6500</v>
      </c>
      <c r="I275" s="43">
        <v>6500</v>
      </c>
      <c r="J275" s="43"/>
      <c r="K275" s="43"/>
      <c r="L275" s="43"/>
      <c r="M275" s="43"/>
      <c r="N275" s="43"/>
      <c r="O275" s="56"/>
      <c r="P275" s="57"/>
      <c r="Q275" s="43"/>
      <c r="R275" s="43"/>
      <c r="S275" s="43"/>
      <c r="T275" s="128"/>
      <c r="U275" s="178"/>
      <c r="V275" s="156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</row>
    <row r="276" spans="1:84" s="20" customFormat="1" ht="16.5" customHeight="1" x14ac:dyDescent="0.2">
      <c r="A276" s="40"/>
      <c r="B276" s="40"/>
      <c r="C276" s="48"/>
      <c r="D276" s="202"/>
      <c r="E276" s="77" t="s">
        <v>91</v>
      </c>
      <c r="F276" s="41">
        <f>G276+P276</f>
        <v>500</v>
      </c>
      <c r="G276" s="42">
        <f>H276+K276+L276+M276</f>
        <v>500</v>
      </c>
      <c r="H276" s="43">
        <f>SUM(I276:J276)</f>
        <v>500</v>
      </c>
      <c r="I276" s="43">
        <v>500</v>
      </c>
      <c r="J276" s="43"/>
      <c r="K276" s="43"/>
      <c r="L276" s="43"/>
      <c r="M276" s="43"/>
      <c r="N276" s="43"/>
      <c r="O276" s="56"/>
      <c r="P276" s="42"/>
      <c r="Q276" s="43"/>
      <c r="R276" s="43"/>
      <c r="S276" s="43"/>
      <c r="T276" s="128"/>
      <c r="U276" s="178"/>
      <c r="V276" s="15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</row>
    <row r="277" spans="1:84" s="20" customFormat="1" ht="16.5" customHeight="1" x14ac:dyDescent="0.2">
      <c r="A277" s="40"/>
      <c r="B277" s="40"/>
      <c r="C277" s="48"/>
      <c r="D277" s="202"/>
      <c r="E277" s="77" t="s">
        <v>92</v>
      </c>
      <c r="F277" s="41"/>
      <c r="G277" s="42"/>
      <c r="H277" s="43"/>
      <c r="I277" s="43"/>
      <c r="J277" s="43"/>
      <c r="K277" s="43"/>
      <c r="L277" s="43"/>
      <c r="M277" s="43"/>
      <c r="N277" s="43"/>
      <c r="O277" s="56"/>
      <c r="P277" s="42"/>
      <c r="Q277" s="43"/>
      <c r="R277" s="43"/>
      <c r="S277" s="43"/>
      <c r="T277" s="128"/>
      <c r="U277" s="178"/>
      <c r="V277" s="156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</row>
    <row r="278" spans="1:84" s="20" customFormat="1" ht="16.5" customHeight="1" x14ac:dyDescent="0.2">
      <c r="A278" s="73"/>
      <c r="B278" s="73"/>
      <c r="C278" s="44"/>
      <c r="D278" s="203"/>
      <c r="E278" s="78" t="s">
        <v>93</v>
      </c>
      <c r="F278" s="45">
        <f>F275-F276+F277</f>
        <v>6000</v>
      </c>
      <c r="G278" s="46">
        <f>G275-G276+G277</f>
        <v>6000</v>
      </c>
      <c r="H278" s="45">
        <f>H275-H276+H277</f>
        <v>6000</v>
      </c>
      <c r="I278" s="45">
        <f>I275-I276+I277</f>
        <v>6000</v>
      </c>
      <c r="J278" s="45"/>
      <c r="K278" s="45"/>
      <c r="L278" s="45"/>
      <c r="M278" s="45"/>
      <c r="N278" s="45"/>
      <c r="O278" s="47"/>
      <c r="P278" s="46"/>
      <c r="Q278" s="45"/>
      <c r="R278" s="45"/>
      <c r="S278" s="61"/>
      <c r="T278" s="128"/>
      <c r="U278" s="178"/>
      <c r="V278" s="156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</row>
    <row r="279" spans="1:84" s="20" customFormat="1" ht="16.5" customHeight="1" x14ac:dyDescent="0.2">
      <c r="A279" s="48"/>
      <c r="B279" s="48"/>
      <c r="C279" s="48">
        <v>4190</v>
      </c>
      <c r="D279" s="201" t="s">
        <v>122</v>
      </c>
      <c r="E279" s="77" t="s">
        <v>90</v>
      </c>
      <c r="F279" s="41">
        <f>G279+P279</f>
        <v>4000</v>
      </c>
      <c r="G279" s="42">
        <f>H279+K279+L279+M279</f>
        <v>4000</v>
      </c>
      <c r="H279" s="43">
        <f>SUM(I279:J279)</f>
        <v>4000</v>
      </c>
      <c r="I279" s="43"/>
      <c r="J279" s="43">
        <v>4000</v>
      </c>
      <c r="K279" s="43"/>
      <c r="L279" s="43"/>
      <c r="M279" s="43"/>
      <c r="N279" s="43"/>
      <c r="O279" s="56"/>
      <c r="P279" s="57"/>
      <c r="Q279" s="43"/>
      <c r="R279" s="43"/>
      <c r="S279" s="43"/>
      <c r="T279" s="43"/>
      <c r="U279" s="178"/>
      <c r="V279" s="156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</row>
    <row r="280" spans="1:84" s="20" customFormat="1" ht="16.5" customHeight="1" x14ac:dyDescent="0.2">
      <c r="A280" s="40"/>
      <c r="B280" s="40"/>
      <c r="C280" s="48"/>
      <c r="D280" s="202"/>
      <c r="E280" s="77" t="s">
        <v>91</v>
      </c>
      <c r="F280" s="41">
        <f>G280+P280</f>
        <v>2000</v>
      </c>
      <c r="G280" s="42">
        <f>H280+K280+L280+M280</f>
        <v>2000</v>
      </c>
      <c r="H280" s="43">
        <f>SUM(I280:J280)</f>
        <v>2000</v>
      </c>
      <c r="I280" s="43"/>
      <c r="J280" s="43">
        <v>2000</v>
      </c>
      <c r="K280" s="43"/>
      <c r="L280" s="43"/>
      <c r="M280" s="43"/>
      <c r="N280" s="43"/>
      <c r="O280" s="56"/>
      <c r="P280" s="42"/>
      <c r="Q280" s="43"/>
      <c r="R280" s="43"/>
      <c r="S280" s="43"/>
      <c r="T280" s="43"/>
      <c r="U280" s="177"/>
      <c r="V280" s="156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</row>
    <row r="281" spans="1:84" s="20" customFormat="1" ht="16.5" customHeight="1" x14ac:dyDescent="0.2">
      <c r="A281" s="40"/>
      <c r="B281" s="40"/>
      <c r="C281" s="48"/>
      <c r="D281" s="202"/>
      <c r="E281" s="77" t="s">
        <v>92</v>
      </c>
      <c r="F281" s="41"/>
      <c r="G281" s="42"/>
      <c r="H281" s="43"/>
      <c r="I281" s="43"/>
      <c r="J281" s="43"/>
      <c r="K281" s="43"/>
      <c r="L281" s="43"/>
      <c r="M281" s="43"/>
      <c r="N281" s="43"/>
      <c r="O281" s="56"/>
      <c r="P281" s="42"/>
      <c r="Q281" s="43"/>
      <c r="R281" s="43"/>
      <c r="S281" s="43"/>
      <c r="T281" s="43"/>
      <c r="U281" s="177"/>
      <c r="V281" s="156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</row>
    <row r="282" spans="1:84" s="20" customFormat="1" ht="16.5" customHeight="1" x14ac:dyDescent="0.2">
      <c r="A282" s="73"/>
      <c r="B282" s="73"/>
      <c r="C282" s="44"/>
      <c r="D282" s="203"/>
      <c r="E282" s="78" t="s">
        <v>93</v>
      </c>
      <c r="F282" s="45">
        <f>F279-F280+F281</f>
        <v>2000</v>
      </c>
      <c r="G282" s="46">
        <f>G279-G280+G281</f>
        <v>2000</v>
      </c>
      <c r="H282" s="45">
        <f>H279-H280+H281</f>
        <v>2000</v>
      </c>
      <c r="I282" s="45"/>
      <c r="J282" s="45">
        <f>J279-J280+J281</f>
        <v>2000</v>
      </c>
      <c r="K282" s="45"/>
      <c r="L282" s="45"/>
      <c r="M282" s="45"/>
      <c r="N282" s="45"/>
      <c r="O282" s="47"/>
      <c r="P282" s="46"/>
      <c r="Q282" s="45"/>
      <c r="R282" s="45"/>
      <c r="S282" s="61"/>
      <c r="T282" s="61"/>
      <c r="U282" s="178"/>
      <c r="V282" s="156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</row>
    <row r="283" spans="1:84" s="20" customFormat="1" ht="16.5" customHeight="1" x14ac:dyDescent="0.2">
      <c r="A283" s="48"/>
      <c r="B283" s="48"/>
      <c r="C283" s="48">
        <v>4210</v>
      </c>
      <c r="D283" s="201" t="s">
        <v>45</v>
      </c>
      <c r="E283" s="77" t="s">
        <v>90</v>
      </c>
      <c r="F283" s="41">
        <f>G283+P283</f>
        <v>7000</v>
      </c>
      <c r="G283" s="42">
        <f>H283+K283+L283+M283</f>
        <v>7000</v>
      </c>
      <c r="H283" s="43">
        <f>SUM(I283:J283)</f>
        <v>7000</v>
      </c>
      <c r="I283" s="43"/>
      <c r="J283" s="43">
        <v>7000</v>
      </c>
      <c r="K283" s="43"/>
      <c r="L283" s="43"/>
      <c r="M283" s="43"/>
      <c r="N283" s="43"/>
      <c r="O283" s="56"/>
      <c r="P283" s="57"/>
      <c r="Q283" s="43"/>
      <c r="R283" s="43"/>
      <c r="S283" s="43"/>
      <c r="T283" s="43"/>
      <c r="U283" s="178"/>
      <c r="V283" s="156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</row>
    <row r="284" spans="1:84" s="20" customFormat="1" ht="16.5" customHeight="1" x14ac:dyDescent="0.2">
      <c r="A284" s="40"/>
      <c r="B284" s="40"/>
      <c r="C284" s="48"/>
      <c r="D284" s="202"/>
      <c r="E284" s="77" t="s">
        <v>91</v>
      </c>
      <c r="F284" s="41">
        <f>G284+P284</f>
        <v>2000</v>
      </c>
      <c r="G284" s="42">
        <f>H284+K284+L284+M284</f>
        <v>2000</v>
      </c>
      <c r="H284" s="43">
        <f>SUM(I284:J284)</f>
        <v>2000</v>
      </c>
      <c r="I284" s="43"/>
      <c r="J284" s="43">
        <v>2000</v>
      </c>
      <c r="K284" s="43"/>
      <c r="L284" s="43"/>
      <c r="M284" s="43"/>
      <c r="N284" s="43"/>
      <c r="O284" s="56"/>
      <c r="P284" s="42"/>
      <c r="Q284" s="43"/>
      <c r="R284" s="43"/>
      <c r="S284" s="43"/>
      <c r="T284" s="43"/>
      <c r="U284" s="177"/>
      <c r="V284" s="156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</row>
    <row r="285" spans="1:84" s="20" customFormat="1" ht="16.5" customHeight="1" x14ac:dyDescent="0.2">
      <c r="A285" s="40"/>
      <c r="B285" s="40"/>
      <c r="C285" s="48"/>
      <c r="D285" s="202"/>
      <c r="E285" s="77" t="s">
        <v>92</v>
      </c>
      <c r="F285" s="41"/>
      <c r="G285" s="42"/>
      <c r="H285" s="43"/>
      <c r="I285" s="43"/>
      <c r="J285" s="43"/>
      <c r="K285" s="43"/>
      <c r="L285" s="43"/>
      <c r="M285" s="43"/>
      <c r="N285" s="43"/>
      <c r="O285" s="56"/>
      <c r="P285" s="42"/>
      <c r="Q285" s="43"/>
      <c r="R285" s="43"/>
      <c r="S285" s="43"/>
      <c r="T285" s="43"/>
      <c r="U285" s="177"/>
      <c r="V285" s="156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</row>
    <row r="286" spans="1:84" s="20" customFormat="1" ht="16.5" customHeight="1" x14ac:dyDescent="0.2">
      <c r="A286" s="73"/>
      <c r="B286" s="73"/>
      <c r="C286" s="44"/>
      <c r="D286" s="203"/>
      <c r="E286" s="78" t="s">
        <v>93</v>
      </c>
      <c r="F286" s="45">
        <f>F283-F284+F285</f>
        <v>5000</v>
      </c>
      <c r="G286" s="46">
        <f>G283-G284+G285</f>
        <v>5000</v>
      </c>
      <c r="H286" s="45">
        <f>H283-H284+H285</f>
        <v>5000</v>
      </c>
      <c r="I286" s="45"/>
      <c r="J286" s="45">
        <f>J283-J284+J285</f>
        <v>5000</v>
      </c>
      <c r="K286" s="45"/>
      <c r="L286" s="45"/>
      <c r="M286" s="45"/>
      <c r="N286" s="45"/>
      <c r="O286" s="47"/>
      <c r="P286" s="46"/>
      <c r="Q286" s="45"/>
      <c r="R286" s="45"/>
      <c r="S286" s="61"/>
      <c r="T286" s="61"/>
      <c r="U286" s="178"/>
      <c r="V286" s="15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</row>
    <row r="287" spans="1:84" s="20" customFormat="1" ht="16.5" customHeight="1" x14ac:dyDescent="0.2">
      <c r="A287" s="48"/>
      <c r="B287" s="48"/>
      <c r="C287" s="48">
        <v>4300</v>
      </c>
      <c r="D287" s="201" t="s">
        <v>48</v>
      </c>
      <c r="E287" s="77" t="s">
        <v>90</v>
      </c>
      <c r="F287" s="41">
        <f>G287+P287</f>
        <v>254000</v>
      </c>
      <c r="G287" s="42">
        <f>H287+K287+L287+M287</f>
        <v>254000</v>
      </c>
      <c r="H287" s="43">
        <f>SUM(I287:J287)</f>
        <v>254000</v>
      </c>
      <c r="I287" s="43"/>
      <c r="J287" s="43">
        <v>254000</v>
      </c>
      <c r="K287" s="43"/>
      <c r="L287" s="43"/>
      <c r="M287" s="43"/>
      <c r="N287" s="43"/>
      <c r="O287" s="56"/>
      <c r="P287" s="57"/>
      <c r="Q287" s="43"/>
      <c r="R287" s="43"/>
      <c r="S287" s="43"/>
      <c r="T287" s="43"/>
      <c r="U287" s="178"/>
      <c r="V287" s="156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</row>
    <row r="288" spans="1:84" s="20" customFormat="1" ht="16.5" customHeight="1" x14ac:dyDescent="0.2">
      <c r="A288" s="40"/>
      <c r="B288" s="40"/>
      <c r="C288" s="48"/>
      <c r="D288" s="202"/>
      <c r="E288" s="77" t="s">
        <v>91</v>
      </c>
      <c r="F288" s="41">
        <f>G288+P288</f>
        <v>95000</v>
      </c>
      <c r="G288" s="42">
        <f>H288+K288+L288+M288</f>
        <v>95000</v>
      </c>
      <c r="H288" s="43">
        <f>SUM(I288:J288)</f>
        <v>95000</v>
      </c>
      <c r="I288" s="43"/>
      <c r="J288" s="43">
        <f>50000+45000</f>
        <v>95000</v>
      </c>
      <c r="K288" s="43"/>
      <c r="L288" s="43"/>
      <c r="M288" s="43"/>
      <c r="N288" s="43"/>
      <c r="O288" s="56"/>
      <c r="P288" s="42"/>
      <c r="Q288" s="43"/>
      <c r="R288" s="43"/>
      <c r="S288" s="43"/>
      <c r="T288" s="43"/>
      <c r="U288" s="177"/>
      <c r="V288" s="156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</row>
    <row r="289" spans="1:84" s="20" customFormat="1" ht="16.5" customHeight="1" x14ac:dyDescent="0.2">
      <c r="A289" s="40"/>
      <c r="B289" s="40"/>
      <c r="C289" s="48"/>
      <c r="D289" s="202"/>
      <c r="E289" s="77" t="s">
        <v>92</v>
      </c>
      <c r="F289" s="41"/>
      <c r="G289" s="42"/>
      <c r="H289" s="43"/>
      <c r="I289" s="43"/>
      <c r="J289" s="43"/>
      <c r="K289" s="43"/>
      <c r="L289" s="43"/>
      <c r="M289" s="43"/>
      <c r="N289" s="43"/>
      <c r="O289" s="56"/>
      <c r="P289" s="42"/>
      <c r="Q289" s="43"/>
      <c r="R289" s="43"/>
      <c r="S289" s="43"/>
      <c r="T289" s="43"/>
      <c r="U289" s="177"/>
      <c r="V289" s="156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</row>
    <row r="290" spans="1:84" s="20" customFormat="1" ht="16.5" customHeight="1" x14ac:dyDescent="0.2">
      <c r="A290" s="73"/>
      <c r="B290" s="73"/>
      <c r="C290" s="44"/>
      <c r="D290" s="203"/>
      <c r="E290" s="78" t="s">
        <v>93</v>
      </c>
      <c r="F290" s="45">
        <f>F287-F288+F289</f>
        <v>159000</v>
      </c>
      <c r="G290" s="46">
        <f>G287-G288+G289</f>
        <v>159000</v>
      </c>
      <c r="H290" s="45">
        <f>H287-H288+H289</f>
        <v>159000</v>
      </c>
      <c r="I290" s="45"/>
      <c r="J290" s="45">
        <f>J287-J288+J289</f>
        <v>159000</v>
      </c>
      <c r="K290" s="45"/>
      <c r="L290" s="45"/>
      <c r="M290" s="45"/>
      <c r="N290" s="45"/>
      <c r="O290" s="47"/>
      <c r="P290" s="46"/>
      <c r="Q290" s="45"/>
      <c r="R290" s="45"/>
      <c r="S290" s="61"/>
      <c r="T290" s="61"/>
      <c r="U290" s="178"/>
      <c r="V290" s="156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</row>
    <row r="291" spans="1:84" s="10" customFormat="1" ht="16.5" customHeight="1" x14ac:dyDescent="0.2">
      <c r="A291" s="48"/>
      <c r="B291" s="48"/>
      <c r="C291" s="48">
        <v>4380</v>
      </c>
      <c r="D291" s="201" t="s">
        <v>121</v>
      </c>
      <c r="E291" s="77" t="s">
        <v>90</v>
      </c>
      <c r="F291" s="41">
        <f>G291+P291</f>
        <v>3000</v>
      </c>
      <c r="G291" s="42">
        <f>H291+K291+L291+M291</f>
        <v>3000</v>
      </c>
      <c r="H291" s="43">
        <f>SUM(I291:J291)</f>
        <v>3000</v>
      </c>
      <c r="I291" s="43"/>
      <c r="J291" s="43">
        <v>3000</v>
      </c>
      <c r="K291" s="43"/>
      <c r="L291" s="43"/>
      <c r="M291" s="43"/>
      <c r="N291" s="43"/>
      <c r="O291" s="56"/>
      <c r="P291" s="57"/>
      <c r="Q291" s="43"/>
      <c r="R291" s="43"/>
      <c r="S291" s="43"/>
      <c r="T291" s="43"/>
      <c r="U291" s="179"/>
      <c r="V291" s="156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</row>
    <row r="292" spans="1:84" s="15" customFormat="1" ht="16.5" customHeight="1" x14ac:dyDescent="0.2">
      <c r="A292" s="40"/>
      <c r="B292" s="40"/>
      <c r="C292" s="48"/>
      <c r="D292" s="202"/>
      <c r="E292" s="77" t="s">
        <v>91</v>
      </c>
      <c r="F292" s="41">
        <f>G292+P292</f>
        <v>3000</v>
      </c>
      <c r="G292" s="42">
        <f>H292+K292+L292+M292</f>
        <v>3000</v>
      </c>
      <c r="H292" s="43">
        <f>SUM(I292:J292)</f>
        <v>3000</v>
      </c>
      <c r="I292" s="43"/>
      <c r="J292" s="43">
        <v>3000</v>
      </c>
      <c r="K292" s="43"/>
      <c r="L292" s="43"/>
      <c r="M292" s="43"/>
      <c r="N292" s="43"/>
      <c r="O292" s="56"/>
      <c r="P292" s="42"/>
      <c r="Q292" s="43"/>
      <c r="R292" s="43"/>
      <c r="S292" s="43"/>
      <c r="T292" s="43"/>
      <c r="U292" s="177"/>
      <c r="V292" s="156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</row>
    <row r="293" spans="1:84" s="15" customFormat="1" ht="16.5" customHeight="1" x14ac:dyDescent="0.2">
      <c r="A293" s="40"/>
      <c r="B293" s="40"/>
      <c r="C293" s="48"/>
      <c r="D293" s="202"/>
      <c r="E293" s="77" t="s">
        <v>92</v>
      </c>
      <c r="F293" s="41"/>
      <c r="G293" s="42"/>
      <c r="H293" s="43"/>
      <c r="I293" s="43"/>
      <c r="J293" s="43"/>
      <c r="K293" s="43"/>
      <c r="L293" s="43"/>
      <c r="M293" s="43"/>
      <c r="N293" s="43"/>
      <c r="O293" s="56"/>
      <c r="P293" s="42"/>
      <c r="Q293" s="43"/>
      <c r="R293" s="43"/>
      <c r="S293" s="43"/>
      <c r="T293" s="43"/>
      <c r="U293" s="177"/>
      <c r="V293" s="156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</row>
    <row r="294" spans="1:84" s="20" customFormat="1" ht="16.5" customHeight="1" x14ac:dyDescent="0.2">
      <c r="A294" s="73"/>
      <c r="B294" s="73"/>
      <c r="C294" s="44"/>
      <c r="D294" s="203"/>
      <c r="E294" s="78" t="s">
        <v>93</v>
      </c>
      <c r="F294" s="45">
        <f>F291-F292+F293</f>
        <v>0</v>
      </c>
      <c r="G294" s="46">
        <f>G291-G292+G293</f>
        <v>0</v>
      </c>
      <c r="H294" s="45">
        <f>H291-H292+H293</f>
        <v>0</v>
      </c>
      <c r="I294" s="45"/>
      <c r="J294" s="45">
        <f>J291-J292+J293</f>
        <v>0</v>
      </c>
      <c r="K294" s="45"/>
      <c r="L294" s="45"/>
      <c r="M294" s="45"/>
      <c r="N294" s="45"/>
      <c r="O294" s="47"/>
      <c r="P294" s="46"/>
      <c r="Q294" s="45"/>
      <c r="R294" s="45"/>
      <c r="S294" s="61"/>
      <c r="T294" s="61"/>
      <c r="U294" s="178"/>
      <c r="V294" s="156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</row>
    <row r="295" spans="1:84" s="127" customFormat="1" ht="16.5" customHeight="1" x14ac:dyDescent="0.2">
      <c r="A295" s="98"/>
      <c r="B295" s="98"/>
      <c r="C295" s="198" t="s">
        <v>98</v>
      </c>
      <c r="D295" s="199"/>
      <c r="E295" s="199"/>
      <c r="F295" s="199"/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  <c r="T295" s="200"/>
      <c r="U295" s="182"/>
      <c r="V295" s="157"/>
    </row>
    <row r="296" spans="1:84" s="127" customFormat="1" ht="16.5" customHeight="1" x14ac:dyDescent="0.2">
      <c r="A296" s="98"/>
      <c r="B296" s="40"/>
      <c r="C296" s="192" t="s">
        <v>217</v>
      </c>
      <c r="D296" s="193"/>
      <c r="E296" s="193"/>
      <c r="F296" s="193"/>
      <c r="G296" s="193"/>
      <c r="H296" s="193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  <c r="T296" s="194"/>
      <c r="U296" s="182"/>
      <c r="V296" s="157"/>
    </row>
    <row r="297" spans="1:84" s="127" customFormat="1" ht="16.5" customHeight="1" x14ac:dyDescent="0.2">
      <c r="A297" s="98"/>
      <c r="B297" s="40"/>
      <c r="C297" s="192" t="s">
        <v>220</v>
      </c>
      <c r="D297" s="193"/>
      <c r="E297" s="193"/>
      <c r="F297" s="193"/>
      <c r="G297" s="193"/>
      <c r="H297" s="193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  <c r="T297" s="194"/>
      <c r="U297" s="182"/>
      <c r="V297" s="157"/>
    </row>
    <row r="298" spans="1:84" s="127" customFormat="1" ht="16.5" customHeight="1" x14ac:dyDescent="0.2">
      <c r="A298" s="98"/>
      <c r="B298" s="40"/>
      <c r="C298" s="192" t="s">
        <v>221</v>
      </c>
      <c r="D298" s="193"/>
      <c r="E298" s="193"/>
      <c r="F298" s="193"/>
      <c r="G298" s="193"/>
      <c r="H298" s="193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  <c r="T298" s="194"/>
      <c r="U298" s="182"/>
      <c r="V298" s="157"/>
    </row>
    <row r="299" spans="1:84" s="127" customFormat="1" ht="16.5" customHeight="1" x14ac:dyDescent="0.2">
      <c r="A299" s="98"/>
      <c r="B299" s="40"/>
      <c r="C299" s="192" t="s">
        <v>222</v>
      </c>
      <c r="D299" s="193"/>
      <c r="E299" s="193"/>
      <c r="F299" s="193"/>
      <c r="G299" s="193"/>
      <c r="H299" s="193"/>
      <c r="I299" s="193"/>
      <c r="J299" s="193"/>
      <c r="K299" s="193"/>
      <c r="L299" s="193"/>
      <c r="M299" s="193"/>
      <c r="N299" s="193"/>
      <c r="O299" s="193"/>
      <c r="P299" s="193"/>
      <c r="Q299" s="193"/>
      <c r="R299" s="193"/>
      <c r="S299" s="193"/>
      <c r="T299" s="194"/>
      <c r="U299" s="182"/>
      <c r="V299" s="157"/>
    </row>
    <row r="300" spans="1:84" s="127" customFormat="1" ht="8.25" customHeight="1" x14ac:dyDescent="0.2">
      <c r="A300" s="98"/>
      <c r="B300" s="40"/>
      <c r="C300" s="192"/>
      <c r="D300" s="193"/>
      <c r="E300" s="193"/>
      <c r="F300" s="193"/>
      <c r="G300" s="193"/>
      <c r="H300" s="193"/>
      <c r="I300" s="193"/>
      <c r="J300" s="193"/>
      <c r="K300" s="193"/>
      <c r="L300" s="193"/>
      <c r="M300" s="193"/>
      <c r="N300" s="193"/>
      <c r="O300" s="193"/>
      <c r="P300" s="193"/>
      <c r="Q300" s="193"/>
      <c r="R300" s="193"/>
      <c r="S300" s="193"/>
      <c r="T300" s="194"/>
      <c r="U300" s="182"/>
      <c r="V300" s="157"/>
    </row>
    <row r="301" spans="1:84" s="127" customFormat="1" ht="16.5" customHeight="1" x14ac:dyDescent="0.2">
      <c r="A301" s="98"/>
      <c r="B301" s="40"/>
      <c r="C301" s="192" t="s">
        <v>244</v>
      </c>
      <c r="D301" s="193"/>
      <c r="E301" s="193"/>
      <c r="F301" s="193"/>
      <c r="G301" s="193"/>
      <c r="H301" s="193"/>
      <c r="I301" s="193"/>
      <c r="J301" s="193"/>
      <c r="K301" s="193"/>
      <c r="L301" s="193"/>
      <c r="M301" s="193"/>
      <c r="N301" s="193"/>
      <c r="O301" s="193"/>
      <c r="P301" s="193"/>
      <c r="Q301" s="193"/>
      <c r="R301" s="193"/>
      <c r="S301" s="193"/>
      <c r="T301" s="194"/>
      <c r="U301" s="182"/>
      <c r="V301" s="157"/>
    </row>
    <row r="302" spans="1:84" s="127" customFormat="1" ht="16.5" customHeight="1" x14ac:dyDescent="0.2">
      <c r="A302" s="98"/>
      <c r="B302" s="40"/>
      <c r="C302" s="192" t="s">
        <v>254</v>
      </c>
      <c r="D302" s="193"/>
      <c r="E302" s="193"/>
      <c r="F302" s="193"/>
      <c r="G302" s="193"/>
      <c r="H302" s="193"/>
      <c r="I302" s="193"/>
      <c r="J302" s="193"/>
      <c r="K302" s="193"/>
      <c r="L302" s="193"/>
      <c r="M302" s="193"/>
      <c r="N302" s="193"/>
      <c r="O302" s="193"/>
      <c r="P302" s="193"/>
      <c r="Q302" s="193"/>
      <c r="R302" s="193"/>
      <c r="S302" s="193"/>
      <c r="T302" s="194"/>
      <c r="U302" s="182"/>
      <c r="V302" s="157"/>
    </row>
    <row r="303" spans="1:84" s="127" customFormat="1" ht="16.5" customHeight="1" x14ac:dyDescent="0.2">
      <c r="A303" s="98"/>
      <c r="B303" s="40"/>
      <c r="C303" s="192" t="s">
        <v>220</v>
      </c>
      <c r="D303" s="193"/>
      <c r="E303" s="193"/>
      <c r="F303" s="193"/>
      <c r="G303" s="193"/>
      <c r="H303" s="193"/>
      <c r="I303" s="193"/>
      <c r="J303" s="193"/>
      <c r="K303" s="193"/>
      <c r="L303" s="193"/>
      <c r="M303" s="193"/>
      <c r="N303" s="193"/>
      <c r="O303" s="193"/>
      <c r="P303" s="193"/>
      <c r="Q303" s="193"/>
      <c r="R303" s="193"/>
      <c r="S303" s="193"/>
      <c r="T303" s="194"/>
      <c r="U303" s="182"/>
      <c r="V303" s="157"/>
    </row>
    <row r="304" spans="1:84" s="127" customFormat="1" ht="16.5" customHeight="1" x14ac:dyDescent="0.2">
      <c r="A304" s="98"/>
      <c r="B304" s="40"/>
      <c r="C304" s="192" t="s">
        <v>255</v>
      </c>
      <c r="D304" s="193"/>
      <c r="E304" s="193"/>
      <c r="F304" s="193"/>
      <c r="G304" s="193"/>
      <c r="H304" s="193"/>
      <c r="I304" s="193"/>
      <c r="J304" s="193"/>
      <c r="K304" s="193"/>
      <c r="L304" s="193"/>
      <c r="M304" s="193"/>
      <c r="N304" s="193"/>
      <c r="O304" s="193"/>
      <c r="P304" s="193"/>
      <c r="Q304" s="193"/>
      <c r="R304" s="193"/>
      <c r="S304" s="193"/>
      <c r="T304" s="194"/>
      <c r="U304" s="182"/>
      <c r="V304" s="157"/>
    </row>
    <row r="305" spans="1:84" s="127" customFormat="1" ht="16.5" customHeight="1" x14ac:dyDescent="0.2">
      <c r="A305" s="98"/>
      <c r="B305" s="40"/>
      <c r="C305" s="195" t="s">
        <v>256</v>
      </c>
      <c r="D305" s="196"/>
      <c r="E305" s="196"/>
      <c r="F305" s="196"/>
      <c r="G305" s="196"/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7"/>
      <c r="U305" s="182"/>
      <c r="V305" s="157"/>
    </row>
    <row r="306" spans="1:84" s="7" customFormat="1" ht="16.5" customHeight="1" x14ac:dyDescent="0.2">
      <c r="A306" s="40"/>
      <c r="B306" s="49">
        <v>75095</v>
      </c>
      <c r="C306" s="50"/>
      <c r="D306" s="204" t="s">
        <v>23</v>
      </c>
      <c r="E306" s="77" t="s">
        <v>90</v>
      </c>
      <c r="F306" s="41">
        <f>G306+P306</f>
        <v>2866026.04</v>
      </c>
      <c r="G306" s="42">
        <f>H306+K306+L306+M306</f>
        <v>1339618.04</v>
      </c>
      <c r="H306" s="43">
        <f>SUM(I306:J306)</f>
        <v>573296.19999999995</v>
      </c>
      <c r="I306" s="39">
        <v>4897.88</v>
      </c>
      <c r="J306" s="39">
        <v>568398.31999999995</v>
      </c>
      <c r="K306" s="39"/>
      <c r="L306" s="39">
        <v>43450</v>
      </c>
      <c r="M306" s="39">
        <v>722871.84</v>
      </c>
      <c r="N306" s="54"/>
      <c r="O306" s="55"/>
      <c r="P306" s="38">
        <f>Q306+S306+T306</f>
        <v>1526408</v>
      </c>
      <c r="Q306" s="39">
        <v>1526408</v>
      </c>
      <c r="R306" s="39">
        <v>1242450</v>
      </c>
      <c r="S306" s="54"/>
      <c r="T306" s="39"/>
      <c r="U306" s="180"/>
      <c r="V306" s="15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</row>
    <row r="307" spans="1:84" s="15" customFormat="1" ht="16.5" customHeight="1" x14ac:dyDescent="0.2">
      <c r="A307" s="40"/>
      <c r="B307" s="40"/>
      <c r="C307" s="48"/>
      <c r="D307" s="205"/>
      <c r="E307" s="77" t="s">
        <v>91</v>
      </c>
      <c r="F307" s="41">
        <f>G307+P307</f>
        <v>134000</v>
      </c>
      <c r="G307" s="42">
        <f>H307+K307+L307+M307</f>
        <v>134000</v>
      </c>
      <c r="H307" s="43">
        <f>SUM(I307:J307)</f>
        <v>108000</v>
      </c>
      <c r="I307" s="43"/>
      <c r="J307" s="43">
        <f t="shared" ref="J307" si="13">J311+J315+J319+J323</f>
        <v>108000</v>
      </c>
      <c r="K307" s="43"/>
      <c r="L307" s="43">
        <f>L311+L315+L319+L323</f>
        <v>26000</v>
      </c>
      <c r="M307" s="43"/>
      <c r="N307" s="43"/>
      <c r="O307" s="56"/>
      <c r="P307" s="42"/>
      <c r="Q307" s="43"/>
      <c r="R307" s="43"/>
      <c r="S307" s="43"/>
      <c r="T307" s="43"/>
      <c r="U307" s="177"/>
      <c r="V307" s="156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</row>
    <row r="308" spans="1:84" s="15" customFormat="1" ht="16.5" customHeight="1" x14ac:dyDescent="0.2">
      <c r="A308" s="40"/>
      <c r="B308" s="40"/>
      <c r="C308" s="48"/>
      <c r="D308" s="205"/>
      <c r="E308" s="77" t="s">
        <v>92</v>
      </c>
      <c r="F308" s="41"/>
      <c r="G308" s="42"/>
      <c r="H308" s="43"/>
      <c r="I308" s="43"/>
      <c r="J308" s="43"/>
      <c r="K308" s="43"/>
      <c r="L308" s="43"/>
      <c r="M308" s="43"/>
      <c r="N308" s="43"/>
      <c r="O308" s="56"/>
      <c r="P308" s="42"/>
      <c r="Q308" s="43"/>
      <c r="R308" s="43"/>
      <c r="S308" s="43"/>
      <c r="T308" s="43"/>
      <c r="U308" s="177"/>
      <c r="V308" s="156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</row>
    <row r="309" spans="1:84" s="20" customFormat="1" ht="16.5" customHeight="1" x14ac:dyDescent="0.2">
      <c r="A309" s="73"/>
      <c r="B309" s="73"/>
      <c r="C309" s="44"/>
      <c r="D309" s="206"/>
      <c r="E309" s="78" t="s">
        <v>93</v>
      </c>
      <c r="F309" s="45">
        <f t="shared" ref="F309:R309" si="14">F306-F307+F308</f>
        <v>2732026.04</v>
      </c>
      <c r="G309" s="46">
        <f t="shared" si="14"/>
        <v>1205618.04</v>
      </c>
      <c r="H309" s="45">
        <f t="shared" si="14"/>
        <v>465296.19999999995</v>
      </c>
      <c r="I309" s="61">
        <f>I306-I307+I308</f>
        <v>4897.88</v>
      </c>
      <c r="J309" s="61">
        <f>J306-J307+J308</f>
        <v>460398.31999999995</v>
      </c>
      <c r="K309" s="61"/>
      <c r="L309" s="61">
        <f>L306-L307+L308</f>
        <v>17450</v>
      </c>
      <c r="M309" s="61">
        <f>M306-M307+M308</f>
        <v>722871.84</v>
      </c>
      <c r="N309" s="45"/>
      <c r="O309" s="47"/>
      <c r="P309" s="46">
        <f t="shared" si="14"/>
        <v>1526408</v>
      </c>
      <c r="Q309" s="61">
        <f t="shared" si="14"/>
        <v>1526408</v>
      </c>
      <c r="R309" s="61">
        <f t="shared" si="14"/>
        <v>1242450</v>
      </c>
      <c r="S309" s="61"/>
      <c r="T309" s="61"/>
      <c r="U309" s="178"/>
      <c r="V309" s="156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</row>
    <row r="310" spans="1:84" s="7" customFormat="1" ht="16.5" customHeight="1" x14ac:dyDescent="0.2">
      <c r="A310" s="48"/>
      <c r="B310" s="48"/>
      <c r="C310" s="48">
        <v>3030</v>
      </c>
      <c r="D310" s="201" t="s">
        <v>55</v>
      </c>
      <c r="E310" s="77" t="s">
        <v>90</v>
      </c>
      <c r="F310" s="41">
        <f>G310+P310</f>
        <v>30700</v>
      </c>
      <c r="G310" s="42">
        <f>H310+K310+L310+M310</f>
        <v>30700</v>
      </c>
      <c r="H310" s="43"/>
      <c r="I310" s="43"/>
      <c r="J310" s="43"/>
      <c r="K310" s="43"/>
      <c r="L310" s="43">
        <v>30700</v>
      </c>
      <c r="M310" s="43"/>
      <c r="N310" s="43"/>
      <c r="O310" s="56"/>
      <c r="P310" s="57"/>
      <c r="Q310" s="43"/>
      <c r="R310" s="43"/>
      <c r="S310" s="43"/>
      <c r="T310" s="43"/>
      <c r="U310" s="178"/>
      <c r="V310" s="156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</row>
    <row r="311" spans="1:84" s="15" customFormat="1" ht="16.5" customHeight="1" x14ac:dyDescent="0.2">
      <c r="A311" s="40"/>
      <c r="B311" s="40"/>
      <c r="C311" s="48"/>
      <c r="D311" s="202"/>
      <c r="E311" s="77" t="s">
        <v>91</v>
      </c>
      <c r="F311" s="41">
        <f>G311+P311</f>
        <v>26000</v>
      </c>
      <c r="G311" s="42">
        <f>H311+K311+L311+M311</f>
        <v>26000</v>
      </c>
      <c r="H311" s="43"/>
      <c r="I311" s="43"/>
      <c r="J311" s="43"/>
      <c r="K311" s="43"/>
      <c r="L311" s="43">
        <v>26000</v>
      </c>
      <c r="M311" s="43"/>
      <c r="N311" s="43"/>
      <c r="O311" s="56"/>
      <c r="P311" s="42"/>
      <c r="Q311" s="43"/>
      <c r="R311" s="43"/>
      <c r="S311" s="43"/>
      <c r="T311" s="43"/>
      <c r="U311" s="177"/>
      <c r="V311" s="156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</row>
    <row r="312" spans="1:84" s="15" customFormat="1" ht="16.5" customHeight="1" x14ac:dyDescent="0.2">
      <c r="A312" s="40"/>
      <c r="B312" s="40"/>
      <c r="C312" s="48"/>
      <c r="D312" s="202"/>
      <c r="E312" s="77" t="s">
        <v>92</v>
      </c>
      <c r="F312" s="41"/>
      <c r="G312" s="42"/>
      <c r="H312" s="43"/>
      <c r="I312" s="43"/>
      <c r="J312" s="43"/>
      <c r="K312" s="43"/>
      <c r="L312" s="43"/>
      <c r="M312" s="43"/>
      <c r="N312" s="43"/>
      <c r="O312" s="56"/>
      <c r="P312" s="42"/>
      <c r="Q312" s="43"/>
      <c r="R312" s="43"/>
      <c r="S312" s="43"/>
      <c r="T312" s="43"/>
      <c r="U312" s="177"/>
      <c r="V312" s="156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</row>
    <row r="313" spans="1:84" s="20" customFormat="1" ht="16.5" customHeight="1" x14ac:dyDescent="0.2">
      <c r="A313" s="73"/>
      <c r="B313" s="73"/>
      <c r="C313" s="44"/>
      <c r="D313" s="203"/>
      <c r="E313" s="78" t="s">
        <v>93</v>
      </c>
      <c r="F313" s="45">
        <f>F310-F311+F312</f>
        <v>4700</v>
      </c>
      <c r="G313" s="46">
        <f>G310-G311+G312</f>
        <v>4700</v>
      </c>
      <c r="H313" s="45"/>
      <c r="I313" s="45"/>
      <c r="J313" s="45"/>
      <c r="K313" s="45"/>
      <c r="L313" s="45">
        <f>L310-L311+L312</f>
        <v>4700</v>
      </c>
      <c r="M313" s="45"/>
      <c r="N313" s="45"/>
      <c r="O313" s="47"/>
      <c r="P313" s="46"/>
      <c r="Q313" s="45"/>
      <c r="R313" s="45"/>
      <c r="S313" s="61"/>
      <c r="T313" s="61"/>
      <c r="U313" s="178"/>
      <c r="V313" s="156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</row>
    <row r="314" spans="1:84" s="9" customFormat="1" ht="16.5" customHeight="1" x14ac:dyDescent="0.2">
      <c r="A314" s="48"/>
      <c r="B314" s="48"/>
      <c r="C314" s="48">
        <v>4190</v>
      </c>
      <c r="D314" s="201" t="s">
        <v>122</v>
      </c>
      <c r="E314" s="77" t="s">
        <v>90</v>
      </c>
      <c r="F314" s="41">
        <f>G314+P314</f>
        <v>9700</v>
      </c>
      <c r="G314" s="42">
        <f>H314+K314+L314+M314</f>
        <v>9700</v>
      </c>
      <c r="H314" s="43">
        <f>SUM(I314:J314)</f>
        <v>9700</v>
      </c>
      <c r="I314" s="43"/>
      <c r="J314" s="43">
        <v>9700</v>
      </c>
      <c r="K314" s="43"/>
      <c r="L314" s="43"/>
      <c r="M314" s="43"/>
      <c r="N314" s="43"/>
      <c r="O314" s="56"/>
      <c r="P314" s="57"/>
      <c r="Q314" s="43"/>
      <c r="R314" s="43"/>
      <c r="S314" s="43"/>
      <c r="T314" s="43"/>
      <c r="U314" s="179"/>
      <c r="V314" s="156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</row>
    <row r="315" spans="1:84" s="15" customFormat="1" ht="16.5" customHeight="1" x14ac:dyDescent="0.2">
      <c r="A315" s="40"/>
      <c r="B315" s="40"/>
      <c r="C315" s="48"/>
      <c r="D315" s="202"/>
      <c r="E315" s="77" t="s">
        <v>91</v>
      </c>
      <c r="F315" s="41">
        <f>G315+P315</f>
        <v>5000</v>
      </c>
      <c r="G315" s="42">
        <f>H315+K315+L315+M315</f>
        <v>5000</v>
      </c>
      <c r="H315" s="43">
        <f>SUM(I315:J315)</f>
        <v>5000</v>
      </c>
      <c r="I315" s="43"/>
      <c r="J315" s="43">
        <v>5000</v>
      </c>
      <c r="K315" s="43"/>
      <c r="L315" s="43"/>
      <c r="M315" s="43"/>
      <c r="N315" s="43"/>
      <c r="O315" s="56"/>
      <c r="P315" s="42"/>
      <c r="Q315" s="43"/>
      <c r="R315" s="43"/>
      <c r="S315" s="43"/>
      <c r="T315" s="43"/>
      <c r="U315" s="177"/>
      <c r="V315" s="156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</row>
    <row r="316" spans="1:84" s="15" customFormat="1" ht="16.5" customHeight="1" x14ac:dyDescent="0.2">
      <c r="A316" s="40"/>
      <c r="B316" s="40"/>
      <c r="C316" s="48"/>
      <c r="D316" s="202"/>
      <c r="E316" s="77" t="s">
        <v>92</v>
      </c>
      <c r="F316" s="41"/>
      <c r="G316" s="42"/>
      <c r="H316" s="43"/>
      <c r="I316" s="43"/>
      <c r="J316" s="43"/>
      <c r="K316" s="43"/>
      <c r="L316" s="43"/>
      <c r="M316" s="43"/>
      <c r="N316" s="43"/>
      <c r="O316" s="56"/>
      <c r="P316" s="42"/>
      <c r="Q316" s="43"/>
      <c r="R316" s="43"/>
      <c r="S316" s="43"/>
      <c r="T316" s="43"/>
      <c r="U316" s="177"/>
      <c r="V316" s="15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</row>
    <row r="317" spans="1:84" s="20" customFormat="1" ht="16.5" customHeight="1" x14ac:dyDescent="0.2">
      <c r="A317" s="73"/>
      <c r="B317" s="73"/>
      <c r="C317" s="44"/>
      <c r="D317" s="203"/>
      <c r="E317" s="78" t="s">
        <v>93</v>
      </c>
      <c r="F317" s="45">
        <f>F314-F315+F316</f>
        <v>4700</v>
      </c>
      <c r="G317" s="46">
        <f>G314-G315+G316</f>
        <v>4700</v>
      </c>
      <c r="H317" s="45">
        <f>H314-H315+H316</f>
        <v>4700</v>
      </c>
      <c r="I317" s="45"/>
      <c r="J317" s="45">
        <f>J314-J315+J316</f>
        <v>4700</v>
      </c>
      <c r="K317" s="45"/>
      <c r="L317" s="45"/>
      <c r="M317" s="45"/>
      <c r="N317" s="45"/>
      <c r="O317" s="47"/>
      <c r="P317" s="46"/>
      <c r="Q317" s="45"/>
      <c r="R317" s="45"/>
      <c r="S317" s="61"/>
      <c r="T317" s="61"/>
      <c r="U317" s="178"/>
      <c r="V317" s="156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</row>
    <row r="318" spans="1:84" s="9" customFormat="1" ht="16.5" customHeight="1" x14ac:dyDescent="0.2">
      <c r="A318" s="48"/>
      <c r="B318" s="48"/>
      <c r="C318" s="48">
        <v>4210</v>
      </c>
      <c r="D318" s="201" t="s">
        <v>45</v>
      </c>
      <c r="E318" s="77" t="s">
        <v>90</v>
      </c>
      <c r="F318" s="41">
        <f>G318+P318</f>
        <v>145854.88</v>
      </c>
      <c r="G318" s="42">
        <f>H318+K318+L318+M318</f>
        <v>145854.88</v>
      </c>
      <c r="H318" s="43">
        <f>SUM(I318:J318)</f>
        <v>145854.88</v>
      </c>
      <c r="I318" s="43"/>
      <c r="J318" s="43">
        <v>145854.88</v>
      </c>
      <c r="K318" s="43"/>
      <c r="L318" s="43"/>
      <c r="M318" s="43"/>
      <c r="N318" s="43"/>
      <c r="O318" s="56"/>
      <c r="P318" s="57"/>
      <c r="Q318" s="43"/>
      <c r="R318" s="43"/>
      <c r="S318" s="43"/>
      <c r="T318" s="43"/>
      <c r="U318" s="179"/>
      <c r="V318" s="156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</row>
    <row r="319" spans="1:84" s="15" customFormat="1" ht="16.5" customHeight="1" x14ac:dyDescent="0.2">
      <c r="A319" s="40"/>
      <c r="B319" s="40"/>
      <c r="C319" s="48"/>
      <c r="D319" s="202"/>
      <c r="E319" s="77" t="s">
        <v>91</v>
      </c>
      <c r="F319" s="41">
        <f>G319+P319</f>
        <v>3000</v>
      </c>
      <c r="G319" s="42">
        <f>H319+K319+L319+M319</f>
        <v>3000</v>
      </c>
      <c r="H319" s="43">
        <f>SUM(I319:J319)</f>
        <v>3000</v>
      </c>
      <c r="I319" s="43"/>
      <c r="J319" s="43">
        <v>3000</v>
      </c>
      <c r="K319" s="43"/>
      <c r="L319" s="43"/>
      <c r="M319" s="43"/>
      <c r="N319" s="43"/>
      <c r="O319" s="56"/>
      <c r="P319" s="42"/>
      <c r="Q319" s="43"/>
      <c r="R319" s="43"/>
      <c r="S319" s="43"/>
      <c r="T319" s="43"/>
      <c r="U319" s="177"/>
      <c r="V319" s="156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</row>
    <row r="320" spans="1:84" s="15" customFormat="1" ht="16.5" customHeight="1" x14ac:dyDescent="0.2">
      <c r="A320" s="40"/>
      <c r="B320" s="40"/>
      <c r="C320" s="48"/>
      <c r="D320" s="202"/>
      <c r="E320" s="77" t="s">
        <v>92</v>
      </c>
      <c r="F320" s="41"/>
      <c r="G320" s="42"/>
      <c r="H320" s="43"/>
      <c r="I320" s="43"/>
      <c r="J320" s="43"/>
      <c r="K320" s="43"/>
      <c r="L320" s="43"/>
      <c r="M320" s="43"/>
      <c r="N320" s="43"/>
      <c r="O320" s="56"/>
      <c r="P320" s="42"/>
      <c r="Q320" s="43"/>
      <c r="R320" s="43"/>
      <c r="S320" s="43"/>
      <c r="T320" s="43"/>
      <c r="U320" s="177"/>
      <c r="V320" s="156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</row>
    <row r="321" spans="1:84" s="20" customFormat="1" ht="16.5" customHeight="1" x14ac:dyDescent="0.2">
      <c r="A321" s="73"/>
      <c r="B321" s="73"/>
      <c r="C321" s="44"/>
      <c r="D321" s="203"/>
      <c r="E321" s="78" t="s">
        <v>93</v>
      </c>
      <c r="F321" s="45">
        <f>F318-F319+F320</f>
        <v>142854.88</v>
      </c>
      <c r="G321" s="46">
        <f>G318-G319+G320</f>
        <v>142854.88</v>
      </c>
      <c r="H321" s="45">
        <f>H318-H319+H320</f>
        <v>142854.88</v>
      </c>
      <c r="I321" s="45"/>
      <c r="J321" s="45">
        <f>J318-J319+J320</f>
        <v>142854.88</v>
      </c>
      <c r="K321" s="45"/>
      <c r="L321" s="45"/>
      <c r="M321" s="45"/>
      <c r="N321" s="45"/>
      <c r="O321" s="47"/>
      <c r="P321" s="46"/>
      <c r="Q321" s="45"/>
      <c r="R321" s="45"/>
      <c r="S321" s="61"/>
      <c r="T321" s="61"/>
      <c r="U321" s="178"/>
      <c r="V321" s="156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</row>
    <row r="322" spans="1:84" s="10" customFormat="1" ht="16.5" customHeight="1" x14ac:dyDescent="0.2">
      <c r="A322" s="48"/>
      <c r="B322" s="48"/>
      <c r="C322" s="48">
        <v>4300</v>
      </c>
      <c r="D322" s="201" t="s">
        <v>48</v>
      </c>
      <c r="E322" s="77" t="s">
        <v>90</v>
      </c>
      <c r="F322" s="41">
        <f>G322+P322</f>
        <v>401193.44</v>
      </c>
      <c r="G322" s="42">
        <f>H322+K322+L322+M322</f>
        <v>401193.44</v>
      </c>
      <c r="H322" s="43">
        <f>SUM(I322:J322)</f>
        <v>401193.44</v>
      </c>
      <c r="I322" s="43"/>
      <c r="J322" s="43">
        <v>401193.44</v>
      </c>
      <c r="K322" s="43"/>
      <c r="L322" s="43"/>
      <c r="M322" s="43"/>
      <c r="N322" s="43"/>
      <c r="O322" s="56"/>
      <c r="P322" s="57"/>
      <c r="Q322" s="43"/>
      <c r="R322" s="43"/>
      <c r="S322" s="43"/>
      <c r="T322" s="43"/>
      <c r="U322" s="179"/>
      <c r="V322" s="156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</row>
    <row r="323" spans="1:84" s="15" customFormat="1" ht="16.5" customHeight="1" x14ac:dyDescent="0.2">
      <c r="A323" s="40"/>
      <c r="B323" s="40"/>
      <c r="C323" s="48"/>
      <c r="D323" s="202"/>
      <c r="E323" s="77" t="s">
        <v>91</v>
      </c>
      <c r="F323" s="41">
        <f>G323+P323</f>
        <v>100000</v>
      </c>
      <c r="G323" s="42">
        <f>H323+K323+L323+M323</f>
        <v>100000</v>
      </c>
      <c r="H323" s="43">
        <f>SUM(I323:J323)</f>
        <v>100000</v>
      </c>
      <c r="I323" s="43"/>
      <c r="J323" s="43">
        <v>100000</v>
      </c>
      <c r="K323" s="43"/>
      <c r="L323" s="43"/>
      <c r="M323" s="43"/>
      <c r="N323" s="43"/>
      <c r="O323" s="56"/>
      <c r="P323" s="42"/>
      <c r="Q323" s="43"/>
      <c r="R323" s="43"/>
      <c r="S323" s="43"/>
      <c r="T323" s="43"/>
      <c r="U323" s="177"/>
      <c r="V323" s="156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</row>
    <row r="324" spans="1:84" s="15" customFormat="1" ht="16.5" customHeight="1" x14ac:dyDescent="0.2">
      <c r="A324" s="40"/>
      <c r="B324" s="40"/>
      <c r="C324" s="48"/>
      <c r="D324" s="202"/>
      <c r="E324" s="77" t="s">
        <v>92</v>
      </c>
      <c r="F324" s="41"/>
      <c r="G324" s="42"/>
      <c r="H324" s="43"/>
      <c r="I324" s="43"/>
      <c r="J324" s="43"/>
      <c r="K324" s="43"/>
      <c r="L324" s="43"/>
      <c r="M324" s="43"/>
      <c r="N324" s="43"/>
      <c r="O324" s="56"/>
      <c r="P324" s="42"/>
      <c r="Q324" s="43"/>
      <c r="R324" s="43"/>
      <c r="S324" s="43"/>
      <c r="T324" s="43"/>
      <c r="U324" s="177"/>
      <c r="V324" s="156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</row>
    <row r="325" spans="1:84" s="20" customFormat="1" ht="16.5" customHeight="1" x14ac:dyDescent="0.2">
      <c r="A325" s="73"/>
      <c r="B325" s="73"/>
      <c r="C325" s="44"/>
      <c r="D325" s="203"/>
      <c r="E325" s="78" t="s">
        <v>93</v>
      </c>
      <c r="F325" s="45">
        <f>F322-F323+F324</f>
        <v>301193.44</v>
      </c>
      <c r="G325" s="46">
        <f>G322-G323+G324</f>
        <v>301193.44</v>
      </c>
      <c r="H325" s="45">
        <f>H322-H323+H324</f>
        <v>301193.44</v>
      </c>
      <c r="I325" s="45"/>
      <c r="J325" s="45">
        <f>J322-J323+J324</f>
        <v>301193.44</v>
      </c>
      <c r="K325" s="45"/>
      <c r="L325" s="45"/>
      <c r="M325" s="45"/>
      <c r="N325" s="45"/>
      <c r="O325" s="47"/>
      <c r="P325" s="46"/>
      <c r="Q325" s="45"/>
      <c r="R325" s="45"/>
      <c r="S325" s="61"/>
      <c r="T325" s="61"/>
      <c r="U325" s="178"/>
      <c r="V325" s="156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</row>
    <row r="326" spans="1:84" s="127" customFormat="1" ht="16.5" customHeight="1" x14ac:dyDescent="0.2">
      <c r="A326" s="98"/>
      <c r="B326" s="98"/>
      <c r="C326" s="198" t="s">
        <v>98</v>
      </c>
      <c r="D326" s="199"/>
      <c r="E326" s="199"/>
      <c r="F326" s="199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  <c r="T326" s="200"/>
      <c r="U326" s="182"/>
      <c r="V326" s="157"/>
    </row>
    <row r="327" spans="1:84" s="127" customFormat="1" ht="16.5" customHeight="1" x14ac:dyDescent="0.2">
      <c r="A327" s="98"/>
      <c r="B327" s="40"/>
      <c r="C327" s="192" t="s">
        <v>217</v>
      </c>
      <c r="D327" s="193"/>
      <c r="E327" s="193"/>
      <c r="F327" s="193"/>
      <c r="G327" s="193"/>
      <c r="H327" s="193"/>
      <c r="I327" s="193"/>
      <c r="J327" s="193"/>
      <c r="K327" s="193"/>
      <c r="L327" s="193"/>
      <c r="M327" s="193"/>
      <c r="N327" s="193"/>
      <c r="O327" s="193"/>
      <c r="P327" s="193"/>
      <c r="Q327" s="193"/>
      <c r="R327" s="193"/>
      <c r="S327" s="193"/>
      <c r="T327" s="194"/>
      <c r="U327" s="182"/>
      <c r="V327" s="157"/>
    </row>
    <row r="328" spans="1:84" s="127" customFormat="1" ht="16.5" customHeight="1" x14ac:dyDescent="0.2">
      <c r="A328" s="98"/>
      <c r="B328" s="40"/>
      <c r="C328" s="192" t="s">
        <v>223</v>
      </c>
      <c r="D328" s="193"/>
      <c r="E328" s="193"/>
      <c r="F328" s="193"/>
      <c r="G328" s="193"/>
      <c r="H328" s="193"/>
      <c r="I328" s="193"/>
      <c r="J328" s="193"/>
      <c r="K328" s="193"/>
      <c r="L328" s="193"/>
      <c r="M328" s="193"/>
      <c r="N328" s="193"/>
      <c r="O328" s="193"/>
      <c r="P328" s="193"/>
      <c r="Q328" s="193"/>
      <c r="R328" s="193"/>
      <c r="S328" s="193"/>
      <c r="T328" s="194"/>
      <c r="U328" s="182"/>
      <c r="V328" s="157"/>
    </row>
    <row r="329" spans="1:84" s="127" customFormat="1" ht="16.5" customHeight="1" x14ac:dyDescent="0.2">
      <c r="A329" s="98"/>
      <c r="B329" s="40"/>
      <c r="C329" s="192" t="s">
        <v>224</v>
      </c>
      <c r="D329" s="193"/>
      <c r="E329" s="193"/>
      <c r="F329" s="193"/>
      <c r="G329" s="193"/>
      <c r="H329" s="193"/>
      <c r="I329" s="193"/>
      <c r="J329" s="193"/>
      <c r="K329" s="193"/>
      <c r="L329" s="193"/>
      <c r="M329" s="193"/>
      <c r="N329" s="193"/>
      <c r="O329" s="193"/>
      <c r="P329" s="193"/>
      <c r="Q329" s="193"/>
      <c r="R329" s="193"/>
      <c r="S329" s="193"/>
      <c r="T329" s="194"/>
      <c r="U329" s="182"/>
      <c r="V329" s="157"/>
    </row>
    <row r="330" spans="1:84" s="127" customFormat="1" ht="16.5" customHeight="1" x14ac:dyDescent="0.2">
      <c r="A330" s="98"/>
      <c r="B330" s="40"/>
      <c r="C330" s="192" t="s">
        <v>382</v>
      </c>
      <c r="D330" s="193"/>
      <c r="E330" s="193"/>
      <c r="F330" s="193"/>
      <c r="G330" s="193"/>
      <c r="H330" s="193"/>
      <c r="I330" s="193"/>
      <c r="J330" s="193"/>
      <c r="K330" s="193"/>
      <c r="L330" s="193"/>
      <c r="M330" s="193"/>
      <c r="N330" s="193"/>
      <c r="O330" s="193"/>
      <c r="P330" s="193"/>
      <c r="Q330" s="193"/>
      <c r="R330" s="193"/>
      <c r="S330" s="193"/>
      <c r="T330" s="194"/>
      <c r="U330" s="182"/>
      <c r="V330" s="157"/>
    </row>
    <row r="331" spans="1:84" s="127" customFormat="1" ht="9.75" customHeight="1" x14ac:dyDescent="0.2">
      <c r="A331" s="98"/>
      <c r="B331" s="40"/>
      <c r="C331" s="192"/>
      <c r="D331" s="193"/>
      <c r="E331" s="193"/>
      <c r="F331" s="193"/>
      <c r="G331" s="193"/>
      <c r="H331" s="193"/>
      <c r="I331" s="193"/>
      <c r="J331" s="193"/>
      <c r="K331" s="193"/>
      <c r="L331" s="193"/>
      <c r="M331" s="193"/>
      <c r="N331" s="193"/>
      <c r="O331" s="193"/>
      <c r="P331" s="193"/>
      <c r="Q331" s="193"/>
      <c r="R331" s="193"/>
      <c r="S331" s="193"/>
      <c r="T331" s="194"/>
      <c r="U331" s="182"/>
      <c r="V331" s="157"/>
    </row>
    <row r="332" spans="1:84" s="127" customFormat="1" ht="16.5" customHeight="1" x14ac:dyDescent="0.2">
      <c r="A332" s="98"/>
      <c r="B332" s="40"/>
      <c r="C332" s="192" t="s">
        <v>244</v>
      </c>
      <c r="D332" s="193"/>
      <c r="E332" s="193"/>
      <c r="F332" s="193"/>
      <c r="G332" s="193"/>
      <c r="H332" s="193"/>
      <c r="I332" s="193"/>
      <c r="J332" s="193"/>
      <c r="K332" s="193"/>
      <c r="L332" s="193"/>
      <c r="M332" s="193"/>
      <c r="N332" s="193"/>
      <c r="O332" s="193"/>
      <c r="P332" s="193"/>
      <c r="Q332" s="193"/>
      <c r="R332" s="193"/>
      <c r="S332" s="193"/>
      <c r="T332" s="194"/>
      <c r="U332" s="182"/>
      <c r="V332" s="157"/>
    </row>
    <row r="333" spans="1:84" s="127" customFormat="1" ht="16.5" customHeight="1" x14ac:dyDescent="0.2">
      <c r="A333" s="98"/>
      <c r="B333" s="40"/>
      <c r="C333" s="192" t="s">
        <v>257</v>
      </c>
      <c r="D333" s="193"/>
      <c r="E333" s="193"/>
      <c r="F333" s="193"/>
      <c r="G333" s="193"/>
      <c r="H333" s="193"/>
      <c r="I333" s="193"/>
      <c r="J333" s="193"/>
      <c r="K333" s="193"/>
      <c r="L333" s="193"/>
      <c r="M333" s="193"/>
      <c r="N333" s="193"/>
      <c r="O333" s="193"/>
      <c r="P333" s="193"/>
      <c r="Q333" s="193"/>
      <c r="R333" s="193"/>
      <c r="S333" s="193"/>
      <c r="T333" s="194"/>
      <c r="U333" s="182"/>
      <c r="V333" s="157"/>
    </row>
    <row r="334" spans="1:84" s="127" customFormat="1" ht="9.75" customHeight="1" x14ac:dyDescent="0.2">
      <c r="A334" s="98"/>
      <c r="B334" s="40"/>
      <c r="C334" s="192"/>
      <c r="D334" s="193"/>
      <c r="E334" s="193"/>
      <c r="F334" s="193"/>
      <c r="G334" s="193"/>
      <c r="H334" s="193"/>
      <c r="I334" s="193"/>
      <c r="J334" s="193"/>
      <c r="K334" s="193"/>
      <c r="L334" s="193"/>
      <c r="M334" s="193"/>
      <c r="N334" s="193"/>
      <c r="O334" s="193"/>
      <c r="P334" s="193"/>
      <c r="Q334" s="193"/>
      <c r="R334" s="193"/>
      <c r="S334" s="193"/>
      <c r="T334" s="194"/>
      <c r="U334" s="182"/>
      <c r="V334" s="157"/>
    </row>
    <row r="335" spans="1:84" s="127" customFormat="1" ht="16.5" customHeight="1" x14ac:dyDescent="0.2">
      <c r="A335" s="98"/>
      <c r="B335" s="40"/>
      <c r="C335" s="192" t="s">
        <v>386</v>
      </c>
      <c r="D335" s="193"/>
      <c r="E335" s="193"/>
      <c r="F335" s="193"/>
      <c r="G335" s="193"/>
      <c r="H335" s="193"/>
      <c r="I335" s="193"/>
      <c r="J335" s="193"/>
      <c r="K335" s="193"/>
      <c r="L335" s="193"/>
      <c r="M335" s="193"/>
      <c r="N335" s="193"/>
      <c r="O335" s="193"/>
      <c r="P335" s="193"/>
      <c r="Q335" s="193"/>
      <c r="R335" s="193"/>
      <c r="S335" s="193"/>
      <c r="T335" s="194"/>
      <c r="U335" s="182"/>
      <c r="V335" s="157"/>
    </row>
    <row r="336" spans="1:84" s="127" customFormat="1" ht="16.5" customHeight="1" x14ac:dyDescent="0.2">
      <c r="A336" s="98"/>
      <c r="B336" s="40"/>
      <c r="C336" s="195" t="s">
        <v>266</v>
      </c>
      <c r="D336" s="196"/>
      <c r="E336" s="196"/>
      <c r="F336" s="196"/>
      <c r="G336" s="196"/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7"/>
      <c r="U336" s="182"/>
      <c r="V336" s="157"/>
    </row>
    <row r="337" spans="1:84" s="1" customFormat="1" ht="17.45" customHeight="1" x14ac:dyDescent="0.2">
      <c r="A337" s="51">
        <v>752</v>
      </c>
      <c r="B337" s="51"/>
      <c r="C337" s="116"/>
      <c r="D337" s="207" t="s">
        <v>112</v>
      </c>
      <c r="E337" s="75" t="s">
        <v>90</v>
      </c>
      <c r="F337" s="28">
        <f>G337+P337</f>
        <v>3000</v>
      </c>
      <c r="G337" s="29">
        <f>H337+K337+L337+M337</f>
        <v>3000</v>
      </c>
      <c r="H337" s="30">
        <f>SUM(I337:J337)</f>
        <v>3000</v>
      </c>
      <c r="I337" s="32"/>
      <c r="J337" s="32">
        <f t="shared" ref="J337:J338" si="15">J341</f>
        <v>3000</v>
      </c>
      <c r="K337" s="30"/>
      <c r="L337" s="32"/>
      <c r="M337" s="52"/>
      <c r="N337" s="52"/>
      <c r="O337" s="147"/>
      <c r="P337" s="58"/>
      <c r="Q337" s="52"/>
      <c r="R337" s="52"/>
      <c r="S337" s="52"/>
      <c r="T337" s="52"/>
      <c r="U337" s="180"/>
      <c r="V337" s="156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</row>
    <row r="338" spans="1:84" s="15" customFormat="1" ht="17.45" customHeight="1" x14ac:dyDescent="0.2">
      <c r="A338" s="27"/>
      <c r="B338" s="27"/>
      <c r="C338" s="72"/>
      <c r="D338" s="208"/>
      <c r="E338" s="75" t="s">
        <v>91</v>
      </c>
      <c r="F338" s="28">
        <f>G338+P338</f>
        <v>3000</v>
      </c>
      <c r="G338" s="31">
        <f>H338+K338+L338+M338</f>
        <v>3000</v>
      </c>
      <c r="H338" s="32">
        <f>SUM(I338:J338)</f>
        <v>3000</v>
      </c>
      <c r="I338" s="32"/>
      <c r="J338" s="32">
        <f t="shared" si="15"/>
        <v>3000</v>
      </c>
      <c r="K338" s="32"/>
      <c r="L338" s="32"/>
      <c r="M338" s="32"/>
      <c r="N338" s="32"/>
      <c r="O338" s="146"/>
      <c r="P338" s="31"/>
      <c r="Q338" s="32"/>
      <c r="R338" s="32"/>
      <c r="S338" s="32"/>
      <c r="T338" s="32"/>
      <c r="U338" s="177"/>
      <c r="V338" s="156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</row>
    <row r="339" spans="1:84" s="15" customFormat="1" ht="17.45" customHeight="1" x14ac:dyDescent="0.2">
      <c r="A339" s="27"/>
      <c r="B339" s="27"/>
      <c r="C339" s="72"/>
      <c r="D339" s="208"/>
      <c r="E339" s="75" t="s">
        <v>92</v>
      </c>
      <c r="F339" s="28"/>
      <c r="G339" s="31"/>
      <c r="H339" s="32"/>
      <c r="I339" s="32"/>
      <c r="J339" s="32"/>
      <c r="K339" s="32"/>
      <c r="L339" s="32"/>
      <c r="M339" s="32"/>
      <c r="N339" s="32"/>
      <c r="O339" s="146"/>
      <c r="P339" s="31"/>
      <c r="Q339" s="32"/>
      <c r="R339" s="32"/>
      <c r="S339" s="32"/>
      <c r="T339" s="32"/>
      <c r="U339" s="177"/>
      <c r="V339" s="156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</row>
    <row r="340" spans="1:84" s="20" customFormat="1" ht="17.45" customHeight="1" x14ac:dyDescent="0.2">
      <c r="A340" s="72"/>
      <c r="B340" s="33"/>
      <c r="C340" s="33"/>
      <c r="D340" s="209"/>
      <c r="E340" s="76" t="s">
        <v>93</v>
      </c>
      <c r="F340" s="34">
        <f>F337-F338+F339</f>
        <v>0</v>
      </c>
      <c r="G340" s="35">
        <f>G337-G338+G339</f>
        <v>0</v>
      </c>
      <c r="H340" s="34">
        <f>H337-H338+H339</f>
        <v>0</v>
      </c>
      <c r="I340" s="34"/>
      <c r="J340" s="34">
        <f>J337-J338+J339</f>
        <v>0</v>
      </c>
      <c r="K340" s="34"/>
      <c r="L340" s="34"/>
      <c r="M340" s="34"/>
      <c r="N340" s="34"/>
      <c r="O340" s="36"/>
      <c r="P340" s="35"/>
      <c r="Q340" s="34"/>
      <c r="R340" s="34"/>
      <c r="S340" s="87"/>
      <c r="T340" s="87"/>
      <c r="U340" s="178"/>
      <c r="V340" s="156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</row>
    <row r="341" spans="1:84" s="2" customFormat="1" ht="17.45" customHeight="1" x14ac:dyDescent="0.2">
      <c r="A341" s="40"/>
      <c r="B341" s="40">
        <v>75212</v>
      </c>
      <c r="C341" s="50"/>
      <c r="D341" s="204" t="s">
        <v>113</v>
      </c>
      <c r="E341" s="77" t="s">
        <v>90</v>
      </c>
      <c r="F341" s="37">
        <f>G341+P341</f>
        <v>3000</v>
      </c>
      <c r="G341" s="38">
        <f>H341+K341+L341+M341</f>
        <v>3000</v>
      </c>
      <c r="H341" s="39">
        <f>SUM(I341:J341)</f>
        <v>3000</v>
      </c>
      <c r="I341" s="39"/>
      <c r="J341" s="39">
        <f t="shared" ref="J341:J342" si="16">J345+J349+J353</f>
        <v>3000</v>
      </c>
      <c r="K341" s="54"/>
      <c r="L341" s="54"/>
      <c r="M341" s="54"/>
      <c r="N341" s="54"/>
      <c r="O341" s="55"/>
      <c r="P341" s="59"/>
      <c r="Q341" s="54"/>
      <c r="R341" s="54"/>
      <c r="S341" s="54"/>
      <c r="T341" s="54"/>
      <c r="U341" s="177"/>
      <c r="V341" s="156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</row>
    <row r="342" spans="1:84" s="19" customFormat="1" ht="17.45" customHeight="1" x14ac:dyDescent="0.2">
      <c r="A342" s="40"/>
      <c r="B342" s="40"/>
      <c r="C342" s="48"/>
      <c r="D342" s="205"/>
      <c r="E342" s="77" t="s">
        <v>91</v>
      </c>
      <c r="F342" s="41">
        <f>G342+P342</f>
        <v>3000</v>
      </c>
      <c r="G342" s="42">
        <f>H342+K342+L342+M342</f>
        <v>3000</v>
      </c>
      <c r="H342" s="43">
        <f>SUM(I342:J342)</f>
        <v>3000</v>
      </c>
      <c r="I342" s="43"/>
      <c r="J342" s="43">
        <f t="shared" si="16"/>
        <v>3000</v>
      </c>
      <c r="K342" s="43"/>
      <c r="L342" s="43"/>
      <c r="M342" s="43"/>
      <c r="N342" s="43"/>
      <c r="O342" s="56"/>
      <c r="P342" s="42"/>
      <c r="Q342" s="43"/>
      <c r="R342" s="43"/>
      <c r="S342" s="43"/>
      <c r="T342" s="43"/>
      <c r="U342" s="180"/>
      <c r="V342" s="156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</row>
    <row r="343" spans="1:84" s="19" customFormat="1" ht="17.45" customHeight="1" x14ac:dyDescent="0.2">
      <c r="A343" s="40"/>
      <c r="B343" s="40"/>
      <c r="C343" s="48"/>
      <c r="D343" s="205"/>
      <c r="E343" s="77" t="s">
        <v>92</v>
      </c>
      <c r="F343" s="41"/>
      <c r="G343" s="42"/>
      <c r="H343" s="43"/>
      <c r="I343" s="43"/>
      <c r="J343" s="43"/>
      <c r="K343" s="43"/>
      <c r="L343" s="43"/>
      <c r="M343" s="43"/>
      <c r="N343" s="43"/>
      <c r="O343" s="56"/>
      <c r="P343" s="42"/>
      <c r="Q343" s="43"/>
      <c r="R343" s="43"/>
      <c r="S343" s="43"/>
      <c r="T343" s="43"/>
      <c r="U343" s="180"/>
      <c r="V343" s="156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</row>
    <row r="344" spans="1:84" s="20" customFormat="1" ht="17.45" customHeight="1" x14ac:dyDescent="0.2">
      <c r="A344" s="73"/>
      <c r="B344" s="73"/>
      <c r="C344" s="44"/>
      <c r="D344" s="206"/>
      <c r="E344" s="78" t="s">
        <v>93</v>
      </c>
      <c r="F344" s="45">
        <f>F341-F342+F343</f>
        <v>0</v>
      </c>
      <c r="G344" s="46">
        <f>G341-G342+G343</f>
        <v>0</v>
      </c>
      <c r="H344" s="45">
        <f>H341-H342+H343</f>
        <v>0</v>
      </c>
      <c r="I344" s="45"/>
      <c r="J344" s="45">
        <f>J341-J342+J343</f>
        <v>0</v>
      </c>
      <c r="K344" s="45"/>
      <c r="L344" s="45"/>
      <c r="M344" s="45"/>
      <c r="N344" s="45"/>
      <c r="O344" s="47"/>
      <c r="P344" s="46"/>
      <c r="Q344" s="45"/>
      <c r="R344" s="45"/>
      <c r="S344" s="61"/>
      <c r="T344" s="61"/>
      <c r="U344" s="178"/>
      <c r="V344" s="156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</row>
    <row r="345" spans="1:84" s="1" customFormat="1" ht="17.100000000000001" customHeight="1" x14ac:dyDescent="0.2">
      <c r="A345" s="48"/>
      <c r="B345" s="48"/>
      <c r="C345" s="48">
        <v>4210</v>
      </c>
      <c r="D345" s="201" t="s">
        <v>45</v>
      </c>
      <c r="E345" s="77" t="s">
        <v>90</v>
      </c>
      <c r="F345" s="41">
        <f>G345+P345</f>
        <v>500</v>
      </c>
      <c r="G345" s="42">
        <f>H345+K345+L345+M345</f>
        <v>500</v>
      </c>
      <c r="H345" s="43">
        <f>SUM(I345:J345)</f>
        <v>500</v>
      </c>
      <c r="I345" s="43"/>
      <c r="J345" s="43">
        <v>500</v>
      </c>
      <c r="K345" s="43"/>
      <c r="L345" s="43"/>
      <c r="M345" s="43"/>
      <c r="N345" s="43"/>
      <c r="O345" s="56"/>
      <c r="P345" s="57"/>
      <c r="Q345" s="43"/>
      <c r="R345" s="43"/>
      <c r="S345" s="43"/>
      <c r="T345" s="43"/>
      <c r="U345" s="178"/>
      <c r="V345" s="156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</row>
    <row r="346" spans="1:84" s="15" customFormat="1" ht="17.100000000000001" customHeight="1" x14ac:dyDescent="0.2">
      <c r="A346" s="40"/>
      <c r="B346" s="40"/>
      <c r="C346" s="48"/>
      <c r="D346" s="202"/>
      <c r="E346" s="77" t="s">
        <v>91</v>
      </c>
      <c r="F346" s="41">
        <f>G346+P346</f>
        <v>500</v>
      </c>
      <c r="G346" s="42">
        <f>H346+K346+L346+M346</f>
        <v>500</v>
      </c>
      <c r="H346" s="43">
        <f>SUM(I346:J346)</f>
        <v>500</v>
      </c>
      <c r="I346" s="43"/>
      <c r="J346" s="43">
        <v>500</v>
      </c>
      <c r="K346" s="43"/>
      <c r="L346" s="43"/>
      <c r="M346" s="43"/>
      <c r="N346" s="43"/>
      <c r="O346" s="56"/>
      <c r="P346" s="42"/>
      <c r="Q346" s="43"/>
      <c r="R346" s="43"/>
      <c r="S346" s="43"/>
      <c r="T346" s="43"/>
      <c r="U346" s="177"/>
      <c r="V346" s="15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</row>
    <row r="347" spans="1:84" s="15" customFormat="1" ht="17.100000000000001" customHeight="1" x14ac:dyDescent="0.2">
      <c r="A347" s="40"/>
      <c r="B347" s="40"/>
      <c r="C347" s="48"/>
      <c r="D347" s="202"/>
      <c r="E347" s="77" t="s">
        <v>92</v>
      </c>
      <c r="F347" s="41"/>
      <c r="G347" s="42"/>
      <c r="H347" s="43"/>
      <c r="I347" s="43"/>
      <c r="J347" s="43"/>
      <c r="K347" s="43"/>
      <c r="L347" s="43"/>
      <c r="M347" s="43"/>
      <c r="N347" s="43"/>
      <c r="O347" s="56"/>
      <c r="P347" s="42"/>
      <c r="Q347" s="43"/>
      <c r="R347" s="43"/>
      <c r="S347" s="43"/>
      <c r="T347" s="43"/>
      <c r="U347" s="177"/>
      <c r="V347" s="156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</row>
    <row r="348" spans="1:84" s="20" customFormat="1" ht="17.100000000000001" customHeight="1" x14ac:dyDescent="0.2">
      <c r="A348" s="73"/>
      <c r="B348" s="73"/>
      <c r="C348" s="44"/>
      <c r="D348" s="203"/>
      <c r="E348" s="78" t="s">
        <v>93</v>
      </c>
      <c r="F348" s="45">
        <f>F345-F346+F347</f>
        <v>0</v>
      </c>
      <c r="G348" s="46">
        <f>G345-G346+G347</f>
        <v>0</v>
      </c>
      <c r="H348" s="45">
        <f>H345-H346+H347</f>
        <v>0</v>
      </c>
      <c r="I348" s="45"/>
      <c r="J348" s="45">
        <f>J345-J346+J347</f>
        <v>0</v>
      </c>
      <c r="K348" s="45"/>
      <c r="L348" s="45"/>
      <c r="M348" s="45"/>
      <c r="N348" s="45"/>
      <c r="O348" s="47"/>
      <c r="P348" s="46"/>
      <c r="Q348" s="45"/>
      <c r="R348" s="45"/>
      <c r="S348" s="61"/>
      <c r="T348" s="61"/>
      <c r="U348" s="178"/>
      <c r="V348" s="156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</row>
    <row r="349" spans="1:84" s="1" customFormat="1" ht="17.100000000000001" customHeight="1" x14ac:dyDescent="0.2">
      <c r="A349" s="48"/>
      <c r="B349" s="48"/>
      <c r="C349" s="48">
        <v>4300</v>
      </c>
      <c r="D349" s="201" t="s">
        <v>48</v>
      </c>
      <c r="E349" s="77" t="s">
        <v>90</v>
      </c>
      <c r="F349" s="41">
        <f>G349+P349</f>
        <v>1500</v>
      </c>
      <c r="G349" s="42">
        <f>H349+K349+L349+M349</f>
        <v>1500</v>
      </c>
      <c r="H349" s="43">
        <f>SUM(I349:J349)</f>
        <v>1500</v>
      </c>
      <c r="I349" s="43"/>
      <c r="J349" s="43">
        <v>1500</v>
      </c>
      <c r="K349" s="43"/>
      <c r="L349" s="43"/>
      <c r="M349" s="43"/>
      <c r="N349" s="43"/>
      <c r="O349" s="56"/>
      <c r="P349" s="57"/>
      <c r="Q349" s="43"/>
      <c r="R349" s="43"/>
      <c r="S349" s="43"/>
      <c r="T349" s="43"/>
      <c r="U349" s="179"/>
      <c r="V349" s="156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</row>
    <row r="350" spans="1:84" s="15" customFormat="1" ht="17.100000000000001" customHeight="1" x14ac:dyDescent="0.2">
      <c r="A350" s="40"/>
      <c r="B350" s="40"/>
      <c r="C350" s="48"/>
      <c r="D350" s="202"/>
      <c r="E350" s="77" t="s">
        <v>91</v>
      </c>
      <c r="F350" s="41">
        <f>G350+P350</f>
        <v>1500</v>
      </c>
      <c r="G350" s="42">
        <f>H350+K350+L350+M350</f>
        <v>1500</v>
      </c>
      <c r="H350" s="43">
        <f>SUM(I350:J350)</f>
        <v>1500</v>
      </c>
      <c r="I350" s="43"/>
      <c r="J350" s="43">
        <v>1500</v>
      </c>
      <c r="K350" s="43"/>
      <c r="L350" s="43"/>
      <c r="M350" s="43"/>
      <c r="N350" s="43"/>
      <c r="O350" s="56"/>
      <c r="P350" s="42"/>
      <c r="Q350" s="43"/>
      <c r="R350" s="43"/>
      <c r="S350" s="43"/>
      <c r="T350" s="43"/>
      <c r="U350" s="177"/>
      <c r="V350" s="156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</row>
    <row r="351" spans="1:84" s="15" customFormat="1" ht="17.100000000000001" customHeight="1" x14ac:dyDescent="0.2">
      <c r="A351" s="40"/>
      <c r="B351" s="40"/>
      <c r="C351" s="48"/>
      <c r="D351" s="202"/>
      <c r="E351" s="77" t="s">
        <v>92</v>
      </c>
      <c r="F351" s="41"/>
      <c r="G351" s="42"/>
      <c r="H351" s="43"/>
      <c r="I351" s="43"/>
      <c r="J351" s="43"/>
      <c r="K351" s="43"/>
      <c r="L351" s="43"/>
      <c r="M351" s="43"/>
      <c r="N351" s="43"/>
      <c r="O351" s="56"/>
      <c r="P351" s="42"/>
      <c r="Q351" s="43"/>
      <c r="R351" s="43"/>
      <c r="S351" s="43"/>
      <c r="T351" s="43"/>
      <c r="U351" s="177"/>
      <c r="V351" s="156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</row>
    <row r="352" spans="1:84" s="20" customFormat="1" ht="17.100000000000001" customHeight="1" x14ac:dyDescent="0.2">
      <c r="A352" s="73"/>
      <c r="B352" s="73"/>
      <c r="C352" s="44"/>
      <c r="D352" s="203"/>
      <c r="E352" s="78" t="s">
        <v>93</v>
      </c>
      <c r="F352" s="45">
        <f>F349-F350+F351</f>
        <v>0</v>
      </c>
      <c r="G352" s="46">
        <f>G349-G350+G351</f>
        <v>0</v>
      </c>
      <c r="H352" s="45">
        <f>H349-H350+H351</f>
        <v>0</v>
      </c>
      <c r="I352" s="45"/>
      <c r="J352" s="45">
        <f>J349-J350+J351</f>
        <v>0</v>
      </c>
      <c r="K352" s="45"/>
      <c r="L352" s="45"/>
      <c r="M352" s="45"/>
      <c r="N352" s="45"/>
      <c r="O352" s="47"/>
      <c r="P352" s="46"/>
      <c r="Q352" s="45"/>
      <c r="R352" s="45"/>
      <c r="S352" s="61"/>
      <c r="T352" s="61"/>
      <c r="U352" s="178"/>
      <c r="V352" s="156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</row>
    <row r="353" spans="1:84" s="2" customFormat="1" ht="17.100000000000001" customHeight="1" x14ac:dyDescent="0.2">
      <c r="A353" s="48"/>
      <c r="B353" s="48"/>
      <c r="C353" s="48">
        <v>4700</v>
      </c>
      <c r="D353" s="201" t="s">
        <v>60</v>
      </c>
      <c r="E353" s="77" t="s">
        <v>90</v>
      </c>
      <c r="F353" s="41">
        <f>G353+P353</f>
        <v>1000</v>
      </c>
      <c r="G353" s="42">
        <f>H353+K353+L353+M353</f>
        <v>1000</v>
      </c>
      <c r="H353" s="43">
        <f>SUM(I353:J353)</f>
        <v>1000</v>
      </c>
      <c r="I353" s="43"/>
      <c r="J353" s="43">
        <v>1000</v>
      </c>
      <c r="K353" s="43"/>
      <c r="L353" s="43"/>
      <c r="M353" s="43"/>
      <c r="N353" s="43"/>
      <c r="O353" s="56"/>
      <c r="P353" s="57"/>
      <c r="Q353" s="43"/>
      <c r="R353" s="43"/>
      <c r="S353" s="43"/>
      <c r="T353" s="43"/>
      <c r="U353" s="178"/>
      <c r="V353" s="156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</row>
    <row r="354" spans="1:84" s="2" customFormat="1" ht="17.100000000000001" customHeight="1" x14ac:dyDescent="0.2">
      <c r="A354" s="40"/>
      <c r="B354" s="40"/>
      <c r="C354" s="48"/>
      <c r="D354" s="202"/>
      <c r="E354" s="77" t="s">
        <v>91</v>
      </c>
      <c r="F354" s="41">
        <f>G354+P354</f>
        <v>1000</v>
      </c>
      <c r="G354" s="42">
        <f>H354+K354+L354+M354</f>
        <v>1000</v>
      </c>
      <c r="H354" s="43">
        <f>SUM(I354:J354)</f>
        <v>1000</v>
      </c>
      <c r="I354" s="43"/>
      <c r="J354" s="43">
        <v>1000</v>
      </c>
      <c r="K354" s="43"/>
      <c r="L354" s="43"/>
      <c r="M354" s="43"/>
      <c r="N354" s="43"/>
      <c r="O354" s="56"/>
      <c r="P354" s="42"/>
      <c r="Q354" s="43"/>
      <c r="R354" s="43"/>
      <c r="S354" s="43"/>
      <c r="T354" s="43"/>
      <c r="U354" s="177"/>
      <c r="V354" s="156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</row>
    <row r="355" spans="1:84" s="2" customFormat="1" ht="17.100000000000001" customHeight="1" x14ac:dyDescent="0.2">
      <c r="A355" s="40"/>
      <c r="B355" s="40"/>
      <c r="C355" s="48"/>
      <c r="D355" s="202"/>
      <c r="E355" s="77" t="s">
        <v>92</v>
      </c>
      <c r="F355" s="41"/>
      <c r="G355" s="42"/>
      <c r="H355" s="43"/>
      <c r="I355" s="43"/>
      <c r="J355" s="43"/>
      <c r="K355" s="43"/>
      <c r="L355" s="43"/>
      <c r="M355" s="43"/>
      <c r="N355" s="43"/>
      <c r="O355" s="56"/>
      <c r="P355" s="42"/>
      <c r="Q355" s="43"/>
      <c r="R355" s="43"/>
      <c r="S355" s="43"/>
      <c r="T355" s="43"/>
      <c r="U355" s="177"/>
      <c r="V355" s="156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</row>
    <row r="356" spans="1:84" s="20" customFormat="1" ht="17.100000000000001" customHeight="1" x14ac:dyDescent="0.2">
      <c r="A356" s="73"/>
      <c r="B356" s="73"/>
      <c r="C356" s="44"/>
      <c r="D356" s="203"/>
      <c r="E356" s="78" t="s">
        <v>93</v>
      </c>
      <c r="F356" s="45">
        <f>F353-F354+F355</f>
        <v>0</v>
      </c>
      <c r="G356" s="46">
        <f>G353-G354+G355</f>
        <v>0</v>
      </c>
      <c r="H356" s="45">
        <f>H353-H354+H355</f>
        <v>0</v>
      </c>
      <c r="I356" s="45"/>
      <c r="J356" s="45">
        <f>J353-J354+J355</f>
        <v>0</v>
      </c>
      <c r="K356" s="45"/>
      <c r="L356" s="45"/>
      <c r="M356" s="45"/>
      <c r="N356" s="45"/>
      <c r="O356" s="47"/>
      <c r="P356" s="46"/>
      <c r="Q356" s="45"/>
      <c r="R356" s="45"/>
      <c r="S356" s="61"/>
      <c r="T356" s="61"/>
      <c r="U356" s="178"/>
      <c r="V356" s="1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</row>
    <row r="357" spans="1:84" s="127" customFormat="1" ht="18" customHeight="1" x14ac:dyDescent="0.2">
      <c r="A357" s="98"/>
      <c r="B357" s="98"/>
      <c r="C357" s="198" t="s">
        <v>98</v>
      </c>
      <c r="D357" s="199"/>
      <c r="E357" s="199"/>
      <c r="F357" s="199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  <c r="T357" s="200"/>
      <c r="U357" s="182"/>
      <c r="V357" s="157"/>
    </row>
    <row r="358" spans="1:84" s="127" customFormat="1" ht="18" customHeight="1" x14ac:dyDescent="0.2">
      <c r="A358" s="98"/>
      <c r="B358" s="40"/>
      <c r="C358" s="192" t="s">
        <v>191</v>
      </c>
      <c r="D358" s="193"/>
      <c r="E358" s="193"/>
      <c r="F358" s="193"/>
      <c r="G358" s="193"/>
      <c r="H358" s="193"/>
      <c r="I358" s="193"/>
      <c r="J358" s="193"/>
      <c r="K358" s="193"/>
      <c r="L358" s="193"/>
      <c r="M358" s="193"/>
      <c r="N358" s="193"/>
      <c r="O358" s="193"/>
      <c r="P358" s="193"/>
      <c r="Q358" s="193"/>
      <c r="R358" s="193"/>
      <c r="S358" s="193"/>
      <c r="T358" s="194"/>
      <c r="U358" s="182"/>
      <c r="V358" s="157"/>
    </row>
    <row r="359" spans="1:84" s="127" customFormat="1" ht="18" customHeight="1" x14ac:dyDescent="0.2">
      <c r="A359" s="98"/>
      <c r="B359" s="40"/>
      <c r="C359" s="192" t="s">
        <v>192</v>
      </c>
      <c r="D359" s="193"/>
      <c r="E359" s="193"/>
      <c r="F359" s="193"/>
      <c r="G359" s="193"/>
      <c r="H359" s="193"/>
      <c r="I359" s="193"/>
      <c r="J359" s="193"/>
      <c r="K359" s="193"/>
      <c r="L359" s="193"/>
      <c r="M359" s="193"/>
      <c r="N359" s="193"/>
      <c r="O359" s="193"/>
      <c r="P359" s="193"/>
      <c r="Q359" s="193"/>
      <c r="R359" s="193"/>
      <c r="S359" s="193"/>
      <c r="T359" s="194"/>
      <c r="U359" s="182"/>
      <c r="V359" s="157"/>
    </row>
    <row r="360" spans="1:84" s="127" customFormat="1" ht="18" customHeight="1" x14ac:dyDescent="0.2">
      <c r="A360" s="98"/>
      <c r="B360" s="40"/>
      <c r="C360" s="192" t="s">
        <v>193</v>
      </c>
      <c r="D360" s="193"/>
      <c r="E360" s="193"/>
      <c r="F360" s="193"/>
      <c r="G360" s="193"/>
      <c r="H360" s="193"/>
      <c r="I360" s="193"/>
      <c r="J360" s="193"/>
      <c r="K360" s="193"/>
      <c r="L360" s="193"/>
      <c r="M360" s="193"/>
      <c r="N360" s="193"/>
      <c r="O360" s="193"/>
      <c r="P360" s="193"/>
      <c r="Q360" s="193"/>
      <c r="R360" s="193"/>
      <c r="S360" s="193"/>
      <c r="T360" s="194"/>
      <c r="U360" s="182"/>
      <c r="V360" s="157"/>
    </row>
    <row r="361" spans="1:84" s="127" customFormat="1" ht="18" customHeight="1" x14ac:dyDescent="0.2">
      <c r="A361" s="98"/>
      <c r="B361" s="40"/>
      <c r="C361" s="195" t="s">
        <v>194</v>
      </c>
      <c r="D361" s="196"/>
      <c r="E361" s="196"/>
      <c r="F361" s="196"/>
      <c r="G361" s="196"/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7"/>
      <c r="U361" s="182"/>
      <c r="V361" s="157"/>
    </row>
    <row r="362" spans="1:84" s="1" customFormat="1" ht="18" customHeight="1" x14ac:dyDescent="0.2">
      <c r="A362" s="51">
        <v>754</v>
      </c>
      <c r="B362" s="51"/>
      <c r="C362" s="116"/>
      <c r="D362" s="207" t="s">
        <v>135</v>
      </c>
      <c r="E362" s="75" t="s">
        <v>90</v>
      </c>
      <c r="F362" s="28">
        <f>G362+P362</f>
        <v>2399064</v>
      </c>
      <c r="G362" s="29">
        <f>H362+K362+L362+M362</f>
        <v>2113064</v>
      </c>
      <c r="H362" s="30">
        <f>SUM(I362:J362)</f>
        <v>1815334</v>
      </c>
      <c r="I362" s="30">
        <v>1426303</v>
      </c>
      <c r="J362" s="30">
        <v>389031</v>
      </c>
      <c r="K362" s="30">
        <v>222850</v>
      </c>
      <c r="L362" s="30">
        <v>74880</v>
      </c>
      <c r="M362" s="30"/>
      <c r="N362" s="52"/>
      <c r="O362" s="147"/>
      <c r="P362" s="29">
        <f>Q362+S362+T362</f>
        <v>286000</v>
      </c>
      <c r="Q362" s="30">
        <v>120000</v>
      </c>
      <c r="R362" s="30"/>
      <c r="S362" s="52"/>
      <c r="T362" s="30">
        <v>166000</v>
      </c>
      <c r="U362" s="177"/>
      <c r="V362" s="156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</row>
    <row r="363" spans="1:84" s="15" customFormat="1" ht="18" customHeight="1" x14ac:dyDescent="0.2">
      <c r="A363" s="27"/>
      <c r="B363" s="27"/>
      <c r="C363" s="72"/>
      <c r="D363" s="208"/>
      <c r="E363" s="75" t="s">
        <v>91</v>
      </c>
      <c r="F363" s="28">
        <f>G363+P363</f>
        <v>12748</v>
      </c>
      <c r="G363" s="31">
        <f>H363+K363+L363+M363</f>
        <v>12748</v>
      </c>
      <c r="H363" s="32">
        <f>SUM(I363:J363)</f>
        <v>11548</v>
      </c>
      <c r="I363" s="32"/>
      <c r="J363" s="32">
        <f>J367+J385+J411+J429+J440</f>
        <v>11548</v>
      </c>
      <c r="K363" s="32"/>
      <c r="L363" s="32">
        <f>L367+L385+L411+L429+L440</f>
        <v>1200</v>
      </c>
      <c r="M363" s="32"/>
      <c r="N363" s="32"/>
      <c r="O363" s="146"/>
      <c r="P363" s="31"/>
      <c r="Q363" s="32"/>
      <c r="R363" s="32"/>
      <c r="S363" s="32"/>
      <c r="T363" s="32"/>
      <c r="U363" s="180"/>
      <c r="V363" s="156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</row>
    <row r="364" spans="1:84" s="15" customFormat="1" ht="18" customHeight="1" x14ac:dyDescent="0.2">
      <c r="A364" s="27"/>
      <c r="B364" s="27"/>
      <c r="C364" s="72"/>
      <c r="D364" s="208"/>
      <c r="E364" s="75" t="s">
        <v>92</v>
      </c>
      <c r="F364" s="28">
        <f>G364+P364</f>
        <v>60870</v>
      </c>
      <c r="G364" s="31">
        <f>H364+K364+L364+M364</f>
        <v>39000</v>
      </c>
      <c r="H364" s="32">
        <f>SUM(I364:J364)</f>
        <v>39000</v>
      </c>
      <c r="I364" s="32">
        <f>I368+I386+I412+I430+I441</f>
        <v>17000</v>
      </c>
      <c r="J364" s="32">
        <f>J368+J386+J412+J430+J441</f>
        <v>22000</v>
      </c>
      <c r="K364" s="32"/>
      <c r="L364" s="32"/>
      <c r="M364" s="32"/>
      <c r="N364" s="32"/>
      <c r="O364" s="146"/>
      <c r="P364" s="31">
        <f>Q364</f>
        <v>21870</v>
      </c>
      <c r="Q364" s="32">
        <f>Q368</f>
        <v>21870</v>
      </c>
      <c r="R364" s="32"/>
      <c r="S364" s="32"/>
      <c r="T364" s="32"/>
      <c r="U364" s="180"/>
      <c r="V364" s="156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</row>
    <row r="365" spans="1:84" s="20" customFormat="1" ht="18" customHeight="1" x14ac:dyDescent="0.2">
      <c r="A365" s="72"/>
      <c r="B365" s="33"/>
      <c r="C365" s="33"/>
      <c r="D365" s="209"/>
      <c r="E365" s="76" t="s">
        <v>93</v>
      </c>
      <c r="F365" s="34">
        <f t="shared" ref="F365:T365" si="17">F362-F363+F364</f>
        <v>2447186</v>
      </c>
      <c r="G365" s="35">
        <f t="shared" si="17"/>
        <v>2139316</v>
      </c>
      <c r="H365" s="34">
        <f t="shared" si="17"/>
        <v>1842786</v>
      </c>
      <c r="I365" s="34">
        <f>I362-I363+I364</f>
        <v>1443303</v>
      </c>
      <c r="J365" s="87">
        <f>J362-J363+J364</f>
        <v>399483</v>
      </c>
      <c r="K365" s="87">
        <f t="shared" si="17"/>
        <v>222850</v>
      </c>
      <c r="L365" s="34">
        <f>L362-L363+L364</f>
        <v>73680</v>
      </c>
      <c r="M365" s="34"/>
      <c r="N365" s="34"/>
      <c r="O365" s="36"/>
      <c r="P365" s="35">
        <f t="shared" si="17"/>
        <v>307870</v>
      </c>
      <c r="Q365" s="34">
        <f t="shared" si="17"/>
        <v>141870</v>
      </c>
      <c r="R365" s="34"/>
      <c r="S365" s="87"/>
      <c r="T365" s="87">
        <f t="shared" si="17"/>
        <v>166000</v>
      </c>
      <c r="U365" s="178"/>
      <c r="V365" s="156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</row>
    <row r="366" spans="1:84" s="1" customFormat="1" ht="16.5" customHeight="1" x14ac:dyDescent="0.2">
      <c r="A366" s="40"/>
      <c r="B366" s="49">
        <v>75412</v>
      </c>
      <c r="C366" s="50"/>
      <c r="D366" s="204" t="s">
        <v>2</v>
      </c>
      <c r="E366" s="77" t="s">
        <v>90</v>
      </c>
      <c r="F366" s="37">
        <f>G366+P366</f>
        <v>449759</v>
      </c>
      <c r="G366" s="38">
        <f>H366+K366+L366+M366</f>
        <v>283759</v>
      </c>
      <c r="H366" s="39">
        <f>SUM(I366:J366)</f>
        <v>909</v>
      </c>
      <c r="I366" s="39"/>
      <c r="J366" s="39">
        <v>909</v>
      </c>
      <c r="K366" s="39">
        <v>212850</v>
      </c>
      <c r="L366" s="39">
        <v>70000</v>
      </c>
      <c r="M366" s="39"/>
      <c r="N366" s="54"/>
      <c r="O366" s="55"/>
      <c r="P366" s="42">
        <f>Q366+S366+T366</f>
        <v>166000</v>
      </c>
      <c r="Q366" s="39">
        <v>0</v>
      </c>
      <c r="R366" s="39"/>
      <c r="S366" s="54"/>
      <c r="T366" s="43">
        <v>166000</v>
      </c>
      <c r="U366" s="177"/>
      <c r="V366" s="15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</row>
    <row r="367" spans="1:84" s="15" customFormat="1" ht="16.5" customHeight="1" x14ac:dyDescent="0.2">
      <c r="A367" s="40"/>
      <c r="B367" s="40"/>
      <c r="C367" s="48"/>
      <c r="D367" s="205"/>
      <c r="E367" s="77" t="s">
        <v>91</v>
      </c>
      <c r="F367" s="41"/>
      <c r="G367" s="42"/>
      <c r="H367" s="43"/>
      <c r="I367" s="43"/>
      <c r="J367" s="43"/>
      <c r="K367" s="43"/>
      <c r="L367" s="43"/>
      <c r="M367" s="43"/>
      <c r="N367" s="128"/>
      <c r="O367" s="89"/>
      <c r="P367" s="42"/>
      <c r="Q367" s="43"/>
      <c r="R367" s="43"/>
      <c r="S367" s="128"/>
      <c r="T367" s="43"/>
      <c r="U367" s="177"/>
      <c r="V367" s="156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</row>
    <row r="368" spans="1:84" s="15" customFormat="1" ht="16.5" customHeight="1" x14ac:dyDescent="0.2">
      <c r="A368" s="40"/>
      <c r="B368" s="40"/>
      <c r="C368" s="48"/>
      <c r="D368" s="205"/>
      <c r="E368" s="77" t="s">
        <v>92</v>
      </c>
      <c r="F368" s="41">
        <f>G368+P368</f>
        <v>43870</v>
      </c>
      <c r="G368" s="42">
        <f>H368+K368+L368+M368</f>
        <v>22000</v>
      </c>
      <c r="H368" s="43">
        <f>SUM(I368:J368)</f>
        <v>22000</v>
      </c>
      <c r="I368" s="43"/>
      <c r="J368" s="43">
        <f>J372</f>
        <v>22000</v>
      </c>
      <c r="K368" s="43"/>
      <c r="L368" s="43"/>
      <c r="M368" s="43"/>
      <c r="N368" s="128"/>
      <c r="O368" s="89"/>
      <c r="P368" s="42">
        <f>Q368+S368+T368</f>
        <v>21870</v>
      </c>
      <c r="Q368" s="43">
        <f>Q376</f>
        <v>21870</v>
      </c>
      <c r="R368" s="43"/>
      <c r="S368" s="128"/>
      <c r="T368" s="43"/>
      <c r="U368" s="177"/>
      <c r="V368" s="156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</row>
    <row r="369" spans="1:84" s="20" customFormat="1" ht="16.5" customHeight="1" x14ac:dyDescent="0.2">
      <c r="A369" s="73"/>
      <c r="B369" s="73"/>
      <c r="C369" s="44"/>
      <c r="D369" s="206"/>
      <c r="E369" s="78" t="s">
        <v>93</v>
      </c>
      <c r="F369" s="45">
        <f t="shared" ref="F369:L369" si="18">F366-F367+F368</f>
        <v>493629</v>
      </c>
      <c r="G369" s="46">
        <f t="shared" si="18"/>
        <v>305759</v>
      </c>
      <c r="H369" s="45">
        <f t="shared" si="18"/>
        <v>22909</v>
      </c>
      <c r="I369" s="61"/>
      <c r="J369" s="61">
        <f t="shared" si="18"/>
        <v>22909</v>
      </c>
      <c r="K369" s="61">
        <f t="shared" si="18"/>
        <v>212850</v>
      </c>
      <c r="L369" s="61">
        <f t="shared" si="18"/>
        <v>70000</v>
      </c>
      <c r="M369" s="61"/>
      <c r="N369" s="45"/>
      <c r="O369" s="47"/>
      <c r="P369" s="46">
        <f>P366-P367+P368</f>
        <v>187870</v>
      </c>
      <c r="Q369" s="61">
        <f>Q366-Q367+Q368</f>
        <v>21870</v>
      </c>
      <c r="R369" s="61"/>
      <c r="S369" s="61"/>
      <c r="T369" s="61">
        <f>T366-T367+T368</f>
        <v>166000</v>
      </c>
      <c r="U369" s="178"/>
      <c r="V369" s="156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</row>
    <row r="370" spans="1:84" s="1" customFormat="1" ht="16.5" customHeight="1" x14ac:dyDescent="0.2">
      <c r="A370" s="48"/>
      <c r="B370" s="48"/>
      <c r="C370" s="48">
        <v>4210</v>
      </c>
      <c r="D370" s="201" t="s">
        <v>45</v>
      </c>
      <c r="E370" s="77" t="s">
        <v>90</v>
      </c>
      <c r="F370" s="41">
        <f>G370+P370</f>
        <v>0</v>
      </c>
      <c r="G370" s="42">
        <f>H370+K370+L370+M370</f>
        <v>0</v>
      </c>
      <c r="H370" s="43">
        <f>SUM(I370:J370)</f>
        <v>0</v>
      </c>
      <c r="I370" s="43"/>
      <c r="J370" s="43">
        <v>0</v>
      </c>
      <c r="K370" s="43"/>
      <c r="L370" s="43"/>
      <c r="M370" s="43"/>
      <c r="N370" s="43"/>
      <c r="O370" s="56"/>
      <c r="P370" s="57"/>
      <c r="Q370" s="43"/>
      <c r="R370" s="43"/>
      <c r="S370" s="43"/>
      <c r="T370" s="43"/>
      <c r="U370" s="178"/>
      <c r="V370" s="156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</row>
    <row r="371" spans="1:84" s="15" customFormat="1" ht="16.5" customHeight="1" x14ac:dyDescent="0.2">
      <c r="A371" s="40"/>
      <c r="B371" s="40"/>
      <c r="C371" s="48"/>
      <c r="D371" s="202"/>
      <c r="E371" s="77" t="s">
        <v>91</v>
      </c>
      <c r="F371" s="41"/>
      <c r="G371" s="42"/>
      <c r="H371" s="43"/>
      <c r="I371" s="43"/>
      <c r="J371" s="43"/>
      <c r="K371" s="43"/>
      <c r="L371" s="43"/>
      <c r="M371" s="43"/>
      <c r="N371" s="43"/>
      <c r="O371" s="56"/>
      <c r="P371" s="42"/>
      <c r="Q371" s="43"/>
      <c r="R371" s="43"/>
      <c r="S371" s="43"/>
      <c r="T371" s="43"/>
      <c r="U371" s="177"/>
      <c r="V371" s="156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</row>
    <row r="372" spans="1:84" s="15" customFormat="1" ht="16.5" customHeight="1" x14ac:dyDescent="0.2">
      <c r="A372" s="40"/>
      <c r="B372" s="40"/>
      <c r="C372" s="48"/>
      <c r="D372" s="202"/>
      <c r="E372" s="77" t="s">
        <v>92</v>
      </c>
      <c r="F372" s="41">
        <f>G372+P372</f>
        <v>22000</v>
      </c>
      <c r="G372" s="42">
        <f>H372+K372+L372+M372</f>
        <v>22000</v>
      </c>
      <c r="H372" s="43">
        <f>SUM(I372:J372)</f>
        <v>22000</v>
      </c>
      <c r="I372" s="43"/>
      <c r="J372" s="43">
        <v>22000</v>
      </c>
      <c r="K372" s="43"/>
      <c r="L372" s="43"/>
      <c r="M372" s="43"/>
      <c r="N372" s="43"/>
      <c r="O372" s="56"/>
      <c r="P372" s="42"/>
      <c r="Q372" s="43"/>
      <c r="R372" s="43"/>
      <c r="S372" s="43"/>
      <c r="T372" s="43"/>
      <c r="U372" s="177"/>
      <c r="V372" s="156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</row>
    <row r="373" spans="1:84" s="20" customFormat="1" ht="16.5" customHeight="1" x14ac:dyDescent="0.2">
      <c r="A373" s="73"/>
      <c r="B373" s="73"/>
      <c r="C373" s="44"/>
      <c r="D373" s="203"/>
      <c r="E373" s="78" t="s">
        <v>93</v>
      </c>
      <c r="F373" s="45">
        <f>F370-F371+F372</f>
        <v>22000</v>
      </c>
      <c r="G373" s="46">
        <f>G370-G371+G372</f>
        <v>22000</v>
      </c>
      <c r="H373" s="45">
        <f>H370-H371+H372</f>
        <v>22000</v>
      </c>
      <c r="I373" s="45"/>
      <c r="J373" s="45">
        <f>J370-J371+J372</f>
        <v>22000</v>
      </c>
      <c r="K373" s="45"/>
      <c r="L373" s="45"/>
      <c r="M373" s="45"/>
      <c r="N373" s="45"/>
      <c r="O373" s="47"/>
      <c r="P373" s="46"/>
      <c r="Q373" s="45"/>
      <c r="R373" s="45"/>
      <c r="S373" s="61"/>
      <c r="T373" s="61"/>
      <c r="U373" s="178"/>
      <c r="V373" s="156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</row>
    <row r="374" spans="1:84" s="10" customFormat="1" ht="16.5" customHeight="1" x14ac:dyDescent="0.2">
      <c r="A374" s="48"/>
      <c r="B374" s="48"/>
      <c r="C374" s="48">
        <v>6060</v>
      </c>
      <c r="D374" s="201" t="s">
        <v>85</v>
      </c>
      <c r="E374" s="77" t="s">
        <v>90</v>
      </c>
      <c r="F374" s="41">
        <f>G374+P374</f>
        <v>0</v>
      </c>
      <c r="G374" s="42"/>
      <c r="H374" s="43"/>
      <c r="I374" s="43"/>
      <c r="J374" s="43"/>
      <c r="K374" s="43"/>
      <c r="L374" s="43"/>
      <c r="M374" s="43"/>
      <c r="N374" s="43"/>
      <c r="O374" s="56"/>
      <c r="P374" s="42">
        <f>Q374+S374+T374</f>
        <v>0</v>
      </c>
      <c r="Q374" s="43">
        <v>0</v>
      </c>
      <c r="R374" s="43"/>
      <c r="S374" s="43"/>
      <c r="T374" s="43"/>
      <c r="U374" s="178"/>
      <c r="V374" s="156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</row>
    <row r="375" spans="1:84" s="15" customFormat="1" ht="16.5" customHeight="1" x14ac:dyDescent="0.2">
      <c r="A375" s="40"/>
      <c r="B375" s="40"/>
      <c r="C375" s="48"/>
      <c r="D375" s="202"/>
      <c r="E375" s="77" t="s">
        <v>91</v>
      </c>
      <c r="F375" s="41"/>
      <c r="G375" s="42"/>
      <c r="H375" s="43"/>
      <c r="I375" s="43"/>
      <c r="J375" s="43"/>
      <c r="K375" s="43"/>
      <c r="L375" s="43"/>
      <c r="M375" s="43"/>
      <c r="N375" s="43"/>
      <c r="O375" s="56"/>
      <c r="P375" s="42"/>
      <c r="Q375" s="43"/>
      <c r="R375" s="43"/>
      <c r="S375" s="43"/>
      <c r="T375" s="43"/>
      <c r="U375" s="177"/>
      <c r="V375" s="156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</row>
    <row r="376" spans="1:84" s="15" customFormat="1" ht="16.5" customHeight="1" x14ac:dyDescent="0.2">
      <c r="A376" s="40"/>
      <c r="B376" s="40"/>
      <c r="C376" s="48"/>
      <c r="D376" s="202"/>
      <c r="E376" s="77" t="s">
        <v>92</v>
      </c>
      <c r="F376" s="41">
        <f>G376+P376</f>
        <v>21870</v>
      </c>
      <c r="G376" s="42"/>
      <c r="H376" s="43"/>
      <c r="I376" s="43"/>
      <c r="J376" s="43"/>
      <c r="K376" s="43"/>
      <c r="L376" s="43"/>
      <c r="M376" s="43"/>
      <c r="N376" s="43"/>
      <c r="O376" s="56"/>
      <c r="P376" s="42">
        <f>Q376</f>
        <v>21870</v>
      </c>
      <c r="Q376" s="43">
        <v>21870</v>
      </c>
      <c r="R376" s="43"/>
      <c r="S376" s="43"/>
      <c r="T376" s="43"/>
      <c r="U376" s="177"/>
      <c r="V376" s="15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</row>
    <row r="377" spans="1:84" s="20" customFormat="1" ht="16.5" customHeight="1" x14ac:dyDescent="0.2">
      <c r="A377" s="73"/>
      <c r="B377" s="73"/>
      <c r="C377" s="44"/>
      <c r="D377" s="203"/>
      <c r="E377" s="78" t="s">
        <v>93</v>
      </c>
      <c r="F377" s="45">
        <f>F374-F375+F376</f>
        <v>21870</v>
      </c>
      <c r="G377" s="46"/>
      <c r="H377" s="45"/>
      <c r="I377" s="45"/>
      <c r="J377" s="45"/>
      <c r="K377" s="45"/>
      <c r="L377" s="45"/>
      <c r="M377" s="45"/>
      <c r="N377" s="45"/>
      <c r="O377" s="47"/>
      <c r="P377" s="46">
        <f>P374-P375+P376</f>
        <v>21870</v>
      </c>
      <c r="Q377" s="45">
        <f>Q374-Q375+Q376</f>
        <v>21870</v>
      </c>
      <c r="R377" s="45"/>
      <c r="S377" s="61"/>
      <c r="T377" s="61"/>
      <c r="U377" s="178"/>
      <c r="V377" s="156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</row>
    <row r="378" spans="1:84" s="127" customFormat="1" ht="16.5" customHeight="1" x14ac:dyDescent="0.2">
      <c r="A378" s="98"/>
      <c r="B378" s="98"/>
      <c r="C378" s="198" t="s">
        <v>98</v>
      </c>
      <c r="D378" s="199"/>
      <c r="E378" s="199"/>
      <c r="F378" s="199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  <c r="T378" s="200"/>
      <c r="U378" s="182"/>
      <c r="V378" s="157"/>
    </row>
    <row r="379" spans="1:84" s="127" customFormat="1" ht="16.5" customHeight="1" x14ac:dyDescent="0.2">
      <c r="A379" s="98"/>
      <c r="B379" s="40"/>
      <c r="C379" s="192" t="s">
        <v>365</v>
      </c>
      <c r="D379" s="193"/>
      <c r="E379" s="193"/>
      <c r="F379" s="193"/>
      <c r="G379" s="193"/>
      <c r="H379" s="193"/>
      <c r="I379" s="193"/>
      <c r="J379" s="193"/>
      <c r="K379" s="193"/>
      <c r="L379" s="193"/>
      <c r="M379" s="193"/>
      <c r="N379" s="193"/>
      <c r="O379" s="193"/>
      <c r="P379" s="193"/>
      <c r="Q379" s="193"/>
      <c r="R379" s="193"/>
      <c r="S379" s="193"/>
      <c r="T379" s="194"/>
      <c r="U379" s="182"/>
      <c r="V379" s="157"/>
    </row>
    <row r="380" spans="1:84" s="127" customFormat="1" ht="16.5" customHeight="1" x14ac:dyDescent="0.2">
      <c r="A380" s="98"/>
      <c r="B380" s="40"/>
      <c r="C380" s="192" t="s">
        <v>383</v>
      </c>
      <c r="D380" s="193"/>
      <c r="E380" s="193"/>
      <c r="F380" s="193"/>
      <c r="G380" s="193"/>
      <c r="H380" s="193"/>
      <c r="I380" s="193"/>
      <c r="J380" s="193"/>
      <c r="K380" s="193"/>
      <c r="L380" s="193"/>
      <c r="M380" s="193"/>
      <c r="N380" s="193"/>
      <c r="O380" s="193"/>
      <c r="P380" s="193"/>
      <c r="Q380" s="193"/>
      <c r="R380" s="193"/>
      <c r="S380" s="193"/>
      <c r="T380" s="194"/>
      <c r="U380" s="182"/>
      <c r="V380" s="157"/>
    </row>
    <row r="381" spans="1:84" s="127" customFormat="1" ht="42" customHeight="1" x14ac:dyDescent="0.2">
      <c r="A381" s="98"/>
      <c r="B381" s="40"/>
      <c r="C381" s="192" t="s">
        <v>398</v>
      </c>
      <c r="D381" s="193"/>
      <c r="E381" s="193"/>
      <c r="F381" s="193"/>
      <c r="G381" s="193"/>
      <c r="H381" s="193"/>
      <c r="I381" s="193"/>
      <c r="J381" s="193"/>
      <c r="K381" s="193"/>
      <c r="L381" s="193"/>
      <c r="M381" s="193"/>
      <c r="N381" s="193"/>
      <c r="O381" s="193"/>
      <c r="P381" s="193"/>
      <c r="Q381" s="193"/>
      <c r="R381" s="193"/>
      <c r="S381" s="193"/>
      <c r="T381" s="194"/>
      <c r="U381" s="182"/>
      <c r="V381" s="157"/>
    </row>
    <row r="382" spans="1:84" s="127" customFormat="1" ht="16.5" customHeight="1" x14ac:dyDescent="0.2">
      <c r="A382" s="98"/>
      <c r="B382" s="40"/>
      <c r="C382" s="192" t="s">
        <v>366</v>
      </c>
      <c r="D382" s="193"/>
      <c r="E382" s="193"/>
      <c r="F382" s="193"/>
      <c r="G382" s="193"/>
      <c r="H382" s="193"/>
      <c r="I382" s="193"/>
      <c r="J382" s="193"/>
      <c r="K382" s="193"/>
      <c r="L382" s="193"/>
      <c r="M382" s="193"/>
      <c r="N382" s="193"/>
      <c r="O382" s="193"/>
      <c r="P382" s="193"/>
      <c r="Q382" s="193"/>
      <c r="R382" s="193"/>
      <c r="S382" s="193"/>
      <c r="T382" s="194"/>
      <c r="U382" s="182"/>
      <c r="V382" s="157"/>
    </row>
    <row r="383" spans="1:84" s="127" customFormat="1" ht="28.5" customHeight="1" x14ac:dyDescent="0.2">
      <c r="A383" s="98"/>
      <c r="B383" s="40"/>
      <c r="C383" s="195" t="s">
        <v>399</v>
      </c>
      <c r="D383" s="196"/>
      <c r="E383" s="196"/>
      <c r="F383" s="196"/>
      <c r="G383" s="196"/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7"/>
      <c r="U383" s="182"/>
      <c r="V383" s="157"/>
    </row>
    <row r="384" spans="1:84" s="10" customFormat="1" ht="16.5" customHeight="1" x14ac:dyDescent="0.2">
      <c r="A384" s="40"/>
      <c r="B384" s="49">
        <v>75414</v>
      </c>
      <c r="C384" s="50"/>
      <c r="D384" s="90" t="s">
        <v>6</v>
      </c>
      <c r="E384" s="117" t="s">
        <v>90</v>
      </c>
      <c r="F384" s="60">
        <f>G384+P384</f>
        <v>10751</v>
      </c>
      <c r="G384" s="38">
        <f>H384+K384+L384+M384</f>
        <v>10751</v>
      </c>
      <c r="H384" s="39">
        <f>SUM(I384:J384)</f>
        <v>10751</v>
      </c>
      <c r="I384" s="54"/>
      <c r="J384" s="39">
        <v>10751</v>
      </c>
      <c r="K384" s="54"/>
      <c r="L384" s="54"/>
      <c r="M384" s="54"/>
      <c r="N384" s="54"/>
      <c r="O384" s="55"/>
      <c r="P384" s="59"/>
      <c r="Q384" s="54"/>
      <c r="R384" s="54"/>
      <c r="S384" s="54"/>
      <c r="T384" s="54"/>
      <c r="U384" s="177"/>
      <c r="V384" s="156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</row>
    <row r="385" spans="1:84" s="15" customFormat="1" ht="16.5" customHeight="1" x14ac:dyDescent="0.2">
      <c r="A385" s="40"/>
      <c r="B385" s="40"/>
      <c r="C385" s="48"/>
      <c r="D385" s="91"/>
      <c r="E385" s="77" t="s">
        <v>91</v>
      </c>
      <c r="F385" s="41">
        <f>G385+P385</f>
        <v>6288</v>
      </c>
      <c r="G385" s="42">
        <f>H385+K385+L385+M385</f>
        <v>6288</v>
      </c>
      <c r="H385" s="43">
        <f>SUM(I385:J385)</f>
        <v>6288</v>
      </c>
      <c r="I385" s="128"/>
      <c r="J385" s="43">
        <f>J389+J393+J397+J401</f>
        <v>6288</v>
      </c>
      <c r="K385" s="128"/>
      <c r="L385" s="128"/>
      <c r="M385" s="128"/>
      <c r="N385" s="128"/>
      <c r="O385" s="89"/>
      <c r="P385" s="57"/>
      <c r="Q385" s="128"/>
      <c r="R385" s="128"/>
      <c r="S385" s="128"/>
      <c r="T385" s="128"/>
      <c r="U385" s="177"/>
      <c r="V385" s="156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</row>
    <row r="386" spans="1:84" s="15" customFormat="1" ht="16.5" customHeight="1" x14ac:dyDescent="0.2">
      <c r="A386" s="40"/>
      <c r="B386" s="40"/>
      <c r="C386" s="48"/>
      <c r="D386" s="91"/>
      <c r="E386" s="77" t="s">
        <v>92</v>
      </c>
      <c r="F386" s="41"/>
      <c r="G386" s="42"/>
      <c r="H386" s="43"/>
      <c r="I386" s="128"/>
      <c r="J386" s="43"/>
      <c r="K386" s="128"/>
      <c r="L386" s="128"/>
      <c r="M386" s="128"/>
      <c r="N386" s="128"/>
      <c r="O386" s="89"/>
      <c r="P386" s="57"/>
      <c r="Q386" s="128"/>
      <c r="R386" s="128"/>
      <c r="S386" s="128"/>
      <c r="T386" s="128"/>
      <c r="U386" s="177"/>
      <c r="V386" s="15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</row>
    <row r="387" spans="1:84" s="20" customFormat="1" ht="16.5" customHeight="1" x14ac:dyDescent="0.2">
      <c r="A387" s="73"/>
      <c r="B387" s="73"/>
      <c r="C387" s="44"/>
      <c r="D387" s="92"/>
      <c r="E387" s="78" t="s">
        <v>93</v>
      </c>
      <c r="F387" s="45">
        <f>F384-F385+F386</f>
        <v>4463</v>
      </c>
      <c r="G387" s="46">
        <f>G384-G385+G386</f>
        <v>4463</v>
      </c>
      <c r="H387" s="45">
        <f>H384-H385+H386</f>
        <v>4463</v>
      </c>
      <c r="I387" s="45"/>
      <c r="J387" s="45">
        <f>J384-J385+J386</f>
        <v>4463</v>
      </c>
      <c r="K387" s="45"/>
      <c r="L387" s="45"/>
      <c r="M387" s="45"/>
      <c r="N387" s="45"/>
      <c r="O387" s="47"/>
      <c r="P387" s="46"/>
      <c r="Q387" s="45"/>
      <c r="R387" s="45"/>
      <c r="S387" s="61"/>
      <c r="T387" s="61"/>
      <c r="U387" s="178"/>
      <c r="V387" s="156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</row>
    <row r="388" spans="1:84" s="10" customFormat="1" ht="16.5" customHeight="1" x14ac:dyDescent="0.2">
      <c r="A388" s="48"/>
      <c r="B388" s="48"/>
      <c r="C388" s="48">
        <v>4210</v>
      </c>
      <c r="D388" s="201" t="s">
        <v>45</v>
      </c>
      <c r="E388" s="77" t="s">
        <v>90</v>
      </c>
      <c r="F388" s="41">
        <f>G388+P388</f>
        <v>1000</v>
      </c>
      <c r="G388" s="42">
        <f>H388+K388+L388+M388</f>
        <v>1000</v>
      </c>
      <c r="H388" s="43">
        <f>SUM(I388:J388)</f>
        <v>1000</v>
      </c>
      <c r="I388" s="43"/>
      <c r="J388" s="43">
        <v>1000</v>
      </c>
      <c r="K388" s="43"/>
      <c r="L388" s="43"/>
      <c r="M388" s="43"/>
      <c r="N388" s="43"/>
      <c r="O388" s="56"/>
      <c r="P388" s="57"/>
      <c r="Q388" s="43"/>
      <c r="R388" s="43"/>
      <c r="S388" s="43"/>
      <c r="T388" s="43"/>
      <c r="U388" s="178"/>
      <c r="V388" s="156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</row>
    <row r="389" spans="1:84" s="15" customFormat="1" ht="16.5" customHeight="1" x14ac:dyDescent="0.2">
      <c r="A389" s="40"/>
      <c r="B389" s="40"/>
      <c r="C389" s="48"/>
      <c r="D389" s="202"/>
      <c r="E389" s="77" t="s">
        <v>91</v>
      </c>
      <c r="F389" s="41">
        <f>G389+P389</f>
        <v>1000</v>
      </c>
      <c r="G389" s="42">
        <f>H389+K389+L389+M389</f>
        <v>1000</v>
      </c>
      <c r="H389" s="43">
        <f>SUM(I389:J389)</f>
        <v>1000</v>
      </c>
      <c r="I389" s="43"/>
      <c r="J389" s="43">
        <v>1000</v>
      </c>
      <c r="K389" s="43"/>
      <c r="L389" s="43"/>
      <c r="M389" s="43"/>
      <c r="N389" s="43"/>
      <c r="O389" s="56"/>
      <c r="P389" s="42"/>
      <c r="Q389" s="43"/>
      <c r="R389" s="43"/>
      <c r="S389" s="43"/>
      <c r="T389" s="43"/>
      <c r="U389" s="178"/>
      <c r="V389" s="156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</row>
    <row r="390" spans="1:84" s="15" customFormat="1" ht="16.5" customHeight="1" x14ac:dyDescent="0.2">
      <c r="A390" s="40"/>
      <c r="B390" s="40"/>
      <c r="C390" s="48"/>
      <c r="D390" s="202"/>
      <c r="E390" s="77" t="s">
        <v>92</v>
      </c>
      <c r="F390" s="41"/>
      <c r="G390" s="42"/>
      <c r="H390" s="43"/>
      <c r="I390" s="43"/>
      <c r="J390" s="43"/>
      <c r="K390" s="43"/>
      <c r="L390" s="43"/>
      <c r="M390" s="43"/>
      <c r="N390" s="43"/>
      <c r="O390" s="56"/>
      <c r="P390" s="42"/>
      <c r="Q390" s="43"/>
      <c r="R390" s="43"/>
      <c r="S390" s="43"/>
      <c r="T390" s="43"/>
      <c r="U390" s="178"/>
      <c r="V390" s="156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</row>
    <row r="391" spans="1:84" s="20" customFormat="1" ht="16.5" customHeight="1" x14ac:dyDescent="0.2">
      <c r="A391" s="73"/>
      <c r="B391" s="73"/>
      <c r="C391" s="44"/>
      <c r="D391" s="203"/>
      <c r="E391" s="78" t="s">
        <v>93</v>
      </c>
      <c r="F391" s="45">
        <f>F388-F389+F390</f>
        <v>0</v>
      </c>
      <c r="G391" s="46">
        <f>G388-G389+G390</f>
        <v>0</v>
      </c>
      <c r="H391" s="45">
        <f>H388-H389+H390</f>
        <v>0</v>
      </c>
      <c r="I391" s="45"/>
      <c r="J391" s="45">
        <f>J388-J389+J390</f>
        <v>0</v>
      </c>
      <c r="K391" s="45"/>
      <c r="L391" s="45"/>
      <c r="M391" s="45"/>
      <c r="N391" s="45"/>
      <c r="O391" s="47"/>
      <c r="P391" s="46"/>
      <c r="Q391" s="45"/>
      <c r="R391" s="45"/>
      <c r="S391" s="61"/>
      <c r="T391" s="61"/>
      <c r="U391" s="178"/>
      <c r="V391" s="156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</row>
    <row r="392" spans="1:84" s="1" customFormat="1" ht="16.5" customHeight="1" x14ac:dyDescent="0.2">
      <c r="A392" s="48"/>
      <c r="B392" s="48"/>
      <c r="C392" s="48">
        <v>4260</v>
      </c>
      <c r="D392" s="84" t="s">
        <v>46</v>
      </c>
      <c r="E392" s="77" t="s">
        <v>90</v>
      </c>
      <c r="F392" s="41">
        <f>G392+P392</f>
        <v>7051</v>
      </c>
      <c r="G392" s="42">
        <f>H392+K392+L392+M392</f>
        <v>7051</v>
      </c>
      <c r="H392" s="43">
        <f>SUM(I392:J392)</f>
        <v>7051</v>
      </c>
      <c r="I392" s="43"/>
      <c r="J392" s="43">
        <v>7051</v>
      </c>
      <c r="K392" s="43"/>
      <c r="L392" s="43"/>
      <c r="M392" s="43"/>
      <c r="N392" s="43"/>
      <c r="O392" s="56"/>
      <c r="P392" s="57"/>
      <c r="Q392" s="43"/>
      <c r="R392" s="43"/>
      <c r="S392" s="43"/>
      <c r="T392" s="43"/>
      <c r="U392" s="178"/>
      <c r="V392" s="156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</row>
    <row r="393" spans="1:84" s="15" customFormat="1" ht="16.5" customHeight="1" x14ac:dyDescent="0.2">
      <c r="A393" s="40"/>
      <c r="B393" s="40"/>
      <c r="C393" s="48"/>
      <c r="D393" s="85"/>
      <c r="E393" s="77" t="s">
        <v>91</v>
      </c>
      <c r="F393" s="41">
        <f>G393+P393</f>
        <v>2788</v>
      </c>
      <c r="G393" s="42">
        <f>H393+K393+L393+M393</f>
        <v>2788</v>
      </c>
      <c r="H393" s="43">
        <f>SUM(I393:J393)</f>
        <v>2788</v>
      </c>
      <c r="I393" s="43"/>
      <c r="J393" s="43">
        <v>2788</v>
      </c>
      <c r="K393" s="43"/>
      <c r="L393" s="43"/>
      <c r="M393" s="43"/>
      <c r="N393" s="43"/>
      <c r="O393" s="56"/>
      <c r="P393" s="42"/>
      <c r="Q393" s="43"/>
      <c r="R393" s="43"/>
      <c r="S393" s="43"/>
      <c r="T393" s="43"/>
      <c r="U393" s="177"/>
      <c r="V393" s="156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</row>
    <row r="394" spans="1:84" s="15" customFormat="1" ht="16.5" customHeight="1" x14ac:dyDescent="0.2">
      <c r="A394" s="40"/>
      <c r="B394" s="40"/>
      <c r="C394" s="48"/>
      <c r="D394" s="85"/>
      <c r="E394" s="77" t="s">
        <v>92</v>
      </c>
      <c r="F394" s="41"/>
      <c r="G394" s="42"/>
      <c r="H394" s="43"/>
      <c r="I394" s="43"/>
      <c r="J394" s="43"/>
      <c r="K394" s="43"/>
      <c r="L394" s="43"/>
      <c r="M394" s="43"/>
      <c r="N394" s="43"/>
      <c r="O394" s="56"/>
      <c r="P394" s="42"/>
      <c r="Q394" s="43"/>
      <c r="R394" s="43"/>
      <c r="S394" s="43"/>
      <c r="T394" s="43"/>
      <c r="U394" s="177"/>
      <c r="V394" s="156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</row>
    <row r="395" spans="1:84" s="20" customFormat="1" ht="16.5" customHeight="1" x14ac:dyDescent="0.2">
      <c r="A395" s="73"/>
      <c r="B395" s="73"/>
      <c r="C395" s="44"/>
      <c r="D395" s="86"/>
      <c r="E395" s="78" t="s">
        <v>93</v>
      </c>
      <c r="F395" s="45">
        <f>F392-F393+F394</f>
        <v>4263</v>
      </c>
      <c r="G395" s="46">
        <f>G392-G393+G394</f>
        <v>4263</v>
      </c>
      <c r="H395" s="45">
        <f>H392-H393+H394</f>
        <v>4263</v>
      </c>
      <c r="I395" s="45"/>
      <c r="J395" s="45">
        <f>J392-J393+J394</f>
        <v>4263</v>
      </c>
      <c r="K395" s="45"/>
      <c r="L395" s="45"/>
      <c r="M395" s="45"/>
      <c r="N395" s="45"/>
      <c r="O395" s="47"/>
      <c r="P395" s="46"/>
      <c r="Q395" s="45"/>
      <c r="R395" s="45"/>
      <c r="S395" s="61"/>
      <c r="T395" s="61"/>
      <c r="U395" s="178"/>
      <c r="V395" s="156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</row>
    <row r="396" spans="1:84" s="1" customFormat="1" ht="16.5" customHeight="1" x14ac:dyDescent="0.2">
      <c r="A396" s="48"/>
      <c r="B396" s="48"/>
      <c r="C396" s="48">
        <v>4270</v>
      </c>
      <c r="D396" s="201" t="s">
        <v>47</v>
      </c>
      <c r="E396" s="77" t="s">
        <v>90</v>
      </c>
      <c r="F396" s="41">
        <f>G396+P396</f>
        <v>2000</v>
      </c>
      <c r="G396" s="42">
        <f>H396+K396+L396+M396</f>
        <v>2000</v>
      </c>
      <c r="H396" s="43">
        <f>SUM(I396:J396)</f>
        <v>2000</v>
      </c>
      <c r="I396" s="43"/>
      <c r="J396" s="43">
        <v>2000</v>
      </c>
      <c r="K396" s="43"/>
      <c r="L396" s="43"/>
      <c r="M396" s="43"/>
      <c r="N396" s="43"/>
      <c r="O396" s="56"/>
      <c r="P396" s="57"/>
      <c r="Q396" s="43"/>
      <c r="R396" s="43"/>
      <c r="S396" s="43"/>
      <c r="T396" s="43"/>
      <c r="U396" s="178"/>
      <c r="V396" s="15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</row>
    <row r="397" spans="1:84" s="15" customFormat="1" ht="16.5" customHeight="1" x14ac:dyDescent="0.2">
      <c r="A397" s="40"/>
      <c r="B397" s="40"/>
      <c r="C397" s="48"/>
      <c r="D397" s="202"/>
      <c r="E397" s="77" t="s">
        <v>91</v>
      </c>
      <c r="F397" s="41">
        <f>G397+P397</f>
        <v>2000</v>
      </c>
      <c r="G397" s="42">
        <f>H397+K397+L397+M397</f>
        <v>2000</v>
      </c>
      <c r="H397" s="43">
        <f>SUM(I397:J397)</f>
        <v>2000</v>
      </c>
      <c r="I397" s="43"/>
      <c r="J397" s="43">
        <v>2000</v>
      </c>
      <c r="K397" s="43"/>
      <c r="L397" s="43"/>
      <c r="M397" s="43"/>
      <c r="N397" s="43"/>
      <c r="O397" s="56"/>
      <c r="P397" s="42"/>
      <c r="Q397" s="43"/>
      <c r="R397" s="43"/>
      <c r="S397" s="43"/>
      <c r="T397" s="43"/>
      <c r="U397" s="177"/>
      <c r="V397" s="156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</row>
    <row r="398" spans="1:84" s="15" customFormat="1" ht="16.5" customHeight="1" x14ac:dyDescent="0.2">
      <c r="A398" s="40"/>
      <c r="B398" s="40"/>
      <c r="C398" s="48"/>
      <c r="D398" s="202"/>
      <c r="E398" s="77" t="s">
        <v>92</v>
      </c>
      <c r="F398" s="41"/>
      <c r="G398" s="42"/>
      <c r="H398" s="43"/>
      <c r="I398" s="43"/>
      <c r="J398" s="43"/>
      <c r="K398" s="43"/>
      <c r="L398" s="43"/>
      <c r="M398" s="43"/>
      <c r="N398" s="43"/>
      <c r="O398" s="56"/>
      <c r="P398" s="42"/>
      <c r="Q398" s="43"/>
      <c r="R398" s="43"/>
      <c r="S398" s="43"/>
      <c r="T398" s="43"/>
      <c r="U398" s="177"/>
      <c r="V398" s="156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</row>
    <row r="399" spans="1:84" s="20" customFormat="1" ht="16.5" customHeight="1" x14ac:dyDescent="0.2">
      <c r="A399" s="73"/>
      <c r="B399" s="73"/>
      <c r="C399" s="44"/>
      <c r="D399" s="203"/>
      <c r="E399" s="78" t="s">
        <v>93</v>
      </c>
      <c r="F399" s="45">
        <f>F396-F397+F398</f>
        <v>0</v>
      </c>
      <c r="G399" s="46">
        <f>G396-G397+G398</f>
        <v>0</v>
      </c>
      <c r="H399" s="45">
        <f>H396-H397+H398</f>
        <v>0</v>
      </c>
      <c r="I399" s="45"/>
      <c r="J399" s="45">
        <f>J396-J397+J398</f>
        <v>0</v>
      </c>
      <c r="K399" s="45"/>
      <c r="L399" s="45"/>
      <c r="M399" s="45"/>
      <c r="N399" s="45"/>
      <c r="O399" s="47"/>
      <c r="P399" s="46"/>
      <c r="Q399" s="45"/>
      <c r="R399" s="45"/>
      <c r="S399" s="61"/>
      <c r="T399" s="61"/>
      <c r="U399" s="178"/>
      <c r="V399" s="156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</row>
    <row r="400" spans="1:84" s="1" customFormat="1" ht="16.5" customHeight="1" x14ac:dyDescent="0.2">
      <c r="A400" s="48"/>
      <c r="B400" s="48"/>
      <c r="C400" s="48">
        <v>4700</v>
      </c>
      <c r="D400" s="201" t="s">
        <v>60</v>
      </c>
      <c r="E400" s="77" t="s">
        <v>90</v>
      </c>
      <c r="F400" s="41">
        <f>G400+P400</f>
        <v>500</v>
      </c>
      <c r="G400" s="42">
        <f>H400+K400+L400+M400</f>
        <v>500</v>
      </c>
      <c r="H400" s="43">
        <f>SUM(I400:J400)</f>
        <v>500</v>
      </c>
      <c r="I400" s="43"/>
      <c r="J400" s="43">
        <v>500</v>
      </c>
      <c r="K400" s="43"/>
      <c r="L400" s="43"/>
      <c r="M400" s="43"/>
      <c r="N400" s="43"/>
      <c r="O400" s="56"/>
      <c r="P400" s="57"/>
      <c r="Q400" s="43"/>
      <c r="R400" s="43"/>
      <c r="S400" s="43"/>
      <c r="T400" s="43"/>
      <c r="U400" s="178"/>
      <c r="V400" s="156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</row>
    <row r="401" spans="1:84" s="15" customFormat="1" ht="16.5" customHeight="1" x14ac:dyDescent="0.2">
      <c r="A401" s="40"/>
      <c r="B401" s="40"/>
      <c r="C401" s="48"/>
      <c r="D401" s="202"/>
      <c r="E401" s="77" t="s">
        <v>91</v>
      </c>
      <c r="F401" s="41">
        <f>G401+P401</f>
        <v>500</v>
      </c>
      <c r="G401" s="42">
        <f>H401+K401+L401+M401</f>
        <v>500</v>
      </c>
      <c r="H401" s="43">
        <f>SUM(I401:J401)</f>
        <v>500</v>
      </c>
      <c r="I401" s="43"/>
      <c r="J401" s="43">
        <v>500</v>
      </c>
      <c r="K401" s="43"/>
      <c r="L401" s="43"/>
      <c r="M401" s="43"/>
      <c r="N401" s="43"/>
      <c r="O401" s="56"/>
      <c r="P401" s="42"/>
      <c r="Q401" s="43"/>
      <c r="R401" s="43"/>
      <c r="S401" s="43"/>
      <c r="T401" s="43"/>
      <c r="U401" s="177"/>
      <c r="V401" s="156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</row>
    <row r="402" spans="1:84" s="15" customFormat="1" ht="16.5" customHeight="1" x14ac:dyDescent="0.2">
      <c r="A402" s="40"/>
      <c r="B402" s="40"/>
      <c r="C402" s="48"/>
      <c r="D402" s="202"/>
      <c r="E402" s="77" t="s">
        <v>92</v>
      </c>
      <c r="F402" s="41"/>
      <c r="G402" s="42"/>
      <c r="H402" s="43"/>
      <c r="I402" s="43"/>
      <c r="J402" s="43"/>
      <c r="K402" s="43"/>
      <c r="L402" s="43"/>
      <c r="M402" s="43"/>
      <c r="N402" s="43"/>
      <c r="O402" s="56"/>
      <c r="P402" s="42"/>
      <c r="Q402" s="43"/>
      <c r="R402" s="43"/>
      <c r="S402" s="43"/>
      <c r="T402" s="43"/>
      <c r="U402" s="177"/>
      <c r="V402" s="156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</row>
    <row r="403" spans="1:84" s="20" customFormat="1" ht="16.5" customHeight="1" x14ac:dyDescent="0.2">
      <c r="A403" s="73"/>
      <c r="B403" s="73"/>
      <c r="C403" s="44"/>
      <c r="D403" s="203"/>
      <c r="E403" s="78" t="s">
        <v>93</v>
      </c>
      <c r="F403" s="45">
        <f>F400-F401+F402</f>
        <v>0</v>
      </c>
      <c r="G403" s="46">
        <f>G400-G401+G402</f>
        <v>0</v>
      </c>
      <c r="H403" s="45">
        <f>H400-H401+H402</f>
        <v>0</v>
      </c>
      <c r="I403" s="45"/>
      <c r="J403" s="45">
        <f>J400-J401+J402</f>
        <v>0</v>
      </c>
      <c r="K403" s="45"/>
      <c r="L403" s="45"/>
      <c r="M403" s="45"/>
      <c r="N403" s="45"/>
      <c r="O403" s="47"/>
      <c r="P403" s="46"/>
      <c r="Q403" s="45"/>
      <c r="R403" s="45"/>
      <c r="S403" s="61"/>
      <c r="T403" s="61"/>
      <c r="U403" s="178"/>
      <c r="V403" s="156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</row>
    <row r="404" spans="1:84" s="127" customFormat="1" ht="16.5" customHeight="1" x14ac:dyDescent="0.2">
      <c r="A404" s="98"/>
      <c r="B404" s="98"/>
      <c r="C404" s="198" t="s">
        <v>98</v>
      </c>
      <c r="D404" s="199"/>
      <c r="E404" s="199"/>
      <c r="F404" s="199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  <c r="T404" s="200"/>
      <c r="U404" s="182"/>
      <c r="V404" s="157"/>
    </row>
    <row r="405" spans="1:84" s="127" customFormat="1" ht="16.5" customHeight="1" x14ac:dyDescent="0.2">
      <c r="A405" s="98"/>
      <c r="B405" s="40"/>
      <c r="C405" s="192" t="s">
        <v>198</v>
      </c>
      <c r="D405" s="193"/>
      <c r="E405" s="193"/>
      <c r="F405" s="193"/>
      <c r="G405" s="193"/>
      <c r="H405" s="193"/>
      <c r="I405" s="193"/>
      <c r="J405" s="193"/>
      <c r="K405" s="193"/>
      <c r="L405" s="193"/>
      <c r="M405" s="193"/>
      <c r="N405" s="193"/>
      <c r="O405" s="193"/>
      <c r="P405" s="193"/>
      <c r="Q405" s="193"/>
      <c r="R405" s="193"/>
      <c r="S405" s="193"/>
      <c r="T405" s="194"/>
      <c r="U405" s="182"/>
      <c r="V405" s="157"/>
    </row>
    <row r="406" spans="1:84" s="127" customFormat="1" ht="16.5" customHeight="1" x14ac:dyDescent="0.2">
      <c r="A406" s="98"/>
      <c r="B406" s="40"/>
      <c r="C406" s="192" t="s">
        <v>195</v>
      </c>
      <c r="D406" s="193"/>
      <c r="E406" s="193"/>
      <c r="F406" s="193"/>
      <c r="G406" s="193"/>
      <c r="H406" s="193"/>
      <c r="I406" s="193"/>
      <c r="J406" s="193"/>
      <c r="K406" s="193"/>
      <c r="L406" s="193"/>
      <c r="M406" s="193"/>
      <c r="N406" s="193"/>
      <c r="O406" s="193"/>
      <c r="P406" s="193"/>
      <c r="Q406" s="193"/>
      <c r="R406" s="193"/>
      <c r="S406" s="193"/>
      <c r="T406" s="194"/>
      <c r="U406" s="182"/>
      <c r="V406" s="157"/>
    </row>
    <row r="407" spans="1:84" s="127" customFormat="1" ht="16.5" customHeight="1" x14ac:dyDescent="0.2">
      <c r="A407" s="98"/>
      <c r="B407" s="40"/>
      <c r="C407" s="192" t="s">
        <v>196</v>
      </c>
      <c r="D407" s="193"/>
      <c r="E407" s="193"/>
      <c r="F407" s="193"/>
      <c r="G407" s="193"/>
      <c r="H407" s="193"/>
      <c r="I407" s="193"/>
      <c r="J407" s="193"/>
      <c r="K407" s="193"/>
      <c r="L407" s="193"/>
      <c r="M407" s="193"/>
      <c r="N407" s="193"/>
      <c r="O407" s="193"/>
      <c r="P407" s="193"/>
      <c r="Q407" s="193"/>
      <c r="R407" s="193"/>
      <c r="S407" s="193"/>
      <c r="T407" s="194"/>
      <c r="U407" s="182"/>
      <c r="V407" s="157"/>
    </row>
    <row r="408" spans="1:84" s="127" customFormat="1" ht="16.5" customHeight="1" x14ac:dyDescent="0.2">
      <c r="A408" s="98"/>
      <c r="B408" s="40"/>
      <c r="C408" s="192" t="s">
        <v>197</v>
      </c>
      <c r="D408" s="193"/>
      <c r="E408" s="193"/>
      <c r="F408" s="193"/>
      <c r="G408" s="193"/>
      <c r="H408" s="193"/>
      <c r="I408" s="193"/>
      <c r="J408" s="193"/>
      <c r="K408" s="193"/>
      <c r="L408" s="193"/>
      <c r="M408" s="193"/>
      <c r="N408" s="193"/>
      <c r="O408" s="193"/>
      <c r="P408" s="193"/>
      <c r="Q408" s="193"/>
      <c r="R408" s="193"/>
      <c r="S408" s="193"/>
      <c r="T408" s="194"/>
      <c r="U408" s="182"/>
      <c r="V408" s="157"/>
    </row>
    <row r="409" spans="1:84" s="127" customFormat="1" ht="16.5" customHeight="1" x14ac:dyDescent="0.2">
      <c r="A409" s="98"/>
      <c r="B409" s="40"/>
      <c r="C409" s="195" t="s">
        <v>199</v>
      </c>
      <c r="D409" s="196"/>
      <c r="E409" s="196"/>
      <c r="F409" s="196"/>
      <c r="G409" s="196"/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7"/>
      <c r="U409" s="182"/>
      <c r="V409" s="157"/>
    </row>
    <row r="410" spans="1:84" s="1" customFormat="1" ht="16.5" customHeight="1" x14ac:dyDescent="0.2">
      <c r="A410" s="40"/>
      <c r="B410" s="49">
        <v>75416</v>
      </c>
      <c r="C410" s="50"/>
      <c r="D410" s="204" t="s">
        <v>99</v>
      </c>
      <c r="E410" s="77" t="s">
        <v>90</v>
      </c>
      <c r="F410" s="37">
        <f>G410+P410</f>
        <v>1369936</v>
      </c>
      <c r="G410" s="38">
        <f>H410+K410+L410+M410</f>
        <v>1289936</v>
      </c>
      <c r="H410" s="39">
        <f>SUM(I410:J410)</f>
        <v>1285056</v>
      </c>
      <c r="I410" s="39">
        <v>1154284</v>
      </c>
      <c r="J410" s="39">
        <v>130772</v>
      </c>
      <c r="K410" s="39"/>
      <c r="L410" s="43">
        <v>4880</v>
      </c>
      <c r="M410" s="54"/>
      <c r="N410" s="54"/>
      <c r="O410" s="55"/>
      <c r="P410" s="42">
        <f>Q410+S410+T410</f>
        <v>80000</v>
      </c>
      <c r="Q410" s="39">
        <v>80000</v>
      </c>
      <c r="R410" s="54"/>
      <c r="S410" s="54"/>
      <c r="T410" s="54"/>
      <c r="U410" s="177"/>
      <c r="V410" s="156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</row>
    <row r="411" spans="1:84" s="15" customFormat="1" ht="16.5" customHeight="1" x14ac:dyDescent="0.2">
      <c r="A411" s="40"/>
      <c r="B411" s="40"/>
      <c r="C411" s="48"/>
      <c r="D411" s="205"/>
      <c r="E411" s="77" t="s">
        <v>91</v>
      </c>
      <c r="F411" s="41">
        <f>G411+P411</f>
        <v>1200</v>
      </c>
      <c r="G411" s="42">
        <f>H411+K411+L411+M411</f>
        <v>1200</v>
      </c>
      <c r="H411" s="43"/>
      <c r="I411" s="43"/>
      <c r="J411" s="43"/>
      <c r="K411" s="43"/>
      <c r="L411" s="43">
        <f>L415</f>
        <v>1200</v>
      </c>
      <c r="M411" s="128"/>
      <c r="N411" s="128"/>
      <c r="O411" s="89"/>
      <c r="P411" s="42"/>
      <c r="Q411" s="43"/>
      <c r="R411" s="128"/>
      <c r="S411" s="128"/>
      <c r="T411" s="128"/>
      <c r="U411" s="177"/>
      <c r="V411" s="156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</row>
    <row r="412" spans="1:84" s="15" customFormat="1" ht="16.5" customHeight="1" x14ac:dyDescent="0.2">
      <c r="A412" s="40"/>
      <c r="B412" s="40"/>
      <c r="C412" s="48"/>
      <c r="D412" s="205"/>
      <c r="E412" s="77" t="s">
        <v>92</v>
      </c>
      <c r="F412" s="41">
        <f>G412+P412</f>
        <v>8000</v>
      </c>
      <c r="G412" s="42">
        <f>H412+K412+L412+M412</f>
        <v>8000</v>
      </c>
      <c r="H412" s="43">
        <f t="shared" ref="H412" si="19">SUM(I412:J412)</f>
        <v>8000</v>
      </c>
      <c r="I412" s="43">
        <f>I420</f>
        <v>8000</v>
      </c>
      <c r="J412" s="43"/>
      <c r="K412" s="43"/>
      <c r="L412" s="43"/>
      <c r="M412" s="128"/>
      <c r="N412" s="128"/>
      <c r="O412" s="89"/>
      <c r="P412" s="42"/>
      <c r="Q412" s="43"/>
      <c r="R412" s="128"/>
      <c r="S412" s="128"/>
      <c r="T412" s="128"/>
      <c r="U412" s="177"/>
      <c r="V412" s="156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</row>
    <row r="413" spans="1:84" s="20" customFormat="1" ht="16.5" customHeight="1" x14ac:dyDescent="0.2">
      <c r="A413" s="73"/>
      <c r="B413" s="73"/>
      <c r="C413" s="44"/>
      <c r="D413" s="206"/>
      <c r="E413" s="78" t="s">
        <v>93</v>
      </c>
      <c r="F413" s="45">
        <f>F410-F411+F412</f>
        <v>1376736</v>
      </c>
      <c r="G413" s="46">
        <f>G410-G411+G412</f>
        <v>1296736</v>
      </c>
      <c r="H413" s="45">
        <f>H410-H411+H412</f>
        <v>1293056</v>
      </c>
      <c r="I413" s="61">
        <f>I410-I411+I412</f>
        <v>1162284</v>
      </c>
      <c r="J413" s="61">
        <f>J410-J411+J412</f>
        <v>130772</v>
      </c>
      <c r="K413" s="45"/>
      <c r="L413" s="45">
        <f>L410-L411+L412</f>
        <v>3680</v>
      </c>
      <c r="M413" s="45"/>
      <c r="N413" s="45"/>
      <c r="O413" s="47"/>
      <c r="P413" s="46">
        <f>P410-P411+P412</f>
        <v>80000</v>
      </c>
      <c r="Q413" s="61">
        <f>Q410-Q411+Q412</f>
        <v>80000</v>
      </c>
      <c r="R413" s="45"/>
      <c r="S413" s="61"/>
      <c r="T413" s="61"/>
      <c r="U413" s="178"/>
      <c r="V413" s="156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</row>
    <row r="414" spans="1:84" s="1" customFormat="1" ht="16.5" customHeight="1" x14ac:dyDescent="0.2">
      <c r="A414" s="48"/>
      <c r="B414" s="48"/>
      <c r="C414" s="48">
        <v>3020</v>
      </c>
      <c r="D414" s="201" t="s">
        <v>42</v>
      </c>
      <c r="E414" s="77" t="s">
        <v>90</v>
      </c>
      <c r="F414" s="41">
        <f>G414+P414</f>
        <v>4880</v>
      </c>
      <c r="G414" s="42">
        <f>H414+K414+L414+M414</f>
        <v>4880</v>
      </c>
      <c r="H414" s="43"/>
      <c r="I414" s="43"/>
      <c r="J414" s="43"/>
      <c r="K414" s="43"/>
      <c r="L414" s="43">
        <v>4880</v>
      </c>
      <c r="M414" s="43"/>
      <c r="N414" s="43"/>
      <c r="O414" s="56"/>
      <c r="P414" s="57"/>
      <c r="Q414" s="43"/>
      <c r="R414" s="43"/>
      <c r="S414" s="43"/>
      <c r="T414" s="43"/>
      <c r="U414" s="178"/>
      <c r="V414" s="156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</row>
    <row r="415" spans="1:84" s="15" customFormat="1" ht="16.5" customHeight="1" x14ac:dyDescent="0.2">
      <c r="A415" s="40"/>
      <c r="B415" s="40"/>
      <c r="C415" s="48"/>
      <c r="D415" s="202"/>
      <c r="E415" s="77" t="s">
        <v>91</v>
      </c>
      <c r="F415" s="41">
        <f>G415+P415</f>
        <v>1200</v>
      </c>
      <c r="G415" s="42">
        <f>H415+K415+L415+M415</f>
        <v>1200</v>
      </c>
      <c r="H415" s="43"/>
      <c r="I415" s="43"/>
      <c r="J415" s="43"/>
      <c r="K415" s="43"/>
      <c r="L415" s="43">
        <v>1200</v>
      </c>
      <c r="M415" s="43"/>
      <c r="N415" s="43"/>
      <c r="O415" s="56"/>
      <c r="P415" s="42"/>
      <c r="Q415" s="43"/>
      <c r="R415" s="43"/>
      <c r="S415" s="43"/>
      <c r="T415" s="43"/>
      <c r="U415" s="177"/>
      <c r="V415" s="156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</row>
    <row r="416" spans="1:84" s="15" customFormat="1" ht="16.5" customHeight="1" x14ac:dyDescent="0.2">
      <c r="A416" s="40"/>
      <c r="B416" s="40"/>
      <c r="C416" s="48"/>
      <c r="D416" s="202"/>
      <c r="E416" s="77" t="s">
        <v>92</v>
      </c>
      <c r="F416" s="41"/>
      <c r="G416" s="42"/>
      <c r="H416" s="43"/>
      <c r="I416" s="43"/>
      <c r="J416" s="43"/>
      <c r="K416" s="43"/>
      <c r="L416" s="43"/>
      <c r="M416" s="43"/>
      <c r="N416" s="43"/>
      <c r="O416" s="56"/>
      <c r="P416" s="42"/>
      <c r="Q416" s="43"/>
      <c r="R416" s="43"/>
      <c r="S416" s="43"/>
      <c r="T416" s="43"/>
      <c r="U416" s="177"/>
      <c r="V416" s="15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</row>
    <row r="417" spans="1:84" s="20" customFormat="1" ht="16.5" customHeight="1" x14ac:dyDescent="0.2">
      <c r="A417" s="73"/>
      <c r="B417" s="73"/>
      <c r="C417" s="44"/>
      <c r="D417" s="203"/>
      <c r="E417" s="78" t="s">
        <v>93</v>
      </c>
      <c r="F417" s="45">
        <f>F414-F415+F416</f>
        <v>3680</v>
      </c>
      <c r="G417" s="46">
        <f>G414-G415+G416</f>
        <v>3680</v>
      </c>
      <c r="H417" s="45"/>
      <c r="I417" s="45"/>
      <c r="J417" s="45"/>
      <c r="K417" s="45"/>
      <c r="L417" s="45">
        <f>L414-L415+L416</f>
        <v>3680</v>
      </c>
      <c r="M417" s="45"/>
      <c r="N417" s="45"/>
      <c r="O417" s="47"/>
      <c r="P417" s="46"/>
      <c r="Q417" s="45"/>
      <c r="R417" s="45"/>
      <c r="S417" s="61"/>
      <c r="T417" s="61"/>
      <c r="U417" s="178"/>
      <c r="V417" s="156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</row>
    <row r="418" spans="1:84" s="7" customFormat="1" ht="16.5" customHeight="1" x14ac:dyDescent="0.2">
      <c r="A418" s="48"/>
      <c r="B418" s="48"/>
      <c r="C418" s="48">
        <v>4110</v>
      </c>
      <c r="D418" s="201" t="s">
        <v>43</v>
      </c>
      <c r="E418" s="77" t="s">
        <v>90</v>
      </c>
      <c r="F418" s="41">
        <f>G418+P418</f>
        <v>167860</v>
      </c>
      <c r="G418" s="42">
        <f>H418+K418+L418+M418</f>
        <v>167860</v>
      </c>
      <c r="H418" s="43">
        <f>SUM(I418:J418)</f>
        <v>167860</v>
      </c>
      <c r="I418" s="43">
        <v>167860</v>
      </c>
      <c r="J418" s="43"/>
      <c r="K418" s="43"/>
      <c r="L418" s="43"/>
      <c r="M418" s="43"/>
      <c r="N418" s="43"/>
      <c r="O418" s="56"/>
      <c r="P418" s="57"/>
      <c r="Q418" s="43"/>
      <c r="R418" s="43"/>
      <c r="S418" s="43"/>
      <c r="T418" s="43"/>
      <c r="U418" s="179"/>
      <c r="V418" s="156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</row>
    <row r="419" spans="1:84" s="15" customFormat="1" ht="16.5" customHeight="1" x14ac:dyDescent="0.2">
      <c r="A419" s="40"/>
      <c r="B419" s="40"/>
      <c r="C419" s="48"/>
      <c r="D419" s="202"/>
      <c r="E419" s="77" t="s">
        <v>91</v>
      </c>
      <c r="F419" s="41"/>
      <c r="G419" s="42"/>
      <c r="H419" s="43"/>
      <c r="I419" s="43"/>
      <c r="J419" s="43"/>
      <c r="K419" s="43"/>
      <c r="L419" s="43"/>
      <c r="M419" s="43"/>
      <c r="N419" s="43"/>
      <c r="O419" s="56"/>
      <c r="P419" s="42"/>
      <c r="Q419" s="43"/>
      <c r="R419" s="43"/>
      <c r="S419" s="43"/>
      <c r="T419" s="43"/>
      <c r="U419" s="177"/>
      <c r="V419" s="156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</row>
    <row r="420" spans="1:84" s="15" customFormat="1" ht="16.5" customHeight="1" x14ac:dyDescent="0.2">
      <c r="A420" s="40"/>
      <c r="B420" s="40"/>
      <c r="C420" s="48"/>
      <c r="D420" s="202"/>
      <c r="E420" s="77" t="s">
        <v>92</v>
      </c>
      <c r="F420" s="41">
        <f>G420+P420</f>
        <v>8000</v>
      </c>
      <c r="G420" s="42">
        <f>H420+K420+L420+M420</f>
        <v>8000</v>
      </c>
      <c r="H420" s="43">
        <f>SUM(I420:J420)</f>
        <v>8000</v>
      </c>
      <c r="I420" s="43">
        <v>8000</v>
      </c>
      <c r="J420" s="43"/>
      <c r="K420" s="43"/>
      <c r="L420" s="43"/>
      <c r="M420" s="43"/>
      <c r="N420" s="43"/>
      <c r="O420" s="56"/>
      <c r="P420" s="42"/>
      <c r="Q420" s="43"/>
      <c r="R420" s="43"/>
      <c r="S420" s="43"/>
      <c r="T420" s="43"/>
      <c r="U420" s="177"/>
      <c r="V420" s="156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</row>
    <row r="421" spans="1:84" s="20" customFormat="1" ht="16.5" customHeight="1" x14ac:dyDescent="0.2">
      <c r="A421" s="73"/>
      <c r="B421" s="73"/>
      <c r="C421" s="44"/>
      <c r="D421" s="203"/>
      <c r="E421" s="78" t="s">
        <v>93</v>
      </c>
      <c r="F421" s="45">
        <f>F418-F419+F420</f>
        <v>175860</v>
      </c>
      <c r="G421" s="46">
        <f>G418-G419+G420</f>
        <v>175860</v>
      </c>
      <c r="H421" s="45">
        <f>H418-H419+H420</f>
        <v>175860</v>
      </c>
      <c r="I421" s="45">
        <f>I418-I419+I420</f>
        <v>175860</v>
      </c>
      <c r="J421" s="45"/>
      <c r="K421" s="45"/>
      <c r="L421" s="45"/>
      <c r="M421" s="45"/>
      <c r="N421" s="45"/>
      <c r="O421" s="47"/>
      <c r="P421" s="46"/>
      <c r="Q421" s="45"/>
      <c r="R421" s="45"/>
      <c r="S421" s="61"/>
      <c r="T421" s="61"/>
      <c r="U421" s="178"/>
      <c r="V421" s="156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</row>
    <row r="422" spans="1:84" s="127" customFormat="1" ht="16.5" customHeight="1" x14ac:dyDescent="0.2">
      <c r="A422" s="98"/>
      <c r="B422" s="98"/>
      <c r="C422" s="198" t="s">
        <v>98</v>
      </c>
      <c r="D422" s="199"/>
      <c r="E422" s="199"/>
      <c r="F422" s="199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  <c r="T422" s="200"/>
      <c r="U422" s="182"/>
      <c r="V422" s="157"/>
    </row>
    <row r="423" spans="1:84" s="127" customFormat="1" ht="16.5" customHeight="1" x14ac:dyDescent="0.2">
      <c r="A423" s="98"/>
      <c r="B423" s="40"/>
      <c r="C423" s="192" t="s">
        <v>384</v>
      </c>
      <c r="D423" s="193"/>
      <c r="E423" s="193"/>
      <c r="F423" s="193"/>
      <c r="G423" s="193"/>
      <c r="H423" s="193"/>
      <c r="I423" s="193"/>
      <c r="J423" s="193"/>
      <c r="K423" s="193"/>
      <c r="L423" s="193"/>
      <c r="M423" s="193"/>
      <c r="N423" s="193"/>
      <c r="O423" s="193"/>
      <c r="P423" s="193"/>
      <c r="Q423" s="193"/>
      <c r="R423" s="193"/>
      <c r="S423" s="193"/>
      <c r="T423" s="194"/>
      <c r="U423" s="182"/>
      <c r="V423" s="157"/>
    </row>
    <row r="424" spans="1:84" s="127" customFormat="1" ht="16.5" customHeight="1" x14ac:dyDescent="0.2">
      <c r="A424" s="98"/>
      <c r="B424" s="40"/>
      <c r="C424" s="192" t="s">
        <v>267</v>
      </c>
      <c r="D424" s="193"/>
      <c r="E424" s="193"/>
      <c r="F424" s="193"/>
      <c r="G424" s="193"/>
      <c r="H424" s="193"/>
      <c r="I424" s="193"/>
      <c r="J424" s="193"/>
      <c r="K424" s="193"/>
      <c r="L424" s="193"/>
      <c r="M424" s="193"/>
      <c r="N424" s="193"/>
      <c r="O424" s="193"/>
      <c r="P424" s="193"/>
      <c r="Q424" s="193"/>
      <c r="R424" s="193"/>
      <c r="S424" s="193"/>
      <c r="T424" s="194"/>
      <c r="U424" s="182"/>
      <c r="V424" s="157"/>
    </row>
    <row r="425" spans="1:84" s="127" customFormat="1" ht="4.5" customHeight="1" x14ac:dyDescent="0.2">
      <c r="A425" s="98"/>
      <c r="B425" s="40"/>
      <c r="C425" s="192"/>
      <c r="D425" s="193"/>
      <c r="E425" s="193"/>
      <c r="F425" s="193"/>
      <c r="G425" s="193"/>
      <c r="H425" s="193"/>
      <c r="I425" s="193"/>
      <c r="J425" s="193"/>
      <c r="K425" s="193"/>
      <c r="L425" s="193"/>
      <c r="M425" s="193"/>
      <c r="N425" s="193"/>
      <c r="O425" s="193"/>
      <c r="P425" s="193"/>
      <c r="Q425" s="193"/>
      <c r="R425" s="193"/>
      <c r="S425" s="193"/>
      <c r="T425" s="194"/>
      <c r="U425" s="182"/>
      <c r="V425" s="157"/>
    </row>
    <row r="426" spans="1:84" s="127" customFormat="1" ht="18" customHeight="1" x14ac:dyDescent="0.2">
      <c r="A426" s="98"/>
      <c r="B426" s="40"/>
      <c r="C426" s="192" t="s">
        <v>171</v>
      </c>
      <c r="D426" s="193"/>
      <c r="E426" s="193"/>
      <c r="F426" s="193"/>
      <c r="G426" s="193"/>
      <c r="H426" s="193"/>
      <c r="I426" s="193"/>
      <c r="J426" s="193"/>
      <c r="K426" s="193"/>
      <c r="L426" s="193"/>
      <c r="M426" s="193"/>
      <c r="N426" s="193"/>
      <c r="O426" s="193"/>
      <c r="P426" s="193"/>
      <c r="Q426" s="193"/>
      <c r="R426" s="193"/>
      <c r="S426" s="193"/>
      <c r="T426" s="194"/>
      <c r="U426" s="182"/>
      <c r="V426" s="157"/>
    </row>
    <row r="427" spans="1:84" s="127" customFormat="1" ht="18" customHeight="1" x14ac:dyDescent="0.2">
      <c r="A427" s="98"/>
      <c r="B427" s="40"/>
      <c r="C427" s="195" t="s">
        <v>172</v>
      </c>
      <c r="D427" s="196"/>
      <c r="E427" s="196"/>
      <c r="F427" s="196"/>
      <c r="G427" s="196"/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7"/>
      <c r="U427" s="182"/>
      <c r="V427" s="157"/>
    </row>
    <row r="428" spans="1:84" s="9" customFormat="1" ht="18" customHeight="1" x14ac:dyDescent="0.2">
      <c r="A428" s="40"/>
      <c r="B428" s="49">
        <v>75421</v>
      </c>
      <c r="C428" s="50"/>
      <c r="D428" s="204" t="s">
        <v>61</v>
      </c>
      <c r="E428" s="77" t="s">
        <v>90</v>
      </c>
      <c r="F428" s="37">
        <f>G428+P428</f>
        <v>146500</v>
      </c>
      <c r="G428" s="38">
        <f>H428+K428+L428+M428</f>
        <v>106500</v>
      </c>
      <c r="H428" s="39">
        <f>SUM(I428:J428)</f>
        <v>106500</v>
      </c>
      <c r="I428" s="54"/>
      <c r="J428" s="39">
        <v>106500</v>
      </c>
      <c r="K428" s="54"/>
      <c r="L428" s="54"/>
      <c r="M428" s="54"/>
      <c r="N428" s="54"/>
      <c r="O428" s="55"/>
      <c r="P428" s="42">
        <f>Q428+S428+T428</f>
        <v>40000</v>
      </c>
      <c r="Q428" s="39">
        <v>40000</v>
      </c>
      <c r="R428" s="54"/>
      <c r="S428" s="54"/>
      <c r="T428" s="54"/>
      <c r="U428" s="177"/>
      <c r="V428" s="156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</row>
    <row r="429" spans="1:84" s="15" customFormat="1" ht="18" customHeight="1" x14ac:dyDescent="0.2">
      <c r="A429" s="40"/>
      <c r="B429" s="40"/>
      <c r="C429" s="48"/>
      <c r="D429" s="205"/>
      <c r="E429" s="77" t="s">
        <v>91</v>
      </c>
      <c r="F429" s="41">
        <f>G429+P429</f>
        <v>4960</v>
      </c>
      <c r="G429" s="42">
        <f>H429+K429+L429+M429</f>
        <v>4960</v>
      </c>
      <c r="H429" s="43">
        <f>SUM(I429:J429)</f>
        <v>4960</v>
      </c>
      <c r="I429" s="128"/>
      <c r="J429" s="43">
        <f>J433</f>
        <v>4960</v>
      </c>
      <c r="K429" s="128"/>
      <c r="L429" s="128"/>
      <c r="M429" s="128"/>
      <c r="N429" s="128"/>
      <c r="O429" s="89"/>
      <c r="P429" s="42"/>
      <c r="Q429" s="43"/>
      <c r="R429" s="128"/>
      <c r="S429" s="128"/>
      <c r="T429" s="128"/>
      <c r="U429" s="177"/>
      <c r="V429" s="156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</row>
    <row r="430" spans="1:84" s="15" customFormat="1" ht="18" customHeight="1" x14ac:dyDescent="0.2">
      <c r="A430" s="40"/>
      <c r="B430" s="40"/>
      <c r="C430" s="48"/>
      <c r="D430" s="205"/>
      <c r="E430" s="77" t="s">
        <v>92</v>
      </c>
      <c r="F430" s="41"/>
      <c r="G430" s="42"/>
      <c r="H430" s="43"/>
      <c r="I430" s="128"/>
      <c r="J430" s="43"/>
      <c r="K430" s="128"/>
      <c r="L430" s="128"/>
      <c r="M430" s="128"/>
      <c r="N430" s="128"/>
      <c r="O430" s="89"/>
      <c r="P430" s="42"/>
      <c r="Q430" s="43"/>
      <c r="R430" s="128"/>
      <c r="S430" s="128"/>
      <c r="T430" s="128"/>
      <c r="U430" s="177"/>
      <c r="V430" s="156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</row>
    <row r="431" spans="1:84" s="20" customFormat="1" ht="18" customHeight="1" x14ac:dyDescent="0.2">
      <c r="A431" s="73"/>
      <c r="B431" s="73"/>
      <c r="C431" s="44"/>
      <c r="D431" s="206"/>
      <c r="E431" s="78" t="s">
        <v>93</v>
      </c>
      <c r="F431" s="45">
        <f>F428-F429+F430</f>
        <v>141540</v>
      </c>
      <c r="G431" s="46">
        <f>G428-G429+G430</f>
        <v>101540</v>
      </c>
      <c r="H431" s="45">
        <f>H428-H429+H430</f>
        <v>101540</v>
      </c>
      <c r="I431" s="45"/>
      <c r="J431" s="45">
        <f>J428-J429+J430</f>
        <v>101540</v>
      </c>
      <c r="K431" s="45"/>
      <c r="L431" s="45"/>
      <c r="M431" s="45"/>
      <c r="N431" s="45"/>
      <c r="O431" s="47"/>
      <c r="P431" s="46">
        <f>P428-P429+P430</f>
        <v>40000</v>
      </c>
      <c r="Q431" s="45">
        <f>Q428-Q429+Q430</f>
        <v>40000</v>
      </c>
      <c r="R431" s="45"/>
      <c r="S431" s="61"/>
      <c r="T431" s="61"/>
      <c r="U431" s="178"/>
      <c r="V431" s="156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</row>
    <row r="432" spans="1:84" s="7" customFormat="1" ht="18" customHeight="1" x14ac:dyDescent="0.2">
      <c r="A432" s="48"/>
      <c r="B432" s="48"/>
      <c r="C432" s="48">
        <v>4300</v>
      </c>
      <c r="D432" s="201" t="s">
        <v>48</v>
      </c>
      <c r="E432" s="77" t="s">
        <v>90</v>
      </c>
      <c r="F432" s="41">
        <f>G432+P432</f>
        <v>5000</v>
      </c>
      <c r="G432" s="42">
        <f>H432+K432+L432+M432</f>
        <v>5000</v>
      </c>
      <c r="H432" s="43">
        <f>SUM(I432:J432)</f>
        <v>5000</v>
      </c>
      <c r="I432" s="43"/>
      <c r="J432" s="43">
        <v>5000</v>
      </c>
      <c r="K432" s="43"/>
      <c r="L432" s="43"/>
      <c r="M432" s="43"/>
      <c r="N432" s="43"/>
      <c r="O432" s="56"/>
      <c r="P432" s="57"/>
      <c r="Q432" s="43"/>
      <c r="R432" s="43"/>
      <c r="S432" s="43"/>
      <c r="T432" s="43"/>
      <c r="U432" s="178"/>
      <c r="V432" s="156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</row>
    <row r="433" spans="1:84" s="15" customFormat="1" ht="18" customHeight="1" x14ac:dyDescent="0.2">
      <c r="A433" s="40"/>
      <c r="B433" s="40"/>
      <c r="C433" s="48"/>
      <c r="D433" s="202"/>
      <c r="E433" s="77" t="s">
        <v>91</v>
      </c>
      <c r="F433" s="41">
        <f>G433+P433</f>
        <v>4960</v>
      </c>
      <c r="G433" s="42">
        <f>H433+K433+L433+M433</f>
        <v>4960</v>
      </c>
      <c r="H433" s="43">
        <f>SUM(I433:J433)</f>
        <v>4960</v>
      </c>
      <c r="I433" s="43"/>
      <c r="J433" s="43">
        <v>4960</v>
      </c>
      <c r="K433" s="43"/>
      <c r="L433" s="43"/>
      <c r="M433" s="43"/>
      <c r="N433" s="43"/>
      <c r="O433" s="56"/>
      <c r="P433" s="42"/>
      <c r="Q433" s="43"/>
      <c r="R433" s="43"/>
      <c r="S433" s="43"/>
      <c r="T433" s="43"/>
      <c r="U433" s="177"/>
      <c r="V433" s="156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</row>
    <row r="434" spans="1:84" s="15" customFormat="1" ht="18" customHeight="1" x14ac:dyDescent="0.2">
      <c r="A434" s="40"/>
      <c r="B434" s="40"/>
      <c r="C434" s="48"/>
      <c r="D434" s="202"/>
      <c r="E434" s="77" t="s">
        <v>92</v>
      </c>
      <c r="F434" s="41"/>
      <c r="G434" s="42"/>
      <c r="H434" s="43"/>
      <c r="I434" s="43"/>
      <c r="J434" s="43"/>
      <c r="K434" s="43"/>
      <c r="L434" s="43"/>
      <c r="M434" s="43"/>
      <c r="N434" s="43"/>
      <c r="O434" s="56"/>
      <c r="P434" s="42"/>
      <c r="Q434" s="43"/>
      <c r="R434" s="43"/>
      <c r="S434" s="43"/>
      <c r="T434" s="43"/>
      <c r="U434" s="177"/>
      <c r="V434" s="156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</row>
    <row r="435" spans="1:84" s="20" customFormat="1" ht="18" customHeight="1" x14ac:dyDescent="0.2">
      <c r="A435" s="73"/>
      <c r="B435" s="73"/>
      <c r="C435" s="44"/>
      <c r="D435" s="203"/>
      <c r="E435" s="78" t="s">
        <v>93</v>
      </c>
      <c r="F435" s="45">
        <f>F432-F433+F434</f>
        <v>40</v>
      </c>
      <c r="G435" s="46">
        <f>G432-G433+G434</f>
        <v>40</v>
      </c>
      <c r="H435" s="45">
        <f>H432-H433+H434</f>
        <v>40</v>
      </c>
      <c r="I435" s="45"/>
      <c r="J435" s="45">
        <f>J432-J433+J434</f>
        <v>40</v>
      </c>
      <c r="K435" s="45"/>
      <c r="L435" s="45"/>
      <c r="M435" s="45"/>
      <c r="N435" s="45"/>
      <c r="O435" s="47"/>
      <c r="P435" s="46"/>
      <c r="Q435" s="45"/>
      <c r="R435" s="45"/>
      <c r="S435" s="61"/>
      <c r="T435" s="61"/>
      <c r="U435" s="178"/>
      <c r="V435" s="156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</row>
    <row r="436" spans="1:84" s="127" customFormat="1" ht="18" customHeight="1" x14ac:dyDescent="0.2">
      <c r="A436" s="98"/>
      <c r="B436" s="98"/>
      <c r="C436" s="198" t="s">
        <v>98</v>
      </c>
      <c r="D436" s="199"/>
      <c r="E436" s="199"/>
      <c r="F436" s="199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  <c r="T436" s="200"/>
      <c r="U436" s="182"/>
      <c r="V436" s="157"/>
    </row>
    <row r="437" spans="1:84" s="127" customFormat="1" ht="18" customHeight="1" x14ac:dyDescent="0.2">
      <c r="A437" s="98"/>
      <c r="B437" s="40"/>
      <c r="C437" s="192" t="s">
        <v>191</v>
      </c>
      <c r="D437" s="193"/>
      <c r="E437" s="193"/>
      <c r="F437" s="193"/>
      <c r="G437" s="193"/>
      <c r="H437" s="193"/>
      <c r="I437" s="193"/>
      <c r="J437" s="193"/>
      <c r="K437" s="193"/>
      <c r="L437" s="193"/>
      <c r="M437" s="193"/>
      <c r="N437" s="193"/>
      <c r="O437" s="193"/>
      <c r="P437" s="193"/>
      <c r="Q437" s="193"/>
      <c r="R437" s="193"/>
      <c r="S437" s="193"/>
      <c r="T437" s="194"/>
      <c r="U437" s="182"/>
      <c r="V437" s="157"/>
    </row>
    <row r="438" spans="1:84" s="127" customFormat="1" ht="18" customHeight="1" x14ac:dyDescent="0.2">
      <c r="A438" s="98"/>
      <c r="B438" s="40"/>
      <c r="C438" s="195" t="s">
        <v>200</v>
      </c>
      <c r="D438" s="196"/>
      <c r="E438" s="196"/>
      <c r="F438" s="196"/>
      <c r="G438" s="196"/>
      <c r="H438" s="196"/>
      <c r="I438" s="196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7"/>
      <c r="U438" s="182"/>
      <c r="V438" s="157"/>
    </row>
    <row r="439" spans="1:84" s="20" customFormat="1" ht="18" customHeight="1" x14ac:dyDescent="0.2">
      <c r="A439" s="40"/>
      <c r="B439" s="49">
        <v>75495</v>
      </c>
      <c r="C439" s="50"/>
      <c r="D439" s="204" t="s">
        <v>23</v>
      </c>
      <c r="E439" s="77" t="s">
        <v>90</v>
      </c>
      <c r="F439" s="37">
        <f>G439+P439</f>
        <v>404418</v>
      </c>
      <c r="G439" s="38">
        <f>H439+K439+L439+M439</f>
        <v>404418</v>
      </c>
      <c r="H439" s="39">
        <f>SUM(I439:J439)</f>
        <v>404418</v>
      </c>
      <c r="I439" s="39">
        <v>272019</v>
      </c>
      <c r="J439" s="39">
        <v>132399</v>
      </c>
      <c r="K439" s="39"/>
      <c r="L439" s="39"/>
      <c r="M439" s="54"/>
      <c r="N439" s="54"/>
      <c r="O439" s="55"/>
      <c r="P439" s="38"/>
      <c r="Q439" s="39"/>
      <c r="R439" s="39"/>
      <c r="S439" s="39"/>
      <c r="T439" s="39"/>
      <c r="U439" s="177"/>
      <c r="V439" s="156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</row>
    <row r="440" spans="1:84" s="20" customFormat="1" ht="18" customHeight="1" x14ac:dyDescent="0.2">
      <c r="A440" s="40"/>
      <c r="B440" s="40"/>
      <c r="C440" s="48"/>
      <c r="D440" s="205"/>
      <c r="E440" s="77" t="s">
        <v>91</v>
      </c>
      <c r="F440" s="41">
        <f>G440+P440</f>
        <v>300</v>
      </c>
      <c r="G440" s="42">
        <f>H440+K440+L440+M440</f>
        <v>300</v>
      </c>
      <c r="H440" s="43">
        <f>SUM(I440:J440)</f>
        <v>300</v>
      </c>
      <c r="I440" s="43"/>
      <c r="J440" s="43">
        <f>J448</f>
        <v>300</v>
      </c>
      <c r="K440" s="43"/>
      <c r="L440" s="43"/>
      <c r="M440" s="128"/>
      <c r="N440" s="128"/>
      <c r="O440" s="89"/>
      <c r="P440" s="42"/>
      <c r="Q440" s="43"/>
      <c r="R440" s="43"/>
      <c r="S440" s="43"/>
      <c r="T440" s="43"/>
      <c r="U440" s="177"/>
      <c r="V440" s="156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</row>
    <row r="441" spans="1:84" s="20" customFormat="1" ht="18" customHeight="1" x14ac:dyDescent="0.2">
      <c r="A441" s="40"/>
      <c r="B441" s="40"/>
      <c r="C441" s="48"/>
      <c r="D441" s="205"/>
      <c r="E441" s="77" t="s">
        <v>92</v>
      </c>
      <c r="F441" s="41">
        <f>G441+P441</f>
        <v>9000</v>
      </c>
      <c r="G441" s="42">
        <f>H441+K441+L441+M441</f>
        <v>9000</v>
      </c>
      <c r="H441" s="43">
        <f>SUM(I441:J441)</f>
        <v>9000</v>
      </c>
      <c r="I441" s="43">
        <f>I445</f>
        <v>9000</v>
      </c>
      <c r="J441" s="43"/>
      <c r="K441" s="43"/>
      <c r="L441" s="43"/>
      <c r="M441" s="128"/>
      <c r="N441" s="128"/>
      <c r="O441" s="89"/>
      <c r="P441" s="42"/>
      <c r="Q441" s="43"/>
      <c r="R441" s="43"/>
      <c r="S441" s="43"/>
      <c r="T441" s="43"/>
      <c r="U441" s="177"/>
      <c r="V441" s="156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</row>
    <row r="442" spans="1:84" s="20" customFormat="1" ht="18" customHeight="1" x14ac:dyDescent="0.2">
      <c r="A442" s="73"/>
      <c r="B442" s="73"/>
      <c r="C442" s="44"/>
      <c r="D442" s="206"/>
      <c r="E442" s="78" t="s">
        <v>93</v>
      </c>
      <c r="F442" s="45">
        <f t="shared" ref="F442:J442" si="20">F439-F440+F441</f>
        <v>413118</v>
      </c>
      <c r="G442" s="46">
        <f t="shared" si="20"/>
        <v>413118</v>
      </c>
      <c r="H442" s="45">
        <f t="shared" si="20"/>
        <v>413118</v>
      </c>
      <c r="I442" s="61">
        <f t="shared" si="20"/>
        <v>281019</v>
      </c>
      <c r="J442" s="61">
        <f t="shared" si="20"/>
        <v>132099</v>
      </c>
      <c r="K442" s="61"/>
      <c r="L442" s="61"/>
      <c r="M442" s="45"/>
      <c r="N442" s="45"/>
      <c r="O442" s="47"/>
      <c r="P442" s="46"/>
      <c r="Q442" s="61"/>
      <c r="R442" s="45"/>
      <c r="S442" s="61"/>
      <c r="T442" s="61"/>
      <c r="U442" s="178"/>
      <c r="V442" s="156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</row>
    <row r="443" spans="1:84" s="7" customFormat="1" ht="18" customHeight="1" x14ac:dyDescent="0.2">
      <c r="A443" s="48"/>
      <c r="B443" s="48"/>
      <c r="C443" s="48">
        <v>4110</v>
      </c>
      <c r="D443" s="201" t="s">
        <v>43</v>
      </c>
      <c r="E443" s="77" t="s">
        <v>90</v>
      </c>
      <c r="F443" s="41">
        <f>G443+P443</f>
        <v>36103</v>
      </c>
      <c r="G443" s="42">
        <f>H443+K443+L443+M443</f>
        <v>36103</v>
      </c>
      <c r="H443" s="43">
        <f>SUM(I443:J443)</f>
        <v>36103</v>
      </c>
      <c r="I443" s="43">
        <v>36103</v>
      </c>
      <c r="J443" s="43"/>
      <c r="K443" s="43"/>
      <c r="L443" s="43"/>
      <c r="M443" s="43"/>
      <c r="N443" s="43"/>
      <c r="O443" s="56"/>
      <c r="P443" s="57"/>
      <c r="Q443" s="43"/>
      <c r="R443" s="43"/>
      <c r="S443" s="43"/>
      <c r="T443" s="43"/>
      <c r="U443" s="179"/>
      <c r="V443" s="156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</row>
    <row r="444" spans="1:84" s="15" customFormat="1" ht="18" customHeight="1" x14ac:dyDescent="0.2">
      <c r="A444" s="40"/>
      <c r="B444" s="40"/>
      <c r="C444" s="48"/>
      <c r="D444" s="202"/>
      <c r="E444" s="77" t="s">
        <v>91</v>
      </c>
      <c r="F444" s="41"/>
      <c r="G444" s="42"/>
      <c r="H444" s="43"/>
      <c r="I444" s="43"/>
      <c r="J444" s="43"/>
      <c r="K444" s="43"/>
      <c r="L444" s="43"/>
      <c r="M444" s="43"/>
      <c r="N444" s="43"/>
      <c r="O444" s="56"/>
      <c r="P444" s="42"/>
      <c r="Q444" s="43"/>
      <c r="R444" s="43"/>
      <c r="S444" s="43"/>
      <c r="T444" s="43"/>
      <c r="U444" s="177"/>
      <c r="V444" s="156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</row>
    <row r="445" spans="1:84" s="15" customFormat="1" ht="18" customHeight="1" x14ac:dyDescent="0.2">
      <c r="A445" s="40"/>
      <c r="B445" s="40"/>
      <c r="C445" s="48"/>
      <c r="D445" s="202"/>
      <c r="E445" s="77" t="s">
        <v>92</v>
      </c>
      <c r="F445" s="41">
        <f>G445+P445</f>
        <v>9000</v>
      </c>
      <c r="G445" s="42">
        <f>H445+K445+L445+M445</f>
        <v>9000</v>
      </c>
      <c r="H445" s="43">
        <f>SUM(I445:J445)</f>
        <v>9000</v>
      </c>
      <c r="I445" s="43">
        <v>9000</v>
      </c>
      <c r="J445" s="43"/>
      <c r="K445" s="43"/>
      <c r="L445" s="43"/>
      <c r="M445" s="43"/>
      <c r="N445" s="43"/>
      <c r="O445" s="56"/>
      <c r="P445" s="42"/>
      <c r="Q445" s="43"/>
      <c r="R445" s="43"/>
      <c r="S445" s="43"/>
      <c r="T445" s="43"/>
      <c r="U445" s="177"/>
      <c r="V445" s="156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</row>
    <row r="446" spans="1:84" s="20" customFormat="1" ht="18" customHeight="1" x14ac:dyDescent="0.2">
      <c r="A446" s="73"/>
      <c r="B446" s="73"/>
      <c r="C446" s="44"/>
      <c r="D446" s="203"/>
      <c r="E446" s="78" t="s">
        <v>93</v>
      </c>
      <c r="F446" s="45">
        <f>F443-F444+F445</f>
        <v>45103</v>
      </c>
      <c r="G446" s="46">
        <f>G443-G444+G445</f>
        <v>45103</v>
      </c>
      <c r="H446" s="45">
        <f>H443-H444+H445</f>
        <v>45103</v>
      </c>
      <c r="I446" s="45">
        <f>I443-I444+I445</f>
        <v>45103</v>
      </c>
      <c r="J446" s="45"/>
      <c r="K446" s="45"/>
      <c r="L446" s="45"/>
      <c r="M446" s="45"/>
      <c r="N446" s="45"/>
      <c r="O446" s="47"/>
      <c r="P446" s="46"/>
      <c r="Q446" s="45"/>
      <c r="R446" s="45"/>
      <c r="S446" s="61"/>
      <c r="T446" s="61"/>
      <c r="U446" s="178"/>
      <c r="V446" s="15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</row>
    <row r="447" spans="1:84" s="20" customFormat="1" ht="18" customHeight="1" x14ac:dyDescent="0.2">
      <c r="A447" s="48"/>
      <c r="B447" s="48"/>
      <c r="C447" s="48">
        <v>4280</v>
      </c>
      <c r="D447" s="201" t="s">
        <v>56</v>
      </c>
      <c r="E447" s="77" t="s">
        <v>90</v>
      </c>
      <c r="F447" s="41">
        <f>G447+P447</f>
        <v>500</v>
      </c>
      <c r="G447" s="42">
        <f>H447+K447+L447+M447</f>
        <v>500</v>
      </c>
      <c r="H447" s="43">
        <f>SUM(I447:J447)</f>
        <v>500</v>
      </c>
      <c r="I447" s="43"/>
      <c r="J447" s="43">
        <v>500</v>
      </c>
      <c r="K447" s="43"/>
      <c r="L447" s="43"/>
      <c r="M447" s="43"/>
      <c r="N447" s="43"/>
      <c r="O447" s="56"/>
      <c r="P447" s="57"/>
      <c r="Q447" s="43"/>
      <c r="R447" s="43"/>
      <c r="S447" s="43"/>
      <c r="T447" s="43"/>
      <c r="U447" s="178"/>
      <c r="V447" s="156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</row>
    <row r="448" spans="1:84" s="20" customFormat="1" ht="18" customHeight="1" x14ac:dyDescent="0.2">
      <c r="A448" s="40"/>
      <c r="B448" s="40"/>
      <c r="C448" s="48"/>
      <c r="D448" s="202"/>
      <c r="E448" s="77" t="s">
        <v>91</v>
      </c>
      <c r="F448" s="41">
        <f>G448+P448</f>
        <v>300</v>
      </c>
      <c r="G448" s="42">
        <f>H448+K448+L448+M448</f>
        <v>300</v>
      </c>
      <c r="H448" s="43">
        <f>SUM(I448:J448)</f>
        <v>300</v>
      </c>
      <c r="I448" s="43"/>
      <c r="J448" s="43">
        <v>300</v>
      </c>
      <c r="K448" s="43"/>
      <c r="L448" s="43"/>
      <c r="M448" s="43"/>
      <c r="N448" s="43"/>
      <c r="O448" s="56"/>
      <c r="P448" s="42"/>
      <c r="Q448" s="43"/>
      <c r="R448" s="43"/>
      <c r="S448" s="43"/>
      <c r="T448" s="43"/>
      <c r="U448" s="177"/>
      <c r="V448" s="156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</row>
    <row r="449" spans="1:84" s="20" customFormat="1" ht="18" customHeight="1" x14ac:dyDescent="0.2">
      <c r="A449" s="40"/>
      <c r="B449" s="40"/>
      <c r="C449" s="48"/>
      <c r="D449" s="202"/>
      <c r="E449" s="77" t="s">
        <v>92</v>
      </c>
      <c r="F449" s="41"/>
      <c r="G449" s="42"/>
      <c r="H449" s="43"/>
      <c r="I449" s="43"/>
      <c r="J449" s="43"/>
      <c r="K449" s="43"/>
      <c r="L449" s="43"/>
      <c r="M449" s="43"/>
      <c r="N449" s="43"/>
      <c r="O449" s="56"/>
      <c r="P449" s="42"/>
      <c r="Q449" s="43"/>
      <c r="R449" s="43"/>
      <c r="S449" s="43"/>
      <c r="T449" s="43"/>
      <c r="U449" s="177"/>
      <c r="V449" s="156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</row>
    <row r="450" spans="1:84" s="20" customFormat="1" ht="18" customHeight="1" x14ac:dyDescent="0.2">
      <c r="A450" s="73"/>
      <c r="B450" s="73"/>
      <c r="C450" s="44"/>
      <c r="D450" s="203"/>
      <c r="E450" s="78" t="s">
        <v>93</v>
      </c>
      <c r="F450" s="45">
        <f>F447-F448+F449</f>
        <v>200</v>
      </c>
      <c r="G450" s="46">
        <f>G447-G448+G449</f>
        <v>200</v>
      </c>
      <c r="H450" s="45">
        <f>H447-H448+H449</f>
        <v>200</v>
      </c>
      <c r="I450" s="45"/>
      <c r="J450" s="45">
        <f>J447-J448+J449</f>
        <v>200</v>
      </c>
      <c r="K450" s="45"/>
      <c r="L450" s="45"/>
      <c r="M450" s="45"/>
      <c r="N450" s="45"/>
      <c r="O450" s="47"/>
      <c r="P450" s="46"/>
      <c r="Q450" s="45"/>
      <c r="R450" s="45"/>
      <c r="S450" s="61"/>
      <c r="T450" s="61"/>
      <c r="U450" s="178"/>
      <c r="V450" s="156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</row>
    <row r="451" spans="1:84" s="127" customFormat="1" ht="16.5" customHeight="1" x14ac:dyDescent="0.2">
      <c r="A451" s="98"/>
      <c r="B451" s="98"/>
      <c r="C451" s="198" t="s">
        <v>98</v>
      </c>
      <c r="D451" s="199"/>
      <c r="E451" s="199"/>
      <c r="F451" s="199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9"/>
      <c r="R451" s="199"/>
      <c r="S451" s="199"/>
      <c r="T451" s="200"/>
      <c r="U451" s="182"/>
      <c r="V451" s="157"/>
    </row>
    <row r="452" spans="1:84" s="127" customFormat="1" ht="16.5" customHeight="1" x14ac:dyDescent="0.2">
      <c r="A452" s="98"/>
      <c r="B452" s="40"/>
      <c r="C452" s="192" t="s">
        <v>173</v>
      </c>
      <c r="D452" s="193"/>
      <c r="E452" s="193"/>
      <c r="F452" s="193"/>
      <c r="G452" s="193"/>
      <c r="H452" s="193"/>
      <c r="I452" s="193"/>
      <c r="J452" s="193"/>
      <c r="K452" s="193"/>
      <c r="L452" s="193"/>
      <c r="M452" s="193"/>
      <c r="N452" s="193"/>
      <c r="O452" s="193"/>
      <c r="P452" s="193"/>
      <c r="Q452" s="193"/>
      <c r="R452" s="193"/>
      <c r="S452" s="193"/>
      <c r="T452" s="194"/>
      <c r="U452" s="182"/>
      <c r="V452" s="157"/>
    </row>
    <row r="453" spans="1:84" s="127" customFormat="1" ht="16.5" customHeight="1" x14ac:dyDescent="0.2">
      <c r="A453" s="98"/>
      <c r="B453" s="40"/>
      <c r="C453" s="192" t="s">
        <v>174</v>
      </c>
      <c r="D453" s="193"/>
      <c r="E453" s="193"/>
      <c r="F453" s="193"/>
      <c r="G453" s="193"/>
      <c r="H453" s="193"/>
      <c r="I453" s="193"/>
      <c r="J453" s="193"/>
      <c r="K453" s="193"/>
      <c r="L453" s="193"/>
      <c r="M453" s="193"/>
      <c r="N453" s="193"/>
      <c r="O453" s="193"/>
      <c r="P453" s="193"/>
      <c r="Q453" s="193"/>
      <c r="R453" s="193"/>
      <c r="S453" s="193"/>
      <c r="T453" s="194"/>
      <c r="U453" s="182"/>
      <c r="V453" s="157"/>
    </row>
    <row r="454" spans="1:84" s="127" customFormat="1" ht="5.25" customHeight="1" x14ac:dyDescent="0.2">
      <c r="A454" s="98"/>
      <c r="B454" s="40"/>
      <c r="C454" s="192"/>
      <c r="D454" s="193"/>
      <c r="E454" s="193"/>
      <c r="F454" s="193"/>
      <c r="G454" s="193"/>
      <c r="H454" s="193"/>
      <c r="I454" s="193"/>
      <c r="J454" s="193"/>
      <c r="K454" s="193"/>
      <c r="L454" s="193"/>
      <c r="M454" s="193"/>
      <c r="N454" s="193"/>
      <c r="O454" s="193"/>
      <c r="P454" s="193"/>
      <c r="Q454" s="193"/>
      <c r="R454" s="193"/>
      <c r="S454" s="193"/>
      <c r="T454" s="194"/>
      <c r="U454" s="182"/>
      <c r="V454" s="157"/>
    </row>
    <row r="455" spans="1:84" s="127" customFormat="1" ht="16.5" customHeight="1" x14ac:dyDescent="0.2">
      <c r="A455" s="98"/>
      <c r="B455" s="40"/>
      <c r="C455" s="192" t="s">
        <v>387</v>
      </c>
      <c r="D455" s="193"/>
      <c r="E455" s="193"/>
      <c r="F455" s="193"/>
      <c r="G455" s="193"/>
      <c r="H455" s="193"/>
      <c r="I455" s="193"/>
      <c r="J455" s="193"/>
      <c r="K455" s="193"/>
      <c r="L455" s="193"/>
      <c r="M455" s="193"/>
      <c r="N455" s="193"/>
      <c r="O455" s="193"/>
      <c r="P455" s="193"/>
      <c r="Q455" s="193"/>
      <c r="R455" s="193"/>
      <c r="S455" s="193"/>
      <c r="T455" s="194"/>
      <c r="U455" s="182"/>
      <c r="V455" s="157"/>
    </row>
    <row r="456" spans="1:84" s="127" customFormat="1" ht="16.5" customHeight="1" x14ac:dyDescent="0.2">
      <c r="A456" s="98"/>
      <c r="B456" s="40"/>
      <c r="C456" s="195" t="s">
        <v>268</v>
      </c>
      <c r="D456" s="196"/>
      <c r="E456" s="196"/>
      <c r="F456" s="196"/>
      <c r="G456" s="196"/>
      <c r="H456" s="196"/>
      <c r="I456" s="196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7"/>
      <c r="U456" s="182"/>
      <c r="V456" s="157"/>
    </row>
    <row r="457" spans="1:84" s="20" customFormat="1" ht="18" customHeight="1" x14ac:dyDescent="0.2">
      <c r="A457" s="51">
        <v>757</v>
      </c>
      <c r="B457" s="51"/>
      <c r="C457" s="116"/>
      <c r="D457" s="207" t="s">
        <v>16</v>
      </c>
      <c r="E457" s="75" t="s">
        <v>90</v>
      </c>
      <c r="F457" s="63">
        <f>G457+P457</f>
        <v>1279158</v>
      </c>
      <c r="G457" s="29">
        <f>H457+K457+L457+M457+N457+O457</f>
        <v>1279158</v>
      </c>
      <c r="H457" s="30"/>
      <c r="I457" s="52"/>
      <c r="J457" s="30"/>
      <c r="K457" s="52"/>
      <c r="L457" s="30"/>
      <c r="M457" s="52"/>
      <c r="N457" s="30">
        <v>392539</v>
      </c>
      <c r="O457" s="66">
        <f>O461</f>
        <v>886619</v>
      </c>
      <c r="P457" s="58"/>
      <c r="Q457" s="52"/>
      <c r="R457" s="52"/>
      <c r="S457" s="52"/>
      <c r="T457" s="52"/>
      <c r="U457" s="177"/>
      <c r="V457" s="156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</row>
    <row r="458" spans="1:84" s="20" customFormat="1" ht="18" customHeight="1" x14ac:dyDescent="0.2">
      <c r="A458" s="27"/>
      <c r="B458" s="27"/>
      <c r="C458" s="72"/>
      <c r="D458" s="208"/>
      <c r="E458" s="75" t="s">
        <v>91</v>
      </c>
      <c r="F458" s="28">
        <f>G458+P458</f>
        <v>88860</v>
      </c>
      <c r="G458" s="31">
        <f>H458+K458+L458+M458+N458+O458</f>
        <v>88860</v>
      </c>
      <c r="H458" s="32"/>
      <c r="I458" s="53"/>
      <c r="J458" s="32"/>
      <c r="K458" s="53"/>
      <c r="L458" s="32"/>
      <c r="M458" s="53"/>
      <c r="N458" s="32"/>
      <c r="O458" s="146">
        <f>O462</f>
        <v>88860</v>
      </c>
      <c r="P458" s="64"/>
      <c r="Q458" s="53"/>
      <c r="R458" s="53"/>
      <c r="S458" s="53"/>
      <c r="T458" s="53"/>
      <c r="U458" s="177"/>
      <c r="V458" s="156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</row>
    <row r="459" spans="1:84" s="20" customFormat="1" ht="18" customHeight="1" x14ac:dyDescent="0.2">
      <c r="A459" s="27"/>
      <c r="B459" s="27"/>
      <c r="C459" s="72"/>
      <c r="D459" s="208"/>
      <c r="E459" s="75" t="s">
        <v>92</v>
      </c>
      <c r="F459" s="28"/>
      <c r="G459" s="31"/>
      <c r="H459" s="32"/>
      <c r="I459" s="53"/>
      <c r="J459" s="32"/>
      <c r="K459" s="53"/>
      <c r="L459" s="32"/>
      <c r="M459" s="53"/>
      <c r="N459" s="32"/>
      <c r="O459" s="146"/>
      <c r="P459" s="64"/>
      <c r="Q459" s="53"/>
      <c r="R459" s="53"/>
      <c r="S459" s="53"/>
      <c r="T459" s="53"/>
      <c r="U459" s="177"/>
      <c r="V459" s="156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</row>
    <row r="460" spans="1:84" s="20" customFormat="1" ht="18" customHeight="1" x14ac:dyDescent="0.2">
      <c r="A460" s="72"/>
      <c r="B460" s="72"/>
      <c r="C460" s="33"/>
      <c r="D460" s="209"/>
      <c r="E460" s="76" t="s">
        <v>93</v>
      </c>
      <c r="F460" s="34">
        <f>F457-F458+F459</f>
        <v>1190298</v>
      </c>
      <c r="G460" s="99">
        <f>G457-G458+G459</f>
        <v>1190298</v>
      </c>
      <c r="H460" s="34"/>
      <c r="I460" s="34"/>
      <c r="J460" s="34"/>
      <c r="K460" s="34"/>
      <c r="L460" s="34"/>
      <c r="M460" s="34"/>
      <c r="N460" s="87">
        <f>N457-N458+N459</f>
        <v>392539</v>
      </c>
      <c r="O460" s="36">
        <f>O457-O458+O459</f>
        <v>797759</v>
      </c>
      <c r="P460" s="35"/>
      <c r="Q460" s="34"/>
      <c r="R460" s="34"/>
      <c r="S460" s="87"/>
      <c r="T460" s="87"/>
      <c r="U460" s="178"/>
      <c r="V460" s="156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</row>
    <row r="461" spans="1:84" s="2" customFormat="1" ht="38.25" customHeight="1" x14ac:dyDescent="0.2">
      <c r="A461" s="40"/>
      <c r="B461" s="49">
        <v>75702</v>
      </c>
      <c r="C461" s="50"/>
      <c r="D461" s="204" t="s">
        <v>139</v>
      </c>
      <c r="E461" s="77" t="s">
        <v>90</v>
      </c>
      <c r="F461" s="37">
        <f>G461+P461</f>
        <v>886619</v>
      </c>
      <c r="G461" s="38">
        <f>H461+K461+L461+M461+O461</f>
        <v>886619</v>
      </c>
      <c r="H461" s="43"/>
      <c r="I461" s="54"/>
      <c r="J461" s="39"/>
      <c r="K461" s="54"/>
      <c r="L461" s="54"/>
      <c r="M461" s="54"/>
      <c r="N461" s="54"/>
      <c r="O461" s="60">
        <v>886619</v>
      </c>
      <c r="P461" s="59"/>
      <c r="Q461" s="54"/>
      <c r="R461" s="54"/>
      <c r="S461" s="54"/>
      <c r="T461" s="54"/>
      <c r="U461" s="177"/>
      <c r="V461" s="156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</row>
    <row r="462" spans="1:84" s="2" customFormat="1" ht="38.25" customHeight="1" x14ac:dyDescent="0.2">
      <c r="A462" s="40"/>
      <c r="B462" s="40"/>
      <c r="C462" s="48"/>
      <c r="D462" s="205"/>
      <c r="E462" s="77" t="s">
        <v>91</v>
      </c>
      <c r="F462" s="41">
        <f>G462+P462</f>
        <v>88860</v>
      </c>
      <c r="G462" s="42">
        <f>H462+K462+L462+M462+O462</f>
        <v>88860</v>
      </c>
      <c r="H462" s="43"/>
      <c r="I462" s="128"/>
      <c r="J462" s="43"/>
      <c r="K462" s="128"/>
      <c r="L462" s="128"/>
      <c r="M462" s="128"/>
      <c r="N462" s="128"/>
      <c r="O462" s="56">
        <f>O466</f>
        <v>88860</v>
      </c>
      <c r="P462" s="57"/>
      <c r="Q462" s="128"/>
      <c r="R462" s="128"/>
      <c r="S462" s="128"/>
      <c r="T462" s="128"/>
      <c r="U462" s="177"/>
      <c r="V462" s="156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</row>
    <row r="463" spans="1:84" s="2" customFormat="1" ht="38.25" customHeight="1" x14ac:dyDescent="0.2">
      <c r="A463" s="40"/>
      <c r="B463" s="40"/>
      <c r="C463" s="48"/>
      <c r="D463" s="205"/>
      <c r="E463" s="77" t="s">
        <v>92</v>
      </c>
      <c r="F463" s="41"/>
      <c r="G463" s="42"/>
      <c r="H463" s="43"/>
      <c r="I463" s="128"/>
      <c r="J463" s="43"/>
      <c r="K463" s="128"/>
      <c r="L463" s="128"/>
      <c r="M463" s="128"/>
      <c r="N463" s="128"/>
      <c r="O463" s="56"/>
      <c r="P463" s="57"/>
      <c r="Q463" s="128"/>
      <c r="R463" s="128"/>
      <c r="S463" s="128"/>
      <c r="T463" s="128"/>
      <c r="U463" s="177"/>
      <c r="V463" s="156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</row>
    <row r="464" spans="1:84" s="20" customFormat="1" ht="44.25" customHeight="1" x14ac:dyDescent="0.2">
      <c r="A464" s="73"/>
      <c r="B464" s="73"/>
      <c r="C464" s="44"/>
      <c r="D464" s="206"/>
      <c r="E464" s="78" t="s">
        <v>93</v>
      </c>
      <c r="F464" s="45">
        <f>F461-F462+F463</f>
        <v>797759</v>
      </c>
      <c r="G464" s="46">
        <f>G461-G462+G463</f>
        <v>797759</v>
      </c>
      <c r="H464" s="45"/>
      <c r="I464" s="45"/>
      <c r="J464" s="45"/>
      <c r="K464" s="45"/>
      <c r="L464" s="45"/>
      <c r="M464" s="45"/>
      <c r="N464" s="45"/>
      <c r="O464" s="47">
        <f>O461-O462+O463</f>
        <v>797759</v>
      </c>
      <c r="P464" s="46"/>
      <c r="Q464" s="45"/>
      <c r="R464" s="45"/>
      <c r="S464" s="61"/>
      <c r="T464" s="61"/>
      <c r="U464" s="178"/>
      <c r="V464" s="156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</row>
    <row r="465" spans="1:84" s="1" customFormat="1" ht="27.75" customHeight="1" x14ac:dyDescent="0.2">
      <c r="A465" s="48"/>
      <c r="B465" s="48"/>
      <c r="C465" s="48">
        <v>8110</v>
      </c>
      <c r="D465" s="201" t="s">
        <v>71</v>
      </c>
      <c r="E465" s="77" t="s">
        <v>90</v>
      </c>
      <c r="F465" s="41">
        <f>G465+P465</f>
        <v>886219</v>
      </c>
      <c r="G465" s="42">
        <f>H465+K465+L465+M465+O465</f>
        <v>886219</v>
      </c>
      <c r="H465" s="43"/>
      <c r="I465" s="43"/>
      <c r="J465" s="43"/>
      <c r="K465" s="43"/>
      <c r="L465" s="43"/>
      <c r="M465" s="43"/>
      <c r="N465" s="43"/>
      <c r="O465" s="56">
        <v>886219</v>
      </c>
      <c r="P465" s="57"/>
      <c r="Q465" s="43"/>
      <c r="R465" s="43"/>
      <c r="S465" s="43"/>
      <c r="T465" s="43"/>
      <c r="U465" s="179"/>
      <c r="V465" s="156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</row>
    <row r="466" spans="1:84" s="15" customFormat="1" ht="27.75" customHeight="1" x14ac:dyDescent="0.2">
      <c r="A466" s="40"/>
      <c r="B466" s="40"/>
      <c r="C466" s="48"/>
      <c r="D466" s="202"/>
      <c r="E466" s="77" t="s">
        <v>91</v>
      </c>
      <c r="F466" s="41">
        <f>G466+P466</f>
        <v>88860</v>
      </c>
      <c r="G466" s="42">
        <f>H466+K466+L466+M466+O466</f>
        <v>88860</v>
      </c>
      <c r="H466" s="43"/>
      <c r="I466" s="43"/>
      <c r="J466" s="43"/>
      <c r="K466" s="43"/>
      <c r="L466" s="43"/>
      <c r="M466" s="43"/>
      <c r="N466" s="43"/>
      <c r="O466" s="56">
        <v>88860</v>
      </c>
      <c r="P466" s="42"/>
      <c r="Q466" s="43"/>
      <c r="R466" s="43"/>
      <c r="S466" s="43"/>
      <c r="T466" s="43"/>
      <c r="U466" s="177"/>
      <c r="V466" s="15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</row>
    <row r="467" spans="1:84" s="15" customFormat="1" ht="27.75" customHeight="1" x14ac:dyDescent="0.2">
      <c r="A467" s="40"/>
      <c r="B467" s="40"/>
      <c r="C467" s="48"/>
      <c r="D467" s="202"/>
      <c r="E467" s="77" t="s">
        <v>92</v>
      </c>
      <c r="F467" s="41"/>
      <c r="G467" s="42"/>
      <c r="H467" s="43"/>
      <c r="I467" s="43"/>
      <c r="J467" s="43"/>
      <c r="K467" s="43"/>
      <c r="L467" s="43"/>
      <c r="M467" s="43"/>
      <c r="N467" s="43"/>
      <c r="O467" s="56"/>
      <c r="P467" s="42"/>
      <c r="Q467" s="43"/>
      <c r="R467" s="43"/>
      <c r="S467" s="43"/>
      <c r="T467" s="43"/>
      <c r="U467" s="177"/>
      <c r="V467" s="156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</row>
    <row r="468" spans="1:84" s="20" customFormat="1" ht="27.75" customHeight="1" x14ac:dyDescent="0.2">
      <c r="A468" s="73"/>
      <c r="B468" s="73"/>
      <c r="C468" s="44"/>
      <c r="D468" s="203"/>
      <c r="E468" s="78" t="s">
        <v>93</v>
      </c>
      <c r="F468" s="45">
        <f>F465-F466+F467</f>
        <v>797359</v>
      </c>
      <c r="G468" s="46">
        <f>G465-G466+G467</f>
        <v>797359</v>
      </c>
      <c r="H468" s="45"/>
      <c r="I468" s="45"/>
      <c r="J468" s="45"/>
      <c r="K468" s="45"/>
      <c r="L468" s="45"/>
      <c r="M468" s="45"/>
      <c r="N468" s="45"/>
      <c r="O468" s="47">
        <f>O465-O466+O467</f>
        <v>797359</v>
      </c>
      <c r="P468" s="46"/>
      <c r="Q468" s="45"/>
      <c r="R468" s="45"/>
      <c r="S468" s="61"/>
      <c r="T468" s="61"/>
      <c r="U468" s="178"/>
      <c r="V468" s="156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</row>
    <row r="469" spans="1:84" s="127" customFormat="1" ht="16.5" customHeight="1" x14ac:dyDescent="0.2">
      <c r="A469" s="98"/>
      <c r="B469" s="98"/>
      <c r="C469" s="198" t="s">
        <v>98</v>
      </c>
      <c r="D469" s="199"/>
      <c r="E469" s="199"/>
      <c r="F469" s="199"/>
      <c r="G469" s="199"/>
      <c r="H469" s="199"/>
      <c r="I469" s="199"/>
      <c r="J469" s="199"/>
      <c r="K469" s="199"/>
      <c r="L469" s="199"/>
      <c r="M469" s="199"/>
      <c r="N469" s="199"/>
      <c r="O469" s="199"/>
      <c r="P469" s="199"/>
      <c r="Q469" s="199"/>
      <c r="R469" s="199"/>
      <c r="S469" s="199"/>
      <c r="T469" s="200"/>
      <c r="U469" s="182"/>
      <c r="V469" s="157"/>
    </row>
    <row r="470" spans="1:84" s="127" customFormat="1" ht="16.5" customHeight="1" x14ac:dyDescent="0.2">
      <c r="A470" s="98"/>
      <c r="B470" s="40"/>
      <c r="C470" s="192" t="s">
        <v>269</v>
      </c>
      <c r="D470" s="193"/>
      <c r="E470" s="193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4"/>
      <c r="U470" s="182"/>
      <c r="V470" s="157"/>
    </row>
    <row r="471" spans="1:84" s="127" customFormat="1" ht="16.5" customHeight="1" x14ac:dyDescent="0.2">
      <c r="A471" s="98"/>
      <c r="B471" s="40"/>
      <c r="C471" s="195" t="s">
        <v>274</v>
      </c>
      <c r="D471" s="196"/>
      <c r="E471" s="196"/>
      <c r="F471" s="196"/>
      <c r="G471" s="196"/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7"/>
      <c r="U471" s="182"/>
      <c r="V471" s="157"/>
    </row>
    <row r="472" spans="1:84" s="2" customFormat="1" ht="18" customHeight="1" x14ac:dyDescent="0.2">
      <c r="A472" s="51">
        <v>758</v>
      </c>
      <c r="B472" s="51"/>
      <c r="C472" s="116"/>
      <c r="D472" s="207" t="s">
        <v>8</v>
      </c>
      <c r="E472" s="75" t="s">
        <v>90</v>
      </c>
      <c r="F472" s="28">
        <f>G472+P472</f>
        <v>855727</v>
      </c>
      <c r="G472" s="29">
        <f>H472+K472+L472+M472</f>
        <v>855727</v>
      </c>
      <c r="H472" s="30">
        <f>SUM(I472:J472)</f>
        <v>833938</v>
      </c>
      <c r="I472" s="30"/>
      <c r="J472" s="30">
        <v>833938</v>
      </c>
      <c r="K472" s="30"/>
      <c r="L472" s="30">
        <v>21789</v>
      </c>
      <c r="M472" s="30"/>
      <c r="N472" s="52"/>
      <c r="O472" s="147"/>
      <c r="P472" s="106"/>
      <c r="Q472" s="30"/>
      <c r="R472" s="30"/>
      <c r="S472" s="30"/>
      <c r="T472" s="30"/>
      <c r="U472" s="177"/>
      <c r="V472" s="156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</row>
    <row r="473" spans="1:84" s="2" customFormat="1" ht="18" customHeight="1" x14ac:dyDescent="0.2">
      <c r="A473" s="27"/>
      <c r="B473" s="27"/>
      <c r="C473" s="72"/>
      <c r="D473" s="208"/>
      <c r="E473" s="75" t="s">
        <v>91</v>
      </c>
      <c r="F473" s="28">
        <f>G473+P473</f>
        <v>14000</v>
      </c>
      <c r="G473" s="31">
        <f>H473+K473+L473+M473</f>
        <v>14000</v>
      </c>
      <c r="H473" s="32"/>
      <c r="I473" s="32"/>
      <c r="J473" s="32"/>
      <c r="K473" s="32"/>
      <c r="L473" s="32">
        <f>L477</f>
        <v>14000</v>
      </c>
      <c r="M473" s="32"/>
      <c r="N473" s="53"/>
      <c r="O473" s="148"/>
      <c r="P473" s="107"/>
      <c r="Q473" s="32"/>
      <c r="R473" s="32"/>
      <c r="S473" s="32"/>
      <c r="T473" s="32"/>
      <c r="U473" s="177"/>
      <c r="V473" s="156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</row>
    <row r="474" spans="1:84" s="2" customFormat="1" ht="18" customHeight="1" x14ac:dyDescent="0.2">
      <c r="A474" s="27"/>
      <c r="B474" s="27"/>
      <c r="C474" s="72"/>
      <c r="D474" s="208"/>
      <c r="E474" s="75" t="s">
        <v>92</v>
      </c>
      <c r="F474" s="28"/>
      <c r="G474" s="31"/>
      <c r="H474" s="32"/>
      <c r="I474" s="32"/>
      <c r="J474" s="32"/>
      <c r="K474" s="32"/>
      <c r="L474" s="32"/>
      <c r="M474" s="32"/>
      <c r="N474" s="53"/>
      <c r="O474" s="148"/>
      <c r="P474" s="107"/>
      <c r="Q474" s="32"/>
      <c r="R474" s="32"/>
      <c r="S474" s="32"/>
      <c r="T474" s="32"/>
      <c r="U474" s="177"/>
      <c r="V474" s="156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</row>
    <row r="475" spans="1:84" s="20" customFormat="1" ht="18" customHeight="1" x14ac:dyDescent="0.2">
      <c r="A475" s="72"/>
      <c r="B475" s="72"/>
      <c r="C475" s="33"/>
      <c r="D475" s="209"/>
      <c r="E475" s="76" t="s">
        <v>93</v>
      </c>
      <c r="F475" s="34">
        <f>F472-F473+F474</f>
        <v>841727</v>
      </c>
      <c r="G475" s="35">
        <f>G472-G473+G474</f>
        <v>841727</v>
      </c>
      <c r="H475" s="34">
        <f>H472-H473+H474</f>
        <v>833938</v>
      </c>
      <c r="I475" s="34"/>
      <c r="J475" s="34">
        <f>J472-J473+J474</f>
        <v>833938</v>
      </c>
      <c r="K475" s="34"/>
      <c r="L475" s="34">
        <f>L472-L473+L474</f>
        <v>7789</v>
      </c>
      <c r="M475" s="34"/>
      <c r="N475" s="34"/>
      <c r="O475" s="36"/>
      <c r="P475" s="108"/>
      <c r="Q475" s="34"/>
      <c r="R475" s="34"/>
      <c r="S475" s="87"/>
      <c r="T475" s="87"/>
      <c r="U475" s="178"/>
      <c r="V475" s="156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</row>
    <row r="476" spans="1:84" s="1" customFormat="1" ht="18" customHeight="1" x14ac:dyDescent="0.2">
      <c r="A476" s="40"/>
      <c r="B476" s="49">
        <v>75814</v>
      </c>
      <c r="C476" s="50"/>
      <c r="D476" s="204" t="s">
        <v>25</v>
      </c>
      <c r="E476" s="77" t="s">
        <v>90</v>
      </c>
      <c r="F476" s="37">
        <f>G476+P476</f>
        <v>21789</v>
      </c>
      <c r="G476" s="38">
        <f>H476+K476+L476+M476</f>
        <v>21789</v>
      </c>
      <c r="H476" s="39"/>
      <c r="I476" s="54"/>
      <c r="J476" s="39"/>
      <c r="K476" s="39"/>
      <c r="L476" s="39">
        <f>L480</f>
        <v>21789</v>
      </c>
      <c r="M476" s="54"/>
      <c r="N476" s="54"/>
      <c r="O476" s="55"/>
      <c r="P476" s="42"/>
      <c r="Q476" s="54"/>
      <c r="R476" s="54"/>
      <c r="S476" s="39"/>
      <c r="T476" s="39"/>
      <c r="U476" s="177"/>
      <c r="V476" s="15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</row>
    <row r="477" spans="1:84" s="15" customFormat="1" ht="18" customHeight="1" x14ac:dyDescent="0.2">
      <c r="A477" s="40"/>
      <c r="B477" s="40"/>
      <c r="C477" s="48"/>
      <c r="D477" s="205"/>
      <c r="E477" s="77" t="s">
        <v>91</v>
      </c>
      <c r="F477" s="41">
        <f>G477+P477</f>
        <v>14000</v>
      </c>
      <c r="G477" s="42">
        <f>H477+K477+L477+M477</f>
        <v>14000</v>
      </c>
      <c r="H477" s="43"/>
      <c r="I477" s="128"/>
      <c r="J477" s="43"/>
      <c r="K477" s="43"/>
      <c r="L477" s="43">
        <f>L481</f>
        <v>14000</v>
      </c>
      <c r="M477" s="128"/>
      <c r="N477" s="128"/>
      <c r="O477" s="89"/>
      <c r="P477" s="42"/>
      <c r="Q477" s="128"/>
      <c r="R477" s="128"/>
      <c r="S477" s="43"/>
      <c r="T477" s="43"/>
      <c r="U477" s="177"/>
      <c r="V477" s="156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</row>
    <row r="478" spans="1:84" s="15" customFormat="1" ht="18" customHeight="1" x14ac:dyDescent="0.2">
      <c r="A478" s="40"/>
      <c r="B478" s="40"/>
      <c r="C478" s="48"/>
      <c r="D478" s="205"/>
      <c r="E478" s="77" t="s">
        <v>92</v>
      </c>
      <c r="F478" s="41"/>
      <c r="G478" s="42"/>
      <c r="H478" s="43"/>
      <c r="I478" s="128"/>
      <c r="J478" s="43"/>
      <c r="K478" s="43"/>
      <c r="L478" s="43"/>
      <c r="M478" s="128"/>
      <c r="N478" s="128"/>
      <c r="O478" s="89"/>
      <c r="P478" s="42"/>
      <c r="Q478" s="128"/>
      <c r="R478" s="128"/>
      <c r="S478" s="43"/>
      <c r="T478" s="43"/>
      <c r="U478" s="177"/>
      <c r="V478" s="156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</row>
    <row r="479" spans="1:84" s="20" customFormat="1" ht="18" customHeight="1" x14ac:dyDescent="0.2">
      <c r="A479" s="73"/>
      <c r="B479" s="73"/>
      <c r="C479" s="44"/>
      <c r="D479" s="206"/>
      <c r="E479" s="78" t="s">
        <v>93</v>
      </c>
      <c r="F479" s="45">
        <f>F476-F477+F478</f>
        <v>7789</v>
      </c>
      <c r="G479" s="46">
        <f>G476-G477+G478</f>
        <v>7789</v>
      </c>
      <c r="H479" s="45"/>
      <c r="I479" s="45"/>
      <c r="J479" s="61"/>
      <c r="K479" s="61"/>
      <c r="L479" s="61">
        <f>L476-L477+L478</f>
        <v>7789</v>
      </c>
      <c r="M479" s="45"/>
      <c r="N479" s="45"/>
      <c r="O479" s="47"/>
      <c r="P479" s="46"/>
      <c r="Q479" s="45"/>
      <c r="R479" s="45"/>
      <c r="S479" s="61"/>
      <c r="T479" s="61"/>
      <c r="U479" s="178"/>
      <c r="V479" s="156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</row>
    <row r="480" spans="1:84" s="20" customFormat="1" ht="18" customHeight="1" x14ac:dyDescent="0.2">
      <c r="A480" s="48"/>
      <c r="B480" s="48"/>
      <c r="C480" s="48">
        <v>3020</v>
      </c>
      <c r="D480" s="201" t="s">
        <v>42</v>
      </c>
      <c r="E480" s="77" t="s">
        <v>90</v>
      </c>
      <c r="F480" s="41">
        <f>G480+P480</f>
        <v>21789</v>
      </c>
      <c r="G480" s="42">
        <f>H480+K480+L480+M480</f>
        <v>21789</v>
      </c>
      <c r="H480" s="43"/>
      <c r="I480" s="43"/>
      <c r="J480" s="43"/>
      <c r="K480" s="43"/>
      <c r="L480" s="43">
        <v>21789</v>
      </c>
      <c r="M480" s="43"/>
      <c r="N480" s="43"/>
      <c r="O480" s="56"/>
      <c r="P480" s="57"/>
      <c r="Q480" s="43"/>
      <c r="R480" s="43"/>
      <c r="S480" s="43"/>
      <c r="T480" s="43"/>
      <c r="U480" s="178"/>
      <c r="V480" s="156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</row>
    <row r="481" spans="1:84" s="20" customFormat="1" ht="18" customHeight="1" x14ac:dyDescent="0.2">
      <c r="A481" s="40"/>
      <c r="B481" s="40"/>
      <c r="C481" s="48"/>
      <c r="D481" s="202"/>
      <c r="E481" s="77" t="s">
        <v>91</v>
      </c>
      <c r="F481" s="41">
        <f>G481+P481</f>
        <v>14000</v>
      </c>
      <c r="G481" s="42">
        <f>H481+K481+L481+M481</f>
        <v>14000</v>
      </c>
      <c r="H481" s="43"/>
      <c r="I481" s="43"/>
      <c r="J481" s="43"/>
      <c r="K481" s="43"/>
      <c r="L481" s="43">
        <v>14000</v>
      </c>
      <c r="M481" s="43"/>
      <c r="N481" s="43"/>
      <c r="O481" s="56"/>
      <c r="P481" s="42"/>
      <c r="Q481" s="43"/>
      <c r="R481" s="43"/>
      <c r="S481" s="43"/>
      <c r="T481" s="43"/>
      <c r="U481" s="177"/>
      <c r="V481" s="156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</row>
    <row r="482" spans="1:84" s="20" customFormat="1" ht="18" customHeight="1" x14ac:dyDescent="0.2">
      <c r="A482" s="40"/>
      <c r="B482" s="40"/>
      <c r="C482" s="48"/>
      <c r="D482" s="202"/>
      <c r="E482" s="77" t="s">
        <v>92</v>
      </c>
      <c r="F482" s="41"/>
      <c r="G482" s="42"/>
      <c r="H482" s="43"/>
      <c r="I482" s="43"/>
      <c r="J482" s="43"/>
      <c r="K482" s="43"/>
      <c r="L482" s="43"/>
      <c r="M482" s="43"/>
      <c r="N482" s="43"/>
      <c r="O482" s="56"/>
      <c r="P482" s="42"/>
      <c r="Q482" s="43"/>
      <c r="R482" s="43"/>
      <c r="S482" s="43"/>
      <c r="T482" s="43"/>
      <c r="U482" s="177"/>
      <c r="V482" s="156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</row>
    <row r="483" spans="1:84" s="20" customFormat="1" ht="18" customHeight="1" x14ac:dyDescent="0.2">
      <c r="A483" s="73"/>
      <c r="B483" s="73"/>
      <c r="C483" s="44"/>
      <c r="D483" s="203"/>
      <c r="E483" s="78" t="s">
        <v>93</v>
      </c>
      <c r="F483" s="45">
        <f>F480-F481+F482</f>
        <v>7789</v>
      </c>
      <c r="G483" s="46">
        <f>G480-G481+G482</f>
        <v>7789</v>
      </c>
      <c r="H483" s="45"/>
      <c r="I483" s="45"/>
      <c r="J483" s="45"/>
      <c r="K483" s="45"/>
      <c r="L483" s="45">
        <f>L480-L481+L482</f>
        <v>7789</v>
      </c>
      <c r="M483" s="45"/>
      <c r="N483" s="45"/>
      <c r="O483" s="47"/>
      <c r="P483" s="46"/>
      <c r="Q483" s="45"/>
      <c r="R483" s="45"/>
      <c r="S483" s="61"/>
      <c r="T483" s="61"/>
      <c r="U483" s="178"/>
      <c r="V483" s="156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</row>
    <row r="484" spans="1:84" s="127" customFormat="1" ht="16.5" customHeight="1" x14ac:dyDescent="0.2">
      <c r="A484" s="98"/>
      <c r="B484" s="98"/>
      <c r="C484" s="198" t="s">
        <v>98</v>
      </c>
      <c r="D484" s="199"/>
      <c r="E484" s="199"/>
      <c r="F484" s="199"/>
      <c r="G484" s="199"/>
      <c r="H484" s="199"/>
      <c r="I484" s="199"/>
      <c r="J484" s="199"/>
      <c r="K484" s="199"/>
      <c r="L484" s="199"/>
      <c r="M484" s="199"/>
      <c r="N484" s="199"/>
      <c r="O484" s="199"/>
      <c r="P484" s="199"/>
      <c r="Q484" s="199"/>
      <c r="R484" s="199"/>
      <c r="S484" s="199"/>
      <c r="T484" s="200"/>
      <c r="U484" s="182"/>
      <c r="V484" s="157"/>
    </row>
    <row r="485" spans="1:84" s="127" customFormat="1" ht="16.5" customHeight="1" x14ac:dyDescent="0.2">
      <c r="A485" s="98"/>
      <c r="B485" s="98"/>
      <c r="C485" s="192" t="s">
        <v>388</v>
      </c>
      <c r="D485" s="193"/>
      <c r="E485" s="193"/>
      <c r="F485" s="193"/>
      <c r="G485" s="193"/>
      <c r="H485" s="193"/>
      <c r="I485" s="193"/>
      <c r="J485" s="193"/>
      <c r="K485" s="193"/>
      <c r="L485" s="193"/>
      <c r="M485" s="193"/>
      <c r="N485" s="193"/>
      <c r="O485" s="193"/>
      <c r="P485" s="193"/>
      <c r="Q485" s="193"/>
      <c r="R485" s="193"/>
      <c r="S485" s="193"/>
      <c r="T485" s="194"/>
      <c r="U485" s="182"/>
      <c r="V485" s="157"/>
    </row>
    <row r="486" spans="1:84" s="127" customFormat="1" ht="16.5" customHeight="1" x14ac:dyDescent="0.2">
      <c r="A486" s="98"/>
      <c r="B486" s="40"/>
      <c r="C486" s="248" t="s">
        <v>389</v>
      </c>
      <c r="D486" s="249"/>
      <c r="E486" s="249"/>
      <c r="F486" s="249"/>
      <c r="G486" s="249"/>
      <c r="H486" s="249"/>
      <c r="I486" s="249"/>
      <c r="J486" s="249"/>
      <c r="K486" s="249"/>
      <c r="L486" s="249"/>
      <c r="M486" s="249"/>
      <c r="N486" s="249"/>
      <c r="O486" s="249"/>
      <c r="P486" s="249"/>
      <c r="Q486" s="249"/>
      <c r="R486" s="249"/>
      <c r="S486" s="249"/>
      <c r="T486" s="250"/>
      <c r="U486" s="182"/>
      <c r="V486" s="157"/>
    </row>
    <row r="487" spans="1:84" s="7" customFormat="1" ht="18" customHeight="1" x14ac:dyDescent="0.2">
      <c r="A487" s="51">
        <v>801</v>
      </c>
      <c r="B487" s="51"/>
      <c r="C487" s="116"/>
      <c r="D487" s="207" t="s">
        <v>7</v>
      </c>
      <c r="E487" s="81" t="s">
        <v>90</v>
      </c>
      <c r="F487" s="66">
        <f>G487+P487</f>
        <v>61432379.450000003</v>
      </c>
      <c r="G487" s="29">
        <f>H487+K487+L487+M487</f>
        <v>60768349.450000003</v>
      </c>
      <c r="H487" s="30">
        <f>SUM(I487:J487)</f>
        <v>55133140.450000003</v>
      </c>
      <c r="I487" s="30">
        <v>49356834.450000003</v>
      </c>
      <c r="J487" s="30">
        <v>5776306</v>
      </c>
      <c r="K487" s="30">
        <v>5494034</v>
      </c>
      <c r="L487" s="30">
        <v>141175</v>
      </c>
      <c r="M487" s="30"/>
      <c r="N487" s="52"/>
      <c r="O487" s="147"/>
      <c r="P487" s="29">
        <f>Q487+S487+T487</f>
        <v>664030</v>
      </c>
      <c r="Q487" s="30">
        <v>664030</v>
      </c>
      <c r="R487" s="52"/>
      <c r="S487" s="52"/>
      <c r="T487" s="30"/>
      <c r="U487" s="177"/>
      <c r="V487" s="156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</row>
    <row r="488" spans="1:84" s="15" customFormat="1" ht="18" customHeight="1" x14ac:dyDescent="0.2">
      <c r="A488" s="27"/>
      <c r="B488" s="27"/>
      <c r="C488" s="72"/>
      <c r="D488" s="208"/>
      <c r="E488" s="75" t="s">
        <v>91</v>
      </c>
      <c r="F488" s="28">
        <f>G488+P488</f>
        <v>849830.6399999999</v>
      </c>
      <c r="G488" s="31">
        <f>H488+K488+L488+M488</f>
        <v>473759.63999999996</v>
      </c>
      <c r="H488" s="32">
        <f>SUM(I488:J488)</f>
        <v>25714.6</v>
      </c>
      <c r="I488" s="32">
        <f t="shared" ref="I488:K489" si="21">I492+I551+I562+I609+I620+I631+I642+I656+I667+I691</f>
        <v>616.21</v>
      </c>
      <c r="J488" s="32">
        <f t="shared" si="21"/>
        <v>25098.39</v>
      </c>
      <c r="K488" s="32">
        <f t="shared" si="21"/>
        <v>448045.04</v>
      </c>
      <c r="L488" s="32"/>
      <c r="M488" s="32"/>
      <c r="N488" s="53"/>
      <c r="O488" s="148"/>
      <c r="P488" s="31">
        <f>Q488+S488+T488</f>
        <v>376071</v>
      </c>
      <c r="Q488" s="32">
        <f>Q492+Q551+Q562+Q609+Q620+Q631+Q642+Q656+Q667+Q691</f>
        <v>376071</v>
      </c>
      <c r="R488" s="53"/>
      <c r="S488" s="53"/>
      <c r="T488" s="32"/>
      <c r="U488" s="177"/>
      <c r="V488" s="156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</row>
    <row r="489" spans="1:84" s="15" customFormat="1" ht="18" customHeight="1" x14ac:dyDescent="0.2">
      <c r="A489" s="27"/>
      <c r="B489" s="27"/>
      <c r="C489" s="72"/>
      <c r="D489" s="208"/>
      <c r="E489" s="75" t="s">
        <v>92</v>
      </c>
      <c r="F489" s="28">
        <f>G489+P489</f>
        <v>338665.64</v>
      </c>
      <c r="G489" s="31">
        <f>H489+K489+L489+M489</f>
        <v>338665.64</v>
      </c>
      <c r="H489" s="32">
        <f>SUM(I489:J489)</f>
        <v>197665.63999999998</v>
      </c>
      <c r="I489" s="32">
        <f t="shared" si="21"/>
        <v>53616.21</v>
      </c>
      <c r="J489" s="32">
        <f t="shared" si="21"/>
        <v>144049.43</v>
      </c>
      <c r="K489" s="32">
        <f t="shared" si="21"/>
        <v>141000</v>
      </c>
      <c r="L489" s="32"/>
      <c r="M489" s="32"/>
      <c r="N489" s="53"/>
      <c r="O489" s="148"/>
      <c r="P489" s="31"/>
      <c r="Q489" s="32"/>
      <c r="R489" s="53"/>
      <c r="S489" s="53"/>
      <c r="T489" s="32"/>
      <c r="U489" s="177"/>
      <c r="V489" s="156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</row>
    <row r="490" spans="1:84" s="20" customFormat="1" ht="18" customHeight="1" x14ac:dyDescent="0.2">
      <c r="A490" s="72"/>
      <c r="B490" s="33"/>
      <c r="C490" s="33"/>
      <c r="D490" s="209"/>
      <c r="E490" s="76" t="s">
        <v>93</v>
      </c>
      <c r="F490" s="34">
        <f t="shared" ref="F490:L490" si="22">F487-F488+F489</f>
        <v>60921214.450000003</v>
      </c>
      <c r="G490" s="35">
        <f t="shared" si="22"/>
        <v>60633255.450000003</v>
      </c>
      <c r="H490" s="34">
        <f t="shared" si="22"/>
        <v>55305091.490000002</v>
      </c>
      <c r="I490" s="87">
        <f t="shared" si="22"/>
        <v>49409834.450000003</v>
      </c>
      <c r="J490" s="87">
        <f t="shared" si="22"/>
        <v>5895257.04</v>
      </c>
      <c r="K490" s="87">
        <f t="shared" si="22"/>
        <v>5186988.96</v>
      </c>
      <c r="L490" s="87">
        <f t="shared" si="22"/>
        <v>141175</v>
      </c>
      <c r="M490" s="87"/>
      <c r="N490" s="34"/>
      <c r="O490" s="36"/>
      <c r="P490" s="35">
        <f>P487-P488+P489</f>
        <v>287959</v>
      </c>
      <c r="Q490" s="87">
        <f>Q487-Q488+Q489</f>
        <v>287959</v>
      </c>
      <c r="R490" s="34"/>
      <c r="S490" s="87"/>
      <c r="T490" s="87"/>
      <c r="U490" s="178"/>
      <c r="V490" s="156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</row>
    <row r="491" spans="1:84" s="7" customFormat="1" ht="18" customHeight="1" x14ac:dyDescent="0.2">
      <c r="A491" s="40"/>
      <c r="B491" s="40">
        <v>80101</v>
      </c>
      <c r="C491" s="50"/>
      <c r="D491" s="204" t="s">
        <v>4</v>
      </c>
      <c r="E491" s="77" t="s">
        <v>90</v>
      </c>
      <c r="F491" s="37">
        <f>G491+P491</f>
        <v>30957107.449999999</v>
      </c>
      <c r="G491" s="38">
        <f>H491+K491+L491+M491</f>
        <v>30473077.449999999</v>
      </c>
      <c r="H491" s="39">
        <f>SUM(I491:J491)</f>
        <v>30038178.449999999</v>
      </c>
      <c r="I491" s="39">
        <v>26993957.449999999</v>
      </c>
      <c r="J491" s="39">
        <v>3044221</v>
      </c>
      <c r="K491" s="39">
        <v>393000</v>
      </c>
      <c r="L491" s="39">
        <v>41899</v>
      </c>
      <c r="M491" s="39"/>
      <c r="N491" s="54"/>
      <c r="O491" s="55"/>
      <c r="P491" s="38">
        <f>Q491+S491+T491</f>
        <v>484030</v>
      </c>
      <c r="Q491" s="39">
        <v>484030</v>
      </c>
      <c r="R491" s="54"/>
      <c r="S491" s="54"/>
      <c r="T491" s="54"/>
      <c r="U491" s="177"/>
      <c r="V491" s="156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</row>
    <row r="492" spans="1:84" s="15" customFormat="1" ht="18" customHeight="1" x14ac:dyDescent="0.2">
      <c r="A492" s="40"/>
      <c r="B492" s="40"/>
      <c r="C492" s="48"/>
      <c r="D492" s="205"/>
      <c r="E492" s="77" t="s">
        <v>91</v>
      </c>
      <c r="F492" s="41">
        <f>G492+P492</f>
        <v>290665.64</v>
      </c>
      <c r="G492" s="42">
        <f>H492+K492+L492+M492</f>
        <v>65665.64</v>
      </c>
      <c r="H492" s="43">
        <f>SUM(I492:J492)</f>
        <v>665.64</v>
      </c>
      <c r="I492" s="43">
        <f t="shared" ref="I492:K492" si="23">I496+I500+I504+I508+I512+I516+I520</f>
        <v>616.21</v>
      </c>
      <c r="J492" s="43">
        <f t="shared" si="23"/>
        <v>49.43</v>
      </c>
      <c r="K492" s="43">
        <f t="shared" si="23"/>
        <v>65000</v>
      </c>
      <c r="L492" s="43"/>
      <c r="M492" s="43"/>
      <c r="N492" s="128"/>
      <c r="O492" s="89"/>
      <c r="P492" s="42">
        <f>Q492+S492+T492</f>
        <v>225000</v>
      </c>
      <c r="Q492" s="43">
        <f>Q496+Q500+Q504+Q508+Q512+Q516+Q520</f>
        <v>225000</v>
      </c>
      <c r="R492" s="128"/>
      <c r="S492" s="128"/>
      <c r="T492" s="128"/>
      <c r="U492" s="177"/>
      <c r="V492" s="156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</row>
    <row r="493" spans="1:84" s="15" customFormat="1" ht="18" customHeight="1" x14ac:dyDescent="0.2">
      <c r="A493" s="40"/>
      <c r="B493" s="40"/>
      <c r="C493" s="48"/>
      <c r="D493" s="205"/>
      <c r="E493" s="77" t="s">
        <v>92</v>
      </c>
      <c r="F493" s="41">
        <f>G493+P493</f>
        <v>120665.63999999998</v>
      </c>
      <c r="G493" s="42">
        <f>H493+K493+L493+M493</f>
        <v>120665.63999999998</v>
      </c>
      <c r="H493" s="43">
        <f>SUM(I493:J493)</f>
        <v>120665.63999999998</v>
      </c>
      <c r="I493" s="43">
        <f t="shared" ref="I493:J493" si="24">I497+I501+I505+I509+I513+I517+I521</f>
        <v>20616.21</v>
      </c>
      <c r="J493" s="43">
        <f t="shared" si="24"/>
        <v>100049.43</v>
      </c>
      <c r="K493" s="43"/>
      <c r="L493" s="43"/>
      <c r="M493" s="43"/>
      <c r="N493" s="128"/>
      <c r="O493" s="89"/>
      <c r="P493" s="42"/>
      <c r="Q493" s="43"/>
      <c r="R493" s="128"/>
      <c r="S493" s="128"/>
      <c r="T493" s="128"/>
      <c r="U493" s="177"/>
      <c r="V493" s="156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</row>
    <row r="494" spans="1:84" s="20" customFormat="1" ht="18" customHeight="1" x14ac:dyDescent="0.2">
      <c r="A494" s="73"/>
      <c r="B494" s="73"/>
      <c r="C494" s="44"/>
      <c r="D494" s="206"/>
      <c r="E494" s="78" t="s">
        <v>93</v>
      </c>
      <c r="F494" s="45">
        <f t="shared" ref="F494:Q494" si="25">F491-F492+F493</f>
        <v>30787107.449999999</v>
      </c>
      <c r="G494" s="46">
        <f t="shared" si="25"/>
        <v>30528077.449999999</v>
      </c>
      <c r="H494" s="45">
        <f t="shared" si="25"/>
        <v>30158178.449999999</v>
      </c>
      <c r="I494" s="61">
        <f t="shared" si="25"/>
        <v>27013957.449999999</v>
      </c>
      <c r="J494" s="61">
        <f t="shared" si="25"/>
        <v>3144221</v>
      </c>
      <c r="K494" s="61">
        <f t="shared" si="25"/>
        <v>328000</v>
      </c>
      <c r="L494" s="61">
        <f>L491-L492+L493</f>
        <v>41899</v>
      </c>
      <c r="M494" s="45"/>
      <c r="N494" s="45"/>
      <c r="O494" s="47"/>
      <c r="P494" s="46">
        <f t="shared" si="25"/>
        <v>259030</v>
      </c>
      <c r="Q494" s="45">
        <f t="shared" si="25"/>
        <v>259030</v>
      </c>
      <c r="R494" s="45"/>
      <c r="S494" s="61"/>
      <c r="T494" s="61"/>
      <c r="U494" s="178"/>
      <c r="V494" s="156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</row>
    <row r="495" spans="1:84" s="7" customFormat="1" ht="18" customHeight="1" x14ac:dyDescent="0.2">
      <c r="A495" s="48"/>
      <c r="B495" s="48"/>
      <c r="C495" s="48">
        <v>2540</v>
      </c>
      <c r="D495" s="201" t="s">
        <v>62</v>
      </c>
      <c r="E495" s="77" t="s">
        <v>90</v>
      </c>
      <c r="F495" s="41">
        <f>G495+P495</f>
        <v>393000</v>
      </c>
      <c r="G495" s="42">
        <f>H495+K495+L495+M495</f>
        <v>393000</v>
      </c>
      <c r="H495" s="43"/>
      <c r="I495" s="43"/>
      <c r="J495" s="43"/>
      <c r="K495" s="43">
        <v>393000</v>
      </c>
      <c r="L495" s="43"/>
      <c r="M495" s="43"/>
      <c r="N495" s="43"/>
      <c r="O495" s="56"/>
      <c r="P495" s="57"/>
      <c r="Q495" s="43"/>
      <c r="R495" s="43"/>
      <c r="S495" s="43"/>
      <c r="T495" s="43"/>
      <c r="U495" s="178"/>
      <c r="V495" s="156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</row>
    <row r="496" spans="1:84" s="15" customFormat="1" ht="18" customHeight="1" x14ac:dyDescent="0.2">
      <c r="A496" s="40"/>
      <c r="B496" s="40"/>
      <c r="C496" s="48"/>
      <c r="D496" s="202"/>
      <c r="E496" s="77" t="s">
        <v>91</v>
      </c>
      <c r="F496" s="41">
        <f>G496+P496</f>
        <v>65000</v>
      </c>
      <c r="G496" s="42">
        <f>H496+K496+L496+M496</f>
        <v>65000</v>
      </c>
      <c r="H496" s="43"/>
      <c r="I496" s="43"/>
      <c r="J496" s="43"/>
      <c r="K496" s="43">
        <v>65000</v>
      </c>
      <c r="L496" s="43"/>
      <c r="M496" s="43"/>
      <c r="N496" s="43"/>
      <c r="O496" s="56"/>
      <c r="P496" s="42"/>
      <c r="Q496" s="43"/>
      <c r="R496" s="43"/>
      <c r="S496" s="43"/>
      <c r="T496" s="43"/>
      <c r="U496" s="177"/>
      <c r="V496" s="15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</row>
    <row r="497" spans="1:84" s="15" customFormat="1" ht="18" customHeight="1" x14ac:dyDescent="0.2">
      <c r="A497" s="40"/>
      <c r="B497" s="40"/>
      <c r="C497" s="48"/>
      <c r="D497" s="202"/>
      <c r="E497" s="77" t="s">
        <v>92</v>
      </c>
      <c r="F497" s="41"/>
      <c r="G497" s="42"/>
      <c r="H497" s="43"/>
      <c r="I497" s="43"/>
      <c r="J497" s="43"/>
      <c r="K497" s="43"/>
      <c r="L497" s="43"/>
      <c r="M497" s="43"/>
      <c r="N497" s="43"/>
      <c r="O497" s="56"/>
      <c r="P497" s="42"/>
      <c r="Q497" s="43"/>
      <c r="R497" s="43"/>
      <c r="S497" s="43"/>
      <c r="T497" s="43"/>
      <c r="U497" s="177"/>
      <c r="V497" s="156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</row>
    <row r="498" spans="1:84" s="20" customFormat="1" ht="18" customHeight="1" x14ac:dyDescent="0.2">
      <c r="A498" s="73"/>
      <c r="B498" s="73"/>
      <c r="C498" s="44"/>
      <c r="D498" s="203"/>
      <c r="E498" s="78" t="s">
        <v>93</v>
      </c>
      <c r="F498" s="45">
        <f>F495-F496+F497</f>
        <v>328000</v>
      </c>
      <c r="G498" s="46">
        <f>G495-G496+G497</f>
        <v>328000</v>
      </c>
      <c r="H498" s="45"/>
      <c r="I498" s="45"/>
      <c r="J498" s="45"/>
      <c r="K498" s="45">
        <f>K495-K496+K497</f>
        <v>328000</v>
      </c>
      <c r="L498" s="45"/>
      <c r="M498" s="45"/>
      <c r="N498" s="45"/>
      <c r="O498" s="47"/>
      <c r="P498" s="46"/>
      <c r="Q498" s="45"/>
      <c r="R498" s="45"/>
      <c r="S498" s="61"/>
      <c r="T498" s="61"/>
      <c r="U498" s="178"/>
      <c r="V498" s="156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</row>
    <row r="499" spans="1:84" s="7" customFormat="1" ht="18" customHeight="1" x14ac:dyDescent="0.2">
      <c r="A499" s="48"/>
      <c r="B499" s="48"/>
      <c r="C499" s="48">
        <v>4010</v>
      </c>
      <c r="D499" s="201" t="s">
        <v>53</v>
      </c>
      <c r="E499" s="77" t="s">
        <v>90</v>
      </c>
      <c r="F499" s="41">
        <f>G499+P499</f>
        <v>21245912</v>
      </c>
      <c r="G499" s="42">
        <f>H499+K499+L499+M499</f>
        <v>21245912</v>
      </c>
      <c r="H499" s="43">
        <f>SUM(I499:J499)</f>
        <v>21245912</v>
      </c>
      <c r="I499" s="43">
        <v>21245912</v>
      </c>
      <c r="J499" s="43"/>
      <c r="K499" s="43"/>
      <c r="L499" s="43"/>
      <c r="M499" s="43"/>
      <c r="N499" s="43"/>
      <c r="O499" s="56"/>
      <c r="P499" s="57"/>
      <c r="Q499" s="43"/>
      <c r="R499" s="43"/>
      <c r="S499" s="43"/>
      <c r="T499" s="43"/>
      <c r="U499" s="179"/>
      <c r="V499" s="156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</row>
    <row r="500" spans="1:84" s="15" customFormat="1" ht="16.5" customHeight="1" x14ac:dyDescent="0.2">
      <c r="A500" s="40"/>
      <c r="B500" s="40"/>
      <c r="C500" s="48"/>
      <c r="D500" s="202"/>
      <c r="E500" s="77" t="s">
        <v>91</v>
      </c>
      <c r="F500" s="41">
        <f>G500+P500</f>
        <v>515.07000000000005</v>
      </c>
      <c r="G500" s="42">
        <f>H500+K500+L500+M500</f>
        <v>515.07000000000005</v>
      </c>
      <c r="H500" s="43">
        <f>SUM(I500:J500)</f>
        <v>515.07000000000005</v>
      </c>
      <c r="I500" s="43">
        <v>515.07000000000005</v>
      </c>
      <c r="J500" s="43"/>
      <c r="K500" s="43"/>
      <c r="L500" s="43"/>
      <c r="M500" s="43"/>
      <c r="N500" s="43"/>
      <c r="O500" s="56"/>
      <c r="P500" s="42"/>
      <c r="Q500" s="43"/>
      <c r="R500" s="43"/>
      <c r="S500" s="43"/>
      <c r="T500" s="43"/>
      <c r="U500" s="177"/>
      <c r="V500" s="156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</row>
    <row r="501" spans="1:84" s="15" customFormat="1" ht="16.5" customHeight="1" x14ac:dyDescent="0.2">
      <c r="A501" s="40"/>
      <c r="B501" s="40"/>
      <c r="C501" s="48"/>
      <c r="D501" s="202"/>
      <c r="E501" s="77" t="s">
        <v>92</v>
      </c>
      <c r="F501" s="41">
        <f>G501+P501</f>
        <v>20515.07</v>
      </c>
      <c r="G501" s="42">
        <f>H501+K501+L501+M501</f>
        <v>20515.07</v>
      </c>
      <c r="H501" s="43">
        <f>SUM(I501:J501)</f>
        <v>20515.07</v>
      </c>
      <c r="I501" s="43">
        <v>20515.07</v>
      </c>
      <c r="J501" s="43"/>
      <c r="K501" s="43"/>
      <c r="L501" s="43"/>
      <c r="M501" s="43"/>
      <c r="N501" s="43"/>
      <c r="O501" s="56"/>
      <c r="P501" s="42"/>
      <c r="Q501" s="43"/>
      <c r="R501" s="43"/>
      <c r="S501" s="43"/>
      <c r="T501" s="43"/>
      <c r="U501" s="177"/>
      <c r="V501" s="156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</row>
    <row r="502" spans="1:84" s="20" customFormat="1" ht="16.5" customHeight="1" x14ac:dyDescent="0.2">
      <c r="A502" s="73"/>
      <c r="B502" s="73"/>
      <c r="C502" s="44"/>
      <c r="D502" s="203"/>
      <c r="E502" s="78" t="s">
        <v>93</v>
      </c>
      <c r="F502" s="45">
        <f>F499-F500+F501</f>
        <v>21265912</v>
      </c>
      <c r="G502" s="46">
        <f>G499-G500+G501</f>
        <v>21265912</v>
      </c>
      <c r="H502" s="45">
        <f>H499-H500+H501</f>
        <v>21265912</v>
      </c>
      <c r="I502" s="45">
        <f>I499-I500+I501</f>
        <v>21265912</v>
      </c>
      <c r="J502" s="45"/>
      <c r="K502" s="45"/>
      <c r="L502" s="45"/>
      <c r="M502" s="45"/>
      <c r="N502" s="45"/>
      <c r="O502" s="47"/>
      <c r="P502" s="46"/>
      <c r="Q502" s="45"/>
      <c r="R502" s="45"/>
      <c r="S502" s="61"/>
      <c r="T502" s="61"/>
      <c r="U502" s="178"/>
      <c r="V502" s="156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</row>
    <row r="503" spans="1:84" s="7" customFormat="1" ht="16.5" customHeight="1" x14ac:dyDescent="0.2">
      <c r="A503" s="48"/>
      <c r="B503" s="48"/>
      <c r="C503" s="48">
        <v>4110</v>
      </c>
      <c r="D503" s="201" t="s">
        <v>43</v>
      </c>
      <c r="E503" s="77" t="s">
        <v>90</v>
      </c>
      <c r="F503" s="41">
        <f>G503+P503</f>
        <v>3822582</v>
      </c>
      <c r="G503" s="42">
        <f>H503+K503+L503+M503</f>
        <v>3822582</v>
      </c>
      <c r="H503" s="43">
        <f>SUM(I503:J503)</f>
        <v>3822582</v>
      </c>
      <c r="I503" s="43">
        <v>3822582</v>
      </c>
      <c r="J503" s="43"/>
      <c r="K503" s="43"/>
      <c r="L503" s="43"/>
      <c r="M503" s="43"/>
      <c r="N503" s="43"/>
      <c r="O503" s="56"/>
      <c r="P503" s="57"/>
      <c r="Q503" s="43"/>
      <c r="R503" s="43"/>
      <c r="S503" s="43"/>
      <c r="T503" s="43"/>
      <c r="U503" s="179"/>
      <c r="V503" s="156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</row>
    <row r="504" spans="1:84" s="15" customFormat="1" ht="16.5" customHeight="1" x14ac:dyDescent="0.2">
      <c r="A504" s="40"/>
      <c r="B504" s="40"/>
      <c r="C504" s="48"/>
      <c r="D504" s="202"/>
      <c r="E504" s="77" t="s">
        <v>91</v>
      </c>
      <c r="F504" s="41">
        <f>G504+P504</f>
        <v>88.53</v>
      </c>
      <c r="G504" s="42">
        <f>H504+K504+L504+M504</f>
        <v>88.53</v>
      </c>
      <c r="H504" s="43">
        <f>SUM(I504:J504)</f>
        <v>88.53</v>
      </c>
      <c r="I504" s="43">
        <v>88.53</v>
      </c>
      <c r="J504" s="43"/>
      <c r="K504" s="43"/>
      <c r="L504" s="43"/>
      <c r="M504" s="43"/>
      <c r="N504" s="43"/>
      <c r="O504" s="56"/>
      <c r="P504" s="42"/>
      <c r="Q504" s="43"/>
      <c r="R504" s="43"/>
      <c r="S504" s="43"/>
      <c r="T504" s="43"/>
      <c r="U504" s="177"/>
      <c r="V504" s="156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</row>
    <row r="505" spans="1:84" s="15" customFormat="1" ht="16.5" customHeight="1" x14ac:dyDescent="0.2">
      <c r="A505" s="40"/>
      <c r="B505" s="40"/>
      <c r="C505" s="48"/>
      <c r="D505" s="202"/>
      <c r="E505" s="77" t="s">
        <v>92</v>
      </c>
      <c r="F505" s="41">
        <f>G505+P505</f>
        <v>88.53</v>
      </c>
      <c r="G505" s="42">
        <f>H505+K505+L505+M505</f>
        <v>88.53</v>
      </c>
      <c r="H505" s="43">
        <f>SUM(I505:J505)</f>
        <v>88.53</v>
      </c>
      <c r="I505" s="43">
        <v>88.53</v>
      </c>
      <c r="J505" s="43"/>
      <c r="K505" s="43"/>
      <c r="L505" s="43"/>
      <c r="M505" s="43"/>
      <c r="N505" s="43"/>
      <c r="O505" s="56"/>
      <c r="P505" s="42"/>
      <c r="Q505" s="43"/>
      <c r="R505" s="43"/>
      <c r="S505" s="43"/>
      <c r="T505" s="43"/>
      <c r="U505" s="177"/>
      <c r="V505" s="156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</row>
    <row r="506" spans="1:84" s="20" customFormat="1" ht="16.5" customHeight="1" x14ac:dyDescent="0.2">
      <c r="A506" s="73"/>
      <c r="B506" s="73"/>
      <c r="C506" s="44"/>
      <c r="D506" s="203"/>
      <c r="E506" s="78" t="s">
        <v>93</v>
      </c>
      <c r="F506" s="45">
        <f>F503-F504+F505</f>
        <v>3822582</v>
      </c>
      <c r="G506" s="46">
        <f>G503-G504+G505</f>
        <v>3822582</v>
      </c>
      <c r="H506" s="45">
        <f>H503-H504+H505</f>
        <v>3822582</v>
      </c>
      <c r="I506" s="45">
        <f>I503-I504+I505</f>
        <v>3822582</v>
      </c>
      <c r="J506" s="45"/>
      <c r="K506" s="45"/>
      <c r="L506" s="45"/>
      <c r="M506" s="45"/>
      <c r="N506" s="45"/>
      <c r="O506" s="47"/>
      <c r="P506" s="46"/>
      <c r="Q506" s="45"/>
      <c r="R506" s="45"/>
      <c r="S506" s="61"/>
      <c r="T506" s="61"/>
      <c r="U506" s="178"/>
      <c r="V506" s="15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</row>
    <row r="507" spans="1:84" s="7" customFormat="1" ht="16.5" customHeight="1" x14ac:dyDescent="0.2">
      <c r="A507" s="48"/>
      <c r="B507" s="48"/>
      <c r="C507" s="48">
        <v>4120</v>
      </c>
      <c r="D507" s="201" t="s">
        <v>142</v>
      </c>
      <c r="E507" s="77" t="s">
        <v>90</v>
      </c>
      <c r="F507" s="41">
        <f>G507+P507</f>
        <v>401484.45</v>
      </c>
      <c r="G507" s="42">
        <f>H507+K507+L507+M507</f>
        <v>401484.45</v>
      </c>
      <c r="H507" s="43">
        <f>SUM(I507:J507)</f>
        <v>401484.45</v>
      </c>
      <c r="I507" s="43">
        <v>401484.45</v>
      </c>
      <c r="J507" s="43"/>
      <c r="K507" s="43"/>
      <c r="L507" s="43"/>
      <c r="M507" s="43"/>
      <c r="N507" s="43"/>
      <c r="O507" s="56"/>
      <c r="P507" s="57"/>
      <c r="Q507" s="43"/>
      <c r="R507" s="43"/>
      <c r="S507" s="43"/>
      <c r="T507" s="43"/>
      <c r="U507" s="179"/>
      <c r="V507" s="156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</row>
    <row r="508" spans="1:84" s="15" customFormat="1" ht="16.5" customHeight="1" x14ac:dyDescent="0.2">
      <c r="A508" s="40"/>
      <c r="B508" s="40"/>
      <c r="C508" s="48"/>
      <c r="D508" s="202"/>
      <c r="E508" s="77" t="s">
        <v>91</v>
      </c>
      <c r="F508" s="41">
        <f>G508+P508</f>
        <v>12.61</v>
      </c>
      <c r="G508" s="42">
        <f>H508+K508+L508+M508</f>
        <v>12.61</v>
      </c>
      <c r="H508" s="43">
        <f>SUM(I508:J508)</f>
        <v>12.61</v>
      </c>
      <c r="I508" s="43">
        <v>12.61</v>
      </c>
      <c r="J508" s="43"/>
      <c r="K508" s="43"/>
      <c r="L508" s="43"/>
      <c r="M508" s="43"/>
      <c r="N508" s="43"/>
      <c r="O508" s="56"/>
      <c r="P508" s="42"/>
      <c r="Q508" s="43"/>
      <c r="R508" s="43"/>
      <c r="S508" s="43"/>
      <c r="T508" s="43"/>
      <c r="U508" s="177"/>
      <c r="V508" s="156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</row>
    <row r="509" spans="1:84" s="15" customFormat="1" ht="16.5" customHeight="1" x14ac:dyDescent="0.2">
      <c r="A509" s="40"/>
      <c r="B509" s="40"/>
      <c r="C509" s="48"/>
      <c r="D509" s="202"/>
      <c r="E509" s="77" t="s">
        <v>92</v>
      </c>
      <c r="F509" s="41">
        <f>G509+P509</f>
        <v>12.61</v>
      </c>
      <c r="G509" s="42">
        <f>H509+K509+L509+M509</f>
        <v>12.61</v>
      </c>
      <c r="H509" s="43">
        <f>SUM(I509:J509)</f>
        <v>12.61</v>
      </c>
      <c r="I509" s="43">
        <v>12.61</v>
      </c>
      <c r="J509" s="43"/>
      <c r="K509" s="43"/>
      <c r="L509" s="43"/>
      <c r="M509" s="43"/>
      <c r="N509" s="43"/>
      <c r="O509" s="56"/>
      <c r="P509" s="42"/>
      <c r="Q509" s="43"/>
      <c r="R509" s="43"/>
      <c r="S509" s="43"/>
      <c r="T509" s="43"/>
      <c r="U509" s="177"/>
      <c r="V509" s="156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</row>
    <row r="510" spans="1:84" s="20" customFormat="1" ht="16.5" customHeight="1" x14ac:dyDescent="0.2">
      <c r="A510" s="73"/>
      <c r="B510" s="73"/>
      <c r="C510" s="44"/>
      <c r="D510" s="203"/>
      <c r="E510" s="78" t="s">
        <v>93</v>
      </c>
      <c r="F510" s="45">
        <f>F507-F508+F509</f>
        <v>401484.45</v>
      </c>
      <c r="G510" s="46">
        <f>G507-G508+G509</f>
        <v>401484.45</v>
      </c>
      <c r="H510" s="45">
        <f>H507-H508+H509</f>
        <v>401484.45</v>
      </c>
      <c r="I510" s="45">
        <f>I507-I508+I509</f>
        <v>401484.45</v>
      </c>
      <c r="J510" s="45"/>
      <c r="K510" s="45"/>
      <c r="L510" s="45"/>
      <c r="M510" s="45"/>
      <c r="N510" s="45"/>
      <c r="O510" s="47"/>
      <c r="P510" s="46"/>
      <c r="Q510" s="45"/>
      <c r="R510" s="45"/>
      <c r="S510" s="61"/>
      <c r="T510" s="61"/>
      <c r="U510" s="178"/>
      <c r="V510" s="156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</row>
    <row r="511" spans="1:84" s="1" customFormat="1" ht="18" customHeight="1" x14ac:dyDescent="0.2">
      <c r="A511" s="48"/>
      <c r="B511" s="48"/>
      <c r="C511" s="48">
        <v>4260</v>
      </c>
      <c r="D511" s="84" t="s">
        <v>46</v>
      </c>
      <c r="E511" s="77" t="s">
        <v>90</v>
      </c>
      <c r="F511" s="41">
        <f>G511+P511</f>
        <v>1154020</v>
      </c>
      <c r="G511" s="42">
        <f>H511+K511+L511+M511</f>
        <v>1154020</v>
      </c>
      <c r="H511" s="43">
        <f>SUM(I511:J511)</f>
        <v>1154020</v>
      </c>
      <c r="I511" s="43"/>
      <c r="J511" s="43">
        <v>1154020</v>
      </c>
      <c r="K511" s="43"/>
      <c r="L511" s="43"/>
      <c r="M511" s="43"/>
      <c r="N511" s="43"/>
      <c r="O511" s="56"/>
      <c r="P511" s="57"/>
      <c r="Q511" s="43"/>
      <c r="R511" s="43"/>
      <c r="S511" s="43"/>
      <c r="T511" s="43"/>
      <c r="U511" s="179"/>
      <c r="V511" s="156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</row>
    <row r="512" spans="1:84" s="15" customFormat="1" ht="18" customHeight="1" x14ac:dyDescent="0.2">
      <c r="A512" s="40"/>
      <c r="B512" s="40"/>
      <c r="C512" s="48"/>
      <c r="D512" s="85"/>
      <c r="E512" s="77" t="s">
        <v>91</v>
      </c>
      <c r="F512" s="41"/>
      <c r="G512" s="42"/>
      <c r="H512" s="43"/>
      <c r="I512" s="43"/>
      <c r="J512" s="43"/>
      <c r="K512" s="43"/>
      <c r="L512" s="43"/>
      <c r="M512" s="43"/>
      <c r="N512" s="43"/>
      <c r="O512" s="56"/>
      <c r="P512" s="42"/>
      <c r="Q512" s="43"/>
      <c r="R512" s="43"/>
      <c r="S512" s="43"/>
      <c r="T512" s="43"/>
      <c r="U512" s="177"/>
      <c r="V512" s="156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</row>
    <row r="513" spans="1:84" s="15" customFormat="1" ht="18" customHeight="1" x14ac:dyDescent="0.2">
      <c r="A513" s="40"/>
      <c r="B513" s="40"/>
      <c r="C513" s="48"/>
      <c r="D513" s="85"/>
      <c r="E513" s="77" t="s">
        <v>92</v>
      </c>
      <c r="F513" s="41">
        <f>G513+P513</f>
        <v>100000</v>
      </c>
      <c r="G513" s="42">
        <f>H513+K513+L513+M513</f>
        <v>100000</v>
      </c>
      <c r="H513" s="43">
        <f>SUM(I513:J513)</f>
        <v>100000</v>
      </c>
      <c r="I513" s="43"/>
      <c r="J513" s="43">
        <v>100000</v>
      </c>
      <c r="K513" s="43"/>
      <c r="L513" s="43"/>
      <c r="M513" s="43"/>
      <c r="N513" s="43"/>
      <c r="O513" s="56"/>
      <c r="P513" s="42"/>
      <c r="Q513" s="43"/>
      <c r="R513" s="43"/>
      <c r="S513" s="43"/>
      <c r="T513" s="43"/>
      <c r="U513" s="177"/>
      <c r="V513" s="156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</row>
    <row r="514" spans="1:84" s="20" customFormat="1" ht="18" customHeight="1" x14ac:dyDescent="0.2">
      <c r="A514" s="73"/>
      <c r="B514" s="73"/>
      <c r="C514" s="44"/>
      <c r="D514" s="86"/>
      <c r="E514" s="78" t="s">
        <v>93</v>
      </c>
      <c r="F514" s="45">
        <f>F511-F512+F513</f>
        <v>1254020</v>
      </c>
      <c r="G514" s="46">
        <f>G511-G512+G513</f>
        <v>1254020</v>
      </c>
      <c r="H514" s="45">
        <f>H511-H512+H513</f>
        <v>1254020</v>
      </c>
      <c r="I514" s="45"/>
      <c r="J514" s="45">
        <f>J511-J512+J513</f>
        <v>1254020</v>
      </c>
      <c r="K514" s="45"/>
      <c r="L514" s="45"/>
      <c r="M514" s="45"/>
      <c r="N514" s="45"/>
      <c r="O514" s="47"/>
      <c r="P514" s="46"/>
      <c r="Q514" s="45"/>
      <c r="R514" s="45"/>
      <c r="S514" s="61"/>
      <c r="T514" s="61"/>
      <c r="U514" s="178"/>
      <c r="V514" s="156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</row>
    <row r="515" spans="1:84" s="9" customFormat="1" ht="18" customHeight="1" x14ac:dyDescent="0.2">
      <c r="A515" s="48"/>
      <c r="B515" s="48"/>
      <c r="C515" s="48">
        <v>4440</v>
      </c>
      <c r="D515" s="84" t="s">
        <v>59</v>
      </c>
      <c r="E515" s="77" t="s">
        <v>90</v>
      </c>
      <c r="F515" s="41">
        <f>G515+P515</f>
        <v>1007961</v>
      </c>
      <c r="G515" s="42">
        <f>H515+K515+L515+M515</f>
        <v>1007961</v>
      </c>
      <c r="H515" s="43">
        <f>SUM(I515:J515)</f>
        <v>1007961</v>
      </c>
      <c r="I515" s="43"/>
      <c r="J515" s="43">
        <v>1007961</v>
      </c>
      <c r="K515" s="43"/>
      <c r="L515" s="43"/>
      <c r="M515" s="43"/>
      <c r="N515" s="43"/>
      <c r="O515" s="56"/>
      <c r="P515" s="57"/>
      <c r="Q515" s="43"/>
      <c r="R515" s="43"/>
      <c r="S515" s="43"/>
      <c r="T515" s="43"/>
      <c r="U515" s="179"/>
      <c r="V515" s="156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</row>
    <row r="516" spans="1:84" s="15" customFormat="1" ht="18" customHeight="1" x14ac:dyDescent="0.2">
      <c r="A516" s="40"/>
      <c r="B516" s="40"/>
      <c r="C516" s="48"/>
      <c r="D516" s="85"/>
      <c r="E516" s="77" t="s">
        <v>91</v>
      </c>
      <c r="F516" s="41">
        <f>G516+P516</f>
        <v>49.43</v>
      </c>
      <c r="G516" s="42">
        <f>H516+K516+L516+M516</f>
        <v>49.43</v>
      </c>
      <c r="H516" s="43">
        <f>SUM(I516:J516)</f>
        <v>49.43</v>
      </c>
      <c r="I516" s="43"/>
      <c r="J516" s="43">
        <v>49.43</v>
      </c>
      <c r="K516" s="43"/>
      <c r="L516" s="43"/>
      <c r="M516" s="43"/>
      <c r="N516" s="43"/>
      <c r="O516" s="56"/>
      <c r="P516" s="42"/>
      <c r="Q516" s="43"/>
      <c r="R516" s="43"/>
      <c r="S516" s="43"/>
      <c r="T516" s="43"/>
      <c r="U516" s="177"/>
      <c r="V516" s="15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</row>
    <row r="517" spans="1:84" s="15" customFormat="1" ht="18" customHeight="1" x14ac:dyDescent="0.2">
      <c r="A517" s="40"/>
      <c r="B517" s="40"/>
      <c r="C517" s="48"/>
      <c r="D517" s="85"/>
      <c r="E517" s="77" t="s">
        <v>92</v>
      </c>
      <c r="F517" s="41">
        <f>G517+P517</f>
        <v>49.43</v>
      </c>
      <c r="G517" s="42">
        <f>H517+K517+L517+M517</f>
        <v>49.43</v>
      </c>
      <c r="H517" s="43">
        <f>SUM(I517:J517)</f>
        <v>49.43</v>
      </c>
      <c r="I517" s="43"/>
      <c r="J517" s="43">
        <v>49.43</v>
      </c>
      <c r="K517" s="43"/>
      <c r="L517" s="43"/>
      <c r="M517" s="43"/>
      <c r="N517" s="43"/>
      <c r="O517" s="56"/>
      <c r="P517" s="42"/>
      <c r="Q517" s="43"/>
      <c r="R517" s="43"/>
      <c r="S517" s="43"/>
      <c r="T517" s="43"/>
      <c r="U517" s="177"/>
      <c r="V517" s="156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</row>
    <row r="518" spans="1:84" s="20" customFormat="1" ht="18" customHeight="1" x14ac:dyDescent="0.2">
      <c r="A518" s="73"/>
      <c r="B518" s="73"/>
      <c r="C518" s="44"/>
      <c r="D518" s="86"/>
      <c r="E518" s="78" t="s">
        <v>93</v>
      </c>
      <c r="F518" s="45">
        <f>F515-F516+F517</f>
        <v>1007961</v>
      </c>
      <c r="G518" s="46">
        <f>G515-G516+G517</f>
        <v>1007961</v>
      </c>
      <c r="H518" s="45">
        <f>H515-H516+H517</f>
        <v>1007961</v>
      </c>
      <c r="I518" s="45"/>
      <c r="J518" s="45">
        <f>J515-J516+J517</f>
        <v>1007961</v>
      </c>
      <c r="K518" s="45"/>
      <c r="L518" s="45"/>
      <c r="M518" s="45"/>
      <c r="N518" s="45"/>
      <c r="O518" s="47"/>
      <c r="P518" s="46"/>
      <c r="Q518" s="45"/>
      <c r="R518" s="45"/>
      <c r="S518" s="61"/>
      <c r="T518" s="61"/>
      <c r="U518" s="178"/>
      <c r="V518" s="156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</row>
    <row r="519" spans="1:84" s="9" customFormat="1" ht="18" customHeight="1" x14ac:dyDescent="0.2">
      <c r="A519" s="48"/>
      <c r="B519" s="48"/>
      <c r="C519" s="48">
        <v>6050</v>
      </c>
      <c r="D519" s="201" t="s">
        <v>84</v>
      </c>
      <c r="E519" s="77" t="s">
        <v>90</v>
      </c>
      <c r="F519" s="41">
        <f>G519+P519</f>
        <v>484030</v>
      </c>
      <c r="G519" s="42"/>
      <c r="H519" s="43"/>
      <c r="I519" s="43"/>
      <c r="J519" s="43"/>
      <c r="K519" s="43"/>
      <c r="L519" s="43"/>
      <c r="M519" s="43"/>
      <c r="N519" s="43"/>
      <c r="O519" s="56"/>
      <c r="P519" s="42">
        <f>Q519+S519+T519</f>
        <v>484030</v>
      </c>
      <c r="Q519" s="43">
        <v>484030</v>
      </c>
      <c r="R519" s="43"/>
      <c r="S519" s="43"/>
      <c r="T519" s="43"/>
      <c r="U519" s="178"/>
      <c r="V519" s="156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</row>
    <row r="520" spans="1:84" s="15" customFormat="1" ht="18" customHeight="1" x14ac:dyDescent="0.2">
      <c r="A520" s="40"/>
      <c r="B520" s="40"/>
      <c r="C520" s="48"/>
      <c r="D520" s="202"/>
      <c r="E520" s="77" t="s">
        <v>91</v>
      </c>
      <c r="F520" s="41">
        <f>G520+P520</f>
        <v>225000</v>
      </c>
      <c r="G520" s="42"/>
      <c r="H520" s="43"/>
      <c r="I520" s="43"/>
      <c r="J520" s="43"/>
      <c r="K520" s="43"/>
      <c r="L520" s="43"/>
      <c r="M520" s="43"/>
      <c r="N520" s="43"/>
      <c r="O520" s="56"/>
      <c r="P520" s="42">
        <f>Q520</f>
        <v>225000</v>
      </c>
      <c r="Q520" s="43">
        <v>225000</v>
      </c>
      <c r="R520" s="43"/>
      <c r="S520" s="43"/>
      <c r="T520" s="43"/>
      <c r="U520" s="177"/>
      <c r="V520" s="156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</row>
    <row r="521" spans="1:84" s="15" customFormat="1" ht="18" customHeight="1" x14ac:dyDescent="0.2">
      <c r="A521" s="40"/>
      <c r="B521" s="40"/>
      <c r="C521" s="48"/>
      <c r="D521" s="202"/>
      <c r="E521" s="77" t="s">
        <v>92</v>
      </c>
      <c r="F521" s="41"/>
      <c r="G521" s="42"/>
      <c r="H521" s="43"/>
      <c r="I521" s="43"/>
      <c r="J521" s="43"/>
      <c r="K521" s="43"/>
      <c r="L521" s="43"/>
      <c r="M521" s="43"/>
      <c r="N521" s="43"/>
      <c r="O521" s="56"/>
      <c r="P521" s="42"/>
      <c r="Q521" s="43"/>
      <c r="R521" s="43"/>
      <c r="S521" s="43"/>
      <c r="T521" s="43"/>
      <c r="U521" s="177"/>
      <c r="V521" s="156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</row>
    <row r="522" spans="1:84" s="20" customFormat="1" ht="18" customHeight="1" x14ac:dyDescent="0.2">
      <c r="A522" s="73"/>
      <c r="B522" s="73"/>
      <c r="C522" s="44"/>
      <c r="D522" s="203"/>
      <c r="E522" s="78" t="s">
        <v>93</v>
      </c>
      <c r="F522" s="45">
        <f>F519-F520+F521</f>
        <v>259030</v>
      </c>
      <c r="G522" s="46"/>
      <c r="H522" s="45"/>
      <c r="I522" s="45"/>
      <c r="J522" s="45"/>
      <c r="K522" s="45"/>
      <c r="L522" s="45"/>
      <c r="M522" s="45"/>
      <c r="N522" s="45"/>
      <c r="O522" s="47"/>
      <c r="P522" s="46">
        <f>P519-P520+P521</f>
        <v>259030</v>
      </c>
      <c r="Q522" s="45">
        <f>Q519-Q520+Q521</f>
        <v>259030</v>
      </c>
      <c r="R522" s="45"/>
      <c r="S522" s="61"/>
      <c r="T522" s="61"/>
      <c r="U522" s="178"/>
      <c r="V522" s="156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</row>
    <row r="523" spans="1:84" s="127" customFormat="1" ht="18" customHeight="1" x14ac:dyDescent="0.2">
      <c r="A523" s="98"/>
      <c r="B523" s="98"/>
      <c r="C523" s="198" t="s">
        <v>98</v>
      </c>
      <c r="D523" s="199"/>
      <c r="E523" s="199"/>
      <c r="F523" s="199"/>
      <c r="G523" s="199"/>
      <c r="H523" s="199"/>
      <c r="I523" s="199"/>
      <c r="J523" s="199"/>
      <c r="K523" s="199"/>
      <c r="L523" s="199"/>
      <c r="M523" s="199"/>
      <c r="N523" s="199"/>
      <c r="O523" s="199"/>
      <c r="P523" s="199"/>
      <c r="Q523" s="199"/>
      <c r="R523" s="199"/>
      <c r="S523" s="199"/>
      <c r="T523" s="200"/>
      <c r="U523" s="182"/>
      <c r="V523" s="157"/>
    </row>
    <row r="524" spans="1:84" s="127" customFormat="1" ht="18" customHeight="1" x14ac:dyDescent="0.2">
      <c r="A524" s="98"/>
      <c r="B524" s="40"/>
      <c r="C524" s="192" t="s">
        <v>226</v>
      </c>
      <c r="D524" s="193"/>
      <c r="E524" s="193"/>
      <c r="F524" s="193"/>
      <c r="G524" s="193"/>
      <c r="H524" s="193"/>
      <c r="I524" s="193"/>
      <c r="J524" s="193"/>
      <c r="K524" s="193"/>
      <c r="L524" s="193"/>
      <c r="M524" s="193"/>
      <c r="N524" s="193"/>
      <c r="O524" s="193"/>
      <c r="P524" s="193"/>
      <c r="Q524" s="193"/>
      <c r="R524" s="193"/>
      <c r="S524" s="193"/>
      <c r="T524" s="194"/>
      <c r="U524" s="182"/>
      <c r="V524" s="157"/>
    </row>
    <row r="525" spans="1:84" s="127" customFormat="1" ht="31.5" customHeight="1" x14ac:dyDescent="0.2">
      <c r="A525" s="98"/>
      <c r="B525" s="40"/>
      <c r="C525" s="192" t="s">
        <v>225</v>
      </c>
      <c r="D525" s="193"/>
      <c r="E525" s="193"/>
      <c r="F525" s="193"/>
      <c r="G525" s="193"/>
      <c r="H525" s="193"/>
      <c r="I525" s="193"/>
      <c r="J525" s="193"/>
      <c r="K525" s="193"/>
      <c r="L525" s="193"/>
      <c r="M525" s="193"/>
      <c r="N525" s="193"/>
      <c r="O525" s="193"/>
      <c r="P525" s="193"/>
      <c r="Q525" s="193"/>
      <c r="R525" s="193"/>
      <c r="S525" s="193"/>
      <c r="T525" s="194"/>
      <c r="U525" s="182"/>
      <c r="V525" s="157"/>
    </row>
    <row r="526" spans="1:84" s="127" customFormat="1" ht="8.25" customHeight="1" x14ac:dyDescent="0.2">
      <c r="A526" s="98"/>
      <c r="B526" s="40"/>
      <c r="C526" s="192"/>
      <c r="D526" s="193"/>
      <c r="E526" s="193"/>
      <c r="F526" s="193"/>
      <c r="G526" s="193"/>
      <c r="H526" s="193"/>
      <c r="I526" s="193"/>
      <c r="J526" s="193"/>
      <c r="K526" s="193"/>
      <c r="L526" s="193"/>
      <c r="M526" s="193"/>
      <c r="N526" s="193"/>
      <c r="O526" s="193"/>
      <c r="P526" s="193"/>
      <c r="Q526" s="193"/>
      <c r="R526" s="193"/>
      <c r="S526" s="193"/>
      <c r="T526" s="194"/>
      <c r="U526" s="182"/>
      <c r="V526" s="157"/>
    </row>
    <row r="527" spans="1:84" s="127" customFormat="1" ht="18" customHeight="1" x14ac:dyDescent="0.2">
      <c r="A527" s="98"/>
      <c r="B527" s="40"/>
      <c r="C527" s="192" t="s">
        <v>302</v>
      </c>
      <c r="D527" s="193"/>
      <c r="E527" s="193"/>
      <c r="F527" s="193"/>
      <c r="G527" s="193"/>
      <c r="H527" s="193"/>
      <c r="I527" s="193"/>
      <c r="J527" s="193"/>
      <c r="K527" s="193"/>
      <c r="L527" s="193"/>
      <c r="M527" s="193"/>
      <c r="N527" s="193"/>
      <c r="O527" s="193"/>
      <c r="P527" s="193"/>
      <c r="Q527" s="193"/>
      <c r="R527" s="193"/>
      <c r="S527" s="193"/>
      <c r="T527" s="194"/>
      <c r="U527" s="182"/>
      <c r="V527" s="157"/>
    </row>
    <row r="528" spans="1:84" s="127" customFormat="1" ht="31.5" customHeight="1" x14ac:dyDescent="0.2">
      <c r="A528" s="98"/>
      <c r="B528" s="40"/>
      <c r="C528" s="192" t="s">
        <v>367</v>
      </c>
      <c r="D528" s="193"/>
      <c r="E528" s="193"/>
      <c r="F528" s="193"/>
      <c r="G528" s="193"/>
      <c r="H528" s="193"/>
      <c r="I528" s="193"/>
      <c r="J528" s="193"/>
      <c r="K528" s="193"/>
      <c r="L528" s="193"/>
      <c r="M528" s="193"/>
      <c r="N528" s="193"/>
      <c r="O528" s="193"/>
      <c r="P528" s="193"/>
      <c r="Q528" s="193"/>
      <c r="R528" s="193"/>
      <c r="S528" s="193"/>
      <c r="T528" s="194"/>
      <c r="U528" s="182"/>
      <c r="V528" s="157"/>
    </row>
    <row r="529" spans="1:22" s="127" customFormat="1" ht="18" customHeight="1" x14ac:dyDescent="0.2">
      <c r="A529" s="98"/>
      <c r="B529" s="40"/>
      <c r="C529" s="192" t="s">
        <v>390</v>
      </c>
      <c r="D529" s="193"/>
      <c r="E529" s="193"/>
      <c r="F529" s="193"/>
      <c r="G529" s="193"/>
      <c r="H529" s="193"/>
      <c r="I529" s="193"/>
      <c r="J529" s="193"/>
      <c r="K529" s="193"/>
      <c r="L529" s="193"/>
      <c r="M529" s="193"/>
      <c r="N529" s="193"/>
      <c r="O529" s="193"/>
      <c r="P529" s="193"/>
      <c r="Q529" s="193"/>
      <c r="R529" s="193"/>
      <c r="S529" s="193"/>
      <c r="T529" s="194"/>
      <c r="U529" s="182"/>
      <c r="V529" s="157"/>
    </row>
    <row r="530" spans="1:22" s="127" customFormat="1" ht="18" customHeight="1" x14ac:dyDescent="0.2">
      <c r="A530" s="98"/>
      <c r="B530" s="40"/>
      <c r="C530" s="192" t="s">
        <v>303</v>
      </c>
      <c r="D530" s="193"/>
      <c r="E530" s="193"/>
      <c r="F530" s="193"/>
      <c r="G530" s="193"/>
      <c r="H530" s="193"/>
      <c r="I530" s="193"/>
      <c r="J530" s="193"/>
      <c r="K530" s="193"/>
      <c r="L530" s="193"/>
      <c r="M530" s="193"/>
      <c r="N530" s="193"/>
      <c r="O530" s="193"/>
      <c r="P530" s="193"/>
      <c r="Q530" s="193"/>
      <c r="R530" s="193"/>
      <c r="S530" s="193"/>
      <c r="T530" s="194"/>
      <c r="U530" s="182"/>
      <c r="V530" s="157"/>
    </row>
    <row r="531" spans="1:22" s="127" customFormat="1" ht="18" customHeight="1" x14ac:dyDescent="0.2">
      <c r="A531" s="98"/>
      <c r="B531" s="40"/>
      <c r="C531" s="192" t="s">
        <v>304</v>
      </c>
      <c r="D531" s="193"/>
      <c r="E531" s="193"/>
      <c r="F531" s="193"/>
      <c r="G531" s="193"/>
      <c r="H531" s="193"/>
      <c r="I531" s="193"/>
      <c r="J531" s="193"/>
      <c r="K531" s="193"/>
      <c r="L531" s="193"/>
      <c r="M531" s="193"/>
      <c r="N531" s="193"/>
      <c r="O531" s="193"/>
      <c r="P531" s="193"/>
      <c r="Q531" s="193"/>
      <c r="R531" s="193"/>
      <c r="S531" s="193"/>
      <c r="T531" s="194"/>
      <c r="U531" s="182"/>
      <c r="V531" s="157"/>
    </row>
    <row r="532" spans="1:22" s="127" customFormat="1" ht="18" customHeight="1" x14ac:dyDescent="0.2">
      <c r="A532" s="98"/>
      <c r="B532" s="40"/>
      <c r="C532" s="192" t="s">
        <v>305</v>
      </c>
      <c r="D532" s="193"/>
      <c r="E532" s="193"/>
      <c r="F532" s="193"/>
      <c r="G532" s="193"/>
      <c r="H532" s="193"/>
      <c r="I532" s="193"/>
      <c r="J532" s="193"/>
      <c r="K532" s="193"/>
      <c r="L532" s="193"/>
      <c r="M532" s="193"/>
      <c r="N532" s="193"/>
      <c r="O532" s="193"/>
      <c r="P532" s="193"/>
      <c r="Q532" s="193"/>
      <c r="R532" s="193"/>
      <c r="S532" s="193"/>
      <c r="T532" s="194"/>
      <c r="U532" s="182"/>
      <c r="V532" s="157"/>
    </row>
    <row r="533" spans="1:22" s="127" customFormat="1" ht="7.5" customHeight="1" x14ac:dyDescent="0.2">
      <c r="A533" s="98"/>
      <c r="B533" s="40"/>
      <c r="C533" s="192"/>
      <c r="D533" s="193"/>
      <c r="E533" s="193"/>
      <c r="F533" s="193"/>
      <c r="G533" s="193"/>
      <c r="H533" s="193"/>
      <c r="I533" s="193"/>
      <c r="J533" s="193"/>
      <c r="K533" s="193"/>
      <c r="L533" s="193"/>
      <c r="M533" s="193"/>
      <c r="N533" s="193"/>
      <c r="O533" s="193"/>
      <c r="P533" s="193"/>
      <c r="Q533" s="193"/>
      <c r="R533" s="193"/>
      <c r="S533" s="193"/>
      <c r="T533" s="194"/>
      <c r="U533" s="182"/>
      <c r="V533" s="157"/>
    </row>
    <row r="534" spans="1:22" s="127" customFormat="1" ht="18" customHeight="1" x14ac:dyDescent="0.2">
      <c r="A534" s="98"/>
      <c r="B534" s="40"/>
      <c r="C534" s="192" t="s">
        <v>392</v>
      </c>
      <c r="D534" s="193"/>
      <c r="E534" s="193"/>
      <c r="F534" s="193"/>
      <c r="G534" s="193"/>
      <c r="H534" s="193"/>
      <c r="I534" s="193"/>
      <c r="J534" s="193"/>
      <c r="K534" s="193"/>
      <c r="L534" s="193"/>
      <c r="M534" s="193"/>
      <c r="N534" s="193"/>
      <c r="O534" s="193"/>
      <c r="P534" s="193"/>
      <c r="Q534" s="193"/>
      <c r="R534" s="193"/>
      <c r="S534" s="193"/>
      <c r="T534" s="194"/>
      <c r="U534" s="182"/>
      <c r="V534" s="157"/>
    </row>
    <row r="535" spans="1:22" s="127" customFormat="1" ht="18" customHeight="1" x14ac:dyDescent="0.2">
      <c r="A535" s="98"/>
      <c r="B535" s="40"/>
      <c r="C535" s="192" t="s">
        <v>306</v>
      </c>
      <c r="D535" s="193"/>
      <c r="E535" s="193"/>
      <c r="F535" s="193"/>
      <c r="G535" s="193"/>
      <c r="H535" s="193"/>
      <c r="I535" s="193"/>
      <c r="J535" s="193"/>
      <c r="K535" s="193"/>
      <c r="L535" s="193"/>
      <c r="M535" s="193"/>
      <c r="N535" s="193"/>
      <c r="O535" s="193"/>
      <c r="P535" s="193"/>
      <c r="Q535" s="193"/>
      <c r="R535" s="193"/>
      <c r="S535" s="193"/>
      <c r="T535" s="194"/>
      <c r="U535" s="182"/>
      <c r="V535" s="157"/>
    </row>
    <row r="536" spans="1:22" s="127" customFormat="1" ht="18" customHeight="1" x14ac:dyDescent="0.2">
      <c r="A536" s="98"/>
      <c r="B536" s="40"/>
      <c r="C536" s="192" t="s">
        <v>307</v>
      </c>
      <c r="D536" s="193"/>
      <c r="E536" s="193"/>
      <c r="F536" s="193"/>
      <c r="G536" s="193"/>
      <c r="H536" s="193"/>
      <c r="I536" s="193"/>
      <c r="J536" s="193"/>
      <c r="K536" s="193"/>
      <c r="L536" s="193"/>
      <c r="M536" s="193"/>
      <c r="N536" s="193"/>
      <c r="O536" s="193"/>
      <c r="P536" s="193"/>
      <c r="Q536" s="193"/>
      <c r="R536" s="193"/>
      <c r="S536" s="193"/>
      <c r="T536" s="194"/>
      <c r="U536" s="182"/>
      <c r="V536" s="157"/>
    </row>
    <row r="537" spans="1:22" s="127" customFormat="1" ht="18" customHeight="1" x14ac:dyDescent="0.2">
      <c r="A537" s="98"/>
      <c r="B537" s="40"/>
      <c r="C537" s="192" t="s">
        <v>391</v>
      </c>
      <c r="D537" s="193"/>
      <c r="E537" s="193"/>
      <c r="F537" s="193"/>
      <c r="G537" s="193"/>
      <c r="H537" s="193"/>
      <c r="I537" s="193"/>
      <c r="J537" s="193"/>
      <c r="K537" s="193"/>
      <c r="L537" s="193"/>
      <c r="M537" s="193"/>
      <c r="N537" s="193"/>
      <c r="O537" s="193"/>
      <c r="P537" s="193"/>
      <c r="Q537" s="193"/>
      <c r="R537" s="193"/>
      <c r="S537" s="193"/>
      <c r="T537" s="194"/>
      <c r="U537" s="182"/>
      <c r="V537" s="157"/>
    </row>
    <row r="538" spans="1:22" s="127" customFormat="1" ht="18" customHeight="1" x14ac:dyDescent="0.2">
      <c r="A538" s="98"/>
      <c r="B538" s="40"/>
      <c r="C538" s="192" t="s">
        <v>308</v>
      </c>
      <c r="D538" s="193"/>
      <c r="E538" s="193"/>
      <c r="F538" s="193"/>
      <c r="G538" s="193"/>
      <c r="H538" s="193"/>
      <c r="I538" s="193"/>
      <c r="J538" s="193"/>
      <c r="K538" s="193"/>
      <c r="L538" s="193"/>
      <c r="M538" s="193"/>
      <c r="N538" s="193"/>
      <c r="O538" s="193"/>
      <c r="P538" s="193"/>
      <c r="Q538" s="193"/>
      <c r="R538" s="193"/>
      <c r="S538" s="193"/>
      <c r="T538" s="194"/>
      <c r="U538" s="182"/>
      <c r="V538" s="157"/>
    </row>
    <row r="539" spans="1:22" s="127" customFormat="1" ht="8.25" customHeight="1" x14ac:dyDescent="0.2">
      <c r="A539" s="98"/>
      <c r="B539" s="40"/>
      <c r="C539" s="192"/>
      <c r="D539" s="193"/>
      <c r="E539" s="193"/>
      <c r="F539" s="193"/>
      <c r="G539" s="193"/>
      <c r="H539" s="193"/>
      <c r="I539" s="193"/>
      <c r="J539" s="193"/>
      <c r="K539" s="193"/>
      <c r="L539" s="193"/>
      <c r="M539" s="193"/>
      <c r="N539" s="193"/>
      <c r="O539" s="193"/>
      <c r="P539" s="193"/>
      <c r="Q539" s="193"/>
      <c r="R539" s="193"/>
      <c r="S539" s="193"/>
      <c r="T539" s="194"/>
      <c r="U539" s="182"/>
      <c r="V539" s="157"/>
    </row>
    <row r="540" spans="1:22" s="127" customFormat="1" ht="18" customHeight="1" x14ac:dyDescent="0.2">
      <c r="A540" s="98"/>
      <c r="B540" s="40"/>
      <c r="C540" s="192" t="s">
        <v>313</v>
      </c>
      <c r="D540" s="193"/>
      <c r="E540" s="193"/>
      <c r="F540" s="193"/>
      <c r="G540" s="193"/>
      <c r="H540" s="193"/>
      <c r="I540" s="193"/>
      <c r="J540" s="193"/>
      <c r="K540" s="193"/>
      <c r="L540" s="193"/>
      <c r="M540" s="193"/>
      <c r="N540" s="193"/>
      <c r="O540" s="193"/>
      <c r="P540" s="193"/>
      <c r="Q540" s="193"/>
      <c r="R540" s="193"/>
      <c r="S540" s="193"/>
      <c r="T540" s="194"/>
      <c r="U540" s="182"/>
      <c r="V540" s="157"/>
    </row>
    <row r="541" spans="1:22" s="127" customFormat="1" ht="18" customHeight="1" x14ac:dyDescent="0.2">
      <c r="A541" s="98"/>
      <c r="B541" s="40"/>
      <c r="C541" s="192" t="s">
        <v>314</v>
      </c>
      <c r="D541" s="193"/>
      <c r="E541" s="193"/>
      <c r="F541" s="193"/>
      <c r="G541" s="193"/>
      <c r="H541" s="193"/>
      <c r="I541" s="193"/>
      <c r="J541" s="193"/>
      <c r="K541" s="193"/>
      <c r="L541" s="193"/>
      <c r="M541" s="193"/>
      <c r="N541" s="193"/>
      <c r="O541" s="193"/>
      <c r="P541" s="193"/>
      <c r="Q541" s="193"/>
      <c r="R541" s="193"/>
      <c r="S541" s="193"/>
      <c r="T541" s="194"/>
      <c r="U541" s="182"/>
      <c r="V541" s="157"/>
    </row>
    <row r="542" spans="1:22" s="127" customFormat="1" ht="9.75" customHeight="1" x14ac:dyDescent="0.2">
      <c r="A542" s="98"/>
      <c r="B542" s="40"/>
      <c r="C542" s="192"/>
      <c r="D542" s="193"/>
      <c r="E542" s="193"/>
      <c r="F542" s="193"/>
      <c r="G542" s="193"/>
      <c r="H542" s="193"/>
      <c r="I542" s="193"/>
      <c r="J542" s="193"/>
      <c r="K542" s="193"/>
      <c r="L542" s="193"/>
      <c r="M542" s="193"/>
      <c r="N542" s="193"/>
      <c r="O542" s="193"/>
      <c r="P542" s="193"/>
      <c r="Q542" s="193"/>
      <c r="R542" s="193"/>
      <c r="S542" s="193"/>
      <c r="T542" s="194"/>
      <c r="U542" s="182"/>
      <c r="V542" s="157"/>
    </row>
    <row r="543" spans="1:22" s="127" customFormat="1" ht="18" customHeight="1" x14ac:dyDescent="0.2">
      <c r="A543" s="98"/>
      <c r="B543" s="40"/>
      <c r="C543" s="192" t="s">
        <v>317</v>
      </c>
      <c r="D543" s="193"/>
      <c r="E543" s="193"/>
      <c r="F543" s="193"/>
      <c r="G543" s="193"/>
      <c r="H543" s="193"/>
      <c r="I543" s="193"/>
      <c r="J543" s="193"/>
      <c r="K543" s="193"/>
      <c r="L543" s="193"/>
      <c r="M543" s="193"/>
      <c r="N543" s="193"/>
      <c r="O543" s="193"/>
      <c r="P543" s="193"/>
      <c r="Q543" s="193"/>
      <c r="R543" s="193"/>
      <c r="S543" s="193"/>
      <c r="T543" s="194"/>
      <c r="U543" s="182"/>
      <c r="V543" s="157"/>
    </row>
    <row r="544" spans="1:22" s="127" customFormat="1" ht="18" customHeight="1" x14ac:dyDescent="0.2">
      <c r="A544" s="98"/>
      <c r="B544" s="40"/>
      <c r="C544" s="192" t="s">
        <v>318</v>
      </c>
      <c r="D544" s="193"/>
      <c r="E544" s="193"/>
      <c r="F544" s="193"/>
      <c r="G544" s="193"/>
      <c r="H544" s="193"/>
      <c r="I544" s="193"/>
      <c r="J544" s="193"/>
      <c r="K544" s="193"/>
      <c r="L544" s="193"/>
      <c r="M544" s="193"/>
      <c r="N544" s="193"/>
      <c r="O544" s="193"/>
      <c r="P544" s="193"/>
      <c r="Q544" s="193"/>
      <c r="R544" s="193"/>
      <c r="S544" s="193"/>
      <c r="T544" s="194"/>
      <c r="U544" s="182"/>
      <c r="V544" s="157"/>
    </row>
    <row r="545" spans="1:84" s="127" customFormat="1" ht="9.75" customHeight="1" x14ac:dyDescent="0.2">
      <c r="A545" s="98"/>
      <c r="B545" s="40"/>
      <c r="C545" s="192"/>
      <c r="D545" s="193"/>
      <c r="E545" s="193"/>
      <c r="F545" s="193"/>
      <c r="G545" s="193"/>
      <c r="H545" s="193"/>
      <c r="I545" s="193"/>
      <c r="J545" s="193"/>
      <c r="K545" s="193"/>
      <c r="L545" s="193"/>
      <c r="M545" s="193"/>
      <c r="N545" s="193"/>
      <c r="O545" s="193"/>
      <c r="P545" s="193"/>
      <c r="Q545" s="193"/>
      <c r="R545" s="193"/>
      <c r="S545" s="193"/>
      <c r="T545" s="194"/>
      <c r="U545" s="182"/>
      <c r="V545" s="157"/>
    </row>
    <row r="546" spans="1:84" s="127" customFormat="1" ht="18" customHeight="1" x14ac:dyDescent="0.2">
      <c r="A546" s="98"/>
      <c r="B546" s="40"/>
      <c r="C546" s="192" t="s">
        <v>281</v>
      </c>
      <c r="D546" s="193"/>
      <c r="E546" s="193"/>
      <c r="F546" s="193"/>
      <c r="G546" s="193"/>
      <c r="H546" s="193"/>
      <c r="I546" s="193"/>
      <c r="J546" s="193"/>
      <c r="K546" s="193"/>
      <c r="L546" s="193"/>
      <c r="M546" s="193"/>
      <c r="N546" s="193"/>
      <c r="O546" s="193"/>
      <c r="P546" s="193"/>
      <c r="Q546" s="193"/>
      <c r="R546" s="193"/>
      <c r="S546" s="193"/>
      <c r="T546" s="194"/>
      <c r="U546" s="182"/>
      <c r="V546" s="157"/>
    </row>
    <row r="547" spans="1:84" s="127" customFormat="1" ht="18" customHeight="1" x14ac:dyDescent="0.2">
      <c r="A547" s="98"/>
      <c r="B547" s="40"/>
      <c r="C547" s="192" t="s">
        <v>279</v>
      </c>
      <c r="D547" s="193"/>
      <c r="E547" s="193"/>
      <c r="F547" s="193"/>
      <c r="G547" s="193"/>
      <c r="H547" s="193"/>
      <c r="I547" s="193"/>
      <c r="J547" s="193"/>
      <c r="K547" s="193"/>
      <c r="L547" s="193"/>
      <c r="M547" s="193"/>
      <c r="N547" s="193"/>
      <c r="O547" s="193"/>
      <c r="P547" s="193"/>
      <c r="Q547" s="193"/>
      <c r="R547" s="193"/>
      <c r="S547" s="193"/>
      <c r="T547" s="194"/>
      <c r="U547" s="182"/>
      <c r="V547" s="157"/>
    </row>
    <row r="548" spans="1:84" s="127" customFormat="1" ht="18" customHeight="1" x14ac:dyDescent="0.2">
      <c r="A548" s="98"/>
      <c r="B548" s="40"/>
      <c r="C548" s="192" t="s">
        <v>368</v>
      </c>
      <c r="D548" s="193"/>
      <c r="E548" s="193"/>
      <c r="F548" s="193"/>
      <c r="G548" s="193"/>
      <c r="H548" s="193"/>
      <c r="I548" s="193"/>
      <c r="J548" s="193"/>
      <c r="K548" s="193"/>
      <c r="L548" s="193"/>
      <c r="M548" s="193"/>
      <c r="N548" s="193"/>
      <c r="O548" s="193"/>
      <c r="P548" s="193"/>
      <c r="Q548" s="193"/>
      <c r="R548" s="193"/>
      <c r="S548" s="193"/>
      <c r="T548" s="194"/>
      <c r="U548" s="182"/>
      <c r="V548" s="157"/>
    </row>
    <row r="549" spans="1:84" s="127" customFormat="1" ht="18" customHeight="1" x14ac:dyDescent="0.2">
      <c r="A549" s="98"/>
      <c r="B549" s="40"/>
      <c r="C549" s="248" t="s">
        <v>378</v>
      </c>
      <c r="D549" s="249"/>
      <c r="E549" s="249"/>
      <c r="F549" s="249"/>
      <c r="G549" s="249"/>
      <c r="H549" s="249"/>
      <c r="I549" s="249"/>
      <c r="J549" s="249"/>
      <c r="K549" s="249"/>
      <c r="L549" s="249"/>
      <c r="M549" s="249"/>
      <c r="N549" s="249"/>
      <c r="O549" s="249"/>
      <c r="P549" s="249"/>
      <c r="Q549" s="249"/>
      <c r="R549" s="249"/>
      <c r="S549" s="249"/>
      <c r="T549" s="250"/>
      <c r="U549" s="182"/>
      <c r="V549" s="157"/>
    </row>
    <row r="550" spans="1:84" s="7" customFormat="1" ht="18.95" customHeight="1" x14ac:dyDescent="0.2">
      <c r="A550" s="40"/>
      <c r="B550" s="49">
        <v>80103</v>
      </c>
      <c r="C550" s="50"/>
      <c r="D550" s="204" t="s">
        <v>33</v>
      </c>
      <c r="E550" s="77" t="s">
        <v>90</v>
      </c>
      <c r="F550" s="41">
        <f>G550+P550</f>
        <v>1861283</v>
      </c>
      <c r="G550" s="42">
        <f>H550+K550+L550+M550</f>
        <v>1861283</v>
      </c>
      <c r="H550" s="43">
        <f>SUM(I550:J550)</f>
        <v>1859083</v>
      </c>
      <c r="I550" s="39">
        <v>1695634</v>
      </c>
      <c r="J550" s="39">
        <v>163449</v>
      </c>
      <c r="K550" s="39"/>
      <c r="L550" s="43">
        <v>2200</v>
      </c>
      <c r="M550" s="54"/>
      <c r="N550" s="54"/>
      <c r="O550" s="55"/>
      <c r="P550" s="59"/>
      <c r="Q550" s="54"/>
      <c r="R550" s="54"/>
      <c r="S550" s="54"/>
      <c r="T550" s="54"/>
      <c r="U550" s="177"/>
      <c r="V550" s="156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</row>
    <row r="551" spans="1:84" s="15" customFormat="1" ht="18.95" customHeight="1" x14ac:dyDescent="0.2">
      <c r="A551" s="40"/>
      <c r="B551" s="40"/>
      <c r="C551" s="48"/>
      <c r="D551" s="205"/>
      <c r="E551" s="77" t="s">
        <v>91</v>
      </c>
      <c r="F551" s="41"/>
      <c r="G551" s="42"/>
      <c r="H551" s="43"/>
      <c r="I551" s="43"/>
      <c r="J551" s="43"/>
      <c r="K551" s="43"/>
      <c r="L551" s="43"/>
      <c r="M551" s="128"/>
      <c r="N551" s="128"/>
      <c r="O551" s="89"/>
      <c r="P551" s="57"/>
      <c r="Q551" s="128"/>
      <c r="R551" s="128"/>
      <c r="S551" s="128"/>
      <c r="T551" s="128"/>
      <c r="U551" s="177"/>
      <c r="V551" s="156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</row>
    <row r="552" spans="1:84" s="15" customFormat="1" ht="18.95" customHeight="1" x14ac:dyDescent="0.2">
      <c r="A552" s="40"/>
      <c r="B552" s="40"/>
      <c r="C552" s="48"/>
      <c r="D552" s="205"/>
      <c r="E552" s="77" t="s">
        <v>92</v>
      </c>
      <c r="F552" s="41">
        <f>G552+P552</f>
        <v>4000</v>
      </c>
      <c r="G552" s="42">
        <f>H552+K552+L552+M552</f>
        <v>4000</v>
      </c>
      <c r="H552" s="43">
        <f>SUM(I552:J552)</f>
        <v>4000</v>
      </c>
      <c r="I552" s="43"/>
      <c r="J552" s="43">
        <f>J556</f>
        <v>4000</v>
      </c>
      <c r="K552" s="43"/>
      <c r="L552" s="43"/>
      <c r="M552" s="128"/>
      <c r="N552" s="128"/>
      <c r="O552" s="89"/>
      <c r="P552" s="57"/>
      <c r="Q552" s="128"/>
      <c r="R552" s="128"/>
      <c r="S552" s="128"/>
      <c r="T552" s="128"/>
      <c r="U552" s="177"/>
      <c r="V552" s="156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</row>
    <row r="553" spans="1:84" s="20" customFormat="1" ht="18" customHeight="1" x14ac:dyDescent="0.2">
      <c r="A553" s="73"/>
      <c r="B553" s="73"/>
      <c r="C553" s="44"/>
      <c r="D553" s="206"/>
      <c r="E553" s="78" t="s">
        <v>93</v>
      </c>
      <c r="F553" s="45">
        <f t="shared" ref="F553:L553" si="26">F550-F551+F552</f>
        <v>1865283</v>
      </c>
      <c r="G553" s="46">
        <f t="shared" si="26"/>
        <v>1865283</v>
      </c>
      <c r="H553" s="45">
        <f t="shared" si="26"/>
        <v>1863083</v>
      </c>
      <c r="I553" s="61">
        <f t="shared" si="26"/>
        <v>1695634</v>
      </c>
      <c r="J553" s="61">
        <f t="shared" si="26"/>
        <v>167449</v>
      </c>
      <c r="K553" s="61"/>
      <c r="L553" s="61">
        <f t="shared" si="26"/>
        <v>2200</v>
      </c>
      <c r="M553" s="45"/>
      <c r="N553" s="45"/>
      <c r="O553" s="47"/>
      <c r="P553" s="46"/>
      <c r="Q553" s="45"/>
      <c r="R553" s="45"/>
      <c r="S553" s="61"/>
      <c r="T553" s="61"/>
      <c r="U553" s="178"/>
      <c r="V553" s="156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</row>
    <row r="554" spans="1:84" s="9" customFormat="1" ht="22.5" customHeight="1" x14ac:dyDescent="0.2">
      <c r="A554" s="48"/>
      <c r="B554" s="48"/>
      <c r="C554" s="48">
        <v>4330</v>
      </c>
      <c r="D554" s="201" t="s">
        <v>86</v>
      </c>
      <c r="E554" s="77" t="s">
        <v>90</v>
      </c>
      <c r="F554" s="41">
        <f>G554+P554</f>
        <v>11291</v>
      </c>
      <c r="G554" s="42">
        <f>H554+K554+L554+M554</f>
        <v>11291</v>
      </c>
      <c r="H554" s="43">
        <f>SUM(I554:J554)</f>
        <v>11291</v>
      </c>
      <c r="I554" s="43"/>
      <c r="J554" s="43">
        <v>11291</v>
      </c>
      <c r="K554" s="43"/>
      <c r="L554" s="43"/>
      <c r="M554" s="43"/>
      <c r="N554" s="43"/>
      <c r="O554" s="56"/>
      <c r="P554" s="57"/>
      <c r="Q554" s="43"/>
      <c r="R554" s="43"/>
      <c r="S554" s="43"/>
      <c r="T554" s="43"/>
      <c r="U554" s="179"/>
      <c r="V554" s="156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</row>
    <row r="555" spans="1:84" s="15" customFormat="1" ht="22.5" customHeight="1" x14ac:dyDescent="0.2">
      <c r="A555" s="40"/>
      <c r="B555" s="40"/>
      <c r="C555" s="48"/>
      <c r="D555" s="202"/>
      <c r="E555" s="77" t="s">
        <v>91</v>
      </c>
      <c r="F555" s="41"/>
      <c r="G555" s="42"/>
      <c r="H555" s="43"/>
      <c r="I555" s="43"/>
      <c r="J555" s="43"/>
      <c r="K555" s="43"/>
      <c r="L555" s="43"/>
      <c r="M555" s="43"/>
      <c r="N555" s="43"/>
      <c r="O555" s="56"/>
      <c r="P555" s="42"/>
      <c r="Q555" s="43"/>
      <c r="R555" s="43"/>
      <c r="S555" s="43"/>
      <c r="T555" s="43"/>
      <c r="U555" s="177"/>
      <c r="V555" s="156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</row>
    <row r="556" spans="1:84" s="15" customFormat="1" ht="22.5" customHeight="1" x14ac:dyDescent="0.2">
      <c r="A556" s="40"/>
      <c r="B556" s="40"/>
      <c r="C556" s="48"/>
      <c r="D556" s="202"/>
      <c r="E556" s="77" t="s">
        <v>92</v>
      </c>
      <c r="F556" s="41">
        <f>G556+P556</f>
        <v>4000</v>
      </c>
      <c r="G556" s="42">
        <f>H556+K556+L556+M556</f>
        <v>4000</v>
      </c>
      <c r="H556" s="43">
        <f>SUM(I556:J556)</f>
        <v>4000</v>
      </c>
      <c r="I556" s="43"/>
      <c r="J556" s="43">
        <v>4000</v>
      </c>
      <c r="K556" s="43"/>
      <c r="L556" s="43"/>
      <c r="M556" s="43"/>
      <c r="N556" s="43"/>
      <c r="O556" s="56"/>
      <c r="P556" s="42"/>
      <c r="Q556" s="43"/>
      <c r="R556" s="43"/>
      <c r="S556" s="43"/>
      <c r="T556" s="43"/>
      <c r="U556" s="177"/>
      <c r="V556" s="1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</row>
    <row r="557" spans="1:84" s="20" customFormat="1" ht="22.5" customHeight="1" x14ac:dyDescent="0.2">
      <c r="A557" s="73"/>
      <c r="B557" s="73"/>
      <c r="C557" s="44"/>
      <c r="D557" s="203"/>
      <c r="E557" s="78" t="s">
        <v>93</v>
      </c>
      <c r="F557" s="45">
        <f>F554-F555+F556</f>
        <v>15291</v>
      </c>
      <c r="G557" s="46">
        <f>G554-G555+G556</f>
        <v>15291</v>
      </c>
      <c r="H557" s="45">
        <f>H554-H555+H556</f>
        <v>15291</v>
      </c>
      <c r="I557" s="45"/>
      <c r="J557" s="45">
        <f>J554-J555+J556</f>
        <v>15291</v>
      </c>
      <c r="K557" s="45"/>
      <c r="L557" s="45"/>
      <c r="M557" s="45"/>
      <c r="N557" s="45"/>
      <c r="O557" s="47"/>
      <c r="P557" s="46"/>
      <c r="Q557" s="45"/>
      <c r="R557" s="45"/>
      <c r="S557" s="61"/>
      <c r="T557" s="61"/>
      <c r="U557" s="178"/>
      <c r="V557" s="156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</row>
    <row r="558" spans="1:84" s="127" customFormat="1" ht="18.95" customHeight="1" x14ac:dyDescent="0.2">
      <c r="A558" s="98"/>
      <c r="B558" s="98"/>
      <c r="C558" s="198" t="s">
        <v>98</v>
      </c>
      <c r="D558" s="199"/>
      <c r="E558" s="199"/>
      <c r="F558" s="199"/>
      <c r="G558" s="199"/>
      <c r="H558" s="199"/>
      <c r="I558" s="199"/>
      <c r="J558" s="199"/>
      <c r="K558" s="199"/>
      <c r="L558" s="199"/>
      <c r="M558" s="199"/>
      <c r="N558" s="199"/>
      <c r="O558" s="199"/>
      <c r="P558" s="199"/>
      <c r="Q558" s="199"/>
      <c r="R558" s="199"/>
      <c r="S558" s="199"/>
      <c r="T558" s="200"/>
      <c r="U558" s="182"/>
      <c r="V558" s="157"/>
    </row>
    <row r="559" spans="1:84" s="127" customFormat="1" ht="18.95" customHeight="1" x14ac:dyDescent="0.2">
      <c r="A559" s="98"/>
      <c r="B559" s="40"/>
      <c r="C559" s="192" t="s">
        <v>154</v>
      </c>
      <c r="D559" s="193"/>
      <c r="E559" s="193"/>
      <c r="F559" s="193"/>
      <c r="G559" s="193"/>
      <c r="H559" s="193"/>
      <c r="I559" s="193"/>
      <c r="J559" s="193"/>
      <c r="K559" s="193"/>
      <c r="L559" s="193"/>
      <c r="M559" s="193"/>
      <c r="N559" s="193"/>
      <c r="O559" s="193"/>
      <c r="P559" s="193"/>
      <c r="Q559" s="193"/>
      <c r="R559" s="193"/>
      <c r="S559" s="193"/>
      <c r="T559" s="194"/>
      <c r="U559" s="182"/>
      <c r="V559" s="157"/>
    </row>
    <row r="560" spans="1:84" s="127" customFormat="1" ht="34.5" customHeight="1" x14ac:dyDescent="0.2">
      <c r="A560" s="98"/>
      <c r="B560" s="40"/>
      <c r="C560" s="195" t="s">
        <v>155</v>
      </c>
      <c r="D560" s="196"/>
      <c r="E560" s="196"/>
      <c r="F560" s="196"/>
      <c r="G560" s="196"/>
      <c r="H560" s="196"/>
      <c r="I560" s="196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7"/>
      <c r="U560" s="182"/>
      <c r="V560" s="157"/>
    </row>
    <row r="561" spans="1:84" s="7" customFormat="1" ht="18.95" customHeight="1" x14ac:dyDescent="0.2">
      <c r="A561" s="40"/>
      <c r="B561" s="49">
        <v>80104</v>
      </c>
      <c r="C561" s="50"/>
      <c r="D561" s="90" t="s">
        <v>26</v>
      </c>
      <c r="E561" s="77" t="s">
        <v>90</v>
      </c>
      <c r="F561" s="41">
        <f>G561+P561</f>
        <v>13988877</v>
      </c>
      <c r="G561" s="42">
        <f>H561+K561+L561+M561</f>
        <v>13808877</v>
      </c>
      <c r="H561" s="43">
        <f>SUM(I561:J561)</f>
        <v>10264357</v>
      </c>
      <c r="I561" s="39">
        <v>9040479</v>
      </c>
      <c r="J561" s="39">
        <v>1223878</v>
      </c>
      <c r="K561" s="39">
        <v>3536520</v>
      </c>
      <c r="L561" s="39">
        <v>8000</v>
      </c>
      <c r="M561" s="54"/>
      <c r="N561" s="54"/>
      <c r="O561" s="55"/>
      <c r="P561" s="38">
        <f>Q561+S561+T561</f>
        <v>180000</v>
      </c>
      <c r="Q561" s="39">
        <v>180000</v>
      </c>
      <c r="R561" s="54"/>
      <c r="S561" s="54"/>
      <c r="T561" s="54"/>
      <c r="U561" s="177"/>
      <c r="V561" s="156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</row>
    <row r="562" spans="1:84" s="15" customFormat="1" ht="18.95" customHeight="1" x14ac:dyDescent="0.2">
      <c r="A562" s="40"/>
      <c r="B562" s="40"/>
      <c r="C562" s="48"/>
      <c r="D562" s="91"/>
      <c r="E562" s="77" t="s">
        <v>91</v>
      </c>
      <c r="F562" s="41">
        <f>G562+P562</f>
        <v>225071</v>
      </c>
      <c r="G562" s="42">
        <f>H562+K562+L562+M562</f>
        <v>74000</v>
      </c>
      <c r="H562" s="43"/>
      <c r="I562" s="43"/>
      <c r="J562" s="43"/>
      <c r="K562" s="43">
        <f t="shared" ref="K562" si="27">K566+K570+K574+K578+K582</f>
        <v>74000</v>
      </c>
      <c r="L562" s="43"/>
      <c r="M562" s="128"/>
      <c r="N562" s="128"/>
      <c r="O562" s="89"/>
      <c r="P562" s="42">
        <f>Q562+S562+T562</f>
        <v>151071</v>
      </c>
      <c r="Q562" s="43">
        <f>Q566+Q570+Q574+Q578+Q582</f>
        <v>151071</v>
      </c>
      <c r="R562" s="128"/>
      <c r="S562" s="128"/>
      <c r="T562" s="128"/>
      <c r="U562" s="180"/>
      <c r="V562" s="156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</row>
    <row r="563" spans="1:84" s="15" customFormat="1" ht="18.95" customHeight="1" x14ac:dyDescent="0.2">
      <c r="A563" s="40"/>
      <c r="B563" s="40"/>
      <c r="C563" s="48"/>
      <c r="D563" s="91"/>
      <c r="E563" s="77" t="s">
        <v>92</v>
      </c>
      <c r="F563" s="41">
        <f>G563+P563</f>
        <v>194000</v>
      </c>
      <c r="G563" s="42">
        <f>H563+K563+L563+M563</f>
        <v>194000</v>
      </c>
      <c r="H563" s="43">
        <f>SUM(I563:J563)</f>
        <v>53000</v>
      </c>
      <c r="I563" s="43">
        <f t="shared" ref="I563:K563" si="28">I567+I571+I575+I579+I583</f>
        <v>13000</v>
      </c>
      <c r="J563" s="43">
        <f t="shared" si="28"/>
        <v>40000</v>
      </c>
      <c r="K563" s="43">
        <f t="shared" si="28"/>
        <v>141000</v>
      </c>
      <c r="L563" s="43"/>
      <c r="M563" s="128"/>
      <c r="N563" s="128"/>
      <c r="O563" s="89"/>
      <c r="P563" s="42"/>
      <c r="Q563" s="43"/>
      <c r="R563" s="128"/>
      <c r="S563" s="128"/>
      <c r="T563" s="128"/>
      <c r="U563" s="180"/>
      <c r="V563" s="156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</row>
    <row r="564" spans="1:84" s="20" customFormat="1" ht="18.95" customHeight="1" x14ac:dyDescent="0.2">
      <c r="A564" s="73"/>
      <c r="B564" s="73"/>
      <c r="C564" s="44"/>
      <c r="D564" s="92"/>
      <c r="E564" s="78" t="s">
        <v>93</v>
      </c>
      <c r="F564" s="45">
        <f t="shared" ref="F564:Q564" si="29">F561-F562+F563</f>
        <v>13957806</v>
      </c>
      <c r="G564" s="46">
        <f t="shared" si="29"/>
        <v>13928877</v>
      </c>
      <c r="H564" s="45">
        <f t="shared" si="29"/>
        <v>10317357</v>
      </c>
      <c r="I564" s="61">
        <f>I561-I562+I563</f>
        <v>9053479</v>
      </c>
      <c r="J564" s="61">
        <f t="shared" si="29"/>
        <v>1263878</v>
      </c>
      <c r="K564" s="61">
        <f>K561-K562+K563</f>
        <v>3603520</v>
      </c>
      <c r="L564" s="61">
        <f>L561-L562+L563</f>
        <v>8000</v>
      </c>
      <c r="M564" s="45"/>
      <c r="N564" s="45"/>
      <c r="O564" s="47"/>
      <c r="P564" s="46">
        <f t="shared" si="29"/>
        <v>28929</v>
      </c>
      <c r="Q564" s="45">
        <f t="shared" si="29"/>
        <v>28929</v>
      </c>
      <c r="R564" s="45"/>
      <c r="S564" s="61"/>
      <c r="T564" s="61"/>
      <c r="U564" s="178"/>
      <c r="V564" s="156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</row>
    <row r="565" spans="1:84" s="7" customFormat="1" ht="18" customHeight="1" x14ac:dyDescent="0.2">
      <c r="A565" s="48"/>
      <c r="B565" s="48"/>
      <c r="C565" s="48">
        <v>2540</v>
      </c>
      <c r="D565" s="201" t="s">
        <v>62</v>
      </c>
      <c r="E565" s="77" t="s">
        <v>90</v>
      </c>
      <c r="F565" s="41">
        <f>G565+P565</f>
        <v>3326520</v>
      </c>
      <c r="G565" s="42">
        <f>H565+K565+L565+M565</f>
        <v>3326520</v>
      </c>
      <c r="H565" s="43"/>
      <c r="I565" s="43"/>
      <c r="J565" s="43"/>
      <c r="K565" s="43">
        <v>3326520</v>
      </c>
      <c r="L565" s="43"/>
      <c r="M565" s="43"/>
      <c r="N565" s="43"/>
      <c r="O565" s="56"/>
      <c r="P565" s="57"/>
      <c r="Q565" s="43"/>
      <c r="R565" s="43"/>
      <c r="S565" s="43"/>
      <c r="T565" s="43"/>
      <c r="U565" s="178"/>
      <c r="V565" s="156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</row>
    <row r="566" spans="1:84" s="15" customFormat="1" ht="18" customHeight="1" x14ac:dyDescent="0.2">
      <c r="A566" s="40"/>
      <c r="B566" s="40"/>
      <c r="C566" s="48"/>
      <c r="D566" s="202"/>
      <c r="E566" s="77" t="s">
        <v>91</v>
      </c>
      <c r="F566" s="41">
        <f>G566+P566</f>
        <v>74000</v>
      </c>
      <c r="G566" s="42">
        <f>H566+K566+L566+M566</f>
        <v>74000</v>
      </c>
      <c r="H566" s="43"/>
      <c r="I566" s="43"/>
      <c r="J566" s="43"/>
      <c r="K566" s="43">
        <f>54000+11000+9000</f>
        <v>74000</v>
      </c>
      <c r="L566" s="43"/>
      <c r="M566" s="43"/>
      <c r="N566" s="43"/>
      <c r="O566" s="56"/>
      <c r="P566" s="42"/>
      <c r="Q566" s="43"/>
      <c r="R566" s="43"/>
      <c r="S566" s="43"/>
      <c r="T566" s="43"/>
      <c r="U566" s="177"/>
      <c r="V566" s="15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</row>
    <row r="567" spans="1:84" s="15" customFormat="1" ht="18" customHeight="1" x14ac:dyDescent="0.2">
      <c r="A567" s="40"/>
      <c r="B567" s="40"/>
      <c r="C567" s="48"/>
      <c r="D567" s="202"/>
      <c r="E567" s="77" t="s">
        <v>92</v>
      </c>
      <c r="F567" s="41">
        <f>G567+P567</f>
        <v>60000</v>
      </c>
      <c r="G567" s="42">
        <f>H567+K567+L567+M567</f>
        <v>60000</v>
      </c>
      <c r="H567" s="43"/>
      <c r="I567" s="43"/>
      <c r="J567" s="43"/>
      <c r="K567" s="43">
        <f>20000+40000</f>
        <v>60000</v>
      </c>
      <c r="L567" s="43"/>
      <c r="M567" s="43"/>
      <c r="N567" s="43"/>
      <c r="O567" s="56"/>
      <c r="P567" s="42"/>
      <c r="Q567" s="43"/>
      <c r="R567" s="43"/>
      <c r="S567" s="43"/>
      <c r="T567" s="43"/>
      <c r="U567" s="177"/>
      <c r="V567" s="156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</row>
    <row r="568" spans="1:84" s="20" customFormat="1" ht="18" customHeight="1" x14ac:dyDescent="0.2">
      <c r="A568" s="73"/>
      <c r="B568" s="73"/>
      <c r="C568" s="44"/>
      <c r="D568" s="203"/>
      <c r="E568" s="78" t="s">
        <v>93</v>
      </c>
      <c r="F568" s="45">
        <f>F565-F566+F567</f>
        <v>3312520</v>
      </c>
      <c r="G568" s="46">
        <f>G565-G566+G567</f>
        <v>3312520</v>
      </c>
      <c r="H568" s="45"/>
      <c r="I568" s="45"/>
      <c r="J568" s="45"/>
      <c r="K568" s="45">
        <f>K565-K566+K567</f>
        <v>3312520</v>
      </c>
      <c r="L568" s="45"/>
      <c r="M568" s="45"/>
      <c r="N568" s="45"/>
      <c r="O568" s="47"/>
      <c r="P568" s="46"/>
      <c r="Q568" s="45"/>
      <c r="R568" s="45"/>
      <c r="S568" s="61"/>
      <c r="T568" s="61"/>
      <c r="U568" s="178"/>
      <c r="V568" s="156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</row>
    <row r="569" spans="1:84" s="7" customFormat="1" ht="43.5" customHeight="1" x14ac:dyDescent="0.2">
      <c r="A569" s="48"/>
      <c r="B569" s="48"/>
      <c r="C569" s="48">
        <v>2900</v>
      </c>
      <c r="D569" s="201" t="s">
        <v>132</v>
      </c>
      <c r="E569" s="77" t="s">
        <v>90</v>
      </c>
      <c r="F569" s="41">
        <f>G569+P569</f>
        <v>210000</v>
      </c>
      <c r="G569" s="42">
        <f>H569+K569+L569+M569</f>
        <v>210000</v>
      </c>
      <c r="H569" s="43"/>
      <c r="I569" s="43"/>
      <c r="J569" s="43"/>
      <c r="K569" s="43">
        <v>210000</v>
      </c>
      <c r="L569" s="43"/>
      <c r="M569" s="43"/>
      <c r="N569" s="43"/>
      <c r="O569" s="56"/>
      <c r="P569" s="57"/>
      <c r="Q569" s="43"/>
      <c r="R569" s="43"/>
      <c r="S569" s="43"/>
      <c r="T569" s="43"/>
      <c r="U569" s="178"/>
      <c r="V569" s="156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</row>
    <row r="570" spans="1:84" s="15" customFormat="1" ht="38.25" customHeight="1" x14ac:dyDescent="0.2">
      <c r="A570" s="40"/>
      <c r="B570" s="40"/>
      <c r="C570" s="48"/>
      <c r="D570" s="202"/>
      <c r="E570" s="77" t="s">
        <v>91</v>
      </c>
      <c r="F570" s="41"/>
      <c r="G570" s="42"/>
      <c r="H570" s="43"/>
      <c r="I570" s="43"/>
      <c r="J570" s="43"/>
      <c r="K570" s="43"/>
      <c r="L570" s="43"/>
      <c r="M570" s="43"/>
      <c r="N570" s="43"/>
      <c r="O570" s="56"/>
      <c r="P570" s="42"/>
      <c r="Q570" s="43"/>
      <c r="R570" s="43"/>
      <c r="S570" s="43"/>
      <c r="T570" s="43"/>
      <c r="U570" s="177"/>
      <c r="V570" s="156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</row>
    <row r="571" spans="1:84" s="15" customFormat="1" ht="38.25" customHeight="1" x14ac:dyDescent="0.2">
      <c r="A571" s="40"/>
      <c r="B571" s="40"/>
      <c r="C571" s="48"/>
      <c r="D571" s="202"/>
      <c r="E571" s="77" t="s">
        <v>92</v>
      </c>
      <c r="F571" s="41">
        <f>G571+P571</f>
        <v>81000</v>
      </c>
      <c r="G571" s="42">
        <f>H571+K571+L571+M571</f>
        <v>81000</v>
      </c>
      <c r="H571" s="43"/>
      <c r="I571" s="43"/>
      <c r="J571" s="43"/>
      <c r="K571" s="43">
        <v>81000</v>
      </c>
      <c r="L571" s="43"/>
      <c r="M571" s="43"/>
      <c r="N571" s="43"/>
      <c r="O571" s="56"/>
      <c r="P571" s="42"/>
      <c r="Q571" s="43"/>
      <c r="R571" s="43"/>
      <c r="S571" s="43"/>
      <c r="T571" s="43"/>
      <c r="U571" s="177"/>
      <c r="V571" s="156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</row>
    <row r="572" spans="1:84" s="20" customFormat="1" ht="38.25" customHeight="1" x14ac:dyDescent="0.2">
      <c r="A572" s="73"/>
      <c r="B572" s="73"/>
      <c r="C572" s="44"/>
      <c r="D572" s="203"/>
      <c r="E572" s="78" t="s">
        <v>93</v>
      </c>
      <c r="F572" s="45">
        <f>F569-F570+F571</f>
        <v>291000</v>
      </c>
      <c r="G572" s="46">
        <f>G569-G570+G571</f>
        <v>291000</v>
      </c>
      <c r="H572" s="45"/>
      <c r="I572" s="45"/>
      <c r="J572" s="45"/>
      <c r="K572" s="45">
        <f>K569-K570+K571</f>
        <v>291000</v>
      </c>
      <c r="L572" s="45"/>
      <c r="M572" s="45"/>
      <c r="N572" s="45"/>
      <c r="O572" s="47"/>
      <c r="P572" s="46"/>
      <c r="Q572" s="45"/>
      <c r="R572" s="45"/>
      <c r="S572" s="61"/>
      <c r="T572" s="61"/>
      <c r="U572" s="178"/>
      <c r="V572" s="156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</row>
    <row r="573" spans="1:84" s="7" customFormat="1" ht="16.5" customHeight="1" x14ac:dyDescent="0.2">
      <c r="A573" s="48"/>
      <c r="B573" s="48"/>
      <c r="C573" s="48">
        <v>4010</v>
      </c>
      <c r="D573" s="201" t="s">
        <v>53</v>
      </c>
      <c r="E573" s="77" t="s">
        <v>90</v>
      </c>
      <c r="F573" s="41">
        <f>G573+P573</f>
        <v>7158013</v>
      </c>
      <c r="G573" s="42">
        <f>H573+K573+L573+M573</f>
        <v>7158013</v>
      </c>
      <c r="H573" s="43">
        <f>SUM(I573:J573)</f>
        <v>7158013</v>
      </c>
      <c r="I573" s="43">
        <v>7158013</v>
      </c>
      <c r="J573" s="43"/>
      <c r="K573" s="43"/>
      <c r="L573" s="43"/>
      <c r="M573" s="43"/>
      <c r="N573" s="43"/>
      <c r="O573" s="56"/>
      <c r="P573" s="57"/>
      <c r="Q573" s="43"/>
      <c r="R573" s="43"/>
      <c r="S573" s="43"/>
      <c r="T573" s="43"/>
      <c r="U573" s="179"/>
      <c r="V573" s="156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</row>
    <row r="574" spans="1:84" s="15" customFormat="1" ht="16.5" customHeight="1" x14ac:dyDescent="0.2">
      <c r="A574" s="40"/>
      <c r="B574" s="40"/>
      <c r="C574" s="48"/>
      <c r="D574" s="202"/>
      <c r="E574" s="77" t="s">
        <v>91</v>
      </c>
      <c r="F574" s="41"/>
      <c r="G574" s="42"/>
      <c r="H574" s="43"/>
      <c r="I574" s="43"/>
      <c r="J574" s="43"/>
      <c r="K574" s="43"/>
      <c r="L574" s="43"/>
      <c r="M574" s="43"/>
      <c r="N574" s="43"/>
      <c r="O574" s="56"/>
      <c r="P574" s="42"/>
      <c r="Q574" s="43"/>
      <c r="R574" s="43"/>
      <c r="S574" s="43"/>
      <c r="T574" s="43"/>
      <c r="U574" s="177"/>
      <c r="V574" s="156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</row>
    <row r="575" spans="1:84" s="15" customFormat="1" ht="16.5" customHeight="1" x14ac:dyDescent="0.2">
      <c r="A575" s="40"/>
      <c r="B575" s="40"/>
      <c r="C575" s="48"/>
      <c r="D575" s="202"/>
      <c r="E575" s="77" t="s">
        <v>92</v>
      </c>
      <c r="F575" s="41">
        <f>G575+P575</f>
        <v>13000</v>
      </c>
      <c r="G575" s="42">
        <f>H575+K575+L575+M575</f>
        <v>13000</v>
      </c>
      <c r="H575" s="43">
        <f>SUM(I575:J575)</f>
        <v>13000</v>
      </c>
      <c r="I575" s="43">
        <v>13000</v>
      </c>
      <c r="J575" s="43"/>
      <c r="K575" s="43"/>
      <c r="L575" s="43"/>
      <c r="M575" s="43"/>
      <c r="N575" s="43"/>
      <c r="O575" s="56"/>
      <c r="P575" s="42"/>
      <c r="Q575" s="43"/>
      <c r="R575" s="43"/>
      <c r="S575" s="43"/>
      <c r="T575" s="43"/>
      <c r="U575" s="177"/>
      <c r="V575" s="156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</row>
    <row r="576" spans="1:84" s="20" customFormat="1" ht="16.5" customHeight="1" x14ac:dyDescent="0.2">
      <c r="A576" s="73"/>
      <c r="B576" s="73"/>
      <c r="C576" s="44"/>
      <c r="D576" s="203"/>
      <c r="E576" s="78" t="s">
        <v>93</v>
      </c>
      <c r="F576" s="45">
        <f>F573-F574+F575</f>
        <v>7171013</v>
      </c>
      <c r="G576" s="46">
        <f>G573-G574+G575</f>
        <v>7171013</v>
      </c>
      <c r="H576" s="45">
        <f>H573-H574+H575</f>
        <v>7171013</v>
      </c>
      <c r="I576" s="45">
        <f>I573-I574+I575</f>
        <v>7171013</v>
      </c>
      <c r="J576" s="45"/>
      <c r="K576" s="45"/>
      <c r="L576" s="45"/>
      <c r="M576" s="45"/>
      <c r="N576" s="45"/>
      <c r="O576" s="47"/>
      <c r="P576" s="46"/>
      <c r="Q576" s="45"/>
      <c r="R576" s="45"/>
      <c r="S576" s="61"/>
      <c r="T576" s="61"/>
      <c r="U576" s="178"/>
      <c r="V576" s="15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</row>
    <row r="577" spans="1:84" s="1" customFormat="1" ht="16.5" customHeight="1" x14ac:dyDescent="0.2">
      <c r="A577" s="48"/>
      <c r="B577" s="48"/>
      <c r="C577" s="48">
        <v>4330</v>
      </c>
      <c r="D577" s="201" t="s">
        <v>86</v>
      </c>
      <c r="E577" s="77" t="s">
        <v>90</v>
      </c>
      <c r="F577" s="41">
        <f>G577+P577</f>
        <v>130000</v>
      </c>
      <c r="G577" s="42">
        <f>H577+K577+L577+M577</f>
        <v>130000</v>
      </c>
      <c r="H577" s="43">
        <f>SUM(I577:J577)</f>
        <v>130000</v>
      </c>
      <c r="I577" s="43"/>
      <c r="J577" s="43">
        <v>130000</v>
      </c>
      <c r="K577" s="43"/>
      <c r="L577" s="43"/>
      <c r="M577" s="43"/>
      <c r="N577" s="43"/>
      <c r="O577" s="56"/>
      <c r="P577" s="57"/>
      <c r="Q577" s="43"/>
      <c r="R577" s="43"/>
      <c r="S577" s="43"/>
      <c r="T577" s="43"/>
      <c r="U577" s="179"/>
      <c r="V577" s="156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</row>
    <row r="578" spans="1:84" s="15" customFormat="1" ht="16.5" customHeight="1" x14ac:dyDescent="0.2">
      <c r="A578" s="40"/>
      <c r="B578" s="40"/>
      <c r="C578" s="48"/>
      <c r="D578" s="202"/>
      <c r="E578" s="77" t="s">
        <v>91</v>
      </c>
      <c r="F578" s="41"/>
      <c r="G578" s="42"/>
      <c r="H578" s="43"/>
      <c r="I578" s="43"/>
      <c r="J578" s="43"/>
      <c r="K578" s="43"/>
      <c r="L578" s="43"/>
      <c r="M578" s="43"/>
      <c r="N578" s="43"/>
      <c r="O578" s="56"/>
      <c r="P578" s="42"/>
      <c r="Q578" s="43"/>
      <c r="R578" s="43"/>
      <c r="S578" s="43"/>
      <c r="T578" s="43"/>
      <c r="U578" s="177"/>
      <c r="V578" s="156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</row>
    <row r="579" spans="1:84" s="15" customFormat="1" ht="16.5" customHeight="1" x14ac:dyDescent="0.2">
      <c r="A579" s="40"/>
      <c r="B579" s="40"/>
      <c r="C579" s="48"/>
      <c r="D579" s="202"/>
      <c r="E579" s="77" t="s">
        <v>92</v>
      </c>
      <c r="F579" s="41">
        <f>G579+P579</f>
        <v>40000</v>
      </c>
      <c r="G579" s="42">
        <f>H579+K579+L579+M579</f>
        <v>40000</v>
      </c>
      <c r="H579" s="43">
        <f>SUM(I579:J579)</f>
        <v>40000</v>
      </c>
      <c r="I579" s="43"/>
      <c r="J579" s="43">
        <v>40000</v>
      </c>
      <c r="K579" s="43"/>
      <c r="L579" s="43"/>
      <c r="M579" s="43"/>
      <c r="N579" s="43"/>
      <c r="O579" s="56"/>
      <c r="P579" s="42"/>
      <c r="Q579" s="43"/>
      <c r="R579" s="43"/>
      <c r="S579" s="43"/>
      <c r="T579" s="43"/>
      <c r="U579" s="177"/>
      <c r="V579" s="156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</row>
    <row r="580" spans="1:84" s="20" customFormat="1" ht="16.5" customHeight="1" x14ac:dyDescent="0.2">
      <c r="A580" s="73"/>
      <c r="B580" s="73"/>
      <c r="C580" s="44"/>
      <c r="D580" s="203"/>
      <c r="E580" s="78" t="s">
        <v>93</v>
      </c>
      <c r="F580" s="45">
        <f>F577-F578+F579</f>
        <v>170000</v>
      </c>
      <c r="G580" s="46">
        <f>G577-G578+G579</f>
        <v>170000</v>
      </c>
      <c r="H580" s="45">
        <f>H577-H578+H579</f>
        <v>170000</v>
      </c>
      <c r="I580" s="45"/>
      <c r="J580" s="45">
        <f>J577-J578+J579</f>
        <v>170000</v>
      </c>
      <c r="K580" s="45"/>
      <c r="L580" s="45"/>
      <c r="M580" s="45"/>
      <c r="N580" s="45"/>
      <c r="O580" s="47"/>
      <c r="P580" s="46"/>
      <c r="Q580" s="45"/>
      <c r="R580" s="45"/>
      <c r="S580" s="61"/>
      <c r="T580" s="61"/>
      <c r="U580" s="178"/>
      <c r="V580" s="156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</row>
    <row r="581" spans="1:84" s="9" customFormat="1" ht="16.5" customHeight="1" x14ac:dyDescent="0.2">
      <c r="A581" s="48"/>
      <c r="B581" s="48"/>
      <c r="C581" s="48">
        <v>6050</v>
      </c>
      <c r="D581" s="201" t="s">
        <v>84</v>
      </c>
      <c r="E581" s="77" t="s">
        <v>90</v>
      </c>
      <c r="F581" s="41">
        <f>G581+P581</f>
        <v>180000</v>
      </c>
      <c r="G581" s="42"/>
      <c r="H581" s="43"/>
      <c r="I581" s="43"/>
      <c r="J581" s="43"/>
      <c r="K581" s="43"/>
      <c r="L581" s="43"/>
      <c r="M581" s="43"/>
      <c r="N581" s="43"/>
      <c r="O581" s="56"/>
      <c r="P581" s="42">
        <f>Q581+S581+T581</f>
        <v>180000</v>
      </c>
      <c r="Q581" s="43">
        <v>180000</v>
      </c>
      <c r="R581" s="43"/>
      <c r="S581" s="43"/>
      <c r="T581" s="43"/>
      <c r="U581" s="178"/>
      <c r="V581" s="156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</row>
    <row r="582" spans="1:84" s="15" customFormat="1" ht="16.5" customHeight="1" x14ac:dyDescent="0.2">
      <c r="A582" s="40"/>
      <c r="B582" s="40"/>
      <c r="C582" s="48"/>
      <c r="D582" s="202"/>
      <c r="E582" s="77" t="s">
        <v>91</v>
      </c>
      <c r="F582" s="41">
        <f>G582+P582</f>
        <v>151071</v>
      </c>
      <c r="G582" s="42"/>
      <c r="H582" s="43"/>
      <c r="I582" s="43"/>
      <c r="J582" s="43"/>
      <c r="K582" s="43"/>
      <c r="L582" s="43"/>
      <c r="M582" s="43"/>
      <c r="N582" s="43"/>
      <c r="O582" s="56"/>
      <c r="P582" s="42">
        <f>Q582</f>
        <v>151071</v>
      </c>
      <c r="Q582" s="43">
        <f>100000+51071</f>
        <v>151071</v>
      </c>
      <c r="R582" s="43"/>
      <c r="S582" s="43"/>
      <c r="T582" s="43"/>
      <c r="U582" s="177"/>
      <c r="V582" s="156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</row>
    <row r="583" spans="1:84" s="15" customFormat="1" ht="16.5" customHeight="1" x14ac:dyDescent="0.2">
      <c r="A583" s="40"/>
      <c r="B583" s="40"/>
      <c r="C583" s="48"/>
      <c r="D583" s="202"/>
      <c r="E583" s="77" t="s">
        <v>92</v>
      </c>
      <c r="F583" s="41"/>
      <c r="G583" s="42"/>
      <c r="H583" s="43"/>
      <c r="I583" s="43"/>
      <c r="J583" s="43"/>
      <c r="K583" s="43"/>
      <c r="L583" s="43"/>
      <c r="M583" s="43"/>
      <c r="N583" s="43"/>
      <c r="O583" s="56"/>
      <c r="P583" s="42"/>
      <c r="Q583" s="43"/>
      <c r="R583" s="43"/>
      <c r="S583" s="43"/>
      <c r="T583" s="43"/>
      <c r="U583" s="177"/>
      <c r="V583" s="156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</row>
    <row r="584" spans="1:84" s="20" customFormat="1" ht="16.5" customHeight="1" x14ac:dyDescent="0.2">
      <c r="A584" s="73"/>
      <c r="B584" s="73"/>
      <c r="C584" s="44"/>
      <c r="D584" s="203"/>
      <c r="E584" s="78" t="s">
        <v>93</v>
      </c>
      <c r="F584" s="45">
        <f>F581-F582+F583</f>
        <v>28929</v>
      </c>
      <c r="G584" s="46"/>
      <c r="H584" s="45"/>
      <c r="I584" s="45"/>
      <c r="J584" s="45"/>
      <c r="K584" s="45"/>
      <c r="L584" s="45"/>
      <c r="M584" s="45"/>
      <c r="N584" s="45"/>
      <c r="O584" s="47"/>
      <c r="P584" s="46">
        <f>P581-P582+P583</f>
        <v>28929</v>
      </c>
      <c r="Q584" s="45">
        <f>Q581-Q582+Q583</f>
        <v>28929</v>
      </c>
      <c r="R584" s="45"/>
      <c r="S584" s="61"/>
      <c r="T584" s="61"/>
      <c r="U584" s="178"/>
      <c r="V584" s="156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</row>
    <row r="585" spans="1:84" s="127" customFormat="1" ht="16.5" customHeight="1" x14ac:dyDescent="0.2">
      <c r="A585" s="98"/>
      <c r="B585" s="98"/>
      <c r="C585" s="198" t="s">
        <v>98</v>
      </c>
      <c r="D585" s="199"/>
      <c r="E585" s="199"/>
      <c r="F585" s="199"/>
      <c r="G585" s="199"/>
      <c r="H585" s="199"/>
      <c r="I585" s="199"/>
      <c r="J585" s="199"/>
      <c r="K585" s="199"/>
      <c r="L585" s="199"/>
      <c r="M585" s="199"/>
      <c r="N585" s="199"/>
      <c r="O585" s="199"/>
      <c r="P585" s="199"/>
      <c r="Q585" s="199"/>
      <c r="R585" s="199"/>
      <c r="S585" s="199"/>
      <c r="T585" s="200"/>
      <c r="U585" s="182"/>
      <c r="V585" s="157"/>
    </row>
    <row r="586" spans="1:84" s="127" customFormat="1" ht="16.5" customHeight="1" x14ac:dyDescent="0.2">
      <c r="A586" s="98"/>
      <c r="B586" s="98"/>
      <c r="C586" s="192" t="s">
        <v>319</v>
      </c>
      <c r="D586" s="193"/>
      <c r="E586" s="193"/>
      <c r="F586" s="193"/>
      <c r="G586" s="193"/>
      <c r="H586" s="193"/>
      <c r="I586" s="193"/>
      <c r="J586" s="193"/>
      <c r="K586" s="193"/>
      <c r="L586" s="193"/>
      <c r="M586" s="193"/>
      <c r="N586" s="193"/>
      <c r="O586" s="193"/>
      <c r="P586" s="193"/>
      <c r="Q586" s="193"/>
      <c r="R586" s="193"/>
      <c r="S586" s="193"/>
      <c r="T586" s="194"/>
      <c r="U586" s="182"/>
      <c r="V586" s="157"/>
    </row>
    <row r="587" spans="1:84" s="127" customFormat="1" ht="16.5" customHeight="1" x14ac:dyDescent="0.2">
      <c r="A587" s="98"/>
      <c r="B587" s="40"/>
      <c r="C587" s="192" t="s">
        <v>320</v>
      </c>
      <c r="D587" s="193"/>
      <c r="E587" s="193"/>
      <c r="F587" s="193"/>
      <c r="G587" s="193"/>
      <c r="H587" s="193"/>
      <c r="I587" s="193"/>
      <c r="J587" s="193"/>
      <c r="K587" s="193"/>
      <c r="L587" s="193"/>
      <c r="M587" s="193"/>
      <c r="N587" s="193"/>
      <c r="O587" s="193"/>
      <c r="P587" s="193"/>
      <c r="Q587" s="193"/>
      <c r="R587" s="193"/>
      <c r="S587" s="193"/>
      <c r="T587" s="194"/>
      <c r="U587" s="182"/>
      <c r="V587" s="157"/>
    </row>
    <row r="588" spans="1:84" s="127" customFormat="1" ht="16.5" customHeight="1" x14ac:dyDescent="0.2">
      <c r="A588" s="98"/>
      <c r="B588" s="40"/>
      <c r="C588" s="192" t="s">
        <v>156</v>
      </c>
      <c r="D588" s="193"/>
      <c r="E588" s="193"/>
      <c r="F588" s="193"/>
      <c r="G588" s="193"/>
      <c r="H588" s="193"/>
      <c r="I588" s="193"/>
      <c r="J588" s="193"/>
      <c r="K588" s="193"/>
      <c r="L588" s="193"/>
      <c r="M588" s="193"/>
      <c r="N588" s="193"/>
      <c r="O588" s="193"/>
      <c r="P588" s="193"/>
      <c r="Q588" s="193"/>
      <c r="R588" s="193"/>
      <c r="S588" s="193"/>
      <c r="T588" s="194"/>
      <c r="U588" s="182"/>
      <c r="V588" s="157"/>
    </row>
    <row r="589" spans="1:84" s="127" customFormat="1" ht="16.5" customHeight="1" x14ac:dyDescent="0.2">
      <c r="A589" s="98"/>
      <c r="B589" s="40"/>
      <c r="C589" s="192" t="s">
        <v>74</v>
      </c>
      <c r="D589" s="193"/>
      <c r="E589" s="193"/>
      <c r="F589" s="193"/>
      <c r="G589" s="193"/>
      <c r="H589" s="193"/>
      <c r="I589" s="193"/>
      <c r="J589" s="193"/>
      <c r="K589" s="193"/>
      <c r="L589" s="193"/>
      <c r="M589" s="193"/>
      <c r="N589" s="193"/>
      <c r="O589" s="193"/>
      <c r="P589" s="193"/>
      <c r="Q589" s="193"/>
      <c r="R589" s="193"/>
      <c r="S589" s="193"/>
      <c r="T589" s="194"/>
      <c r="U589" s="182"/>
      <c r="V589" s="157"/>
    </row>
    <row r="590" spans="1:84" s="127" customFormat="1" ht="16.5" customHeight="1" x14ac:dyDescent="0.2">
      <c r="A590" s="98"/>
      <c r="B590" s="40"/>
      <c r="C590" s="192" t="s">
        <v>157</v>
      </c>
      <c r="D590" s="193"/>
      <c r="E590" s="193"/>
      <c r="F590" s="193"/>
      <c r="G590" s="193"/>
      <c r="H590" s="193"/>
      <c r="I590" s="193"/>
      <c r="J590" s="193"/>
      <c r="K590" s="193"/>
      <c r="L590" s="193"/>
      <c r="M590" s="193"/>
      <c r="N590" s="193"/>
      <c r="O590" s="193"/>
      <c r="P590" s="193"/>
      <c r="Q590" s="193"/>
      <c r="R590" s="193"/>
      <c r="S590" s="193"/>
      <c r="T590" s="194"/>
      <c r="U590" s="182"/>
      <c r="V590" s="157"/>
    </row>
    <row r="591" spans="1:84" s="127" customFormat="1" ht="16.5" customHeight="1" x14ac:dyDescent="0.2">
      <c r="A591" s="98"/>
      <c r="B591" s="40"/>
      <c r="C591" s="192" t="s">
        <v>158</v>
      </c>
      <c r="D591" s="193"/>
      <c r="E591" s="193"/>
      <c r="F591" s="193"/>
      <c r="G591" s="193"/>
      <c r="H591" s="193"/>
      <c r="I591" s="193"/>
      <c r="J591" s="193"/>
      <c r="K591" s="193"/>
      <c r="L591" s="193"/>
      <c r="M591" s="193"/>
      <c r="N591" s="193"/>
      <c r="O591" s="193"/>
      <c r="P591" s="193"/>
      <c r="Q591" s="193"/>
      <c r="R591" s="193"/>
      <c r="S591" s="193"/>
      <c r="T591" s="194"/>
      <c r="U591" s="182"/>
      <c r="V591" s="157"/>
    </row>
    <row r="592" spans="1:84" s="127" customFormat="1" ht="16.5" customHeight="1" x14ac:dyDescent="0.2">
      <c r="A592" s="98"/>
      <c r="B592" s="40"/>
      <c r="C592" s="192" t="s">
        <v>159</v>
      </c>
      <c r="D592" s="193"/>
      <c r="E592" s="193"/>
      <c r="F592" s="193"/>
      <c r="G592" s="193"/>
      <c r="H592" s="193"/>
      <c r="I592" s="193"/>
      <c r="J592" s="193"/>
      <c r="K592" s="193"/>
      <c r="L592" s="193"/>
      <c r="M592" s="193"/>
      <c r="N592" s="193"/>
      <c r="O592" s="193"/>
      <c r="P592" s="193"/>
      <c r="Q592" s="193"/>
      <c r="R592" s="193"/>
      <c r="S592" s="193"/>
      <c r="T592" s="194"/>
      <c r="U592" s="182"/>
      <c r="V592" s="157"/>
    </row>
    <row r="593" spans="1:84" s="127" customFormat="1" ht="16.5" customHeight="1" x14ac:dyDescent="0.2">
      <c r="A593" s="98"/>
      <c r="B593" s="40"/>
      <c r="C593" s="192" t="s">
        <v>160</v>
      </c>
      <c r="D593" s="193"/>
      <c r="E593" s="193"/>
      <c r="F593" s="193"/>
      <c r="G593" s="193"/>
      <c r="H593" s="193"/>
      <c r="I593" s="193"/>
      <c r="J593" s="193"/>
      <c r="K593" s="193"/>
      <c r="L593" s="193"/>
      <c r="M593" s="193"/>
      <c r="N593" s="193"/>
      <c r="O593" s="193"/>
      <c r="P593" s="193"/>
      <c r="Q593" s="193"/>
      <c r="R593" s="193"/>
      <c r="S593" s="193"/>
      <c r="T593" s="194"/>
      <c r="U593" s="182"/>
      <c r="V593" s="157"/>
    </row>
    <row r="594" spans="1:84" s="127" customFormat="1" ht="16.5" customHeight="1" x14ac:dyDescent="0.2">
      <c r="A594" s="98"/>
      <c r="B594" s="40"/>
      <c r="C594" s="192" t="s">
        <v>161</v>
      </c>
      <c r="D594" s="193"/>
      <c r="E594" s="193"/>
      <c r="F594" s="193"/>
      <c r="G594" s="193"/>
      <c r="H594" s="193"/>
      <c r="I594" s="193"/>
      <c r="J594" s="193"/>
      <c r="K594" s="193"/>
      <c r="L594" s="193"/>
      <c r="M594" s="193"/>
      <c r="N594" s="193"/>
      <c r="O594" s="193"/>
      <c r="P594" s="193"/>
      <c r="Q594" s="193"/>
      <c r="R594" s="193"/>
      <c r="S594" s="193"/>
      <c r="T594" s="194"/>
      <c r="U594" s="182"/>
      <c r="V594" s="157"/>
    </row>
    <row r="595" spans="1:84" s="127" customFormat="1" ht="16.5" customHeight="1" x14ac:dyDescent="0.2">
      <c r="A595" s="98"/>
      <c r="B595" s="40"/>
      <c r="C595" s="192" t="s">
        <v>162</v>
      </c>
      <c r="D595" s="193"/>
      <c r="E595" s="193"/>
      <c r="F595" s="193"/>
      <c r="G595" s="193"/>
      <c r="H595" s="193"/>
      <c r="I595" s="193"/>
      <c r="J595" s="193"/>
      <c r="K595" s="193"/>
      <c r="L595" s="193"/>
      <c r="M595" s="193"/>
      <c r="N595" s="193"/>
      <c r="O595" s="193"/>
      <c r="P595" s="193"/>
      <c r="Q595" s="193"/>
      <c r="R595" s="193"/>
      <c r="S595" s="193"/>
      <c r="T595" s="194"/>
      <c r="U595" s="182"/>
      <c r="V595" s="157"/>
    </row>
    <row r="596" spans="1:84" s="127" customFormat="1" ht="30" customHeight="1" x14ac:dyDescent="0.2">
      <c r="A596" s="98"/>
      <c r="B596" s="40"/>
      <c r="C596" s="192" t="s">
        <v>163</v>
      </c>
      <c r="D596" s="193"/>
      <c r="E596" s="193"/>
      <c r="F596" s="193"/>
      <c r="G596" s="193"/>
      <c r="H596" s="193"/>
      <c r="I596" s="193"/>
      <c r="J596" s="193"/>
      <c r="K596" s="193"/>
      <c r="L596" s="193"/>
      <c r="M596" s="193"/>
      <c r="N596" s="193"/>
      <c r="O596" s="193"/>
      <c r="P596" s="193"/>
      <c r="Q596" s="193"/>
      <c r="R596" s="193"/>
      <c r="S596" s="193"/>
      <c r="T596" s="194"/>
      <c r="U596" s="182"/>
      <c r="V596" s="157"/>
    </row>
    <row r="597" spans="1:84" s="127" customFormat="1" ht="26.25" customHeight="1" x14ac:dyDescent="0.2">
      <c r="A597" s="98"/>
      <c r="B597" s="40"/>
      <c r="C597" s="192" t="s">
        <v>164</v>
      </c>
      <c r="D597" s="193"/>
      <c r="E597" s="193"/>
      <c r="F597" s="193"/>
      <c r="G597" s="193"/>
      <c r="H597" s="193"/>
      <c r="I597" s="193"/>
      <c r="J597" s="193"/>
      <c r="K597" s="193"/>
      <c r="L597" s="193"/>
      <c r="M597" s="193"/>
      <c r="N597" s="193"/>
      <c r="O597" s="193"/>
      <c r="P597" s="193"/>
      <c r="Q597" s="193"/>
      <c r="R597" s="193"/>
      <c r="S597" s="193"/>
      <c r="T597" s="194"/>
      <c r="U597" s="182"/>
      <c r="V597" s="157"/>
    </row>
    <row r="598" spans="1:84" s="127" customFormat="1" ht="16.5" customHeight="1" x14ac:dyDescent="0.2">
      <c r="A598" s="98"/>
      <c r="B598" s="40"/>
      <c r="C598" s="192" t="s">
        <v>321</v>
      </c>
      <c r="D598" s="193"/>
      <c r="E598" s="193"/>
      <c r="F598" s="193"/>
      <c r="G598" s="193"/>
      <c r="H598" s="193"/>
      <c r="I598" s="193"/>
      <c r="J598" s="193"/>
      <c r="K598" s="193"/>
      <c r="L598" s="193"/>
      <c r="M598" s="193"/>
      <c r="N598" s="193"/>
      <c r="O598" s="193"/>
      <c r="P598" s="193"/>
      <c r="Q598" s="193"/>
      <c r="R598" s="193"/>
      <c r="S598" s="193"/>
      <c r="T598" s="194"/>
      <c r="U598" s="182"/>
      <c r="V598" s="157"/>
    </row>
    <row r="599" spans="1:84" s="127" customFormat="1" ht="16.5" customHeight="1" x14ac:dyDescent="0.2">
      <c r="A599" s="98"/>
      <c r="B599" s="40"/>
      <c r="C599" s="192" t="s">
        <v>228</v>
      </c>
      <c r="D599" s="193"/>
      <c r="E599" s="193"/>
      <c r="F599" s="193"/>
      <c r="G599" s="193"/>
      <c r="H599" s="193"/>
      <c r="I599" s="193"/>
      <c r="J599" s="193"/>
      <c r="K599" s="193"/>
      <c r="L599" s="193"/>
      <c r="M599" s="193"/>
      <c r="N599" s="193"/>
      <c r="O599" s="193"/>
      <c r="P599" s="193"/>
      <c r="Q599" s="193"/>
      <c r="R599" s="193"/>
      <c r="S599" s="193"/>
      <c r="T599" s="194"/>
      <c r="U599" s="182"/>
      <c r="V599" s="157"/>
    </row>
    <row r="600" spans="1:84" s="127" customFormat="1" ht="6.75" customHeight="1" x14ac:dyDescent="0.2">
      <c r="A600" s="98"/>
      <c r="B600" s="40"/>
      <c r="C600" s="192"/>
      <c r="D600" s="193"/>
      <c r="E600" s="193"/>
      <c r="F600" s="193"/>
      <c r="G600" s="193"/>
      <c r="H600" s="193"/>
      <c r="I600" s="193"/>
      <c r="J600" s="193"/>
      <c r="K600" s="193"/>
      <c r="L600" s="193"/>
      <c r="M600" s="193"/>
      <c r="N600" s="193"/>
      <c r="O600" s="193"/>
      <c r="P600" s="193"/>
      <c r="Q600" s="193"/>
      <c r="R600" s="193"/>
      <c r="S600" s="193"/>
      <c r="T600" s="194"/>
      <c r="U600" s="182"/>
      <c r="V600" s="157"/>
    </row>
    <row r="601" spans="1:84" s="127" customFormat="1" ht="16.5" customHeight="1" x14ac:dyDescent="0.2">
      <c r="A601" s="98"/>
      <c r="B601" s="40"/>
      <c r="C601" s="192" t="s">
        <v>322</v>
      </c>
      <c r="D601" s="193"/>
      <c r="E601" s="193"/>
      <c r="F601" s="193"/>
      <c r="G601" s="193"/>
      <c r="H601" s="193"/>
      <c r="I601" s="193"/>
      <c r="J601" s="193"/>
      <c r="K601" s="193"/>
      <c r="L601" s="193"/>
      <c r="M601" s="193"/>
      <c r="N601" s="193"/>
      <c r="O601" s="193"/>
      <c r="P601" s="193"/>
      <c r="Q601" s="193"/>
      <c r="R601" s="193"/>
      <c r="S601" s="193"/>
      <c r="T601" s="194"/>
      <c r="U601" s="182"/>
      <c r="V601" s="157"/>
    </row>
    <row r="602" spans="1:84" s="127" customFormat="1" ht="16.5" customHeight="1" x14ac:dyDescent="0.2">
      <c r="A602" s="98"/>
      <c r="B602" s="40"/>
      <c r="C602" s="192" t="s">
        <v>316</v>
      </c>
      <c r="D602" s="193"/>
      <c r="E602" s="193"/>
      <c r="F602" s="193"/>
      <c r="G602" s="193"/>
      <c r="H602" s="193"/>
      <c r="I602" s="193"/>
      <c r="J602" s="193"/>
      <c r="K602" s="193"/>
      <c r="L602" s="193"/>
      <c r="M602" s="193"/>
      <c r="N602" s="193"/>
      <c r="O602" s="193"/>
      <c r="P602" s="193"/>
      <c r="Q602" s="193"/>
      <c r="R602" s="193"/>
      <c r="S602" s="193"/>
      <c r="T602" s="194"/>
      <c r="U602" s="182"/>
      <c r="V602" s="157"/>
    </row>
    <row r="603" spans="1:84" s="127" customFormat="1" ht="8.25" customHeight="1" x14ac:dyDescent="0.2">
      <c r="A603" s="98"/>
      <c r="B603" s="40"/>
      <c r="C603" s="192"/>
      <c r="D603" s="193"/>
      <c r="E603" s="193"/>
      <c r="F603" s="193"/>
      <c r="G603" s="193"/>
      <c r="H603" s="193"/>
      <c r="I603" s="193"/>
      <c r="J603" s="193"/>
      <c r="K603" s="193"/>
      <c r="L603" s="193"/>
      <c r="M603" s="193"/>
      <c r="N603" s="193"/>
      <c r="O603" s="193"/>
      <c r="P603" s="193"/>
      <c r="Q603" s="193"/>
      <c r="R603" s="193"/>
      <c r="S603" s="193"/>
      <c r="T603" s="194"/>
      <c r="U603" s="182"/>
      <c r="V603" s="157"/>
    </row>
    <row r="604" spans="1:84" s="127" customFormat="1" ht="16.5" customHeight="1" x14ac:dyDescent="0.2">
      <c r="A604" s="98"/>
      <c r="B604" s="40"/>
      <c r="C604" s="192" t="s">
        <v>278</v>
      </c>
      <c r="D604" s="193"/>
      <c r="E604" s="193"/>
      <c r="F604" s="193"/>
      <c r="G604" s="193"/>
      <c r="H604" s="193"/>
      <c r="I604" s="193"/>
      <c r="J604" s="193"/>
      <c r="K604" s="193"/>
      <c r="L604" s="193"/>
      <c r="M604" s="193"/>
      <c r="N604" s="193"/>
      <c r="O604" s="193"/>
      <c r="P604" s="193"/>
      <c r="Q604" s="193"/>
      <c r="R604" s="193"/>
      <c r="S604" s="193"/>
      <c r="T604" s="194"/>
      <c r="U604" s="182"/>
      <c r="V604" s="157"/>
    </row>
    <row r="605" spans="1:84" s="127" customFormat="1" ht="16.5" customHeight="1" x14ac:dyDescent="0.2">
      <c r="A605" s="98"/>
      <c r="B605" s="40"/>
      <c r="C605" s="192" t="s">
        <v>280</v>
      </c>
      <c r="D605" s="193"/>
      <c r="E605" s="193"/>
      <c r="F605" s="193"/>
      <c r="G605" s="193"/>
      <c r="H605" s="193"/>
      <c r="I605" s="193"/>
      <c r="J605" s="193"/>
      <c r="K605" s="193"/>
      <c r="L605" s="193"/>
      <c r="M605" s="193"/>
      <c r="N605" s="193"/>
      <c r="O605" s="193"/>
      <c r="P605" s="193"/>
      <c r="Q605" s="193"/>
      <c r="R605" s="193"/>
      <c r="S605" s="193"/>
      <c r="T605" s="194"/>
      <c r="U605" s="182"/>
      <c r="V605" s="157"/>
    </row>
    <row r="606" spans="1:84" s="127" customFormat="1" ht="16.5" customHeight="1" x14ac:dyDescent="0.2">
      <c r="A606" s="98"/>
      <c r="B606" s="40"/>
      <c r="C606" s="192" t="s">
        <v>377</v>
      </c>
      <c r="D606" s="193"/>
      <c r="E606" s="193"/>
      <c r="F606" s="193"/>
      <c r="G606" s="193"/>
      <c r="H606" s="193"/>
      <c r="I606" s="193"/>
      <c r="J606" s="193"/>
      <c r="K606" s="193"/>
      <c r="L606" s="193"/>
      <c r="M606" s="193"/>
      <c r="N606" s="193"/>
      <c r="O606" s="193"/>
      <c r="P606" s="193"/>
      <c r="Q606" s="193"/>
      <c r="R606" s="193"/>
      <c r="S606" s="193"/>
      <c r="T606" s="194"/>
      <c r="U606" s="182"/>
      <c r="V606" s="157"/>
    </row>
    <row r="607" spans="1:84" s="127" customFormat="1" ht="27.75" customHeight="1" x14ac:dyDescent="0.2">
      <c r="A607" s="98"/>
      <c r="B607" s="40"/>
      <c r="C607" s="195" t="s">
        <v>369</v>
      </c>
      <c r="D607" s="196"/>
      <c r="E607" s="196"/>
      <c r="F607" s="196"/>
      <c r="G607" s="196"/>
      <c r="H607" s="196"/>
      <c r="I607" s="196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7"/>
      <c r="U607" s="182"/>
      <c r="V607" s="157"/>
    </row>
    <row r="608" spans="1:84" s="9" customFormat="1" ht="16.5" customHeight="1" x14ac:dyDescent="0.2">
      <c r="A608" s="40"/>
      <c r="B608" s="101">
        <v>80106</v>
      </c>
      <c r="C608" s="105"/>
      <c r="D608" s="254" t="s">
        <v>117</v>
      </c>
      <c r="E608" s="77" t="s">
        <v>90</v>
      </c>
      <c r="F608" s="41">
        <f>G608+P608</f>
        <v>80000</v>
      </c>
      <c r="G608" s="42">
        <f>H608+K608+L608+M608</f>
        <v>80000</v>
      </c>
      <c r="H608" s="43"/>
      <c r="I608" s="39"/>
      <c r="J608" s="39"/>
      <c r="K608" s="39">
        <v>80000</v>
      </c>
      <c r="L608" s="39"/>
      <c r="M608" s="54"/>
      <c r="N608" s="54"/>
      <c r="O608" s="55"/>
      <c r="P608" s="59"/>
      <c r="Q608" s="54"/>
      <c r="R608" s="54"/>
      <c r="S608" s="54"/>
      <c r="T608" s="54"/>
      <c r="U608" s="177"/>
      <c r="V608" s="156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</row>
    <row r="609" spans="1:84" s="15" customFormat="1" ht="16.5" customHeight="1" x14ac:dyDescent="0.2">
      <c r="A609" s="40"/>
      <c r="B609" s="102"/>
      <c r="C609" s="103"/>
      <c r="D609" s="255"/>
      <c r="E609" s="77" t="s">
        <v>91</v>
      </c>
      <c r="F609" s="41">
        <f>G609+P609</f>
        <v>3000</v>
      </c>
      <c r="G609" s="42">
        <f>H609+K609+L609+M609</f>
        <v>3000</v>
      </c>
      <c r="H609" s="43"/>
      <c r="I609" s="43"/>
      <c r="J609" s="43"/>
      <c r="K609" s="43">
        <f>K613</f>
        <v>3000</v>
      </c>
      <c r="L609" s="43"/>
      <c r="M609" s="128"/>
      <c r="N609" s="128"/>
      <c r="O609" s="89"/>
      <c r="P609" s="57"/>
      <c r="Q609" s="128"/>
      <c r="R609" s="128"/>
      <c r="S609" s="128"/>
      <c r="T609" s="128"/>
      <c r="U609" s="177"/>
      <c r="V609" s="156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</row>
    <row r="610" spans="1:84" s="15" customFormat="1" ht="16.5" customHeight="1" x14ac:dyDescent="0.2">
      <c r="A610" s="40"/>
      <c r="B610" s="102"/>
      <c r="C610" s="103"/>
      <c r="D610" s="255"/>
      <c r="E610" s="77" t="s">
        <v>92</v>
      </c>
      <c r="F610" s="41"/>
      <c r="G610" s="42"/>
      <c r="H610" s="43"/>
      <c r="I610" s="43"/>
      <c r="J610" s="43"/>
      <c r="K610" s="43"/>
      <c r="L610" s="43"/>
      <c r="M610" s="128"/>
      <c r="N610" s="128"/>
      <c r="O610" s="89"/>
      <c r="P610" s="57"/>
      <c r="Q610" s="128"/>
      <c r="R610" s="128"/>
      <c r="S610" s="128"/>
      <c r="T610" s="128"/>
      <c r="U610" s="177"/>
      <c r="V610" s="156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</row>
    <row r="611" spans="1:84" s="20" customFormat="1" ht="16.5" customHeight="1" x14ac:dyDescent="0.2">
      <c r="A611" s="73"/>
      <c r="B611" s="103"/>
      <c r="C611" s="104"/>
      <c r="D611" s="256"/>
      <c r="E611" s="78" t="s">
        <v>93</v>
      </c>
      <c r="F611" s="45">
        <f t="shared" ref="F611:K611" si="30">F608-F609+F610</f>
        <v>77000</v>
      </c>
      <c r="G611" s="46">
        <f t="shared" si="30"/>
        <v>77000</v>
      </c>
      <c r="H611" s="45"/>
      <c r="I611" s="45"/>
      <c r="J611" s="45"/>
      <c r="K611" s="45">
        <f t="shared" si="30"/>
        <v>77000</v>
      </c>
      <c r="L611" s="45"/>
      <c r="M611" s="45"/>
      <c r="N611" s="45"/>
      <c r="O611" s="47"/>
      <c r="P611" s="46"/>
      <c r="Q611" s="45"/>
      <c r="R611" s="45"/>
      <c r="S611" s="61"/>
      <c r="T611" s="61"/>
      <c r="U611" s="178"/>
      <c r="V611" s="156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</row>
    <row r="612" spans="1:84" s="7" customFormat="1" ht="16.5" customHeight="1" x14ac:dyDescent="0.2">
      <c r="A612" s="48"/>
      <c r="B612" s="48"/>
      <c r="C612" s="48">
        <v>2540</v>
      </c>
      <c r="D612" s="201" t="s">
        <v>62</v>
      </c>
      <c r="E612" s="77" t="s">
        <v>90</v>
      </c>
      <c r="F612" s="41">
        <f>G612+P612</f>
        <v>72000</v>
      </c>
      <c r="G612" s="42">
        <f>H612+K612+L612+M612</f>
        <v>72000</v>
      </c>
      <c r="H612" s="43"/>
      <c r="I612" s="43"/>
      <c r="J612" s="43"/>
      <c r="K612" s="43">
        <v>72000</v>
      </c>
      <c r="L612" s="43"/>
      <c r="M612" s="43"/>
      <c r="N612" s="43"/>
      <c r="O612" s="56"/>
      <c r="P612" s="57"/>
      <c r="Q612" s="43"/>
      <c r="R612" s="43"/>
      <c r="S612" s="43"/>
      <c r="T612" s="43"/>
      <c r="U612" s="178"/>
      <c r="V612" s="156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</row>
    <row r="613" spans="1:84" s="15" customFormat="1" ht="16.5" customHeight="1" x14ac:dyDescent="0.2">
      <c r="A613" s="40"/>
      <c r="B613" s="40"/>
      <c r="C613" s="48"/>
      <c r="D613" s="202"/>
      <c r="E613" s="77" t="s">
        <v>91</v>
      </c>
      <c r="F613" s="41">
        <f>G613+P613</f>
        <v>3000</v>
      </c>
      <c r="G613" s="42">
        <f>H613+K613+L613+M613</f>
        <v>3000</v>
      </c>
      <c r="H613" s="43"/>
      <c r="I613" s="43"/>
      <c r="J613" s="43"/>
      <c r="K613" s="43">
        <f>2000+1000</f>
        <v>3000</v>
      </c>
      <c r="L613" s="43"/>
      <c r="M613" s="43"/>
      <c r="N613" s="43"/>
      <c r="O613" s="56"/>
      <c r="P613" s="42"/>
      <c r="Q613" s="43"/>
      <c r="R613" s="43"/>
      <c r="S613" s="43"/>
      <c r="T613" s="43"/>
      <c r="U613" s="177"/>
      <c r="V613" s="156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</row>
    <row r="614" spans="1:84" s="15" customFormat="1" ht="16.5" customHeight="1" x14ac:dyDescent="0.2">
      <c r="A614" s="40"/>
      <c r="B614" s="40"/>
      <c r="C614" s="48"/>
      <c r="D614" s="202"/>
      <c r="E614" s="77" t="s">
        <v>92</v>
      </c>
      <c r="F614" s="41"/>
      <c r="G614" s="42"/>
      <c r="H614" s="43"/>
      <c r="I614" s="43"/>
      <c r="J614" s="43"/>
      <c r="K614" s="43"/>
      <c r="L614" s="43"/>
      <c r="M614" s="43"/>
      <c r="N614" s="43"/>
      <c r="O614" s="56"/>
      <c r="P614" s="42"/>
      <c r="Q614" s="43"/>
      <c r="R614" s="43"/>
      <c r="S614" s="43"/>
      <c r="T614" s="43"/>
      <c r="U614" s="177"/>
      <c r="V614" s="156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</row>
    <row r="615" spans="1:84" s="20" customFormat="1" ht="16.5" customHeight="1" x14ac:dyDescent="0.2">
      <c r="A615" s="73"/>
      <c r="B615" s="73"/>
      <c r="C615" s="44"/>
      <c r="D615" s="203"/>
      <c r="E615" s="78" t="s">
        <v>93</v>
      </c>
      <c r="F615" s="45">
        <f>F612-F613+F614</f>
        <v>69000</v>
      </c>
      <c r="G615" s="46">
        <f>G612-G613+G614</f>
        <v>69000</v>
      </c>
      <c r="H615" s="45"/>
      <c r="I615" s="45"/>
      <c r="J615" s="45"/>
      <c r="K615" s="45">
        <f>K612-K613+K614</f>
        <v>69000</v>
      </c>
      <c r="L615" s="45"/>
      <c r="M615" s="45"/>
      <c r="N615" s="45"/>
      <c r="O615" s="47"/>
      <c r="P615" s="46"/>
      <c r="Q615" s="45"/>
      <c r="R615" s="45"/>
      <c r="S615" s="61"/>
      <c r="T615" s="61"/>
      <c r="U615" s="178"/>
      <c r="V615" s="156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</row>
    <row r="616" spans="1:84" s="127" customFormat="1" ht="16.5" customHeight="1" x14ac:dyDescent="0.2">
      <c r="A616" s="98"/>
      <c r="B616" s="98"/>
      <c r="C616" s="198" t="s">
        <v>98</v>
      </c>
      <c r="D616" s="199"/>
      <c r="E616" s="199"/>
      <c r="F616" s="199"/>
      <c r="G616" s="199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  <c r="R616" s="199"/>
      <c r="S616" s="199"/>
      <c r="T616" s="200"/>
      <c r="U616" s="182"/>
      <c r="V616" s="157"/>
    </row>
    <row r="617" spans="1:84" s="127" customFormat="1" ht="16.5" customHeight="1" x14ac:dyDescent="0.2">
      <c r="A617" s="98"/>
      <c r="B617" s="40"/>
      <c r="C617" s="192" t="s">
        <v>229</v>
      </c>
      <c r="D617" s="193"/>
      <c r="E617" s="193"/>
      <c r="F617" s="193"/>
      <c r="G617" s="193"/>
      <c r="H617" s="193"/>
      <c r="I617" s="193"/>
      <c r="J617" s="193"/>
      <c r="K617" s="193"/>
      <c r="L617" s="193"/>
      <c r="M617" s="193"/>
      <c r="N617" s="193"/>
      <c r="O617" s="193"/>
      <c r="P617" s="193"/>
      <c r="Q617" s="193"/>
      <c r="R617" s="193"/>
      <c r="S617" s="193"/>
      <c r="T617" s="194"/>
      <c r="U617" s="182"/>
      <c r="V617" s="157"/>
    </row>
    <row r="618" spans="1:84" s="127" customFormat="1" ht="29.25" customHeight="1" x14ac:dyDescent="0.2">
      <c r="A618" s="98"/>
      <c r="B618" s="40"/>
      <c r="C618" s="195" t="s">
        <v>230</v>
      </c>
      <c r="D618" s="196"/>
      <c r="E618" s="196"/>
      <c r="F618" s="196"/>
      <c r="G618" s="196"/>
      <c r="H618" s="196"/>
      <c r="I618" s="196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7"/>
      <c r="U618" s="182"/>
      <c r="V618" s="157"/>
    </row>
    <row r="619" spans="1:84" s="7" customFormat="1" ht="16.5" customHeight="1" x14ac:dyDescent="0.2">
      <c r="A619" s="40"/>
      <c r="B619" s="49">
        <v>80115</v>
      </c>
      <c r="C619" s="48"/>
      <c r="D619" s="205" t="s">
        <v>127</v>
      </c>
      <c r="E619" s="77" t="s">
        <v>90</v>
      </c>
      <c r="F619" s="41">
        <f>G619+P619</f>
        <v>3443939</v>
      </c>
      <c r="G619" s="42">
        <f>H619+K619+L619+M619</f>
        <v>3443939</v>
      </c>
      <c r="H619" s="43">
        <f>SUM(I619:J619)</f>
        <v>3442659</v>
      </c>
      <c r="I619" s="43">
        <v>3147777</v>
      </c>
      <c r="J619" s="43">
        <v>294882</v>
      </c>
      <c r="K619" s="43"/>
      <c r="L619" s="43">
        <v>1280</v>
      </c>
      <c r="M619" s="128"/>
      <c r="N619" s="128"/>
      <c r="O619" s="89"/>
      <c r="P619" s="42"/>
      <c r="Q619" s="43"/>
      <c r="R619" s="128"/>
      <c r="S619" s="128"/>
      <c r="T619" s="128"/>
      <c r="U619" s="177"/>
      <c r="V619" s="156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</row>
    <row r="620" spans="1:84" s="15" customFormat="1" ht="16.5" customHeight="1" x14ac:dyDescent="0.2">
      <c r="A620" s="40"/>
      <c r="B620" s="40"/>
      <c r="C620" s="48"/>
      <c r="D620" s="205"/>
      <c r="E620" s="77" t="s">
        <v>91</v>
      </c>
      <c r="F620" s="41"/>
      <c r="G620" s="42"/>
      <c r="H620" s="43"/>
      <c r="I620" s="43"/>
      <c r="J620" s="43"/>
      <c r="K620" s="43"/>
      <c r="L620" s="43"/>
      <c r="M620" s="128"/>
      <c r="N620" s="128"/>
      <c r="O620" s="89"/>
      <c r="P620" s="42"/>
      <c r="Q620" s="43"/>
      <c r="R620" s="128"/>
      <c r="S620" s="128"/>
      <c r="T620" s="128"/>
      <c r="U620" s="180"/>
      <c r="V620" s="156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</row>
    <row r="621" spans="1:84" s="15" customFormat="1" ht="16.5" customHeight="1" x14ac:dyDescent="0.2">
      <c r="A621" s="40"/>
      <c r="B621" s="40"/>
      <c r="C621" s="48"/>
      <c r="D621" s="205"/>
      <c r="E621" s="77" t="s">
        <v>92</v>
      </c>
      <c r="F621" s="41">
        <f>G621+P621</f>
        <v>20000</v>
      </c>
      <c r="G621" s="42">
        <f>H621+K621+L621+M621</f>
        <v>20000</v>
      </c>
      <c r="H621" s="43">
        <f>SUM(I621:J621)</f>
        <v>20000</v>
      </c>
      <c r="I621" s="43">
        <f>I625</f>
        <v>20000</v>
      </c>
      <c r="J621" s="43"/>
      <c r="K621" s="43"/>
      <c r="L621" s="43"/>
      <c r="M621" s="128"/>
      <c r="N621" s="128"/>
      <c r="O621" s="89"/>
      <c r="P621" s="42"/>
      <c r="Q621" s="43"/>
      <c r="R621" s="128"/>
      <c r="S621" s="128"/>
      <c r="T621" s="128"/>
      <c r="U621" s="180"/>
      <c r="V621" s="156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</row>
    <row r="622" spans="1:84" s="20" customFormat="1" ht="16.5" customHeight="1" x14ac:dyDescent="0.2">
      <c r="A622" s="73"/>
      <c r="B622" s="73"/>
      <c r="C622" s="44"/>
      <c r="D622" s="206"/>
      <c r="E622" s="78" t="s">
        <v>93</v>
      </c>
      <c r="F622" s="45">
        <f>F619-F620+F621</f>
        <v>3463939</v>
      </c>
      <c r="G622" s="46">
        <f>G619-G620+G621</f>
        <v>3463939</v>
      </c>
      <c r="H622" s="45">
        <f>H619-H620+H621</f>
        <v>3462659</v>
      </c>
      <c r="I622" s="45">
        <f>I619-I620+I621</f>
        <v>3167777</v>
      </c>
      <c r="J622" s="61">
        <f>J619-J620+J621</f>
        <v>294882</v>
      </c>
      <c r="K622" s="45"/>
      <c r="L622" s="45">
        <f>L619-L620+L621</f>
        <v>1280</v>
      </c>
      <c r="M622" s="45"/>
      <c r="N622" s="45"/>
      <c r="O622" s="47"/>
      <c r="P622" s="46"/>
      <c r="Q622" s="45"/>
      <c r="R622" s="45"/>
      <c r="S622" s="61"/>
      <c r="T622" s="61"/>
      <c r="U622" s="178"/>
      <c r="V622" s="156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</row>
    <row r="623" spans="1:84" s="7" customFormat="1" ht="16.5" customHeight="1" x14ac:dyDescent="0.2">
      <c r="A623" s="48"/>
      <c r="B623" s="48"/>
      <c r="C623" s="48">
        <v>4010</v>
      </c>
      <c r="D623" s="201" t="s">
        <v>53</v>
      </c>
      <c r="E623" s="77" t="s">
        <v>90</v>
      </c>
      <c r="F623" s="41">
        <f>G623+P623</f>
        <v>2493971</v>
      </c>
      <c r="G623" s="42">
        <f>H623+K623+L623+M623</f>
        <v>2493971</v>
      </c>
      <c r="H623" s="43">
        <f>SUM(I623:J623)</f>
        <v>2493971</v>
      </c>
      <c r="I623" s="43">
        <v>2493971</v>
      </c>
      <c r="J623" s="43"/>
      <c r="K623" s="43"/>
      <c r="L623" s="43"/>
      <c r="M623" s="43"/>
      <c r="N623" s="43"/>
      <c r="O623" s="56"/>
      <c r="P623" s="57"/>
      <c r="Q623" s="43"/>
      <c r="R623" s="43"/>
      <c r="S623" s="43"/>
      <c r="T623" s="43"/>
      <c r="U623" s="179"/>
      <c r="V623" s="156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</row>
    <row r="624" spans="1:84" s="15" customFormat="1" ht="16.5" customHeight="1" x14ac:dyDescent="0.2">
      <c r="A624" s="40"/>
      <c r="B624" s="40"/>
      <c r="C624" s="48"/>
      <c r="D624" s="202"/>
      <c r="E624" s="77" t="s">
        <v>91</v>
      </c>
      <c r="F624" s="41"/>
      <c r="G624" s="42"/>
      <c r="H624" s="43"/>
      <c r="I624" s="43"/>
      <c r="J624" s="43"/>
      <c r="K624" s="43"/>
      <c r="L624" s="43"/>
      <c r="M624" s="43"/>
      <c r="N624" s="43"/>
      <c r="O624" s="56"/>
      <c r="P624" s="42"/>
      <c r="Q624" s="43"/>
      <c r="R624" s="43"/>
      <c r="S624" s="43"/>
      <c r="T624" s="43"/>
      <c r="U624" s="177"/>
      <c r="V624" s="156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</row>
    <row r="625" spans="1:84" s="15" customFormat="1" ht="16.5" customHeight="1" x14ac:dyDescent="0.2">
      <c r="A625" s="40"/>
      <c r="B625" s="40"/>
      <c r="C625" s="48"/>
      <c r="D625" s="202"/>
      <c r="E625" s="77" t="s">
        <v>92</v>
      </c>
      <c r="F625" s="41">
        <f>G625+P625</f>
        <v>20000</v>
      </c>
      <c r="G625" s="42">
        <f>H625+K625+L625+M625</f>
        <v>20000</v>
      </c>
      <c r="H625" s="43">
        <f>SUM(I625:J625)</f>
        <v>20000</v>
      </c>
      <c r="I625" s="43">
        <v>20000</v>
      </c>
      <c r="J625" s="43"/>
      <c r="K625" s="43"/>
      <c r="L625" s="43"/>
      <c r="M625" s="43"/>
      <c r="N625" s="43"/>
      <c r="O625" s="56"/>
      <c r="P625" s="42"/>
      <c r="Q625" s="43"/>
      <c r="R625" s="43"/>
      <c r="S625" s="43"/>
      <c r="T625" s="43"/>
      <c r="U625" s="177"/>
      <c r="V625" s="156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</row>
    <row r="626" spans="1:84" s="20" customFormat="1" ht="16.5" customHeight="1" x14ac:dyDescent="0.2">
      <c r="A626" s="73"/>
      <c r="B626" s="73"/>
      <c r="C626" s="44"/>
      <c r="D626" s="203"/>
      <c r="E626" s="78" t="s">
        <v>93</v>
      </c>
      <c r="F626" s="45">
        <f>F623-F624+F625</f>
        <v>2513971</v>
      </c>
      <c r="G626" s="46">
        <f>G623-G624+G625</f>
        <v>2513971</v>
      </c>
      <c r="H626" s="45">
        <f>H623-H624+H625</f>
        <v>2513971</v>
      </c>
      <c r="I626" s="45">
        <f>I623-I624+I625</f>
        <v>2513971</v>
      </c>
      <c r="J626" s="45"/>
      <c r="K626" s="45"/>
      <c r="L626" s="45"/>
      <c r="M626" s="45"/>
      <c r="N626" s="45"/>
      <c r="O626" s="47"/>
      <c r="P626" s="46"/>
      <c r="Q626" s="45"/>
      <c r="R626" s="45"/>
      <c r="S626" s="61"/>
      <c r="T626" s="61"/>
      <c r="U626" s="178"/>
      <c r="V626" s="15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</row>
    <row r="627" spans="1:84" s="127" customFormat="1" ht="16.5" customHeight="1" x14ac:dyDescent="0.2">
      <c r="A627" s="98"/>
      <c r="B627" s="98"/>
      <c r="C627" s="198" t="s">
        <v>98</v>
      </c>
      <c r="D627" s="199"/>
      <c r="E627" s="199"/>
      <c r="F627" s="199"/>
      <c r="G627" s="199"/>
      <c r="H627" s="199"/>
      <c r="I627" s="199"/>
      <c r="J627" s="199"/>
      <c r="K627" s="199"/>
      <c r="L627" s="199"/>
      <c r="M627" s="199"/>
      <c r="N627" s="199"/>
      <c r="O627" s="199"/>
      <c r="P627" s="199"/>
      <c r="Q627" s="199"/>
      <c r="R627" s="199"/>
      <c r="S627" s="199"/>
      <c r="T627" s="200"/>
      <c r="U627" s="182"/>
      <c r="V627" s="157"/>
    </row>
    <row r="628" spans="1:84" s="127" customFormat="1" ht="16.5" customHeight="1" x14ac:dyDescent="0.2">
      <c r="A628" s="98"/>
      <c r="B628" s="40"/>
      <c r="C628" s="192" t="s">
        <v>315</v>
      </c>
      <c r="D628" s="193"/>
      <c r="E628" s="193"/>
      <c r="F628" s="193"/>
      <c r="G628" s="193"/>
      <c r="H628" s="193"/>
      <c r="I628" s="193"/>
      <c r="J628" s="193"/>
      <c r="K628" s="193"/>
      <c r="L628" s="193"/>
      <c r="M628" s="193"/>
      <c r="N628" s="193"/>
      <c r="O628" s="193"/>
      <c r="P628" s="193"/>
      <c r="Q628" s="193"/>
      <c r="R628" s="193"/>
      <c r="S628" s="193"/>
      <c r="T628" s="194"/>
      <c r="U628" s="182"/>
      <c r="V628" s="157"/>
    </row>
    <row r="629" spans="1:84" s="127" customFormat="1" ht="16.5" customHeight="1" x14ac:dyDescent="0.2">
      <c r="A629" s="98"/>
      <c r="B629" s="40"/>
      <c r="C629" s="195" t="s">
        <v>314</v>
      </c>
      <c r="D629" s="196"/>
      <c r="E629" s="196"/>
      <c r="F629" s="196"/>
      <c r="G629" s="196"/>
      <c r="H629" s="196"/>
      <c r="I629" s="196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7"/>
      <c r="U629" s="182"/>
      <c r="V629" s="157"/>
    </row>
    <row r="630" spans="1:84" s="9" customFormat="1" ht="16.5" customHeight="1" x14ac:dyDescent="0.2">
      <c r="A630" s="40"/>
      <c r="B630" s="49">
        <v>80146</v>
      </c>
      <c r="C630" s="50"/>
      <c r="D630" s="204" t="s">
        <v>29</v>
      </c>
      <c r="E630" s="77" t="s">
        <v>90</v>
      </c>
      <c r="F630" s="41">
        <f>G630+P630</f>
        <v>238851</v>
      </c>
      <c r="G630" s="42">
        <f>H630+K630+L630+M630</f>
        <v>238851</v>
      </c>
      <c r="H630" s="43">
        <f>SUM(I630:J630)</f>
        <v>232660</v>
      </c>
      <c r="I630" s="39">
        <v>4000</v>
      </c>
      <c r="J630" s="39">
        <v>228660</v>
      </c>
      <c r="K630" s="54"/>
      <c r="L630" s="43">
        <v>6191</v>
      </c>
      <c r="M630" s="54"/>
      <c r="N630" s="54"/>
      <c r="O630" s="55"/>
      <c r="P630" s="59"/>
      <c r="Q630" s="54"/>
      <c r="R630" s="54"/>
      <c r="S630" s="54"/>
      <c r="T630" s="54"/>
      <c r="U630" s="177"/>
      <c r="V630" s="156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</row>
    <row r="631" spans="1:84" s="15" customFormat="1" ht="16.5" customHeight="1" x14ac:dyDescent="0.2">
      <c r="A631" s="40"/>
      <c r="B631" s="40"/>
      <c r="C631" s="48"/>
      <c r="D631" s="205"/>
      <c r="E631" s="77" t="s">
        <v>91</v>
      </c>
      <c r="F631" s="41">
        <f>G631+P631</f>
        <v>7000</v>
      </c>
      <c r="G631" s="42">
        <f>H631+K631+L631+M631</f>
        <v>7000</v>
      </c>
      <c r="H631" s="43">
        <f>SUM(I631:J631)</f>
        <v>7000</v>
      </c>
      <c r="I631" s="43"/>
      <c r="J631" s="43">
        <f>J635</f>
        <v>7000</v>
      </c>
      <c r="K631" s="128"/>
      <c r="L631" s="43"/>
      <c r="M631" s="128"/>
      <c r="N631" s="128"/>
      <c r="O631" s="89"/>
      <c r="P631" s="57"/>
      <c r="Q631" s="128"/>
      <c r="R631" s="128"/>
      <c r="S631" s="128"/>
      <c r="T631" s="128"/>
      <c r="U631" s="180"/>
      <c r="V631" s="156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</row>
    <row r="632" spans="1:84" s="15" customFormat="1" ht="16.5" customHeight="1" x14ac:dyDescent="0.2">
      <c r="A632" s="40"/>
      <c r="B632" s="40"/>
      <c r="C632" s="48"/>
      <c r="D632" s="205"/>
      <c r="E632" s="77" t="s">
        <v>92</v>
      </c>
      <c r="F632" s="41"/>
      <c r="G632" s="42"/>
      <c r="H632" s="43"/>
      <c r="I632" s="43"/>
      <c r="J632" s="43"/>
      <c r="K632" s="128"/>
      <c r="L632" s="43"/>
      <c r="M632" s="128"/>
      <c r="N632" s="128"/>
      <c r="O632" s="89"/>
      <c r="P632" s="57"/>
      <c r="Q632" s="128"/>
      <c r="R632" s="128"/>
      <c r="S632" s="128"/>
      <c r="T632" s="128"/>
      <c r="U632" s="180"/>
      <c r="V632" s="156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</row>
    <row r="633" spans="1:84" s="20" customFormat="1" ht="16.5" customHeight="1" x14ac:dyDescent="0.2">
      <c r="A633" s="73"/>
      <c r="B633" s="73"/>
      <c r="C633" s="44"/>
      <c r="D633" s="206"/>
      <c r="E633" s="78" t="s">
        <v>93</v>
      </c>
      <c r="F633" s="45">
        <f>F630-F631+F632</f>
        <v>231851</v>
      </c>
      <c r="G633" s="46">
        <f>G630-G631+G632</f>
        <v>231851</v>
      </c>
      <c r="H633" s="45">
        <f>H630-H631+H632</f>
        <v>225660</v>
      </c>
      <c r="I633" s="45">
        <f>I630-I631+I632</f>
        <v>4000</v>
      </c>
      <c r="J633" s="45">
        <f>J630-J631+J632</f>
        <v>221660</v>
      </c>
      <c r="K633" s="45"/>
      <c r="L633" s="45">
        <f>L630-L631+L632</f>
        <v>6191</v>
      </c>
      <c r="M633" s="45"/>
      <c r="N633" s="45"/>
      <c r="O633" s="47"/>
      <c r="P633" s="46"/>
      <c r="Q633" s="45"/>
      <c r="R633" s="45"/>
      <c r="S633" s="61"/>
      <c r="T633" s="61"/>
      <c r="U633" s="178"/>
      <c r="V633" s="156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</row>
    <row r="634" spans="1:84" s="7" customFormat="1" ht="16.5" customHeight="1" x14ac:dyDescent="0.2">
      <c r="A634" s="48"/>
      <c r="B634" s="48"/>
      <c r="C634" s="48">
        <v>4700</v>
      </c>
      <c r="D634" s="210" t="s">
        <v>60</v>
      </c>
      <c r="E634" s="77" t="s">
        <v>90</v>
      </c>
      <c r="F634" s="41">
        <f>G634+P634</f>
        <v>157835</v>
      </c>
      <c r="G634" s="42">
        <f>H634+K634+L634+M634</f>
        <v>157835</v>
      </c>
      <c r="H634" s="43">
        <f>SUM(I634:J634)</f>
        <v>157835</v>
      </c>
      <c r="I634" s="43"/>
      <c r="J634" s="43">
        <v>157835</v>
      </c>
      <c r="K634" s="43"/>
      <c r="L634" s="43"/>
      <c r="M634" s="43"/>
      <c r="N634" s="43"/>
      <c r="O634" s="56"/>
      <c r="P634" s="57"/>
      <c r="Q634" s="43"/>
      <c r="R634" s="43"/>
      <c r="S634" s="43"/>
      <c r="T634" s="43"/>
      <c r="U634" s="178"/>
      <c r="V634" s="156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</row>
    <row r="635" spans="1:84" s="15" customFormat="1" ht="16.5" customHeight="1" x14ac:dyDescent="0.2">
      <c r="A635" s="40"/>
      <c r="B635" s="40"/>
      <c r="C635" s="48"/>
      <c r="D635" s="211"/>
      <c r="E635" s="77" t="s">
        <v>91</v>
      </c>
      <c r="F635" s="41">
        <f>G635+P635</f>
        <v>7000</v>
      </c>
      <c r="G635" s="42">
        <f>H635+K635+L635+M635</f>
        <v>7000</v>
      </c>
      <c r="H635" s="43">
        <f>SUM(I635:J635)</f>
        <v>7000</v>
      </c>
      <c r="I635" s="43"/>
      <c r="J635" s="43">
        <v>7000</v>
      </c>
      <c r="K635" s="43"/>
      <c r="L635" s="43"/>
      <c r="M635" s="43"/>
      <c r="N635" s="43"/>
      <c r="O635" s="56"/>
      <c r="P635" s="42"/>
      <c r="Q635" s="43"/>
      <c r="R635" s="43"/>
      <c r="S635" s="43"/>
      <c r="T635" s="43"/>
      <c r="U635" s="177"/>
      <c r="V635" s="156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</row>
    <row r="636" spans="1:84" s="15" customFormat="1" ht="16.5" customHeight="1" x14ac:dyDescent="0.2">
      <c r="A636" s="40"/>
      <c r="B636" s="40"/>
      <c r="C636" s="48"/>
      <c r="D636" s="211"/>
      <c r="E636" s="77" t="s">
        <v>92</v>
      </c>
      <c r="F636" s="41"/>
      <c r="G636" s="42"/>
      <c r="H636" s="43"/>
      <c r="I636" s="43"/>
      <c r="J636" s="43"/>
      <c r="K636" s="43"/>
      <c r="L636" s="43"/>
      <c r="M636" s="43"/>
      <c r="N636" s="43"/>
      <c r="O636" s="56"/>
      <c r="P636" s="42"/>
      <c r="Q636" s="43"/>
      <c r="R636" s="43"/>
      <c r="S636" s="43"/>
      <c r="T636" s="43"/>
      <c r="U636" s="177"/>
      <c r="V636" s="15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</row>
    <row r="637" spans="1:84" s="20" customFormat="1" ht="16.5" customHeight="1" x14ac:dyDescent="0.2">
      <c r="A637" s="73"/>
      <c r="B637" s="73"/>
      <c r="C637" s="44"/>
      <c r="D637" s="212"/>
      <c r="E637" s="78" t="s">
        <v>93</v>
      </c>
      <c r="F637" s="45">
        <f>F634-F635+F636</f>
        <v>150835</v>
      </c>
      <c r="G637" s="46">
        <f>G634-G635+G636</f>
        <v>150835</v>
      </c>
      <c r="H637" s="45">
        <f>H634-H635+H636</f>
        <v>150835</v>
      </c>
      <c r="I637" s="45"/>
      <c r="J637" s="45">
        <f>J634-J635+J636</f>
        <v>150835</v>
      </c>
      <c r="K637" s="45"/>
      <c r="L637" s="45"/>
      <c r="M637" s="45"/>
      <c r="N637" s="45"/>
      <c r="O637" s="47"/>
      <c r="P637" s="46"/>
      <c r="Q637" s="45"/>
      <c r="R637" s="45"/>
      <c r="S637" s="61"/>
      <c r="T637" s="61"/>
      <c r="U637" s="178"/>
      <c r="V637" s="156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</row>
    <row r="638" spans="1:84" s="127" customFormat="1" ht="16.5" customHeight="1" x14ac:dyDescent="0.2">
      <c r="A638" s="98"/>
      <c r="B638" s="98"/>
      <c r="C638" s="198" t="s">
        <v>98</v>
      </c>
      <c r="D638" s="199"/>
      <c r="E638" s="199"/>
      <c r="F638" s="199"/>
      <c r="G638" s="199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  <c r="S638" s="199"/>
      <c r="T638" s="200"/>
      <c r="U638" s="182"/>
      <c r="V638" s="157"/>
    </row>
    <row r="639" spans="1:84" s="127" customFormat="1" ht="16.5" customHeight="1" x14ac:dyDescent="0.2">
      <c r="A639" s="98"/>
      <c r="B639" s="40"/>
      <c r="C639" s="192" t="s">
        <v>309</v>
      </c>
      <c r="D639" s="193"/>
      <c r="E639" s="193"/>
      <c r="F639" s="193"/>
      <c r="G639" s="193"/>
      <c r="H639" s="193"/>
      <c r="I639" s="193"/>
      <c r="J639" s="193"/>
      <c r="K639" s="193"/>
      <c r="L639" s="193"/>
      <c r="M639" s="193"/>
      <c r="N639" s="193"/>
      <c r="O639" s="193"/>
      <c r="P639" s="193"/>
      <c r="Q639" s="193"/>
      <c r="R639" s="193"/>
      <c r="S639" s="193"/>
      <c r="T639" s="194"/>
      <c r="U639" s="182"/>
      <c r="V639" s="157"/>
    </row>
    <row r="640" spans="1:84" s="127" customFormat="1" ht="16.5" customHeight="1" x14ac:dyDescent="0.2">
      <c r="A640" s="98"/>
      <c r="B640" s="40"/>
      <c r="C640" s="195" t="s">
        <v>310</v>
      </c>
      <c r="D640" s="196"/>
      <c r="E640" s="196"/>
      <c r="F640" s="196"/>
      <c r="G640" s="196"/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7"/>
      <c r="U640" s="182"/>
      <c r="V640" s="157"/>
    </row>
    <row r="641" spans="1:84" s="7" customFormat="1" ht="45" customHeight="1" x14ac:dyDescent="0.2">
      <c r="A641" s="40"/>
      <c r="B641" s="49">
        <v>80149</v>
      </c>
      <c r="C641" s="50"/>
      <c r="D641" s="251" t="s">
        <v>116</v>
      </c>
      <c r="E641" s="77" t="s">
        <v>90</v>
      </c>
      <c r="F641" s="41">
        <f>G641+P641</f>
        <v>1594191</v>
      </c>
      <c r="G641" s="42">
        <f>H641+K641+L641+M641</f>
        <v>1594191</v>
      </c>
      <c r="H641" s="43">
        <f>SUM(I641:J641)</f>
        <v>720091</v>
      </c>
      <c r="I641" s="39">
        <v>694190</v>
      </c>
      <c r="J641" s="39">
        <v>25901</v>
      </c>
      <c r="K641" s="43">
        <v>874100</v>
      </c>
      <c r="L641" s="39"/>
      <c r="M641" s="54"/>
      <c r="N641" s="54"/>
      <c r="O641" s="55"/>
      <c r="P641" s="38"/>
      <c r="Q641" s="39"/>
      <c r="R641" s="54"/>
      <c r="S641" s="54"/>
      <c r="T641" s="54"/>
      <c r="U641" s="178"/>
      <c r="V641" s="156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</row>
    <row r="642" spans="1:84" s="15" customFormat="1" ht="45" customHeight="1" x14ac:dyDescent="0.2">
      <c r="A642" s="40"/>
      <c r="B642" s="40"/>
      <c r="C642" s="48"/>
      <c r="D642" s="252"/>
      <c r="E642" s="77" t="s">
        <v>91</v>
      </c>
      <c r="F642" s="41">
        <f>G642+P642</f>
        <v>159000</v>
      </c>
      <c r="G642" s="42">
        <f>H642+K642+L642+M642</f>
        <v>159000</v>
      </c>
      <c r="H642" s="43">
        <f>SUM(I642:J642)</f>
        <v>0</v>
      </c>
      <c r="I642" s="43"/>
      <c r="J642" s="43"/>
      <c r="K642" s="43">
        <f>K646</f>
        <v>159000</v>
      </c>
      <c r="L642" s="43"/>
      <c r="M642" s="128"/>
      <c r="N642" s="128"/>
      <c r="O642" s="89"/>
      <c r="P642" s="42"/>
      <c r="Q642" s="43"/>
      <c r="R642" s="128"/>
      <c r="S642" s="128"/>
      <c r="T642" s="128"/>
      <c r="U642" s="180"/>
      <c r="V642" s="156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</row>
    <row r="643" spans="1:84" s="15" customFormat="1" ht="45" customHeight="1" x14ac:dyDescent="0.2">
      <c r="A643" s="40"/>
      <c r="B643" s="40"/>
      <c r="C643" s="48"/>
      <c r="D643" s="252"/>
      <c r="E643" s="77" t="s">
        <v>92</v>
      </c>
      <c r="F643" s="41"/>
      <c r="G643" s="42"/>
      <c r="H643" s="43"/>
      <c r="I643" s="43"/>
      <c r="J643" s="43"/>
      <c r="K643" s="43"/>
      <c r="L643" s="43"/>
      <c r="M643" s="128"/>
      <c r="N643" s="128"/>
      <c r="O643" s="89"/>
      <c r="P643" s="42"/>
      <c r="Q643" s="43"/>
      <c r="R643" s="128"/>
      <c r="S643" s="128"/>
      <c r="T643" s="128"/>
      <c r="U643" s="180"/>
      <c r="V643" s="156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</row>
    <row r="644" spans="1:84" s="20" customFormat="1" ht="45" customHeight="1" x14ac:dyDescent="0.2">
      <c r="A644" s="73"/>
      <c r="B644" s="48"/>
      <c r="C644" s="65"/>
      <c r="D644" s="253"/>
      <c r="E644" s="78" t="s">
        <v>93</v>
      </c>
      <c r="F644" s="45">
        <f t="shared" ref="F644:K644" si="31">F641-F642+F643</f>
        <v>1435191</v>
      </c>
      <c r="G644" s="46">
        <f t="shared" si="31"/>
        <v>1435191</v>
      </c>
      <c r="H644" s="45">
        <f t="shared" si="31"/>
        <v>720091</v>
      </c>
      <c r="I644" s="45">
        <f t="shared" si="31"/>
        <v>694190</v>
      </c>
      <c r="J644" s="45">
        <f t="shared" si="31"/>
        <v>25901</v>
      </c>
      <c r="K644" s="45">
        <f t="shared" si="31"/>
        <v>715100</v>
      </c>
      <c r="L644" s="45"/>
      <c r="M644" s="45"/>
      <c r="N644" s="45"/>
      <c r="O644" s="47"/>
      <c r="P644" s="46"/>
      <c r="Q644" s="45"/>
      <c r="R644" s="45"/>
      <c r="S644" s="61"/>
      <c r="T644" s="61"/>
      <c r="U644" s="178"/>
      <c r="V644" s="156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</row>
    <row r="645" spans="1:84" s="7" customFormat="1" ht="16.5" customHeight="1" x14ac:dyDescent="0.2">
      <c r="A645" s="48"/>
      <c r="B645" s="48"/>
      <c r="C645" s="48">
        <v>2540</v>
      </c>
      <c r="D645" s="201" t="s">
        <v>62</v>
      </c>
      <c r="E645" s="77" t="s">
        <v>90</v>
      </c>
      <c r="F645" s="41">
        <f>G645+P645</f>
        <v>874100</v>
      </c>
      <c r="G645" s="42">
        <f>H645+K645+L645+M645</f>
        <v>874100</v>
      </c>
      <c r="H645" s="43"/>
      <c r="I645" s="43"/>
      <c r="J645" s="43"/>
      <c r="K645" s="43">
        <v>874100</v>
      </c>
      <c r="L645" s="43"/>
      <c r="M645" s="43"/>
      <c r="N645" s="43"/>
      <c r="O645" s="56"/>
      <c r="P645" s="57"/>
      <c r="Q645" s="43"/>
      <c r="R645" s="43"/>
      <c r="S645" s="43"/>
      <c r="T645" s="43"/>
      <c r="U645" s="178"/>
      <c r="V645" s="156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</row>
    <row r="646" spans="1:84" s="15" customFormat="1" ht="16.5" customHeight="1" x14ac:dyDescent="0.2">
      <c r="A646" s="40"/>
      <c r="B646" s="40"/>
      <c r="C646" s="48"/>
      <c r="D646" s="202"/>
      <c r="E646" s="77" t="s">
        <v>91</v>
      </c>
      <c r="F646" s="41">
        <f>G646+P646</f>
        <v>159000</v>
      </c>
      <c r="G646" s="42">
        <f>H646+K646+L646+M646</f>
        <v>159000</v>
      </c>
      <c r="H646" s="43"/>
      <c r="I646" s="43"/>
      <c r="J646" s="43"/>
      <c r="K646" s="43">
        <f>25000+134000</f>
        <v>159000</v>
      </c>
      <c r="L646" s="43"/>
      <c r="M646" s="43"/>
      <c r="N646" s="43"/>
      <c r="O646" s="56"/>
      <c r="P646" s="42"/>
      <c r="Q646" s="43"/>
      <c r="R646" s="43"/>
      <c r="S646" s="43"/>
      <c r="T646" s="43"/>
      <c r="U646" s="177"/>
      <c r="V646" s="15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</row>
    <row r="647" spans="1:84" s="15" customFormat="1" ht="16.5" customHeight="1" x14ac:dyDescent="0.2">
      <c r="A647" s="40"/>
      <c r="B647" s="40"/>
      <c r="C647" s="48"/>
      <c r="D647" s="202"/>
      <c r="E647" s="77" t="s">
        <v>92</v>
      </c>
      <c r="F647" s="41"/>
      <c r="G647" s="42"/>
      <c r="H647" s="43"/>
      <c r="I647" s="43"/>
      <c r="J647" s="43"/>
      <c r="K647" s="43"/>
      <c r="L647" s="43"/>
      <c r="M647" s="43"/>
      <c r="N647" s="43"/>
      <c r="O647" s="56"/>
      <c r="P647" s="42"/>
      <c r="Q647" s="43"/>
      <c r="R647" s="43"/>
      <c r="S647" s="43"/>
      <c r="T647" s="43"/>
      <c r="U647" s="177"/>
      <c r="V647" s="156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</row>
    <row r="648" spans="1:84" s="20" customFormat="1" ht="16.5" customHeight="1" x14ac:dyDescent="0.2">
      <c r="A648" s="73"/>
      <c r="B648" s="73"/>
      <c r="C648" s="44"/>
      <c r="D648" s="203"/>
      <c r="E648" s="78" t="s">
        <v>93</v>
      </c>
      <c r="F648" s="45">
        <f>F645-F646+F647</f>
        <v>715100</v>
      </c>
      <c r="G648" s="46">
        <f>G645-G646+G647</f>
        <v>715100</v>
      </c>
      <c r="H648" s="45"/>
      <c r="I648" s="45"/>
      <c r="J648" s="45"/>
      <c r="K648" s="45">
        <f>K645-K646+K647</f>
        <v>715100</v>
      </c>
      <c r="L648" s="45"/>
      <c r="M648" s="45"/>
      <c r="N648" s="45"/>
      <c r="O648" s="47"/>
      <c r="P648" s="46"/>
      <c r="Q648" s="45"/>
      <c r="R648" s="45"/>
      <c r="S648" s="61"/>
      <c r="T648" s="61"/>
      <c r="U648" s="178"/>
      <c r="V648" s="156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</row>
    <row r="649" spans="1:84" s="127" customFormat="1" ht="16.5" customHeight="1" x14ac:dyDescent="0.2">
      <c r="A649" s="98"/>
      <c r="B649" s="98"/>
      <c r="C649" s="198" t="s">
        <v>98</v>
      </c>
      <c r="D649" s="199"/>
      <c r="E649" s="199"/>
      <c r="F649" s="199"/>
      <c r="G649" s="199"/>
      <c r="H649" s="199"/>
      <c r="I649" s="199"/>
      <c r="J649" s="199"/>
      <c r="K649" s="199"/>
      <c r="L649" s="199"/>
      <c r="M649" s="199"/>
      <c r="N649" s="199"/>
      <c r="O649" s="199"/>
      <c r="P649" s="199"/>
      <c r="Q649" s="199"/>
      <c r="R649" s="199"/>
      <c r="S649" s="199"/>
      <c r="T649" s="200"/>
      <c r="U649" s="182"/>
      <c r="V649" s="157"/>
    </row>
    <row r="650" spans="1:84" s="127" customFormat="1" ht="16.5" customHeight="1" x14ac:dyDescent="0.2">
      <c r="A650" s="98"/>
      <c r="B650" s="40"/>
      <c r="C650" s="192" t="s">
        <v>227</v>
      </c>
      <c r="D650" s="193"/>
      <c r="E650" s="193"/>
      <c r="F650" s="193"/>
      <c r="G650" s="193"/>
      <c r="H650" s="193"/>
      <c r="I650" s="193"/>
      <c r="J650" s="193"/>
      <c r="K650" s="193"/>
      <c r="L650" s="193"/>
      <c r="M650" s="193"/>
      <c r="N650" s="193"/>
      <c r="O650" s="193"/>
      <c r="P650" s="193"/>
      <c r="Q650" s="193"/>
      <c r="R650" s="193"/>
      <c r="S650" s="193"/>
      <c r="T650" s="194"/>
      <c r="U650" s="182"/>
      <c r="V650" s="157"/>
    </row>
    <row r="651" spans="1:84" s="127" customFormat="1" ht="16.5" customHeight="1" x14ac:dyDescent="0.2">
      <c r="A651" s="98"/>
      <c r="B651" s="40"/>
      <c r="C651" s="192" t="s">
        <v>231</v>
      </c>
      <c r="D651" s="193"/>
      <c r="E651" s="193"/>
      <c r="F651" s="193"/>
      <c r="G651" s="193"/>
      <c r="H651" s="193"/>
      <c r="I651" s="193"/>
      <c r="J651" s="193"/>
      <c r="K651" s="193"/>
      <c r="L651" s="193"/>
      <c r="M651" s="193"/>
      <c r="N651" s="193"/>
      <c r="O651" s="193"/>
      <c r="P651" s="193"/>
      <c r="Q651" s="193"/>
      <c r="R651" s="193"/>
      <c r="S651" s="193"/>
      <c r="T651" s="194"/>
      <c r="U651" s="182"/>
      <c r="V651" s="157"/>
    </row>
    <row r="652" spans="1:84" s="127" customFormat="1" ht="16.5" customHeight="1" x14ac:dyDescent="0.2">
      <c r="A652" s="98"/>
      <c r="B652" s="40"/>
      <c r="C652" s="192" t="s">
        <v>74</v>
      </c>
      <c r="D652" s="193"/>
      <c r="E652" s="193"/>
      <c r="F652" s="193"/>
      <c r="G652" s="193"/>
      <c r="H652" s="193"/>
      <c r="I652" s="193"/>
      <c r="J652" s="193"/>
      <c r="K652" s="193"/>
      <c r="L652" s="193"/>
      <c r="M652" s="193"/>
      <c r="N652" s="193"/>
      <c r="O652" s="193"/>
      <c r="P652" s="193"/>
      <c r="Q652" s="193"/>
      <c r="R652" s="193"/>
      <c r="S652" s="193"/>
      <c r="T652" s="194"/>
      <c r="U652" s="182"/>
      <c r="V652" s="157"/>
    </row>
    <row r="653" spans="1:84" s="127" customFormat="1" ht="16.5" customHeight="1" x14ac:dyDescent="0.2">
      <c r="A653" s="98"/>
      <c r="B653" s="40"/>
      <c r="C653" s="192" t="s">
        <v>232</v>
      </c>
      <c r="D653" s="193"/>
      <c r="E653" s="193"/>
      <c r="F653" s="193"/>
      <c r="G653" s="193"/>
      <c r="H653" s="193"/>
      <c r="I653" s="193"/>
      <c r="J653" s="193"/>
      <c r="K653" s="193"/>
      <c r="L653" s="193"/>
      <c r="M653" s="193"/>
      <c r="N653" s="193"/>
      <c r="O653" s="193"/>
      <c r="P653" s="193"/>
      <c r="Q653" s="193"/>
      <c r="R653" s="193"/>
      <c r="S653" s="193"/>
      <c r="T653" s="194"/>
      <c r="U653" s="182"/>
      <c r="V653" s="157"/>
    </row>
    <row r="654" spans="1:84" s="127" customFormat="1" ht="16.5" customHeight="1" x14ac:dyDescent="0.2">
      <c r="A654" s="98"/>
      <c r="B654" s="40"/>
      <c r="C654" s="195" t="s">
        <v>233</v>
      </c>
      <c r="D654" s="196"/>
      <c r="E654" s="196"/>
      <c r="F654" s="196"/>
      <c r="G654" s="196"/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7"/>
      <c r="U654" s="182"/>
      <c r="V654" s="157"/>
    </row>
    <row r="655" spans="1:84" s="7" customFormat="1" ht="30" customHeight="1" x14ac:dyDescent="0.2">
      <c r="A655" s="40"/>
      <c r="B655" s="49">
        <v>80150</v>
      </c>
      <c r="C655" s="50"/>
      <c r="D655" s="259" t="s">
        <v>128</v>
      </c>
      <c r="E655" s="77" t="s">
        <v>90</v>
      </c>
      <c r="F655" s="41">
        <f>G655+P655</f>
        <v>5504537</v>
      </c>
      <c r="G655" s="42">
        <f>H655+K655+L655+M655</f>
        <v>5504537</v>
      </c>
      <c r="H655" s="43">
        <f>SUM(I655:J655)</f>
        <v>4904537</v>
      </c>
      <c r="I655" s="39">
        <v>4867870</v>
      </c>
      <c r="J655" s="39">
        <v>36667</v>
      </c>
      <c r="K655" s="43">
        <v>600000</v>
      </c>
      <c r="L655" s="39"/>
      <c r="M655" s="54"/>
      <c r="N655" s="54"/>
      <c r="O655" s="55"/>
      <c r="P655" s="38"/>
      <c r="Q655" s="39"/>
      <c r="R655" s="54"/>
      <c r="S655" s="54"/>
      <c r="T655" s="54"/>
      <c r="U655" s="178"/>
      <c r="V655" s="156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</row>
    <row r="656" spans="1:84" s="15" customFormat="1" ht="30" customHeight="1" x14ac:dyDescent="0.2">
      <c r="A656" s="40"/>
      <c r="B656" s="40"/>
      <c r="C656" s="48"/>
      <c r="D656" s="257"/>
      <c r="E656" s="77" t="s">
        <v>91</v>
      </c>
      <c r="F656" s="41">
        <f>G656+P656</f>
        <v>147000</v>
      </c>
      <c r="G656" s="42">
        <f>H656+K656+L656+M656</f>
        <v>147000</v>
      </c>
      <c r="H656" s="43"/>
      <c r="I656" s="43"/>
      <c r="J656" s="43"/>
      <c r="K656" s="43">
        <f>K660</f>
        <v>147000</v>
      </c>
      <c r="L656" s="43"/>
      <c r="M656" s="128"/>
      <c r="N656" s="128"/>
      <c r="O656" s="89"/>
      <c r="P656" s="42"/>
      <c r="Q656" s="43"/>
      <c r="R656" s="128"/>
      <c r="S656" s="128"/>
      <c r="T656" s="128"/>
      <c r="U656" s="180"/>
      <c r="V656" s="1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</row>
    <row r="657" spans="1:84" s="15" customFormat="1" ht="30" customHeight="1" x14ac:dyDescent="0.2">
      <c r="A657" s="40"/>
      <c r="B657" s="40"/>
      <c r="C657" s="48"/>
      <c r="D657" s="257"/>
      <c r="E657" s="77" t="s">
        <v>92</v>
      </c>
      <c r="F657" s="41"/>
      <c r="G657" s="42"/>
      <c r="H657" s="43"/>
      <c r="I657" s="43"/>
      <c r="J657" s="43"/>
      <c r="K657" s="43"/>
      <c r="L657" s="43"/>
      <c r="M657" s="128"/>
      <c r="N657" s="128"/>
      <c r="O657" s="89"/>
      <c r="P657" s="42"/>
      <c r="Q657" s="43"/>
      <c r="R657" s="128"/>
      <c r="S657" s="128"/>
      <c r="T657" s="128"/>
      <c r="U657" s="180"/>
      <c r="V657" s="156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</row>
    <row r="658" spans="1:84" s="20" customFormat="1" ht="30" customHeight="1" x14ac:dyDescent="0.2">
      <c r="A658" s="73"/>
      <c r="B658" s="48"/>
      <c r="C658" s="65"/>
      <c r="D658" s="258"/>
      <c r="E658" s="78" t="s">
        <v>93</v>
      </c>
      <c r="F658" s="45">
        <f t="shared" ref="F658:K658" si="32">F655-F656+F657</f>
        <v>5357537</v>
      </c>
      <c r="G658" s="46">
        <f t="shared" si="32"/>
        <v>5357537</v>
      </c>
      <c r="H658" s="45">
        <f t="shared" si="32"/>
        <v>4904537</v>
      </c>
      <c r="I658" s="45">
        <f t="shared" si="32"/>
        <v>4867870</v>
      </c>
      <c r="J658" s="45">
        <f t="shared" si="32"/>
        <v>36667</v>
      </c>
      <c r="K658" s="45">
        <f t="shared" si="32"/>
        <v>453000</v>
      </c>
      <c r="L658" s="45"/>
      <c r="M658" s="45"/>
      <c r="N658" s="45"/>
      <c r="O658" s="47"/>
      <c r="P658" s="46"/>
      <c r="Q658" s="45"/>
      <c r="R658" s="45"/>
      <c r="S658" s="61"/>
      <c r="T658" s="61"/>
      <c r="U658" s="178"/>
      <c r="V658" s="156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</row>
    <row r="659" spans="1:84" s="7" customFormat="1" ht="30" customHeight="1" x14ac:dyDescent="0.2">
      <c r="A659" s="48"/>
      <c r="B659" s="48"/>
      <c r="C659" s="48">
        <v>2540</v>
      </c>
      <c r="D659" s="201" t="s">
        <v>62</v>
      </c>
      <c r="E659" s="77" t="s">
        <v>90</v>
      </c>
      <c r="F659" s="41">
        <f>G659+P659</f>
        <v>600000</v>
      </c>
      <c r="G659" s="42">
        <f>H659+K659+L659+M659</f>
        <v>600000</v>
      </c>
      <c r="H659" s="43"/>
      <c r="I659" s="43"/>
      <c r="J659" s="43"/>
      <c r="K659" s="43">
        <v>600000</v>
      </c>
      <c r="L659" s="43"/>
      <c r="M659" s="43"/>
      <c r="N659" s="43"/>
      <c r="O659" s="56"/>
      <c r="P659" s="57"/>
      <c r="Q659" s="43"/>
      <c r="R659" s="43"/>
      <c r="S659" s="43"/>
      <c r="T659" s="43"/>
      <c r="U659" s="178"/>
      <c r="V659" s="156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</row>
    <row r="660" spans="1:84" s="15" customFormat="1" ht="16.5" customHeight="1" x14ac:dyDescent="0.2">
      <c r="A660" s="40"/>
      <c r="B660" s="40"/>
      <c r="C660" s="48"/>
      <c r="D660" s="202"/>
      <c r="E660" s="77" t="s">
        <v>91</v>
      </c>
      <c r="F660" s="41">
        <f>G660+P660</f>
        <v>147000</v>
      </c>
      <c r="G660" s="42">
        <f>H660+K660+L660+M660</f>
        <v>147000</v>
      </c>
      <c r="H660" s="43"/>
      <c r="I660" s="43"/>
      <c r="J660" s="43"/>
      <c r="K660" s="43">
        <f>80000+67000</f>
        <v>147000</v>
      </c>
      <c r="L660" s="43"/>
      <c r="M660" s="43"/>
      <c r="N660" s="43"/>
      <c r="O660" s="56"/>
      <c r="P660" s="42"/>
      <c r="Q660" s="43"/>
      <c r="R660" s="43"/>
      <c r="S660" s="43"/>
      <c r="T660" s="43"/>
      <c r="U660" s="177"/>
      <c r="V660" s="156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</row>
    <row r="661" spans="1:84" s="15" customFormat="1" ht="16.5" customHeight="1" x14ac:dyDescent="0.2">
      <c r="A661" s="40"/>
      <c r="B661" s="40"/>
      <c r="C661" s="48"/>
      <c r="D661" s="202"/>
      <c r="E661" s="77" t="s">
        <v>92</v>
      </c>
      <c r="F661" s="41"/>
      <c r="G661" s="42"/>
      <c r="H661" s="43"/>
      <c r="I661" s="43"/>
      <c r="J661" s="43"/>
      <c r="K661" s="43"/>
      <c r="L661" s="43"/>
      <c r="M661" s="43"/>
      <c r="N661" s="43"/>
      <c r="O661" s="56"/>
      <c r="P661" s="42"/>
      <c r="Q661" s="43"/>
      <c r="R661" s="43"/>
      <c r="S661" s="43"/>
      <c r="T661" s="43"/>
      <c r="U661" s="177"/>
      <c r="V661" s="156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</row>
    <row r="662" spans="1:84" s="20" customFormat="1" ht="16.5" customHeight="1" x14ac:dyDescent="0.2">
      <c r="A662" s="73"/>
      <c r="B662" s="73"/>
      <c r="C662" s="44"/>
      <c r="D662" s="203"/>
      <c r="E662" s="78" t="s">
        <v>93</v>
      </c>
      <c r="F662" s="45">
        <f>F659-F660+F661</f>
        <v>453000</v>
      </c>
      <c r="G662" s="46">
        <f>G659-G660+G661</f>
        <v>453000</v>
      </c>
      <c r="H662" s="45"/>
      <c r="I662" s="45"/>
      <c r="J662" s="45"/>
      <c r="K662" s="45">
        <f>K659-K660+K661</f>
        <v>453000</v>
      </c>
      <c r="L662" s="45"/>
      <c r="M662" s="45"/>
      <c r="N662" s="45"/>
      <c r="O662" s="47"/>
      <c r="P662" s="46"/>
      <c r="Q662" s="45"/>
      <c r="R662" s="45"/>
      <c r="S662" s="61"/>
      <c r="T662" s="61"/>
      <c r="U662" s="178"/>
      <c r="V662" s="156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</row>
    <row r="663" spans="1:84" s="127" customFormat="1" ht="18" customHeight="1" x14ac:dyDescent="0.2">
      <c r="A663" s="98"/>
      <c r="B663" s="98"/>
      <c r="C663" s="198" t="s">
        <v>98</v>
      </c>
      <c r="D663" s="199"/>
      <c r="E663" s="199"/>
      <c r="F663" s="199"/>
      <c r="G663" s="199"/>
      <c r="H663" s="199"/>
      <c r="I663" s="199"/>
      <c r="J663" s="199"/>
      <c r="K663" s="199"/>
      <c r="L663" s="199"/>
      <c r="M663" s="199"/>
      <c r="N663" s="199"/>
      <c r="O663" s="199"/>
      <c r="P663" s="199"/>
      <c r="Q663" s="199"/>
      <c r="R663" s="199"/>
      <c r="S663" s="199"/>
      <c r="T663" s="200"/>
      <c r="U663" s="182"/>
      <c r="V663" s="157"/>
    </row>
    <row r="664" spans="1:84" s="127" customFormat="1" ht="18" customHeight="1" x14ac:dyDescent="0.2">
      <c r="A664" s="98"/>
      <c r="B664" s="40"/>
      <c r="C664" s="192" t="s">
        <v>229</v>
      </c>
      <c r="D664" s="193"/>
      <c r="E664" s="193"/>
      <c r="F664" s="193"/>
      <c r="G664" s="193"/>
      <c r="H664" s="193"/>
      <c r="I664" s="193"/>
      <c r="J664" s="193"/>
      <c r="K664" s="193"/>
      <c r="L664" s="193"/>
      <c r="M664" s="193"/>
      <c r="N664" s="193"/>
      <c r="O664" s="193"/>
      <c r="P664" s="193"/>
      <c r="Q664" s="193"/>
      <c r="R664" s="193"/>
      <c r="S664" s="193"/>
      <c r="T664" s="194"/>
      <c r="U664" s="182"/>
      <c r="V664" s="157"/>
    </row>
    <row r="665" spans="1:84" s="127" customFormat="1" ht="26.25" customHeight="1" x14ac:dyDescent="0.2">
      <c r="A665" s="98"/>
      <c r="B665" s="40"/>
      <c r="C665" s="195" t="s">
        <v>234</v>
      </c>
      <c r="D665" s="196"/>
      <c r="E665" s="196"/>
      <c r="F665" s="196"/>
      <c r="G665" s="196"/>
      <c r="H665" s="196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7"/>
      <c r="U665" s="182"/>
      <c r="V665" s="157"/>
    </row>
    <row r="666" spans="1:84" s="7" customFormat="1" ht="27" customHeight="1" x14ac:dyDescent="0.2">
      <c r="A666" s="102"/>
      <c r="B666" s="49">
        <v>80153</v>
      </c>
      <c r="C666" s="48"/>
      <c r="D666" s="257" t="s">
        <v>131</v>
      </c>
      <c r="E666" s="77" t="s">
        <v>90</v>
      </c>
      <c r="F666" s="41">
        <f>G666+P666</f>
        <v>290456</v>
      </c>
      <c r="G666" s="42">
        <f>H666+K666+L666+M666</f>
        <v>290456</v>
      </c>
      <c r="H666" s="43">
        <f>SUM(I666:J666)</f>
        <v>280042</v>
      </c>
      <c r="I666" s="43"/>
      <c r="J666" s="43">
        <v>280042</v>
      </c>
      <c r="K666" s="43">
        <v>10414</v>
      </c>
      <c r="L666" s="43"/>
      <c r="M666" s="128"/>
      <c r="N666" s="128"/>
      <c r="O666" s="89"/>
      <c r="P666" s="42"/>
      <c r="Q666" s="43"/>
      <c r="R666" s="128"/>
      <c r="S666" s="128"/>
      <c r="T666" s="128"/>
      <c r="U666" s="178"/>
      <c r="V666" s="15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</row>
    <row r="667" spans="1:84" s="15" customFormat="1" ht="27" customHeight="1" x14ac:dyDescent="0.2">
      <c r="A667" s="102"/>
      <c r="B667" s="40"/>
      <c r="C667" s="48"/>
      <c r="D667" s="257"/>
      <c r="E667" s="77" t="s">
        <v>91</v>
      </c>
      <c r="F667" s="41">
        <f>G667+P667</f>
        <v>8294</v>
      </c>
      <c r="G667" s="42">
        <f>H667+K667+L667+M667</f>
        <v>8294</v>
      </c>
      <c r="H667" s="43">
        <f>SUM(I667:J667)</f>
        <v>8248.9599999999991</v>
      </c>
      <c r="I667" s="43"/>
      <c r="J667" s="43">
        <f t="shared" ref="J667" si="33">J671+J675+J679</f>
        <v>8248.9599999999991</v>
      </c>
      <c r="K667" s="43">
        <f>K671+K675+K679</f>
        <v>45.04</v>
      </c>
      <c r="L667" s="43"/>
      <c r="M667" s="128"/>
      <c r="N667" s="128"/>
      <c r="O667" s="89"/>
      <c r="P667" s="42"/>
      <c r="Q667" s="43"/>
      <c r="R667" s="128"/>
      <c r="S667" s="128"/>
      <c r="T667" s="128"/>
      <c r="U667" s="180"/>
      <c r="V667" s="156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</row>
    <row r="668" spans="1:84" s="15" customFormat="1" ht="27" customHeight="1" x14ac:dyDescent="0.2">
      <c r="A668" s="102"/>
      <c r="B668" s="40"/>
      <c r="C668" s="48"/>
      <c r="D668" s="257"/>
      <c r="E668" s="77" t="s">
        <v>92</v>
      </c>
      <c r="F668" s="41"/>
      <c r="G668" s="42"/>
      <c r="H668" s="43"/>
      <c r="I668" s="43"/>
      <c r="J668" s="43"/>
      <c r="K668" s="43"/>
      <c r="L668" s="43"/>
      <c r="M668" s="128"/>
      <c r="N668" s="128"/>
      <c r="O668" s="89"/>
      <c r="P668" s="42"/>
      <c r="Q668" s="43"/>
      <c r="R668" s="128"/>
      <c r="S668" s="128"/>
      <c r="T668" s="128"/>
      <c r="U668" s="180"/>
      <c r="V668" s="156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</row>
    <row r="669" spans="1:84" s="20" customFormat="1" ht="27" customHeight="1" x14ac:dyDescent="0.2">
      <c r="A669" s="103"/>
      <c r="B669" s="48"/>
      <c r="C669" s="65"/>
      <c r="D669" s="258"/>
      <c r="E669" s="78" t="s">
        <v>93</v>
      </c>
      <c r="F669" s="45">
        <f>F666-F667+F668</f>
        <v>282162</v>
      </c>
      <c r="G669" s="46">
        <f>G666-G667+G668</f>
        <v>282162</v>
      </c>
      <c r="H669" s="45">
        <f>H666-H667+H668</f>
        <v>271793.03999999998</v>
      </c>
      <c r="I669" s="61"/>
      <c r="J669" s="61">
        <f>J666-J667+J668</f>
        <v>271793.03999999998</v>
      </c>
      <c r="K669" s="61">
        <f>K666-K667+K668</f>
        <v>10368.959999999999</v>
      </c>
      <c r="L669" s="61"/>
      <c r="M669" s="45"/>
      <c r="N669" s="45"/>
      <c r="O669" s="47"/>
      <c r="P669" s="46"/>
      <c r="Q669" s="45"/>
      <c r="R669" s="45"/>
      <c r="S669" s="61"/>
      <c r="T669" s="61"/>
      <c r="U669" s="178"/>
      <c r="V669" s="156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</row>
    <row r="670" spans="1:84" s="20" customFormat="1" ht="34.5" customHeight="1" x14ac:dyDescent="0.2">
      <c r="A670" s="103"/>
      <c r="B670" s="48"/>
      <c r="C670" s="50">
        <v>2830</v>
      </c>
      <c r="D670" s="201" t="s">
        <v>141</v>
      </c>
      <c r="E670" s="135" t="s">
        <v>90</v>
      </c>
      <c r="F670" s="37">
        <f>G670+P670</f>
        <v>10414</v>
      </c>
      <c r="G670" s="38">
        <f>H670+K670+L670+M670</f>
        <v>10414</v>
      </c>
      <c r="H670" s="39"/>
      <c r="I670" s="39"/>
      <c r="J670" s="39"/>
      <c r="K670" s="39">
        <v>10414</v>
      </c>
      <c r="L670" s="39"/>
      <c r="M670" s="67"/>
      <c r="N670" s="67"/>
      <c r="O670" s="89"/>
      <c r="P670" s="88"/>
      <c r="Q670" s="67"/>
      <c r="R670" s="67"/>
      <c r="S670" s="128"/>
      <c r="T670" s="128"/>
      <c r="U670" s="178"/>
      <c r="V670" s="156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</row>
    <row r="671" spans="1:84" s="20" customFormat="1" ht="34.5" customHeight="1" x14ac:dyDescent="0.2">
      <c r="A671" s="103"/>
      <c r="B671" s="48"/>
      <c r="C671" s="48"/>
      <c r="D671" s="202"/>
      <c r="E671" s="77" t="s">
        <v>91</v>
      </c>
      <c r="F671" s="41">
        <f>G671+P671</f>
        <v>45.04</v>
      </c>
      <c r="G671" s="42">
        <f>H671+K671+L671+M671</f>
        <v>45.04</v>
      </c>
      <c r="H671" s="43"/>
      <c r="I671" s="43"/>
      <c r="J671" s="43"/>
      <c r="K671" s="43">
        <v>45.04</v>
      </c>
      <c r="L671" s="43"/>
      <c r="M671" s="67"/>
      <c r="N671" s="67"/>
      <c r="O671" s="89"/>
      <c r="P671" s="88"/>
      <c r="Q671" s="67"/>
      <c r="R671" s="67"/>
      <c r="S671" s="128"/>
      <c r="T671" s="128"/>
      <c r="U671" s="178"/>
      <c r="V671" s="156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</row>
    <row r="672" spans="1:84" s="20" customFormat="1" ht="34.5" customHeight="1" x14ac:dyDescent="0.2">
      <c r="A672" s="103"/>
      <c r="B672" s="48"/>
      <c r="C672" s="48"/>
      <c r="D672" s="202"/>
      <c r="E672" s="77" t="s">
        <v>92</v>
      </c>
      <c r="F672" s="41"/>
      <c r="G672" s="42"/>
      <c r="H672" s="43"/>
      <c r="I672" s="43"/>
      <c r="J672" s="43"/>
      <c r="K672" s="43"/>
      <c r="L672" s="43"/>
      <c r="M672" s="67"/>
      <c r="N672" s="67"/>
      <c r="O672" s="89"/>
      <c r="P672" s="88"/>
      <c r="Q672" s="67"/>
      <c r="R672" s="67"/>
      <c r="S672" s="128"/>
      <c r="T672" s="128"/>
      <c r="U672" s="178"/>
      <c r="V672" s="156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</row>
    <row r="673" spans="1:84" s="20" customFormat="1" ht="34.5" customHeight="1" x14ac:dyDescent="0.2">
      <c r="A673" s="103"/>
      <c r="B673" s="48"/>
      <c r="C673" s="44"/>
      <c r="D673" s="203"/>
      <c r="E673" s="78" t="s">
        <v>93</v>
      </c>
      <c r="F673" s="45">
        <f>F670-F671+F672</f>
        <v>10368.959999999999</v>
      </c>
      <c r="G673" s="46">
        <f>G670-G671+G672</f>
        <v>10368.959999999999</v>
      </c>
      <c r="H673" s="45"/>
      <c r="I673" s="45"/>
      <c r="J673" s="45"/>
      <c r="K673" s="45">
        <f>K670-K671+K672</f>
        <v>10368.959999999999</v>
      </c>
      <c r="L673" s="45"/>
      <c r="M673" s="67"/>
      <c r="N673" s="67"/>
      <c r="O673" s="89"/>
      <c r="P673" s="88"/>
      <c r="Q673" s="67"/>
      <c r="R673" s="67"/>
      <c r="S673" s="128"/>
      <c r="T673" s="128"/>
      <c r="U673" s="178"/>
      <c r="V673" s="156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</row>
    <row r="674" spans="1:84" s="1" customFormat="1" ht="17.45" customHeight="1" x14ac:dyDescent="0.2">
      <c r="A674" s="48"/>
      <c r="B674" s="48"/>
      <c r="C674" s="48">
        <v>4210</v>
      </c>
      <c r="D674" s="201" t="s">
        <v>45</v>
      </c>
      <c r="E674" s="77" t="s">
        <v>90</v>
      </c>
      <c r="F674" s="41">
        <f>G674+P674</f>
        <v>2771</v>
      </c>
      <c r="G674" s="42">
        <f>H674+K674+L674+M674</f>
        <v>2771</v>
      </c>
      <c r="H674" s="43">
        <f>SUM(I674:J674)</f>
        <v>2771</v>
      </c>
      <c r="I674" s="43"/>
      <c r="J674" s="43">
        <v>2771</v>
      </c>
      <c r="K674" s="43"/>
      <c r="L674" s="43"/>
      <c r="M674" s="39"/>
      <c r="N674" s="39"/>
      <c r="O674" s="60"/>
      <c r="P674" s="59"/>
      <c r="Q674" s="39"/>
      <c r="R674" s="39"/>
      <c r="S674" s="39"/>
      <c r="T674" s="39"/>
      <c r="U674" s="179"/>
      <c r="V674" s="156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</row>
    <row r="675" spans="1:84" s="15" customFormat="1" ht="17.45" customHeight="1" x14ac:dyDescent="0.2">
      <c r="A675" s="40"/>
      <c r="B675" s="40"/>
      <c r="C675" s="48"/>
      <c r="D675" s="202"/>
      <c r="E675" s="77" t="s">
        <v>91</v>
      </c>
      <c r="F675" s="41">
        <f>G675+P675</f>
        <v>79.760000000000005</v>
      </c>
      <c r="G675" s="42">
        <f>H675+K675+L675+M675</f>
        <v>79.760000000000005</v>
      </c>
      <c r="H675" s="43">
        <f>SUM(I675:J675)</f>
        <v>79.760000000000005</v>
      </c>
      <c r="I675" s="43"/>
      <c r="J675" s="43">
        <v>79.760000000000005</v>
      </c>
      <c r="K675" s="43"/>
      <c r="L675" s="43"/>
      <c r="M675" s="43"/>
      <c r="N675" s="43"/>
      <c r="O675" s="56"/>
      <c r="P675" s="42"/>
      <c r="Q675" s="43"/>
      <c r="R675" s="43"/>
      <c r="S675" s="43"/>
      <c r="T675" s="43"/>
      <c r="U675" s="177"/>
      <c r="V675" s="156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</row>
    <row r="676" spans="1:84" s="15" customFormat="1" ht="17.45" customHeight="1" x14ac:dyDescent="0.2">
      <c r="A676" s="40"/>
      <c r="B676" s="40"/>
      <c r="C676" s="48"/>
      <c r="D676" s="202"/>
      <c r="E676" s="77" t="s">
        <v>92</v>
      </c>
      <c r="F676" s="41"/>
      <c r="G676" s="42"/>
      <c r="H676" s="43"/>
      <c r="I676" s="43"/>
      <c r="J676" s="43"/>
      <c r="K676" s="43"/>
      <c r="L676" s="43"/>
      <c r="M676" s="43"/>
      <c r="N676" s="43"/>
      <c r="O676" s="56"/>
      <c r="P676" s="42"/>
      <c r="Q676" s="43"/>
      <c r="R676" s="43"/>
      <c r="S676" s="43"/>
      <c r="T676" s="43"/>
      <c r="U676" s="177"/>
      <c r="V676" s="15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</row>
    <row r="677" spans="1:84" s="20" customFormat="1" ht="17.45" customHeight="1" x14ac:dyDescent="0.2">
      <c r="A677" s="73"/>
      <c r="B677" s="73"/>
      <c r="C677" s="44"/>
      <c r="D677" s="203"/>
      <c r="E677" s="78" t="s">
        <v>93</v>
      </c>
      <c r="F677" s="45">
        <f>F674-F675+F676</f>
        <v>2691.24</v>
      </c>
      <c r="G677" s="46">
        <f>G674-G675+G676</f>
        <v>2691.24</v>
      </c>
      <c r="H677" s="45">
        <f>H674-H675+H676</f>
        <v>2691.24</v>
      </c>
      <c r="I677" s="45"/>
      <c r="J677" s="45">
        <f>J674-J675+J676</f>
        <v>2691.24</v>
      </c>
      <c r="K677" s="45"/>
      <c r="L677" s="45"/>
      <c r="M677" s="45"/>
      <c r="N677" s="45"/>
      <c r="O677" s="47"/>
      <c r="P677" s="46"/>
      <c r="Q677" s="45"/>
      <c r="R677" s="45"/>
      <c r="S677" s="61"/>
      <c r="T677" s="61"/>
      <c r="U677" s="178"/>
      <c r="V677" s="156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</row>
    <row r="678" spans="1:84" s="1" customFormat="1" ht="17.45" customHeight="1" x14ac:dyDescent="0.2">
      <c r="A678" s="48"/>
      <c r="B678" s="48"/>
      <c r="C678" s="48">
        <v>4240</v>
      </c>
      <c r="D678" s="201" t="s">
        <v>118</v>
      </c>
      <c r="E678" s="77" t="s">
        <v>90</v>
      </c>
      <c r="F678" s="41">
        <f>G678+P678</f>
        <v>277271</v>
      </c>
      <c r="G678" s="42">
        <f>H678+K678+L678+M678</f>
        <v>277271</v>
      </c>
      <c r="H678" s="43">
        <f>SUM(I678:J678)</f>
        <v>277271</v>
      </c>
      <c r="I678" s="43"/>
      <c r="J678" s="43">
        <v>277271</v>
      </c>
      <c r="K678" s="43"/>
      <c r="L678" s="43"/>
      <c r="M678" s="43"/>
      <c r="N678" s="43"/>
      <c r="O678" s="56"/>
      <c r="P678" s="57"/>
      <c r="Q678" s="43"/>
      <c r="R678" s="43"/>
      <c r="S678" s="43"/>
      <c r="T678" s="43"/>
      <c r="U678" s="179"/>
      <c r="V678" s="156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</row>
    <row r="679" spans="1:84" s="15" customFormat="1" ht="17.45" customHeight="1" x14ac:dyDescent="0.2">
      <c r="A679" s="40"/>
      <c r="B679" s="40"/>
      <c r="C679" s="48"/>
      <c r="D679" s="202"/>
      <c r="E679" s="77" t="s">
        <v>91</v>
      </c>
      <c r="F679" s="41">
        <f>G679+P679</f>
        <v>8169.2</v>
      </c>
      <c r="G679" s="42">
        <f>H679+K679+L679+M679</f>
        <v>8169.2</v>
      </c>
      <c r="H679" s="43">
        <f>SUM(I679:J679)</f>
        <v>8169.2</v>
      </c>
      <c r="I679" s="43"/>
      <c r="J679" s="43">
        <v>8169.2</v>
      </c>
      <c r="K679" s="43"/>
      <c r="L679" s="43"/>
      <c r="M679" s="43"/>
      <c r="N679" s="43"/>
      <c r="O679" s="56"/>
      <c r="P679" s="42"/>
      <c r="Q679" s="43"/>
      <c r="R679" s="43"/>
      <c r="S679" s="43"/>
      <c r="T679" s="43"/>
      <c r="U679" s="177"/>
      <c r="V679" s="156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</row>
    <row r="680" spans="1:84" s="15" customFormat="1" ht="17.45" customHeight="1" x14ac:dyDescent="0.2">
      <c r="A680" s="40"/>
      <c r="B680" s="40"/>
      <c r="C680" s="48"/>
      <c r="D680" s="202"/>
      <c r="E680" s="77" t="s">
        <v>92</v>
      </c>
      <c r="F680" s="41"/>
      <c r="G680" s="42"/>
      <c r="H680" s="43"/>
      <c r="I680" s="43"/>
      <c r="J680" s="43"/>
      <c r="K680" s="43"/>
      <c r="L680" s="43"/>
      <c r="M680" s="43"/>
      <c r="N680" s="43"/>
      <c r="O680" s="56"/>
      <c r="P680" s="42"/>
      <c r="Q680" s="43"/>
      <c r="R680" s="43"/>
      <c r="S680" s="43"/>
      <c r="T680" s="43"/>
      <c r="U680" s="177"/>
      <c r="V680" s="156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</row>
    <row r="681" spans="1:84" s="20" customFormat="1" ht="17.45" customHeight="1" x14ac:dyDescent="0.2">
      <c r="A681" s="73"/>
      <c r="B681" s="73"/>
      <c r="C681" s="44"/>
      <c r="D681" s="203"/>
      <c r="E681" s="78" t="s">
        <v>93</v>
      </c>
      <c r="F681" s="45">
        <f>F678-F679+F680</f>
        <v>269101.8</v>
      </c>
      <c r="G681" s="46">
        <f>G678-G679+G680</f>
        <v>269101.8</v>
      </c>
      <c r="H681" s="45">
        <f>H678-H679+H680</f>
        <v>269101.8</v>
      </c>
      <c r="I681" s="45"/>
      <c r="J681" s="45">
        <f>J678-J679+J680</f>
        <v>269101.8</v>
      </c>
      <c r="K681" s="45"/>
      <c r="L681" s="45"/>
      <c r="M681" s="45"/>
      <c r="N681" s="45"/>
      <c r="O681" s="47"/>
      <c r="P681" s="46"/>
      <c r="Q681" s="45"/>
      <c r="R681" s="45"/>
      <c r="S681" s="61"/>
      <c r="T681" s="61"/>
      <c r="U681" s="178"/>
      <c r="V681" s="156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</row>
    <row r="682" spans="1:84" s="127" customFormat="1" ht="17.45" customHeight="1" x14ac:dyDescent="0.2">
      <c r="A682" s="98"/>
      <c r="B682" s="98"/>
      <c r="C682" s="198" t="s">
        <v>98</v>
      </c>
      <c r="D682" s="199"/>
      <c r="E682" s="199"/>
      <c r="F682" s="199"/>
      <c r="G682" s="199"/>
      <c r="H682" s="199"/>
      <c r="I682" s="199"/>
      <c r="J682" s="199"/>
      <c r="K682" s="199"/>
      <c r="L682" s="199"/>
      <c r="M682" s="199"/>
      <c r="N682" s="199"/>
      <c r="O682" s="199"/>
      <c r="P682" s="199"/>
      <c r="Q682" s="199"/>
      <c r="R682" s="199"/>
      <c r="S682" s="199"/>
      <c r="T682" s="200"/>
      <c r="U682" s="182"/>
      <c r="V682" s="157"/>
    </row>
    <row r="683" spans="1:84" s="127" customFormat="1" ht="17.45" customHeight="1" x14ac:dyDescent="0.2">
      <c r="A683" s="98"/>
      <c r="B683" s="40"/>
      <c r="C683" s="192" t="s">
        <v>147</v>
      </c>
      <c r="D683" s="193"/>
      <c r="E683" s="193"/>
      <c r="F683" s="193"/>
      <c r="G683" s="193"/>
      <c r="H683" s="193"/>
      <c r="I683" s="193"/>
      <c r="J683" s="193"/>
      <c r="K683" s="193"/>
      <c r="L683" s="193"/>
      <c r="M683" s="193"/>
      <c r="N683" s="193"/>
      <c r="O683" s="193"/>
      <c r="P683" s="193"/>
      <c r="Q683" s="193"/>
      <c r="R683" s="193"/>
      <c r="S683" s="193"/>
      <c r="T683" s="194"/>
      <c r="U683" s="182"/>
      <c r="V683" s="157"/>
    </row>
    <row r="684" spans="1:84" s="127" customFormat="1" ht="57.75" customHeight="1" x14ac:dyDescent="0.2">
      <c r="A684" s="98"/>
      <c r="B684" s="40"/>
      <c r="C684" s="192" t="s">
        <v>370</v>
      </c>
      <c r="D684" s="193"/>
      <c r="E684" s="193"/>
      <c r="F684" s="193"/>
      <c r="G684" s="193"/>
      <c r="H684" s="193"/>
      <c r="I684" s="193"/>
      <c r="J684" s="193"/>
      <c r="K684" s="193"/>
      <c r="L684" s="193"/>
      <c r="M684" s="193"/>
      <c r="N684" s="193"/>
      <c r="O684" s="193"/>
      <c r="P684" s="193"/>
      <c r="Q684" s="193"/>
      <c r="R684" s="193"/>
      <c r="S684" s="193"/>
      <c r="T684" s="194"/>
      <c r="U684" s="182"/>
      <c r="V684" s="157"/>
    </row>
    <row r="685" spans="1:84" s="127" customFormat="1" ht="17.45" customHeight="1" x14ac:dyDescent="0.2">
      <c r="A685" s="98"/>
      <c r="B685" s="40"/>
      <c r="C685" s="192" t="s">
        <v>74</v>
      </c>
      <c r="D685" s="193"/>
      <c r="E685" s="193"/>
      <c r="F685" s="193"/>
      <c r="G685" s="193"/>
      <c r="H685" s="193"/>
      <c r="I685" s="193"/>
      <c r="J685" s="193"/>
      <c r="K685" s="193"/>
      <c r="L685" s="193"/>
      <c r="M685" s="193"/>
      <c r="N685" s="193"/>
      <c r="O685" s="193"/>
      <c r="P685" s="193"/>
      <c r="Q685" s="193"/>
      <c r="R685" s="193"/>
      <c r="S685" s="193"/>
      <c r="T685" s="194"/>
      <c r="U685" s="182"/>
      <c r="V685" s="157"/>
    </row>
    <row r="686" spans="1:84" s="127" customFormat="1" ht="17.45" customHeight="1" x14ac:dyDescent="0.2">
      <c r="A686" s="98"/>
      <c r="B686" s="40"/>
      <c r="C686" s="192" t="s">
        <v>148</v>
      </c>
      <c r="D686" s="193"/>
      <c r="E686" s="193"/>
      <c r="F686" s="193"/>
      <c r="G686" s="193"/>
      <c r="H686" s="193"/>
      <c r="I686" s="193"/>
      <c r="J686" s="193"/>
      <c r="K686" s="193"/>
      <c r="L686" s="193"/>
      <c r="M686" s="193"/>
      <c r="N686" s="193"/>
      <c r="O686" s="193"/>
      <c r="P686" s="193"/>
      <c r="Q686" s="193"/>
      <c r="R686" s="193"/>
      <c r="S686" s="193"/>
      <c r="T686" s="194"/>
      <c r="U686" s="182"/>
      <c r="V686" s="157"/>
    </row>
    <row r="687" spans="1:84" s="127" customFormat="1" ht="18" customHeight="1" x14ac:dyDescent="0.2">
      <c r="A687" s="98"/>
      <c r="B687" s="40"/>
      <c r="C687" s="192" t="s">
        <v>149</v>
      </c>
      <c r="D687" s="193"/>
      <c r="E687" s="193"/>
      <c r="F687" s="193"/>
      <c r="G687" s="193"/>
      <c r="H687" s="193"/>
      <c r="I687" s="193"/>
      <c r="J687" s="193"/>
      <c r="K687" s="193"/>
      <c r="L687" s="193"/>
      <c r="M687" s="193"/>
      <c r="N687" s="193"/>
      <c r="O687" s="193"/>
      <c r="P687" s="193"/>
      <c r="Q687" s="193"/>
      <c r="R687" s="193"/>
      <c r="S687" s="193"/>
      <c r="T687" s="194"/>
      <c r="U687" s="182"/>
      <c r="V687" s="157"/>
    </row>
    <row r="688" spans="1:84" s="127" customFormat="1" ht="18" customHeight="1" x14ac:dyDescent="0.2">
      <c r="A688" s="98"/>
      <c r="B688" s="40"/>
      <c r="C688" s="192" t="s">
        <v>150</v>
      </c>
      <c r="D688" s="193"/>
      <c r="E688" s="193"/>
      <c r="F688" s="193"/>
      <c r="G688" s="193"/>
      <c r="H688" s="193"/>
      <c r="I688" s="193"/>
      <c r="J688" s="193"/>
      <c r="K688" s="193"/>
      <c r="L688" s="193"/>
      <c r="M688" s="193"/>
      <c r="N688" s="193"/>
      <c r="O688" s="193"/>
      <c r="P688" s="193"/>
      <c r="Q688" s="193"/>
      <c r="R688" s="193"/>
      <c r="S688" s="193"/>
      <c r="T688" s="194"/>
      <c r="U688" s="182"/>
      <c r="V688" s="157"/>
    </row>
    <row r="689" spans="1:84" s="127" customFormat="1" ht="18" customHeight="1" x14ac:dyDescent="0.2">
      <c r="A689" s="98"/>
      <c r="B689" s="40"/>
      <c r="C689" s="195" t="s">
        <v>151</v>
      </c>
      <c r="D689" s="196"/>
      <c r="E689" s="196"/>
      <c r="F689" s="196"/>
      <c r="G689" s="196"/>
      <c r="H689" s="196"/>
      <c r="I689" s="196"/>
      <c r="J689" s="196"/>
      <c r="K689" s="196"/>
      <c r="L689" s="196"/>
      <c r="M689" s="196"/>
      <c r="N689" s="196"/>
      <c r="O689" s="196"/>
      <c r="P689" s="196"/>
      <c r="Q689" s="196"/>
      <c r="R689" s="196"/>
      <c r="S689" s="196"/>
      <c r="T689" s="197"/>
      <c r="U689" s="182"/>
      <c r="V689" s="157"/>
    </row>
    <row r="690" spans="1:84" s="10" customFormat="1" ht="18" customHeight="1" x14ac:dyDescent="0.2">
      <c r="A690" s="40"/>
      <c r="B690" s="49">
        <v>80195</v>
      </c>
      <c r="C690" s="50"/>
      <c r="D690" s="204" t="s">
        <v>1</v>
      </c>
      <c r="E690" s="77" t="s">
        <v>90</v>
      </c>
      <c r="F690" s="41">
        <f>G690+P690</f>
        <v>336033</v>
      </c>
      <c r="G690" s="42">
        <f>H690+K690+L690+M690</f>
        <v>336033</v>
      </c>
      <c r="H690" s="43">
        <f>SUM(I690:J690)</f>
        <v>261628</v>
      </c>
      <c r="I690" s="39">
        <v>7000</v>
      </c>
      <c r="J690" s="39">
        <v>254628</v>
      </c>
      <c r="K690" s="39"/>
      <c r="L690" s="43">
        <v>74405</v>
      </c>
      <c r="M690" s="39"/>
      <c r="N690" s="54"/>
      <c r="O690" s="55"/>
      <c r="P690" s="38"/>
      <c r="Q690" s="39"/>
      <c r="R690" s="54"/>
      <c r="S690" s="54"/>
      <c r="T690" s="54"/>
      <c r="U690" s="177"/>
      <c r="V690" s="156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</row>
    <row r="691" spans="1:84" s="15" customFormat="1" ht="18" customHeight="1" x14ac:dyDescent="0.2">
      <c r="A691" s="40"/>
      <c r="B691" s="40"/>
      <c r="C691" s="48"/>
      <c r="D691" s="205"/>
      <c r="E691" s="77" t="s">
        <v>91</v>
      </c>
      <c r="F691" s="41">
        <f>G691+P691</f>
        <v>9800</v>
      </c>
      <c r="G691" s="42">
        <f>H691+K691+L691+M691</f>
        <v>9800</v>
      </c>
      <c r="H691" s="43">
        <f>SUM(I691:J691)</f>
        <v>9800</v>
      </c>
      <c r="I691" s="43"/>
      <c r="J691" s="43">
        <f>J695+J699+J703</f>
        <v>9800</v>
      </c>
      <c r="K691" s="43"/>
      <c r="L691" s="43"/>
      <c r="M691" s="43"/>
      <c r="N691" s="128"/>
      <c r="O691" s="89"/>
      <c r="P691" s="42"/>
      <c r="Q691" s="43"/>
      <c r="R691" s="128"/>
      <c r="S691" s="128"/>
      <c r="T691" s="128"/>
      <c r="U691" s="180"/>
      <c r="V691" s="156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</row>
    <row r="692" spans="1:84" s="15" customFormat="1" ht="18" customHeight="1" x14ac:dyDescent="0.2">
      <c r="A692" s="40"/>
      <c r="B692" s="40"/>
      <c r="C692" s="48"/>
      <c r="D692" s="205"/>
      <c r="E692" s="77" t="s">
        <v>92</v>
      </c>
      <c r="F692" s="41"/>
      <c r="G692" s="42"/>
      <c r="H692" s="43"/>
      <c r="I692" s="43"/>
      <c r="J692" s="43"/>
      <c r="K692" s="43"/>
      <c r="L692" s="43"/>
      <c r="M692" s="43"/>
      <c r="N692" s="128"/>
      <c r="O692" s="89"/>
      <c r="P692" s="42"/>
      <c r="Q692" s="43"/>
      <c r="R692" s="128"/>
      <c r="S692" s="128"/>
      <c r="T692" s="128"/>
      <c r="U692" s="180"/>
      <c r="V692" s="156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</row>
    <row r="693" spans="1:84" s="20" customFormat="1" ht="18" customHeight="1" x14ac:dyDescent="0.2">
      <c r="A693" s="73"/>
      <c r="B693" s="73"/>
      <c r="C693" s="44"/>
      <c r="D693" s="206"/>
      <c r="E693" s="78" t="s">
        <v>93</v>
      </c>
      <c r="F693" s="45">
        <f>F690-F691+F692</f>
        <v>326233</v>
      </c>
      <c r="G693" s="46">
        <f>G690-G691+G692</f>
        <v>326233</v>
      </c>
      <c r="H693" s="45">
        <f>H690-H691+H692</f>
        <v>251828</v>
      </c>
      <c r="I693" s="61">
        <f>I690-I691+I692</f>
        <v>7000</v>
      </c>
      <c r="J693" s="61">
        <f>J690-J691+J692</f>
        <v>244828</v>
      </c>
      <c r="K693" s="45"/>
      <c r="L693" s="61">
        <f>L690-L691+L692</f>
        <v>74405</v>
      </c>
      <c r="M693" s="61"/>
      <c r="N693" s="45"/>
      <c r="O693" s="47"/>
      <c r="P693" s="46"/>
      <c r="Q693" s="45"/>
      <c r="R693" s="45"/>
      <c r="S693" s="61"/>
      <c r="T693" s="61"/>
      <c r="U693" s="178"/>
      <c r="V693" s="156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</row>
    <row r="694" spans="1:84" s="6" customFormat="1" ht="18" customHeight="1" x14ac:dyDescent="0.2">
      <c r="A694" s="48"/>
      <c r="B694" s="48"/>
      <c r="C694" s="48">
        <v>4210</v>
      </c>
      <c r="D694" s="201" t="s">
        <v>45</v>
      </c>
      <c r="E694" s="77" t="s">
        <v>90</v>
      </c>
      <c r="F694" s="41">
        <f>G694+P694</f>
        <v>7811</v>
      </c>
      <c r="G694" s="42">
        <f>H694+K694+L694+M694</f>
        <v>7811</v>
      </c>
      <c r="H694" s="43">
        <f>SUM(I694:J694)</f>
        <v>7811</v>
      </c>
      <c r="I694" s="43"/>
      <c r="J694" s="43">
        <v>7811</v>
      </c>
      <c r="K694" s="43"/>
      <c r="L694" s="43"/>
      <c r="M694" s="43"/>
      <c r="N694" s="43"/>
      <c r="O694" s="56"/>
      <c r="P694" s="57"/>
      <c r="Q694" s="43"/>
      <c r="R694" s="43"/>
      <c r="S694" s="43"/>
      <c r="T694" s="43"/>
      <c r="U694" s="181"/>
      <c r="V694" s="156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</row>
    <row r="695" spans="1:84" s="15" customFormat="1" ht="18" customHeight="1" x14ac:dyDescent="0.2">
      <c r="A695" s="40"/>
      <c r="B695" s="40"/>
      <c r="C695" s="48"/>
      <c r="D695" s="202"/>
      <c r="E695" s="77" t="s">
        <v>91</v>
      </c>
      <c r="F695" s="41">
        <f>G695+P695</f>
        <v>3000</v>
      </c>
      <c r="G695" s="42">
        <f>H695+K695+L695+M695</f>
        <v>3000</v>
      </c>
      <c r="H695" s="43">
        <f>SUM(I695:J695)</f>
        <v>3000</v>
      </c>
      <c r="I695" s="43"/>
      <c r="J695" s="43">
        <v>3000</v>
      </c>
      <c r="K695" s="43"/>
      <c r="L695" s="43"/>
      <c r="M695" s="43"/>
      <c r="N695" s="43"/>
      <c r="O695" s="56"/>
      <c r="P695" s="42"/>
      <c r="Q695" s="43"/>
      <c r="R695" s="43"/>
      <c r="S695" s="43"/>
      <c r="T695" s="43"/>
      <c r="U695" s="177"/>
      <c r="V695" s="156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</row>
    <row r="696" spans="1:84" s="15" customFormat="1" ht="18" customHeight="1" x14ac:dyDescent="0.2">
      <c r="A696" s="40"/>
      <c r="B696" s="40"/>
      <c r="C696" s="48"/>
      <c r="D696" s="202"/>
      <c r="E696" s="77" t="s">
        <v>92</v>
      </c>
      <c r="F696" s="41"/>
      <c r="G696" s="42"/>
      <c r="H696" s="43"/>
      <c r="I696" s="43"/>
      <c r="J696" s="43"/>
      <c r="K696" s="43"/>
      <c r="L696" s="43"/>
      <c r="M696" s="43"/>
      <c r="N696" s="43"/>
      <c r="O696" s="56"/>
      <c r="P696" s="42"/>
      <c r="Q696" s="43"/>
      <c r="R696" s="43"/>
      <c r="S696" s="43"/>
      <c r="T696" s="43"/>
      <c r="U696" s="177"/>
      <c r="V696" s="15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</row>
    <row r="697" spans="1:84" s="20" customFormat="1" ht="18" customHeight="1" x14ac:dyDescent="0.2">
      <c r="A697" s="73"/>
      <c r="B697" s="73"/>
      <c r="C697" s="44"/>
      <c r="D697" s="203"/>
      <c r="E697" s="78" t="s">
        <v>93</v>
      </c>
      <c r="F697" s="45">
        <f>F694-F695+F696</f>
        <v>4811</v>
      </c>
      <c r="G697" s="46">
        <f>G694-G695+G696</f>
        <v>4811</v>
      </c>
      <c r="H697" s="45">
        <f>H694-H695+H696</f>
        <v>4811</v>
      </c>
      <c r="I697" s="45"/>
      <c r="J697" s="45">
        <f>J694-J695+J696</f>
        <v>4811</v>
      </c>
      <c r="K697" s="45"/>
      <c r="L697" s="45"/>
      <c r="M697" s="45"/>
      <c r="N697" s="45"/>
      <c r="O697" s="47"/>
      <c r="P697" s="46"/>
      <c r="Q697" s="45"/>
      <c r="R697" s="45"/>
      <c r="S697" s="61"/>
      <c r="T697" s="61"/>
      <c r="U697" s="178"/>
      <c r="V697" s="156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</row>
    <row r="698" spans="1:84" s="1" customFormat="1" ht="18" customHeight="1" x14ac:dyDescent="0.2">
      <c r="A698" s="48"/>
      <c r="B698" s="48"/>
      <c r="C698" s="48">
        <v>4220</v>
      </c>
      <c r="D698" s="201" t="s">
        <v>97</v>
      </c>
      <c r="E698" s="77" t="s">
        <v>90</v>
      </c>
      <c r="F698" s="41">
        <f>G698+P698</f>
        <v>1000</v>
      </c>
      <c r="G698" s="42">
        <f>H698+K698+L698+M698</f>
        <v>1000</v>
      </c>
      <c r="H698" s="43">
        <f>SUM(I698:J698)</f>
        <v>1000</v>
      </c>
      <c r="I698" s="43"/>
      <c r="J698" s="43">
        <v>1000</v>
      </c>
      <c r="K698" s="43"/>
      <c r="L698" s="43"/>
      <c r="M698" s="43"/>
      <c r="N698" s="43"/>
      <c r="O698" s="56"/>
      <c r="P698" s="57"/>
      <c r="Q698" s="43"/>
      <c r="R698" s="43"/>
      <c r="S698" s="43"/>
      <c r="T698" s="43"/>
      <c r="U698" s="178"/>
      <c r="V698" s="156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</row>
    <row r="699" spans="1:84" s="15" customFormat="1" ht="18" customHeight="1" x14ac:dyDescent="0.2">
      <c r="A699" s="40"/>
      <c r="B699" s="40"/>
      <c r="C699" s="48"/>
      <c r="D699" s="202"/>
      <c r="E699" s="77" t="s">
        <v>91</v>
      </c>
      <c r="F699" s="41">
        <f>G699+P699</f>
        <v>1000</v>
      </c>
      <c r="G699" s="42">
        <f>H699+K699+L699+M699</f>
        <v>1000</v>
      </c>
      <c r="H699" s="43">
        <f>SUM(I699:J699)</f>
        <v>1000</v>
      </c>
      <c r="I699" s="43"/>
      <c r="J699" s="43">
        <v>1000</v>
      </c>
      <c r="K699" s="43"/>
      <c r="L699" s="43"/>
      <c r="M699" s="43"/>
      <c r="N699" s="43"/>
      <c r="O699" s="56"/>
      <c r="P699" s="42"/>
      <c r="Q699" s="43"/>
      <c r="R699" s="43"/>
      <c r="S699" s="43"/>
      <c r="T699" s="43"/>
      <c r="U699" s="177"/>
      <c r="V699" s="156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</row>
    <row r="700" spans="1:84" s="15" customFormat="1" ht="18" customHeight="1" x14ac:dyDescent="0.2">
      <c r="A700" s="40"/>
      <c r="B700" s="40"/>
      <c r="C700" s="48"/>
      <c r="D700" s="202"/>
      <c r="E700" s="77" t="s">
        <v>92</v>
      </c>
      <c r="F700" s="41"/>
      <c r="G700" s="42"/>
      <c r="H700" s="43"/>
      <c r="I700" s="43"/>
      <c r="J700" s="43"/>
      <c r="K700" s="43"/>
      <c r="L700" s="43"/>
      <c r="M700" s="43"/>
      <c r="N700" s="43"/>
      <c r="O700" s="56"/>
      <c r="P700" s="42"/>
      <c r="Q700" s="43"/>
      <c r="R700" s="43"/>
      <c r="S700" s="43"/>
      <c r="T700" s="43"/>
      <c r="U700" s="177"/>
      <c r="V700" s="156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</row>
    <row r="701" spans="1:84" s="20" customFormat="1" ht="18" customHeight="1" x14ac:dyDescent="0.2">
      <c r="A701" s="73"/>
      <c r="B701" s="73"/>
      <c r="C701" s="44"/>
      <c r="D701" s="203"/>
      <c r="E701" s="78" t="s">
        <v>93</v>
      </c>
      <c r="F701" s="45">
        <f>F698-F699+F700</f>
        <v>0</v>
      </c>
      <c r="G701" s="46">
        <f>G698-G699+G700</f>
        <v>0</v>
      </c>
      <c r="H701" s="45">
        <f>H698-H699+H700</f>
        <v>0</v>
      </c>
      <c r="I701" s="45"/>
      <c r="J701" s="45">
        <f>J698-J699+J700</f>
        <v>0</v>
      </c>
      <c r="K701" s="45"/>
      <c r="L701" s="45"/>
      <c r="M701" s="45"/>
      <c r="N701" s="45"/>
      <c r="O701" s="47"/>
      <c r="P701" s="46"/>
      <c r="Q701" s="45"/>
      <c r="R701" s="45"/>
      <c r="S701" s="61"/>
      <c r="T701" s="61"/>
      <c r="U701" s="178"/>
      <c r="V701" s="156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</row>
    <row r="702" spans="1:84" s="16" customFormat="1" ht="16.5" customHeight="1" x14ac:dyDescent="0.2">
      <c r="A702" s="48"/>
      <c r="B702" s="48"/>
      <c r="C702" s="48">
        <v>4300</v>
      </c>
      <c r="D702" s="201" t="s">
        <v>48</v>
      </c>
      <c r="E702" s="77" t="s">
        <v>90</v>
      </c>
      <c r="F702" s="41">
        <f>G702+P702</f>
        <v>15000</v>
      </c>
      <c r="G702" s="42">
        <f>H702+K702+L702+M702</f>
        <v>15000</v>
      </c>
      <c r="H702" s="43">
        <f>SUM(I702:J702)</f>
        <v>15000</v>
      </c>
      <c r="I702" s="43"/>
      <c r="J702" s="43">
        <v>15000</v>
      </c>
      <c r="K702" s="43"/>
      <c r="L702" s="43"/>
      <c r="M702" s="43"/>
      <c r="N702" s="43"/>
      <c r="O702" s="56"/>
      <c r="P702" s="57"/>
      <c r="Q702" s="43"/>
      <c r="R702" s="43"/>
      <c r="S702" s="43"/>
      <c r="T702" s="43"/>
      <c r="U702" s="181"/>
      <c r="V702" s="156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</row>
    <row r="703" spans="1:84" s="16" customFormat="1" ht="16.5" customHeight="1" x14ac:dyDescent="0.2">
      <c r="A703" s="40"/>
      <c r="B703" s="40"/>
      <c r="C703" s="48"/>
      <c r="D703" s="202"/>
      <c r="E703" s="77" t="s">
        <v>91</v>
      </c>
      <c r="F703" s="41">
        <f>G703+P703</f>
        <v>5800</v>
      </c>
      <c r="G703" s="42">
        <f>H703+K703+L703+M703</f>
        <v>5800</v>
      </c>
      <c r="H703" s="43">
        <f>SUM(I703:J703)</f>
        <v>5800</v>
      </c>
      <c r="I703" s="43"/>
      <c r="J703" s="43">
        <v>5800</v>
      </c>
      <c r="K703" s="43"/>
      <c r="L703" s="43"/>
      <c r="M703" s="43"/>
      <c r="N703" s="43"/>
      <c r="O703" s="56"/>
      <c r="P703" s="42"/>
      <c r="Q703" s="43"/>
      <c r="R703" s="43"/>
      <c r="S703" s="43"/>
      <c r="T703" s="43"/>
      <c r="U703" s="177"/>
      <c r="V703" s="156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</row>
    <row r="704" spans="1:84" s="16" customFormat="1" ht="16.5" customHeight="1" x14ac:dyDescent="0.2">
      <c r="A704" s="40"/>
      <c r="B704" s="40"/>
      <c r="C704" s="48"/>
      <c r="D704" s="202"/>
      <c r="E704" s="77" t="s">
        <v>92</v>
      </c>
      <c r="F704" s="41"/>
      <c r="G704" s="42"/>
      <c r="H704" s="43"/>
      <c r="I704" s="43"/>
      <c r="J704" s="43"/>
      <c r="K704" s="43"/>
      <c r="L704" s="43"/>
      <c r="M704" s="43"/>
      <c r="N704" s="43"/>
      <c r="O704" s="56"/>
      <c r="P704" s="42"/>
      <c r="Q704" s="43"/>
      <c r="R704" s="43"/>
      <c r="S704" s="43"/>
      <c r="T704" s="43"/>
      <c r="U704" s="177"/>
      <c r="V704" s="156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</row>
    <row r="705" spans="1:84" s="20" customFormat="1" ht="16.5" customHeight="1" x14ac:dyDescent="0.2">
      <c r="A705" s="73"/>
      <c r="B705" s="73"/>
      <c r="C705" s="44"/>
      <c r="D705" s="203"/>
      <c r="E705" s="78" t="s">
        <v>93</v>
      </c>
      <c r="F705" s="45">
        <f>F702-F703+F704</f>
        <v>9200</v>
      </c>
      <c r="G705" s="46">
        <f>G702-G703+G704</f>
        <v>9200</v>
      </c>
      <c r="H705" s="45">
        <f>H702-H703+H704</f>
        <v>9200</v>
      </c>
      <c r="I705" s="45"/>
      <c r="J705" s="45">
        <f>J702-J703+J704</f>
        <v>9200</v>
      </c>
      <c r="K705" s="45"/>
      <c r="L705" s="45"/>
      <c r="M705" s="45"/>
      <c r="N705" s="45"/>
      <c r="O705" s="47"/>
      <c r="P705" s="46"/>
      <c r="Q705" s="45"/>
      <c r="R705" s="45"/>
      <c r="S705" s="61"/>
      <c r="T705" s="61"/>
      <c r="U705" s="178"/>
      <c r="V705" s="156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</row>
    <row r="706" spans="1:84" s="127" customFormat="1" ht="18" customHeight="1" x14ac:dyDescent="0.2">
      <c r="A706" s="98"/>
      <c r="B706" s="98"/>
      <c r="C706" s="198" t="s">
        <v>98</v>
      </c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  <c r="T706" s="200"/>
      <c r="U706" s="182"/>
      <c r="V706" s="157"/>
    </row>
    <row r="707" spans="1:84" s="127" customFormat="1" ht="18" customHeight="1" x14ac:dyDescent="0.2">
      <c r="A707" s="98"/>
      <c r="B707" s="40"/>
      <c r="C707" s="192" t="s">
        <v>393</v>
      </c>
      <c r="D707" s="193"/>
      <c r="E707" s="193"/>
      <c r="F707" s="193"/>
      <c r="G707" s="193"/>
      <c r="H707" s="193"/>
      <c r="I707" s="193"/>
      <c r="J707" s="193"/>
      <c r="K707" s="193"/>
      <c r="L707" s="193"/>
      <c r="M707" s="193"/>
      <c r="N707" s="193"/>
      <c r="O707" s="193"/>
      <c r="P707" s="193"/>
      <c r="Q707" s="193"/>
      <c r="R707" s="193"/>
      <c r="S707" s="193"/>
      <c r="T707" s="194"/>
      <c r="U707" s="182"/>
      <c r="V707" s="157"/>
    </row>
    <row r="708" spans="1:84" s="127" customFormat="1" ht="18" customHeight="1" x14ac:dyDescent="0.2">
      <c r="A708" s="98"/>
      <c r="B708" s="40"/>
      <c r="C708" s="192" t="s">
        <v>202</v>
      </c>
      <c r="D708" s="193"/>
      <c r="E708" s="193"/>
      <c r="F708" s="193"/>
      <c r="G708" s="193"/>
      <c r="H708" s="193"/>
      <c r="I708" s="193"/>
      <c r="J708" s="193"/>
      <c r="K708" s="193"/>
      <c r="L708" s="193"/>
      <c r="M708" s="193"/>
      <c r="N708" s="193"/>
      <c r="O708" s="193"/>
      <c r="P708" s="193"/>
      <c r="Q708" s="193"/>
      <c r="R708" s="193"/>
      <c r="S708" s="193"/>
      <c r="T708" s="194"/>
      <c r="U708" s="182"/>
      <c r="V708" s="157"/>
    </row>
    <row r="709" spans="1:84" s="127" customFormat="1" ht="18" customHeight="1" x14ac:dyDescent="0.2">
      <c r="A709" s="98"/>
      <c r="B709" s="40"/>
      <c r="C709" s="192" t="s">
        <v>203</v>
      </c>
      <c r="D709" s="193"/>
      <c r="E709" s="193"/>
      <c r="F709" s="193"/>
      <c r="G709" s="193"/>
      <c r="H709" s="193"/>
      <c r="I709" s="193"/>
      <c r="J709" s="193"/>
      <c r="K709" s="193"/>
      <c r="L709" s="193"/>
      <c r="M709" s="193"/>
      <c r="N709" s="193"/>
      <c r="O709" s="193"/>
      <c r="P709" s="193"/>
      <c r="Q709" s="193"/>
      <c r="R709" s="193"/>
      <c r="S709" s="193"/>
      <c r="T709" s="194"/>
      <c r="U709" s="182"/>
      <c r="V709" s="157"/>
    </row>
    <row r="710" spans="1:84" s="127" customFormat="1" ht="18" customHeight="1" x14ac:dyDescent="0.2">
      <c r="A710" s="98"/>
      <c r="B710" s="40"/>
      <c r="C710" s="195" t="s">
        <v>204</v>
      </c>
      <c r="D710" s="196"/>
      <c r="E710" s="196"/>
      <c r="F710" s="196"/>
      <c r="G710" s="196"/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7"/>
      <c r="U710" s="182"/>
      <c r="V710" s="157"/>
    </row>
    <row r="711" spans="1:84" s="1" customFormat="1" ht="18" customHeight="1" x14ac:dyDescent="0.2">
      <c r="A711" s="51">
        <v>851</v>
      </c>
      <c r="B711" s="51"/>
      <c r="C711" s="116"/>
      <c r="D711" s="207" t="s">
        <v>17</v>
      </c>
      <c r="E711" s="75" t="s">
        <v>90</v>
      </c>
      <c r="F711" s="28">
        <f>G711+P711</f>
        <v>1852037.48</v>
      </c>
      <c r="G711" s="29">
        <f>H711+K711+L711+M711</f>
        <v>1652037.48</v>
      </c>
      <c r="H711" s="30">
        <f>SUM(I711:J711)</f>
        <v>824567.48</v>
      </c>
      <c r="I711" s="30">
        <v>276200</v>
      </c>
      <c r="J711" s="30">
        <v>548367.48</v>
      </c>
      <c r="K711" s="30">
        <v>822470</v>
      </c>
      <c r="L711" s="30">
        <v>5000</v>
      </c>
      <c r="M711" s="52"/>
      <c r="N711" s="52"/>
      <c r="O711" s="147"/>
      <c r="P711" s="31">
        <f t="shared" ref="P711" si="34">Q711+S711+T711</f>
        <v>200000</v>
      </c>
      <c r="Q711" s="30"/>
      <c r="R711" s="52"/>
      <c r="S711" s="52"/>
      <c r="T711" s="30">
        <v>200000</v>
      </c>
      <c r="U711" s="177"/>
      <c r="V711" s="156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</row>
    <row r="712" spans="1:84" s="15" customFormat="1" ht="18" customHeight="1" x14ac:dyDescent="0.2">
      <c r="A712" s="27"/>
      <c r="B712" s="27"/>
      <c r="C712" s="72"/>
      <c r="D712" s="208"/>
      <c r="E712" s="75" t="s">
        <v>91</v>
      </c>
      <c r="F712" s="28">
        <f>G712+P712</f>
        <v>23000</v>
      </c>
      <c r="G712" s="31">
        <f>H712+K712+L712+M712</f>
        <v>23000</v>
      </c>
      <c r="H712" s="32">
        <f>SUM(I712:J712)</f>
        <v>8000</v>
      </c>
      <c r="I712" s="32"/>
      <c r="J712" s="32">
        <f t="shared" ref="J712" si="35">J716</f>
        <v>8000</v>
      </c>
      <c r="K712" s="32">
        <f>K716</f>
        <v>15000</v>
      </c>
      <c r="L712" s="32"/>
      <c r="M712" s="53"/>
      <c r="N712" s="53"/>
      <c r="O712" s="148"/>
      <c r="P712" s="31"/>
      <c r="Q712" s="32"/>
      <c r="R712" s="53"/>
      <c r="S712" s="53"/>
      <c r="T712" s="32"/>
      <c r="U712" s="180"/>
      <c r="V712" s="156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</row>
    <row r="713" spans="1:84" s="15" customFormat="1" ht="18" customHeight="1" x14ac:dyDescent="0.2">
      <c r="A713" s="27"/>
      <c r="B713" s="27"/>
      <c r="C713" s="72"/>
      <c r="D713" s="208"/>
      <c r="E713" s="75" t="s">
        <v>92</v>
      </c>
      <c r="F713" s="28"/>
      <c r="G713" s="31"/>
      <c r="H713" s="32"/>
      <c r="I713" s="32"/>
      <c r="J713" s="32"/>
      <c r="K713" s="32"/>
      <c r="L713" s="32"/>
      <c r="M713" s="53"/>
      <c r="N713" s="53"/>
      <c r="O713" s="148"/>
      <c r="P713" s="31"/>
      <c r="Q713" s="32"/>
      <c r="R713" s="53"/>
      <c r="S713" s="53"/>
      <c r="T713" s="32"/>
      <c r="U713" s="180"/>
      <c r="V713" s="156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</row>
    <row r="714" spans="1:84" s="20" customFormat="1" ht="18" customHeight="1" x14ac:dyDescent="0.2">
      <c r="A714" s="72"/>
      <c r="B714" s="72"/>
      <c r="C714" s="33"/>
      <c r="D714" s="209"/>
      <c r="E714" s="76" t="s">
        <v>93</v>
      </c>
      <c r="F714" s="34">
        <f t="shared" ref="F714:L714" si="36">F711-F712+F713</f>
        <v>1829037.48</v>
      </c>
      <c r="G714" s="35">
        <f t="shared" si="36"/>
        <v>1629037.48</v>
      </c>
      <c r="H714" s="34">
        <f t="shared" si="36"/>
        <v>816567.48</v>
      </c>
      <c r="I714" s="34">
        <f t="shared" si="36"/>
        <v>276200</v>
      </c>
      <c r="J714" s="34">
        <f t="shared" si="36"/>
        <v>540367.48</v>
      </c>
      <c r="K714" s="34">
        <f t="shared" si="36"/>
        <v>807470</v>
      </c>
      <c r="L714" s="34">
        <f t="shared" si="36"/>
        <v>5000</v>
      </c>
      <c r="M714" s="34"/>
      <c r="N714" s="34"/>
      <c r="O714" s="36"/>
      <c r="P714" s="34">
        <f>P711-P712+P713</f>
        <v>200000</v>
      </c>
      <c r="Q714" s="34"/>
      <c r="R714" s="34"/>
      <c r="S714" s="87"/>
      <c r="T714" s="87">
        <f>T711-T712+T713</f>
        <v>200000</v>
      </c>
      <c r="U714" s="178"/>
      <c r="V714" s="156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</row>
    <row r="715" spans="1:84" s="20" customFormat="1" ht="18" customHeight="1" x14ac:dyDescent="0.2">
      <c r="A715" s="40"/>
      <c r="B715" s="49">
        <v>85149</v>
      </c>
      <c r="C715" s="50"/>
      <c r="D715" s="204" t="s">
        <v>30</v>
      </c>
      <c r="E715" s="77" t="s">
        <v>90</v>
      </c>
      <c r="F715" s="37">
        <f>G715+P715</f>
        <v>33000</v>
      </c>
      <c r="G715" s="38">
        <f>H715+K715+L715+M715</f>
        <v>33000</v>
      </c>
      <c r="H715" s="39">
        <f>SUM(I715:J715)</f>
        <v>8000</v>
      </c>
      <c r="I715" s="39"/>
      <c r="J715" s="39">
        <v>8000</v>
      </c>
      <c r="K715" s="43">
        <v>25000</v>
      </c>
      <c r="L715" s="54"/>
      <c r="M715" s="54"/>
      <c r="N715" s="54"/>
      <c r="O715" s="55"/>
      <c r="P715" s="59"/>
      <c r="Q715" s="54"/>
      <c r="R715" s="54"/>
      <c r="S715" s="54"/>
      <c r="T715" s="54"/>
      <c r="U715" s="180"/>
      <c r="V715" s="156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</row>
    <row r="716" spans="1:84" s="20" customFormat="1" ht="18" customHeight="1" x14ac:dyDescent="0.2">
      <c r="A716" s="40"/>
      <c r="B716" s="40"/>
      <c r="C716" s="48"/>
      <c r="D716" s="205"/>
      <c r="E716" s="77" t="s">
        <v>91</v>
      </c>
      <c r="F716" s="41">
        <f>G716+P716</f>
        <v>23000</v>
      </c>
      <c r="G716" s="42">
        <f>H716+K716+L716+M716</f>
        <v>23000</v>
      </c>
      <c r="H716" s="43">
        <f>SUM(I716:J716)</f>
        <v>8000</v>
      </c>
      <c r="I716" s="43"/>
      <c r="J716" s="43">
        <f>J720+J724+J728+J732</f>
        <v>8000</v>
      </c>
      <c r="K716" s="43">
        <f>K720+K724+K728+K732</f>
        <v>15000</v>
      </c>
      <c r="L716" s="128"/>
      <c r="M716" s="128"/>
      <c r="N716" s="128"/>
      <c r="O716" s="89"/>
      <c r="P716" s="57"/>
      <c r="Q716" s="128"/>
      <c r="R716" s="128"/>
      <c r="S716" s="128"/>
      <c r="T716" s="128"/>
      <c r="U716" s="180"/>
      <c r="V716" s="15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</row>
    <row r="717" spans="1:84" s="20" customFormat="1" ht="18" customHeight="1" x14ac:dyDescent="0.2">
      <c r="A717" s="40"/>
      <c r="B717" s="40"/>
      <c r="C717" s="48"/>
      <c r="D717" s="205"/>
      <c r="E717" s="77" t="s">
        <v>92</v>
      </c>
      <c r="F717" s="41"/>
      <c r="G717" s="42"/>
      <c r="H717" s="43"/>
      <c r="I717" s="43"/>
      <c r="J717" s="43"/>
      <c r="K717" s="43"/>
      <c r="L717" s="128"/>
      <c r="M717" s="128"/>
      <c r="N717" s="128"/>
      <c r="O717" s="89"/>
      <c r="P717" s="57"/>
      <c r="Q717" s="128"/>
      <c r="R717" s="128"/>
      <c r="S717" s="128"/>
      <c r="T717" s="128"/>
      <c r="U717" s="180"/>
      <c r="V717" s="156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</row>
    <row r="718" spans="1:84" s="20" customFormat="1" ht="18" customHeight="1" x14ac:dyDescent="0.2">
      <c r="A718" s="73"/>
      <c r="B718" s="73"/>
      <c r="C718" s="44"/>
      <c r="D718" s="206"/>
      <c r="E718" s="78" t="s">
        <v>93</v>
      </c>
      <c r="F718" s="45">
        <f t="shared" ref="F718:K718" si="37">F715-F716+F717</f>
        <v>10000</v>
      </c>
      <c r="G718" s="46">
        <f t="shared" si="37"/>
        <v>10000</v>
      </c>
      <c r="H718" s="45">
        <f t="shared" si="37"/>
        <v>0</v>
      </c>
      <c r="I718" s="61"/>
      <c r="J718" s="61">
        <f t="shared" si="37"/>
        <v>0</v>
      </c>
      <c r="K718" s="61">
        <f t="shared" si="37"/>
        <v>10000</v>
      </c>
      <c r="L718" s="45"/>
      <c r="M718" s="45"/>
      <c r="N718" s="45"/>
      <c r="O718" s="47"/>
      <c r="P718" s="46"/>
      <c r="Q718" s="45"/>
      <c r="R718" s="45"/>
      <c r="S718" s="61"/>
      <c r="T718" s="61"/>
      <c r="U718" s="178"/>
      <c r="V718" s="156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</row>
    <row r="719" spans="1:84" s="1" customFormat="1" ht="43.5" customHeight="1" x14ac:dyDescent="0.2">
      <c r="A719" s="48"/>
      <c r="B719" s="48"/>
      <c r="C719" s="48">
        <v>2360</v>
      </c>
      <c r="D719" s="201" t="s">
        <v>106</v>
      </c>
      <c r="E719" s="77" t="s">
        <v>90</v>
      </c>
      <c r="F719" s="41">
        <f>G719+P719</f>
        <v>25000</v>
      </c>
      <c r="G719" s="42">
        <f>H719+K719+L719+M719</f>
        <v>25000</v>
      </c>
      <c r="H719" s="43"/>
      <c r="I719" s="43"/>
      <c r="J719" s="43"/>
      <c r="K719" s="43">
        <v>25000</v>
      </c>
      <c r="L719" s="43"/>
      <c r="M719" s="43"/>
      <c r="N719" s="43"/>
      <c r="O719" s="56"/>
      <c r="P719" s="57"/>
      <c r="Q719" s="43"/>
      <c r="R719" s="43"/>
      <c r="S719" s="43"/>
      <c r="T719" s="43"/>
      <c r="U719" s="178"/>
      <c r="V719" s="156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</row>
    <row r="720" spans="1:84" s="15" customFormat="1" ht="43.5" customHeight="1" x14ac:dyDescent="0.2">
      <c r="A720" s="40"/>
      <c r="B720" s="40"/>
      <c r="C720" s="48"/>
      <c r="D720" s="202"/>
      <c r="E720" s="77" t="s">
        <v>91</v>
      </c>
      <c r="F720" s="41">
        <f>G720+P720</f>
        <v>15000</v>
      </c>
      <c r="G720" s="42">
        <f>H720+K720+L720+M720</f>
        <v>15000</v>
      </c>
      <c r="H720" s="43"/>
      <c r="I720" s="43"/>
      <c r="J720" s="43"/>
      <c r="K720" s="43">
        <v>15000</v>
      </c>
      <c r="L720" s="43"/>
      <c r="M720" s="43"/>
      <c r="N720" s="43"/>
      <c r="O720" s="56"/>
      <c r="P720" s="42"/>
      <c r="Q720" s="43"/>
      <c r="R720" s="43"/>
      <c r="S720" s="43"/>
      <c r="T720" s="43"/>
      <c r="U720" s="177"/>
      <c r="V720" s="156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</row>
    <row r="721" spans="1:84" s="15" customFormat="1" ht="43.5" customHeight="1" x14ac:dyDescent="0.2">
      <c r="A721" s="40"/>
      <c r="B721" s="40"/>
      <c r="C721" s="48"/>
      <c r="D721" s="202"/>
      <c r="E721" s="77" t="s">
        <v>92</v>
      </c>
      <c r="F721" s="41"/>
      <c r="G721" s="42"/>
      <c r="H721" s="43"/>
      <c r="I721" s="43"/>
      <c r="J721" s="43"/>
      <c r="K721" s="43"/>
      <c r="L721" s="43"/>
      <c r="M721" s="43"/>
      <c r="N721" s="43"/>
      <c r="O721" s="56"/>
      <c r="P721" s="42"/>
      <c r="Q721" s="43"/>
      <c r="R721" s="43"/>
      <c r="S721" s="43"/>
      <c r="T721" s="43"/>
      <c r="U721" s="177"/>
      <c r="V721" s="156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</row>
    <row r="722" spans="1:84" s="20" customFormat="1" ht="43.5" customHeight="1" x14ac:dyDescent="0.2">
      <c r="A722" s="73"/>
      <c r="B722" s="73"/>
      <c r="C722" s="44"/>
      <c r="D722" s="203"/>
      <c r="E722" s="78" t="s">
        <v>93</v>
      </c>
      <c r="F722" s="45">
        <f>F719-F720+F721</f>
        <v>10000</v>
      </c>
      <c r="G722" s="46">
        <f>G719-G720+G721</f>
        <v>10000</v>
      </c>
      <c r="H722" s="45"/>
      <c r="I722" s="45"/>
      <c r="J722" s="45"/>
      <c r="K722" s="45">
        <f>K719-K720+K721</f>
        <v>10000</v>
      </c>
      <c r="L722" s="45"/>
      <c r="M722" s="45"/>
      <c r="N722" s="45"/>
      <c r="O722" s="47"/>
      <c r="P722" s="46"/>
      <c r="Q722" s="45"/>
      <c r="R722" s="45"/>
      <c r="S722" s="61"/>
      <c r="T722" s="61"/>
      <c r="U722" s="178"/>
      <c r="V722" s="156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</row>
    <row r="723" spans="1:84" s="9" customFormat="1" ht="18" customHeight="1" x14ac:dyDescent="0.2">
      <c r="A723" s="48"/>
      <c r="B723" s="48"/>
      <c r="C723" s="48">
        <v>4190</v>
      </c>
      <c r="D723" s="201" t="s">
        <v>122</v>
      </c>
      <c r="E723" s="77" t="s">
        <v>90</v>
      </c>
      <c r="F723" s="41">
        <f>G723+P723</f>
        <v>1500</v>
      </c>
      <c r="G723" s="42">
        <f>H723+K723+L723+M723</f>
        <v>1500</v>
      </c>
      <c r="H723" s="43">
        <f>SUM(I723:J723)</f>
        <v>1500</v>
      </c>
      <c r="I723" s="43"/>
      <c r="J723" s="43">
        <v>1500</v>
      </c>
      <c r="K723" s="43"/>
      <c r="L723" s="43"/>
      <c r="M723" s="43"/>
      <c r="N723" s="43"/>
      <c r="O723" s="56"/>
      <c r="P723" s="57"/>
      <c r="Q723" s="43"/>
      <c r="R723" s="43"/>
      <c r="S723" s="43"/>
      <c r="T723" s="43"/>
      <c r="U723" s="178"/>
      <c r="V723" s="156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</row>
    <row r="724" spans="1:84" s="15" customFormat="1" ht="18" customHeight="1" x14ac:dyDescent="0.2">
      <c r="A724" s="40"/>
      <c r="B724" s="40"/>
      <c r="C724" s="48"/>
      <c r="D724" s="202"/>
      <c r="E724" s="77" t="s">
        <v>91</v>
      </c>
      <c r="F724" s="41">
        <f>G724+P724</f>
        <v>1500</v>
      </c>
      <c r="G724" s="42">
        <f>H724+K724+L724+M724</f>
        <v>1500</v>
      </c>
      <c r="H724" s="43">
        <f>SUM(I724:J724)</f>
        <v>1500</v>
      </c>
      <c r="I724" s="43"/>
      <c r="J724" s="43">
        <v>1500</v>
      </c>
      <c r="K724" s="43"/>
      <c r="L724" s="43"/>
      <c r="M724" s="43"/>
      <c r="N724" s="43"/>
      <c r="O724" s="56"/>
      <c r="P724" s="42"/>
      <c r="Q724" s="43"/>
      <c r="R724" s="43"/>
      <c r="S724" s="43"/>
      <c r="T724" s="43"/>
      <c r="U724" s="177"/>
      <c r="V724" s="156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</row>
    <row r="725" spans="1:84" s="15" customFormat="1" ht="18" customHeight="1" x14ac:dyDescent="0.2">
      <c r="A725" s="40"/>
      <c r="B725" s="40"/>
      <c r="C725" s="48"/>
      <c r="D725" s="202"/>
      <c r="E725" s="77" t="s">
        <v>92</v>
      </c>
      <c r="F725" s="41"/>
      <c r="G725" s="42"/>
      <c r="H725" s="43"/>
      <c r="I725" s="43"/>
      <c r="J725" s="43"/>
      <c r="K725" s="43"/>
      <c r="L725" s="43"/>
      <c r="M725" s="43"/>
      <c r="N725" s="43"/>
      <c r="O725" s="56"/>
      <c r="P725" s="42"/>
      <c r="Q725" s="43"/>
      <c r="R725" s="43"/>
      <c r="S725" s="43"/>
      <c r="T725" s="43"/>
      <c r="U725" s="177"/>
      <c r="V725" s="156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</row>
    <row r="726" spans="1:84" s="20" customFormat="1" ht="18" customHeight="1" x14ac:dyDescent="0.2">
      <c r="A726" s="73"/>
      <c r="B726" s="73"/>
      <c r="C726" s="44"/>
      <c r="D726" s="203"/>
      <c r="E726" s="78" t="s">
        <v>93</v>
      </c>
      <c r="F726" s="45">
        <f>F723-F724+F725</f>
        <v>0</v>
      </c>
      <c r="G726" s="46">
        <f>G723-G724+G725</f>
        <v>0</v>
      </c>
      <c r="H726" s="45">
        <f>H723-H724+H725</f>
        <v>0</v>
      </c>
      <c r="I726" s="45"/>
      <c r="J726" s="45">
        <f>J723-J724+J725</f>
        <v>0</v>
      </c>
      <c r="K726" s="45"/>
      <c r="L726" s="45"/>
      <c r="M726" s="45"/>
      <c r="N726" s="45"/>
      <c r="O726" s="47"/>
      <c r="P726" s="46"/>
      <c r="Q726" s="45"/>
      <c r="R726" s="45"/>
      <c r="S726" s="61"/>
      <c r="T726" s="61"/>
      <c r="U726" s="178"/>
      <c r="V726" s="15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</row>
    <row r="727" spans="1:84" s="9" customFormat="1" ht="18" customHeight="1" x14ac:dyDescent="0.2">
      <c r="A727" s="48"/>
      <c r="B727" s="48"/>
      <c r="C727" s="48">
        <v>4210</v>
      </c>
      <c r="D727" s="201" t="s">
        <v>45</v>
      </c>
      <c r="E727" s="77" t="s">
        <v>90</v>
      </c>
      <c r="F727" s="41">
        <f>G727+P727</f>
        <v>1500</v>
      </c>
      <c r="G727" s="42">
        <f>H727+K727+L727+M727</f>
        <v>1500</v>
      </c>
      <c r="H727" s="43">
        <f>SUM(I727:J727)</f>
        <v>1500</v>
      </c>
      <c r="I727" s="43"/>
      <c r="J727" s="43">
        <v>1500</v>
      </c>
      <c r="K727" s="43"/>
      <c r="L727" s="43"/>
      <c r="M727" s="43"/>
      <c r="N727" s="43"/>
      <c r="O727" s="56"/>
      <c r="P727" s="57"/>
      <c r="Q727" s="43"/>
      <c r="R727" s="43"/>
      <c r="S727" s="43"/>
      <c r="T727" s="43"/>
      <c r="U727" s="178"/>
      <c r="V727" s="156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</row>
    <row r="728" spans="1:84" s="15" customFormat="1" ht="18" customHeight="1" x14ac:dyDescent="0.2">
      <c r="A728" s="40"/>
      <c r="B728" s="40"/>
      <c r="C728" s="48"/>
      <c r="D728" s="202"/>
      <c r="E728" s="77" t="s">
        <v>91</v>
      </c>
      <c r="F728" s="41">
        <f>G728+P728</f>
        <v>1500</v>
      </c>
      <c r="G728" s="42">
        <f>H728+K728+L728+M728</f>
        <v>1500</v>
      </c>
      <c r="H728" s="43">
        <f>SUM(I728:J728)</f>
        <v>1500</v>
      </c>
      <c r="I728" s="43"/>
      <c r="J728" s="43">
        <v>1500</v>
      </c>
      <c r="K728" s="43"/>
      <c r="L728" s="43"/>
      <c r="M728" s="43"/>
      <c r="N728" s="43"/>
      <c r="O728" s="56"/>
      <c r="P728" s="42"/>
      <c r="Q728" s="43"/>
      <c r="R728" s="43"/>
      <c r="S728" s="43"/>
      <c r="T728" s="43"/>
      <c r="U728" s="177"/>
      <c r="V728" s="156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</row>
    <row r="729" spans="1:84" s="15" customFormat="1" ht="18" customHeight="1" x14ac:dyDescent="0.2">
      <c r="A729" s="40"/>
      <c r="B729" s="40"/>
      <c r="C729" s="48"/>
      <c r="D729" s="202"/>
      <c r="E729" s="77" t="s">
        <v>92</v>
      </c>
      <c r="F729" s="41"/>
      <c r="G729" s="42"/>
      <c r="H729" s="43"/>
      <c r="I729" s="43"/>
      <c r="J729" s="43"/>
      <c r="K729" s="43"/>
      <c r="L729" s="43"/>
      <c r="M729" s="43"/>
      <c r="N729" s="43"/>
      <c r="O729" s="56"/>
      <c r="P729" s="42"/>
      <c r="Q729" s="43"/>
      <c r="R729" s="43"/>
      <c r="S729" s="43"/>
      <c r="T729" s="43"/>
      <c r="U729" s="177"/>
      <c r="V729" s="156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</row>
    <row r="730" spans="1:84" s="20" customFormat="1" ht="18" customHeight="1" x14ac:dyDescent="0.2">
      <c r="A730" s="73"/>
      <c r="B730" s="73"/>
      <c r="C730" s="44"/>
      <c r="D730" s="203"/>
      <c r="E730" s="78" t="s">
        <v>93</v>
      </c>
      <c r="F730" s="45">
        <f>F727-F728+F729</f>
        <v>0</v>
      </c>
      <c r="G730" s="46">
        <f>G727-G728+G729</f>
        <v>0</v>
      </c>
      <c r="H730" s="45">
        <f>H727-H728+H729</f>
        <v>0</v>
      </c>
      <c r="I730" s="45"/>
      <c r="J730" s="45">
        <f>J727-J728+J729</f>
        <v>0</v>
      </c>
      <c r="K730" s="45"/>
      <c r="L730" s="45"/>
      <c r="M730" s="45"/>
      <c r="N730" s="45"/>
      <c r="O730" s="47"/>
      <c r="P730" s="46"/>
      <c r="Q730" s="45"/>
      <c r="R730" s="45"/>
      <c r="S730" s="61"/>
      <c r="T730" s="61"/>
      <c r="U730" s="178"/>
      <c r="V730" s="156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</row>
    <row r="731" spans="1:84" s="9" customFormat="1" ht="18" customHeight="1" x14ac:dyDescent="0.2">
      <c r="A731" s="48"/>
      <c r="B731" s="48"/>
      <c r="C731" s="48">
        <v>4300</v>
      </c>
      <c r="D731" s="201" t="s">
        <v>48</v>
      </c>
      <c r="E731" s="77" t="s">
        <v>90</v>
      </c>
      <c r="F731" s="41">
        <f>G731+P731</f>
        <v>5000</v>
      </c>
      <c r="G731" s="42">
        <f>H731+K731+L731+M731</f>
        <v>5000</v>
      </c>
      <c r="H731" s="43">
        <f>SUM(I731:J731)</f>
        <v>5000</v>
      </c>
      <c r="I731" s="43"/>
      <c r="J731" s="43">
        <v>5000</v>
      </c>
      <c r="K731" s="43"/>
      <c r="L731" s="43"/>
      <c r="M731" s="43"/>
      <c r="N731" s="43"/>
      <c r="O731" s="56"/>
      <c r="P731" s="57"/>
      <c r="Q731" s="43"/>
      <c r="R731" s="43"/>
      <c r="S731" s="43"/>
      <c r="T731" s="43"/>
      <c r="U731" s="178"/>
      <c r="V731" s="156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</row>
    <row r="732" spans="1:84" s="15" customFormat="1" ht="18" customHeight="1" x14ac:dyDescent="0.2">
      <c r="A732" s="40"/>
      <c r="B732" s="40"/>
      <c r="C732" s="48"/>
      <c r="D732" s="202"/>
      <c r="E732" s="77" t="s">
        <v>91</v>
      </c>
      <c r="F732" s="41">
        <f>G732+P732</f>
        <v>5000</v>
      </c>
      <c r="G732" s="42">
        <f>H732+K732+L732+M732</f>
        <v>5000</v>
      </c>
      <c r="H732" s="43">
        <f>SUM(I732:J732)</f>
        <v>5000</v>
      </c>
      <c r="I732" s="43"/>
      <c r="J732" s="43">
        <v>5000</v>
      </c>
      <c r="K732" s="43"/>
      <c r="L732" s="43"/>
      <c r="M732" s="43"/>
      <c r="N732" s="43"/>
      <c r="O732" s="56"/>
      <c r="P732" s="42"/>
      <c r="Q732" s="43"/>
      <c r="R732" s="43"/>
      <c r="S732" s="43"/>
      <c r="T732" s="43"/>
      <c r="U732" s="177"/>
      <c r="V732" s="156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</row>
    <row r="733" spans="1:84" s="15" customFormat="1" ht="18" customHeight="1" x14ac:dyDescent="0.2">
      <c r="A733" s="40"/>
      <c r="B733" s="40"/>
      <c r="C733" s="48"/>
      <c r="D733" s="202"/>
      <c r="E733" s="77" t="s">
        <v>92</v>
      </c>
      <c r="F733" s="41"/>
      <c r="G733" s="42"/>
      <c r="H733" s="43"/>
      <c r="I733" s="43"/>
      <c r="J733" s="43"/>
      <c r="K733" s="43"/>
      <c r="L733" s="43"/>
      <c r="M733" s="43"/>
      <c r="N733" s="43"/>
      <c r="O733" s="56"/>
      <c r="P733" s="42"/>
      <c r="Q733" s="43"/>
      <c r="R733" s="43"/>
      <c r="S733" s="43"/>
      <c r="T733" s="43"/>
      <c r="U733" s="177"/>
      <c r="V733" s="156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</row>
    <row r="734" spans="1:84" s="20" customFormat="1" ht="18" customHeight="1" x14ac:dyDescent="0.2">
      <c r="A734" s="73"/>
      <c r="B734" s="73"/>
      <c r="C734" s="44"/>
      <c r="D734" s="203"/>
      <c r="E734" s="78" t="s">
        <v>93</v>
      </c>
      <c r="F734" s="45">
        <f>F731-F732+F733</f>
        <v>0</v>
      </c>
      <c r="G734" s="46">
        <f>G731-G732+G733</f>
        <v>0</v>
      </c>
      <c r="H734" s="45">
        <f>H731-H732+H733</f>
        <v>0</v>
      </c>
      <c r="I734" s="45"/>
      <c r="J734" s="45">
        <f>J731-J732+J733</f>
        <v>0</v>
      </c>
      <c r="K734" s="45"/>
      <c r="L734" s="45"/>
      <c r="M734" s="45"/>
      <c r="N734" s="45"/>
      <c r="O734" s="47"/>
      <c r="P734" s="46"/>
      <c r="Q734" s="45"/>
      <c r="R734" s="45"/>
      <c r="S734" s="61"/>
      <c r="T734" s="61"/>
      <c r="U734" s="178"/>
      <c r="V734" s="156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</row>
    <row r="735" spans="1:84" s="127" customFormat="1" ht="18" customHeight="1" x14ac:dyDescent="0.2">
      <c r="A735" s="98"/>
      <c r="B735" s="98"/>
      <c r="C735" s="198" t="s">
        <v>98</v>
      </c>
      <c r="D735" s="199"/>
      <c r="E735" s="199"/>
      <c r="F735" s="199"/>
      <c r="G735" s="199"/>
      <c r="H735" s="199"/>
      <c r="I735" s="199"/>
      <c r="J735" s="199"/>
      <c r="K735" s="199"/>
      <c r="L735" s="199"/>
      <c r="M735" s="199"/>
      <c r="N735" s="199"/>
      <c r="O735" s="199"/>
      <c r="P735" s="199"/>
      <c r="Q735" s="199"/>
      <c r="R735" s="199"/>
      <c r="S735" s="199"/>
      <c r="T735" s="200"/>
      <c r="U735" s="182"/>
      <c r="V735" s="157"/>
    </row>
    <row r="736" spans="1:84" s="127" customFormat="1" ht="18" customHeight="1" x14ac:dyDescent="0.2">
      <c r="A736" s="98"/>
      <c r="B736" s="40"/>
      <c r="C736" s="192" t="s">
        <v>206</v>
      </c>
      <c r="D736" s="193"/>
      <c r="E736" s="193"/>
      <c r="F736" s="193"/>
      <c r="G736" s="193"/>
      <c r="H736" s="193"/>
      <c r="I736" s="193"/>
      <c r="J736" s="193"/>
      <c r="K736" s="193"/>
      <c r="L736" s="193"/>
      <c r="M736" s="193"/>
      <c r="N736" s="193"/>
      <c r="O736" s="193"/>
      <c r="P736" s="193"/>
      <c r="Q736" s="193"/>
      <c r="R736" s="193"/>
      <c r="S736" s="193"/>
      <c r="T736" s="194"/>
      <c r="U736" s="182"/>
      <c r="V736" s="157"/>
    </row>
    <row r="737" spans="1:84" s="127" customFormat="1" ht="18" customHeight="1" x14ac:dyDescent="0.2">
      <c r="A737" s="98"/>
      <c r="B737" s="40"/>
      <c r="C737" s="192" t="s">
        <v>207</v>
      </c>
      <c r="D737" s="193"/>
      <c r="E737" s="193"/>
      <c r="F737" s="193"/>
      <c r="G737" s="193"/>
      <c r="H737" s="193"/>
      <c r="I737" s="193"/>
      <c r="J737" s="193"/>
      <c r="K737" s="193"/>
      <c r="L737" s="193"/>
      <c r="M737" s="193"/>
      <c r="N737" s="193"/>
      <c r="O737" s="193"/>
      <c r="P737" s="193"/>
      <c r="Q737" s="193"/>
      <c r="R737" s="193"/>
      <c r="S737" s="193"/>
      <c r="T737" s="194"/>
      <c r="U737" s="182"/>
      <c r="V737" s="157"/>
    </row>
    <row r="738" spans="1:84" s="127" customFormat="1" ht="18" customHeight="1" x14ac:dyDescent="0.2">
      <c r="A738" s="98"/>
      <c r="B738" s="40"/>
      <c r="C738" s="192" t="s">
        <v>208</v>
      </c>
      <c r="D738" s="193"/>
      <c r="E738" s="193"/>
      <c r="F738" s="193"/>
      <c r="G738" s="193"/>
      <c r="H738" s="193"/>
      <c r="I738" s="193"/>
      <c r="J738" s="193"/>
      <c r="K738" s="193"/>
      <c r="L738" s="193"/>
      <c r="M738" s="193"/>
      <c r="N738" s="193"/>
      <c r="O738" s="193"/>
      <c r="P738" s="193"/>
      <c r="Q738" s="193"/>
      <c r="R738" s="193"/>
      <c r="S738" s="193"/>
      <c r="T738" s="194"/>
      <c r="U738" s="182"/>
      <c r="V738" s="157"/>
    </row>
    <row r="739" spans="1:84" s="127" customFormat="1" ht="18" customHeight="1" x14ac:dyDescent="0.2">
      <c r="A739" s="98"/>
      <c r="B739" s="40"/>
      <c r="C739" s="192" t="s">
        <v>209</v>
      </c>
      <c r="D739" s="193"/>
      <c r="E739" s="193"/>
      <c r="F739" s="193"/>
      <c r="G739" s="193"/>
      <c r="H739" s="193"/>
      <c r="I739" s="193"/>
      <c r="J739" s="193"/>
      <c r="K739" s="193"/>
      <c r="L739" s="193"/>
      <c r="M739" s="193"/>
      <c r="N739" s="193"/>
      <c r="O739" s="193"/>
      <c r="P739" s="193"/>
      <c r="Q739" s="193"/>
      <c r="R739" s="193"/>
      <c r="S739" s="193"/>
      <c r="T739" s="194"/>
      <c r="U739" s="182"/>
      <c r="V739" s="157"/>
    </row>
    <row r="740" spans="1:84" s="127" customFormat="1" ht="18" customHeight="1" x14ac:dyDescent="0.2">
      <c r="A740" s="98"/>
      <c r="B740" s="40"/>
      <c r="C740" s="195" t="s">
        <v>210</v>
      </c>
      <c r="D740" s="196"/>
      <c r="E740" s="196"/>
      <c r="F740" s="196"/>
      <c r="G740" s="196"/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7"/>
      <c r="U740" s="182"/>
      <c r="V740" s="157"/>
    </row>
    <row r="741" spans="1:84" s="1" customFormat="1" ht="18" customHeight="1" x14ac:dyDescent="0.2">
      <c r="A741" s="51">
        <v>852</v>
      </c>
      <c r="B741" s="51"/>
      <c r="C741" s="116"/>
      <c r="D741" s="207" t="s">
        <v>31</v>
      </c>
      <c r="E741" s="81" t="s">
        <v>90</v>
      </c>
      <c r="F741" s="66">
        <f>G741+P741</f>
        <v>8640994.0199999996</v>
      </c>
      <c r="G741" s="29">
        <f>H741+K741+L741+M741</f>
        <v>8640994.0199999996</v>
      </c>
      <c r="H741" s="30">
        <f>SUM(I741:J741)</f>
        <v>5973657.7999999998</v>
      </c>
      <c r="I741" s="30">
        <v>3881087.78</v>
      </c>
      <c r="J741" s="30">
        <v>2092570.02</v>
      </c>
      <c r="K741" s="30">
        <v>20000</v>
      </c>
      <c r="L741" s="30">
        <v>2647336.2200000002</v>
      </c>
      <c r="M741" s="30"/>
      <c r="N741" s="52"/>
      <c r="O741" s="147"/>
      <c r="P741" s="29"/>
      <c r="Q741" s="30"/>
      <c r="R741" s="30"/>
      <c r="S741" s="52"/>
      <c r="T741" s="52"/>
      <c r="U741" s="177"/>
      <c r="V741" s="156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</row>
    <row r="742" spans="1:84" s="15" customFormat="1" ht="18" customHeight="1" x14ac:dyDescent="0.2">
      <c r="A742" s="27"/>
      <c r="B742" s="27"/>
      <c r="C742" s="72"/>
      <c r="D742" s="208"/>
      <c r="E742" s="75" t="s">
        <v>91</v>
      </c>
      <c r="F742" s="28">
        <f>G742+P742</f>
        <v>704259</v>
      </c>
      <c r="G742" s="31">
        <f>H742+K742+L742+M742</f>
        <v>704259</v>
      </c>
      <c r="H742" s="32">
        <f>SUM(I742:J742)</f>
        <v>538259</v>
      </c>
      <c r="I742" s="32">
        <f>I746+I777+I788+I799+I810+I864+I910+I921</f>
        <v>462539</v>
      </c>
      <c r="J742" s="32">
        <f>J746+J777+J788+J799+J810+J864+J910+J921</f>
        <v>75720</v>
      </c>
      <c r="K742" s="32"/>
      <c r="L742" s="32">
        <f>L746+L777+L788+L799+L810+L864+L910+L921</f>
        <v>166000</v>
      </c>
      <c r="M742" s="32"/>
      <c r="N742" s="53"/>
      <c r="O742" s="148"/>
      <c r="P742" s="31"/>
      <c r="Q742" s="32"/>
      <c r="R742" s="32"/>
      <c r="S742" s="53"/>
      <c r="T742" s="53"/>
      <c r="U742" s="180"/>
      <c r="V742" s="156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</row>
    <row r="743" spans="1:84" s="15" customFormat="1" ht="18" customHeight="1" x14ac:dyDescent="0.2">
      <c r="A743" s="27"/>
      <c r="B743" s="27"/>
      <c r="C743" s="72"/>
      <c r="D743" s="94"/>
      <c r="E743" s="75" t="s">
        <v>92</v>
      </c>
      <c r="F743" s="28"/>
      <c r="G743" s="31"/>
      <c r="H743" s="32"/>
      <c r="I743" s="32"/>
      <c r="J743" s="32"/>
      <c r="K743" s="32"/>
      <c r="L743" s="32"/>
      <c r="M743" s="32"/>
      <c r="N743" s="53"/>
      <c r="O743" s="148"/>
      <c r="P743" s="31"/>
      <c r="Q743" s="32"/>
      <c r="R743" s="32"/>
      <c r="S743" s="53"/>
      <c r="T743" s="53"/>
      <c r="U743" s="180"/>
      <c r="V743" s="156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</row>
    <row r="744" spans="1:84" s="20" customFormat="1" ht="18" customHeight="1" x14ac:dyDescent="0.2">
      <c r="A744" s="72"/>
      <c r="B744" s="33"/>
      <c r="C744" s="33"/>
      <c r="D744" s="95"/>
      <c r="E744" s="76" t="s">
        <v>93</v>
      </c>
      <c r="F744" s="34">
        <f t="shared" ref="F744:K744" si="38">F741-F742+F743</f>
        <v>7936735.0199999996</v>
      </c>
      <c r="G744" s="35">
        <f t="shared" si="38"/>
        <v>7936735.0199999996</v>
      </c>
      <c r="H744" s="34">
        <f t="shared" si="38"/>
        <v>5435398.7999999998</v>
      </c>
      <c r="I744" s="87">
        <f t="shared" si="38"/>
        <v>3418548.78</v>
      </c>
      <c r="J744" s="87">
        <f t="shared" si="38"/>
        <v>2016850.02</v>
      </c>
      <c r="K744" s="87">
        <f t="shared" si="38"/>
        <v>20000</v>
      </c>
      <c r="L744" s="87">
        <f>L741-L742+L743</f>
        <v>2481336.2200000002</v>
      </c>
      <c r="M744" s="87"/>
      <c r="N744" s="34"/>
      <c r="O744" s="36"/>
      <c r="P744" s="35"/>
      <c r="Q744" s="87"/>
      <c r="R744" s="87"/>
      <c r="S744" s="87"/>
      <c r="T744" s="87"/>
      <c r="U744" s="178"/>
      <c r="V744" s="156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</row>
    <row r="745" spans="1:84" s="10" customFormat="1" ht="18" customHeight="1" x14ac:dyDescent="0.2">
      <c r="A745" s="40"/>
      <c r="B745" s="40">
        <v>85203</v>
      </c>
      <c r="C745" s="50"/>
      <c r="D745" s="90" t="s">
        <v>32</v>
      </c>
      <c r="E745" s="77" t="s">
        <v>90</v>
      </c>
      <c r="F745" s="37">
        <f>G745+P745</f>
        <v>53339</v>
      </c>
      <c r="G745" s="38">
        <f>H745+K745+L745+M745</f>
        <v>53339</v>
      </c>
      <c r="H745" s="39">
        <f>SUM(I745:J745)</f>
        <v>53014</v>
      </c>
      <c r="I745" s="54"/>
      <c r="J745" s="39">
        <v>53014</v>
      </c>
      <c r="K745" s="39"/>
      <c r="L745" s="43">
        <v>325</v>
      </c>
      <c r="M745" s="54"/>
      <c r="N745" s="54"/>
      <c r="O745" s="55"/>
      <c r="P745" s="42"/>
      <c r="Q745" s="39"/>
      <c r="R745" s="54"/>
      <c r="S745" s="54"/>
      <c r="T745" s="54"/>
      <c r="U745" s="177"/>
      <c r="V745" s="156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</row>
    <row r="746" spans="1:84" s="15" customFormat="1" ht="18" customHeight="1" x14ac:dyDescent="0.2">
      <c r="A746" s="40"/>
      <c r="B746" s="40"/>
      <c r="C746" s="48"/>
      <c r="D746" s="91"/>
      <c r="E746" s="77" t="s">
        <v>91</v>
      </c>
      <c r="F746" s="41">
        <f>G746+P746</f>
        <v>9500</v>
      </c>
      <c r="G746" s="42">
        <f>H746+K746+L746+M746</f>
        <v>9500</v>
      </c>
      <c r="H746" s="43">
        <f>SUM(I746:J746)</f>
        <v>9500</v>
      </c>
      <c r="I746" s="128"/>
      <c r="J746" s="43">
        <f>J750+J754+J758+J762+J766</f>
        <v>9500</v>
      </c>
      <c r="K746" s="43"/>
      <c r="L746" s="43"/>
      <c r="M746" s="128"/>
      <c r="N746" s="128"/>
      <c r="O746" s="89"/>
      <c r="P746" s="42"/>
      <c r="Q746" s="43"/>
      <c r="R746" s="128"/>
      <c r="S746" s="128"/>
      <c r="T746" s="128"/>
      <c r="U746" s="180"/>
      <c r="V746" s="15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</row>
    <row r="747" spans="1:84" s="15" customFormat="1" ht="18" customHeight="1" x14ac:dyDescent="0.2">
      <c r="A747" s="40"/>
      <c r="B747" s="40"/>
      <c r="C747" s="48"/>
      <c r="D747" s="91"/>
      <c r="E747" s="77" t="s">
        <v>92</v>
      </c>
      <c r="F747" s="41"/>
      <c r="G747" s="42"/>
      <c r="H747" s="43"/>
      <c r="I747" s="128"/>
      <c r="J747" s="43"/>
      <c r="K747" s="43"/>
      <c r="L747" s="43"/>
      <c r="M747" s="128"/>
      <c r="N747" s="128"/>
      <c r="O747" s="89"/>
      <c r="P747" s="42"/>
      <c r="Q747" s="43"/>
      <c r="R747" s="128"/>
      <c r="S747" s="128"/>
      <c r="T747" s="128"/>
      <c r="U747" s="180"/>
      <c r="V747" s="156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</row>
    <row r="748" spans="1:84" s="20" customFormat="1" ht="18" customHeight="1" x14ac:dyDescent="0.2">
      <c r="A748" s="73"/>
      <c r="B748" s="73"/>
      <c r="C748" s="44"/>
      <c r="D748" s="92"/>
      <c r="E748" s="78" t="s">
        <v>93</v>
      </c>
      <c r="F748" s="45">
        <f>F745-F746+F747</f>
        <v>43839</v>
      </c>
      <c r="G748" s="46">
        <f>G745-G746+G747</f>
        <v>43839</v>
      </c>
      <c r="H748" s="45">
        <f>H745-H746+H747</f>
        <v>43514</v>
      </c>
      <c r="I748" s="45"/>
      <c r="J748" s="45">
        <f>J745-J746+J747</f>
        <v>43514</v>
      </c>
      <c r="K748" s="45"/>
      <c r="L748" s="45">
        <f>L745-L746+L747</f>
        <v>325</v>
      </c>
      <c r="M748" s="45"/>
      <c r="N748" s="45"/>
      <c r="O748" s="47"/>
      <c r="P748" s="46"/>
      <c r="Q748" s="45"/>
      <c r="R748" s="45"/>
      <c r="S748" s="61"/>
      <c r="T748" s="61"/>
      <c r="U748" s="178"/>
      <c r="V748" s="156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</row>
    <row r="749" spans="1:84" s="1" customFormat="1" ht="18" customHeight="1" x14ac:dyDescent="0.2">
      <c r="A749" s="48"/>
      <c r="B749" s="48"/>
      <c r="C749" s="48">
        <v>4210</v>
      </c>
      <c r="D749" s="201" t="s">
        <v>45</v>
      </c>
      <c r="E749" s="77" t="s">
        <v>90</v>
      </c>
      <c r="F749" s="41">
        <f>G749+P749</f>
        <v>4500</v>
      </c>
      <c r="G749" s="42">
        <f>H749+K749+L749+M749</f>
        <v>4500</v>
      </c>
      <c r="H749" s="43">
        <f>SUM(I749:J749)</f>
        <v>4500</v>
      </c>
      <c r="I749" s="43"/>
      <c r="J749" s="43">
        <v>4500</v>
      </c>
      <c r="K749" s="43"/>
      <c r="L749" s="43"/>
      <c r="M749" s="43"/>
      <c r="N749" s="43"/>
      <c r="O749" s="56"/>
      <c r="P749" s="57"/>
      <c r="Q749" s="43"/>
      <c r="R749" s="43"/>
      <c r="S749" s="43"/>
      <c r="T749" s="43"/>
      <c r="U749" s="178"/>
      <c r="V749" s="156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</row>
    <row r="750" spans="1:84" s="15" customFormat="1" ht="18" customHeight="1" x14ac:dyDescent="0.2">
      <c r="A750" s="40"/>
      <c r="B750" s="40"/>
      <c r="C750" s="48"/>
      <c r="D750" s="202"/>
      <c r="E750" s="77" t="s">
        <v>91</v>
      </c>
      <c r="F750" s="41">
        <f>G750+P750</f>
        <v>1500</v>
      </c>
      <c r="G750" s="42">
        <f>H750+K750+L750+M750</f>
        <v>1500</v>
      </c>
      <c r="H750" s="43">
        <f>SUM(I750:J750)</f>
        <v>1500</v>
      </c>
      <c r="I750" s="43"/>
      <c r="J750" s="43">
        <v>1500</v>
      </c>
      <c r="K750" s="43"/>
      <c r="L750" s="43"/>
      <c r="M750" s="43"/>
      <c r="N750" s="43"/>
      <c r="O750" s="56"/>
      <c r="P750" s="42"/>
      <c r="Q750" s="43"/>
      <c r="R750" s="43"/>
      <c r="S750" s="43"/>
      <c r="T750" s="43"/>
      <c r="U750" s="177"/>
      <c r="V750" s="156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</row>
    <row r="751" spans="1:84" s="15" customFormat="1" ht="18" customHeight="1" x14ac:dyDescent="0.2">
      <c r="A751" s="40"/>
      <c r="B751" s="40"/>
      <c r="C751" s="48"/>
      <c r="D751" s="202"/>
      <c r="E751" s="77" t="s">
        <v>92</v>
      </c>
      <c r="F751" s="41"/>
      <c r="G751" s="42"/>
      <c r="H751" s="43"/>
      <c r="I751" s="43"/>
      <c r="J751" s="43"/>
      <c r="K751" s="43"/>
      <c r="L751" s="43"/>
      <c r="M751" s="43"/>
      <c r="N751" s="43"/>
      <c r="O751" s="56"/>
      <c r="P751" s="42"/>
      <c r="Q751" s="43"/>
      <c r="R751" s="43"/>
      <c r="S751" s="43"/>
      <c r="T751" s="43"/>
      <c r="U751" s="177"/>
      <c r="V751" s="156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</row>
    <row r="752" spans="1:84" s="20" customFormat="1" ht="18" customHeight="1" x14ac:dyDescent="0.2">
      <c r="A752" s="73"/>
      <c r="B752" s="73"/>
      <c r="C752" s="44"/>
      <c r="D752" s="203"/>
      <c r="E752" s="78" t="s">
        <v>93</v>
      </c>
      <c r="F752" s="45">
        <f>F749-F750+F751</f>
        <v>3000</v>
      </c>
      <c r="G752" s="46">
        <f>G749-G750+G751</f>
        <v>3000</v>
      </c>
      <c r="H752" s="45">
        <f>H749-H750+H751</f>
        <v>3000</v>
      </c>
      <c r="I752" s="45"/>
      <c r="J752" s="45">
        <f>J749-J750+J751</f>
        <v>3000</v>
      </c>
      <c r="K752" s="45"/>
      <c r="L752" s="45"/>
      <c r="M752" s="45"/>
      <c r="N752" s="45"/>
      <c r="O752" s="47"/>
      <c r="P752" s="46"/>
      <c r="Q752" s="45"/>
      <c r="R752" s="45"/>
      <c r="S752" s="61"/>
      <c r="T752" s="61"/>
      <c r="U752" s="178"/>
      <c r="V752" s="156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</row>
    <row r="753" spans="1:84" s="1" customFormat="1" ht="18" customHeight="1" x14ac:dyDescent="0.2">
      <c r="A753" s="48"/>
      <c r="B753" s="48"/>
      <c r="C753" s="48">
        <v>4220</v>
      </c>
      <c r="D753" s="201" t="s">
        <v>97</v>
      </c>
      <c r="E753" s="77" t="s">
        <v>90</v>
      </c>
      <c r="F753" s="41">
        <f>G753+P753</f>
        <v>2500</v>
      </c>
      <c r="G753" s="42">
        <f>H753+K753+L753+M753</f>
        <v>2500</v>
      </c>
      <c r="H753" s="43">
        <f>SUM(I753:J753)</f>
        <v>2500</v>
      </c>
      <c r="I753" s="43"/>
      <c r="J753" s="43">
        <v>2500</v>
      </c>
      <c r="K753" s="43"/>
      <c r="L753" s="43"/>
      <c r="M753" s="43"/>
      <c r="N753" s="43"/>
      <c r="O753" s="56"/>
      <c r="P753" s="57"/>
      <c r="Q753" s="43"/>
      <c r="R753" s="43"/>
      <c r="S753" s="43"/>
      <c r="T753" s="43"/>
      <c r="U753" s="178"/>
      <c r="V753" s="156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</row>
    <row r="754" spans="1:84" s="15" customFormat="1" ht="18" customHeight="1" x14ac:dyDescent="0.2">
      <c r="A754" s="40"/>
      <c r="B754" s="40"/>
      <c r="C754" s="48"/>
      <c r="D754" s="202"/>
      <c r="E754" s="77" t="s">
        <v>91</v>
      </c>
      <c r="F754" s="41">
        <f>G754+P754</f>
        <v>1500</v>
      </c>
      <c r="G754" s="42">
        <f>H754+K754+L754+M754</f>
        <v>1500</v>
      </c>
      <c r="H754" s="43">
        <f>SUM(I754:J754)</f>
        <v>1500</v>
      </c>
      <c r="I754" s="43"/>
      <c r="J754" s="43">
        <v>1500</v>
      </c>
      <c r="K754" s="43"/>
      <c r="L754" s="43"/>
      <c r="M754" s="43"/>
      <c r="N754" s="43"/>
      <c r="O754" s="56"/>
      <c r="P754" s="42"/>
      <c r="Q754" s="43"/>
      <c r="R754" s="43"/>
      <c r="S754" s="43"/>
      <c r="T754" s="43"/>
      <c r="U754" s="177"/>
      <c r="V754" s="156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</row>
    <row r="755" spans="1:84" s="15" customFormat="1" ht="18" customHeight="1" x14ac:dyDescent="0.2">
      <c r="A755" s="40"/>
      <c r="B755" s="40"/>
      <c r="C755" s="48"/>
      <c r="D755" s="202"/>
      <c r="E755" s="77" t="s">
        <v>92</v>
      </c>
      <c r="F755" s="41"/>
      <c r="G755" s="42"/>
      <c r="H755" s="43"/>
      <c r="I755" s="43"/>
      <c r="J755" s="43"/>
      <c r="K755" s="43"/>
      <c r="L755" s="43"/>
      <c r="M755" s="43"/>
      <c r="N755" s="43"/>
      <c r="O755" s="56"/>
      <c r="P755" s="42"/>
      <c r="Q755" s="43"/>
      <c r="R755" s="43"/>
      <c r="S755" s="43"/>
      <c r="T755" s="43"/>
      <c r="U755" s="177"/>
      <c r="V755" s="156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</row>
    <row r="756" spans="1:84" s="20" customFormat="1" ht="18" customHeight="1" x14ac:dyDescent="0.2">
      <c r="A756" s="73"/>
      <c r="B756" s="73"/>
      <c r="C756" s="44"/>
      <c r="D756" s="203"/>
      <c r="E756" s="78" t="s">
        <v>93</v>
      </c>
      <c r="F756" s="45">
        <f>F753-F754+F755</f>
        <v>1000</v>
      </c>
      <c r="G756" s="46">
        <f>G753-G754+G755</f>
        <v>1000</v>
      </c>
      <c r="H756" s="45">
        <f>H753-H754+H755</f>
        <v>1000</v>
      </c>
      <c r="I756" s="45"/>
      <c r="J756" s="45">
        <f>J753-J754+J755</f>
        <v>1000</v>
      </c>
      <c r="K756" s="45"/>
      <c r="L756" s="45"/>
      <c r="M756" s="45"/>
      <c r="N756" s="45"/>
      <c r="O756" s="47"/>
      <c r="P756" s="46"/>
      <c r="Q756" s="45"/>
      <c r="R756" s="45"/>
      <c r="S756" s="61"/>
      <c r="T756" s="61"/>
      <c r="U756" s="178"/>
      <c r="V756" s="1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</row>
    <row r="757" spans="1:84" s="1" customFormat="1" ht="15.95" customHeight="1" x14ac:dyDescent="0.2">
      <c r="A757" s="48"/>
      <c r="B757" s="48"/>
      <c r="C757" s="48">
        <v>4260</v>
      </c>
      <c r="D757" s="84" t="s">
        <v>46</v>
      </c>
      <c r="E757" s="77" t="s">
        <v>90</v>
      </c>
      <c r="F757" s="41">
        <f>G757+P757</f>
        <v>10400</v>
      </c>
      <c r="G757" s="42">
        <f>H757+K757+L757+M757</f>
        <v>10400</v>
      </c>
      <c r="H757" s="43">
        <f>SUM(I757:J757)</f>
        <v>10400</v>
      </c>
      <c r="I757" s="43"/>
      <c r="J757" s="43">
        <v>10400</v>
      </c>
      <c r="K757" s="43"/>
      <c r="L757" s="43"/>
      <c r="M757" s="43"/>
      <c r="N757" s="43"/>
      <c r="O757" s="56"/>
      <c r="P757" s="57"/>
      <c r="Q757" s="43"/>
      <c r="R757" s="43"/>
      <c r="S757" s="43"/>
      <c r="T757" s="43"/>
      <c r="U757" s="178"/>
      <c r="V757" s="156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</row>
    <row r="758" spans="1:84" s="15" customFormat="1" ht="15.95" customHeight="1" x14ac:dyDescent="0.2">
      <c r="A758" s="40"/>
      <c r="B758" s="40"/>
      <c r="C758" s="48"/>
      <c r="D758" s="85"/>
      <c r="E758" s="77" t="s">
        <v>91</v>
      </c>
      <c r="F758" s="41">
        <f>G758+P758</f>
        <v>3000</v>
      </c>
      <c r="G758" s="42">
        <f>H758+K758+L758+M758</f>
        <v>3000</v>
      </c>
      <c r="H758" s="43">
        <f>SUM(I758:J758)</f>
        <v>3000</v>
      </c>
      <c r="I758" s="43"/>
      <c r="J758" s="43">
        <v>3000</v>
      </c>
      <c r="K758" s="43"/>
      <c r="L758" s="43"/>
      <c r="M758" s="43"/>
      <c r="N758" s="43"/>
      <c r="O758" s="56"/>
      <c r="P758" s="42"/>
      <c r="Q758" s="43"/>
      <c r="R758" s="43"/>
      <c r="S758" s="43"/>
      <c r="T758" s="43"/>
      <c r="U758" s="177"/>
      <c r="V758" s="156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</row>
    <row r="759" spans="1:84" s="15" customFormat="1" ht="15.95" customHeight="1" x14ac:dyDescent="0.2">
      <c r="A759" s="40"/>
      <c r="B759" s="40"/>
      <c r="C759" s="48"/>
      <c r="D759" s="85"/>
      <c r="E759" s="77" t="s">
        <v>92</v>
      </c>
      <c r="F759" s="41"/>
      <c r="G759" s="42"/>
      <c r="H759" s="43"/>
      <c r="I759" s="43"/>
      <c r="J759" s="43"/>
      <c r="K759" s="43"/>
      <c r="L759" s="43"/>
      <c r="M759" s="43"/>
      <c r="N759" s="43"/>
      <c r="O759" s="56"/>
      <c r="P759" s="42"/>
      <c r="Q759" s="43"/>
      <c r="R759" s="43"/>
      <c r="S759" s="43"/>
      <c r="T759" s="43"/>
      <c r="U759" s="177"/>
      <c r="V759" s="156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</row>
    <row r="760" spans="1:84" s="20" customFormat="1" ht="15.95" customHeight="1" x14ac:dyDescent="0.2">
      <c r="A760" s="73"/>
      <c r="B760" s="73"/>
      <c r="C760" s="44"/>
      <c r="D760" s="86"/>
      <c r="E760" s="78" t="s">
        <v>93</v>
      </c>
      <c r="F760" s="45">
        <f>F757-F758+F759</f>
        <v>7400</v>
      </c>
      <c r="G760" s="46">
        <f>G757-G758+G759</f>
        <v>7400</v>
      </c>
      <c r="H760" s="45">
        <f>H757-H758+H759</f>
        <v>7400</v>
      </c>
      <c r="I760" s="45"/>
      <c r="J760" s="45">
        <f>J757-J758+J759</f>
        <v>7400</v>
      </c>
      <c r="K760" s="45"/>
      <c r="L760" s="45"/>
      <c r="M760" s="45"/>
      <c r="N760" s="45"/>
      <c r="O760" s="47"/>
      <c r="P760" s="46"/>
      <c r="Q760" s="45"/>
      <c r="R760" s="45"/>
      <c r="S760" s="61"/>
      <c r="T760" s="61"/>
      <c r="U760" s="178"/>
      <c r="V760" s="156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</row>
    <row r="761" spans="1:84" s="10" customFormat="1" ht="15.95" customHeight="1" x14ac:dyDescent="0.2">
      <c r="A761" s="48"/>
      <c r="B761" s="48"/>
      <c r="C761" s="48">
        <v>4270</v>
      </c>
      <c r="D761" s="201" t="s">
        <v>47</v>
      </c>
      <c r="E761" s="77" t="s">
        <v>90</v>
      </c>
      <c r="F761" s="41">
        <f>G761+P761</f>
        <v>3000</v>
      </c>
      <c r="G761" s="42">
        <f>H761+K761+L761+M761</f>
        <v>3000</v>
      </c>
      <c r="H761" s="43">
        <f>SUM(I761:J761)</f>
        <v>3000</v>
      </c>
      <c r="I761" s="43"/>
      <c r="J761" s="43">
        <v>3000</v>
      </c>
      <c r="K761" s="43"/>
      <c r="L761" s="43"/>
      <c r="M761" s="43"/>
      <c r="N761" s="43"/>
      <c r="O761" s="56"/>
      <c r="P761" s="57"/>
      <c r="Q761" s="43"/>
      <c r="R761" s="43"/>
      <c r="S761" s="43"/>
      <c r="T761" s="43"/>
      <c r="U761" s="178"/>
      <c r="V761" s="156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</row>
    <row r="762" spans="1:84" s="15" customFormat="1" ht="15.95" customHeight="1" x14ac:dyDescent="0.2">
      <c r="A762" s="40"/>
      <c r="B762" s="40"/>
      <c r="C762" s="48"/>
      <c r="D762" s="202"/>
      <c r="E762" s="77" t="s">
        <v>91</v>
      </c>
      <c r="F762" s="41">
        <f>G762+P762</f>
        <v>1000</v>
      </c>
      <c r="G762" s="42">
        <f>H762+K762+L762+M762</f>
        <v>1000</v>
      </c>
      <c r="H762" s="43">
        <f>SUM(I762:J762)</f>
        <v>1000</v>
      </c>
      <c r="I762" s="43"/>
      <c r="J762" s="43">
        <v>1000</v>
      </c>
      <c r="K762" s="43"/>
      <c r="L762" s="43"/>
      <c r="M762" s="43"/>
      <c r="N762" s="43"/>
      <c r="O762" s="56"/>
      <c r="P762" s="42"/>
      <c r="Q762" s="43"/>
      <c r="R762" s="43"/>
      <c r="S762" s="43"/>
      <c r="T762" s="43"/>
      <c r="U762" s="177"/>
      <c r="V762" s="156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</row>
    <row r="763" spans="1:84" s="15" customFormat="1" ht="15.95" customHeight="1" x14ac:dyDescent="0.2">
      <c r="A763" s="40"/>
      <c r="B763" s="40"/>
      <c r="C763" s="48"/>
      <c r="D763" s="202"/>
      <c r="E763" s="77" t="s">
        <v>92</v>
      </c>
      <c r="F763" s="41"/>
      <c r="G763" s="42"/>
      <c r="H763" s="43"/>
      <c r="I763" s="43"/>
      <c r="J763" s="43"/>
      <c r="K763" s="43"/>
      <c r="L763" s="43"/>
      <c r="M763" s="43"/>
      <c r="N763" s="43"/>
      <c r="O763" s="56"/>
      <c r="P763" s="42"/>
      <c r="Q763" s="43"/>
      <c r="R763" s="43"/>
      <c r="S763" s="43"/>
      <c r="T763" s="43"/>
      <c r="U763" s="177"/>
      <c r="V763" s="156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</row>
    <row r="764" spans="1:84" s="20" customFormat="1" ht="15.95" customHeight="1" x14ac:dyDescent="0.2">
      <c r="A764" s="73"/>
      <c r="B764" s="73"/>
      <c r="C764" s="44"/>
      <c r="D764" s="203"/>
      <c r="E764" s="78" t="s">
        <v>93</v>
      </c>
      <c r="F764" s="45">
        <f>F761-F762+F763</f>
        <v>2000</v>
      </c>
      <c r="G764" s="46">
        <f>G761-G762+G763</f>
        <v>2000</v>
      </c>
      <c r="H764" s="45">
        <f>H761-H762+H763</f>
        <v>2000</v>
      </c>
      <c r="I764" s="45"/>
      <c r="J764" s="45">
        <f>J761-J762+J763</f>
        <v>2000</v>
      </c>
      <c r="K764" s="45"/>
      <c r="L764" s="45"/>
      <c r="M764" s="45"/>
      <c r="N764" s="45"/>
      <c r="O764" s="47"/>
      <c r="P764" s="46"/>
      <c r="Q764" s="45"/>
      <c r="R764" s="45"/>
      <c r="S764" s="61"/>
      <c r="T764" s="61"/>
      <c r="U764" s="178"/>
      <c r="V764" s="156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</row>
    <row r="765" spans="1:84" s="20" customFormat="1" ht="15.95" customHeight="1" x14ac:dyDescent="0.2">
      <c r="A765" s="48"/>
      <c r="B765" s="48"/>
      <c r="C765" s="48">
        <v>4300</v>
      </c>
      <c r="D765" s="201" t="s">
        <v>48</v>
      </c>
      <c r="E765" s="77" t="s">
        <v>90</v>
      </c>
      <c r="F765" s="41">
        <f>G765+P765</f>
        <v>31414</v>
      </c>
      <c r="G765" s="42">
        <f>H765+K765+L765+M765</f>
        <v>31414</v>
      </c>
      <c r="H765" s="43">
        <f>SUM(I765:J765)</f>
        <v>31414</v>
      </c>
      <c r="I765" s="43"/>
      <c r="J765" s="43">
        <v>31414</v>
      </c>
      <c r="K765" s="43"/>
      <c r="L765" s="43"/>
      <c r="M765" s="43"/>
      <c r="N765" s="43"/>
      <c r="O765" s="56"/>
      <c r="P765" s="57"/>
      <c r="Q765" s="43"/>
      <c r="R765" s="43"/>
      <c r="S765" s="43"/>
      <c r="T765" s="43"/>
      <c r="U765" s="178"/>
      <c r="V765" s="156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</row>
    <row r="766" spans="1:84" s="20" customFormat="1" ht="15.95" customHeight="1" x14ac:dyDescent="0.2">
      <c r="A766" s="40"/>
      <c r="B766" s="40"/>
      <c r="C766" s="48"/>
      <c r="D766" s="202"/>
      <c r="E766" s="77" t="s">
        <v>91</v>
      </c>
      <c r="F766" s="41">
        <f>G766+P766</f>
        <v>2500</v>
      </c>
      <c r="G766" s="42">
        <f>H766+K766+L766+M766</f>
        <v>2500</v>
      </c>
      <c r="H766" s="43">
        <f>SUM(I766:J766)</f>
        <v>2500</v>
      </c>
      <c r="I766" s="43"/>
      <c r="J766" s="43">
        <v>2500</v>
      </c>
      <c r="K766" s="43"/>
      <c r="L766" s="43"/>
      <c r="M766" s="43"/>
      <c r="N766" s="43"/>
      <c r="O766" s="56"/>
      <c r="P766" s="42"/>
      <c r="Q766" s="43"/>
      <c r="R766" s="43"/>
      <c r="S766" s="43"/>
      <c r="T766" s="43"/>
      <c r="U766" s="177"/>
      <c r="V766" s="15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</row>
    <row r="767" spans="1:84" s="20" customFormat="1" ht="15.95" customHeight="1" x14ac:dyDescent="0.2">
      <c r="A767" s="40"/>
      <c r="B767" s="40"/>
      <c r="C767" s="48"/>
      <c r="D767" s="202"/>
      <c r="E767" s="77" t="s">
        <v>92</v>
      </c>
      <c r="F767" s="41"/>
      <c r="G767" s="42"/>
      <c r="H767" s="43"/>
      <c r="I767" s="43"/>
      <c r="J767" s="43"/>
      <c r="K767" s="43"/>
      <c r="L767" s="43"/>
      <c r="M767" s="43"/>
      <c r="N767" s="43"/>
      <c r="O767" s="56"/>
      <c r="P767" s="42"/>
      <c r="Q767" s="43"/>
      <c r="R767" s="43"/>
      <c r="S767" s="43"/>
      <c r="T767" s="43"/>
      <c r="U767" s="177"/>
      <c r="V767" s="156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</row>
    <row r="768" spans="1:84" s="20" customFormat="1" ht="15.95" customHeight="1" x14ac:dyDescent="0.2">
      <c r="A768" s="73"/>
      <c r="B768" s="73"/>
      <c r="C768" s="44"/>
      <c r="D768" s="203"/>
      <c r="E768" s="78" t="s">
        <v>93</v>
      </c>
      <c r="F768" s="45">
        <f>F765-F766+F767</f>
        <v>28914</v>
      </c>
      <c r="G768" s="46">
        <f>G765-G766+G767</f>
        <v>28914</v>
      </c>
      <c r="H768" s="45">
        <f>H765-H766+H767</f>
        <v>28914</v>
      </c>
      <c r="I768" s="45"/>
      <c r="J768" s="45">
        <f>J765-J766+J767</f>
        <v>28914</v>
      </c>
      <c r="K768" s="45"/>
      <c r="L768" s="45"/>
      <c r="M768" s="45"/>
      <c r="N768" s="45"/>
      <c r="O768" s="47"/>
      <c r="P768" s="46"/>
      <c r="Q768" s="45"/>
      <c r="R768" s="45"/>
      <c r="S768" s="61"/>
      <c r="T768" s="61"/>
      <c r="U768" s="178"/>
      <c r="V768" s="156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</row>
    <row r="769" spans="1:84" s="127" customFormat="1" ht="15.95" customHeight="1" x14ac:dyDescent="0.2">
      <c r="A769" s="98"/>
      <c r="B769" s="98"/>
      <c r="C769" s="198" t="s">
        <v>98</v>
      </c>
      <c r="D769" s="199"/>
      <c r="E769" s="199"/>
      <c r="F769" s="199"/>
      <c r="G769" s="199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  <c r="S769" s="199"/>
      <c r="T769" s="200"/>
      <c r="U769" s="182"/>
      <c r="V769" s="157"/>
    </row>
    <row r="770" spans="1:84" s="127" customFormat="1" ht="15.95" customHeight="1" x14ac:dyDescent="0.2">
      <c r="A770" s="98"/>
      <c r="B770" s="40"/>
      <c r="C770" s="192" t="s">
        <v>331</v>
      </c>
      <c r="D770" s="193"/>
      <c r="E770" s="193"/>
      <c r="F770" s="193"/>
      <c r="G770" s="193"/>
      <c r="H770" s="193"/>
      <c r="I770" s="193"/>
      <c r="J770" s="193"/>
      <c r="K770" s="193"/>
      <c r="L770" s="193"/>
      <c r="M770" s="193"/>
      <c r="N770" s="193"/>
      <c r="O770" s="193"/>
      <c r="P770" s="193"/>
      <c r="Q770" s="193"/>
      <c r="R770" s="193"/>
      <c r="S770" s="193"/>
      <c r="T770" s="194"/>
      <c r="U770" s="182"/>
      <c r="V770" s="157"/>
    </row>
    <row r="771" spans="1:84" s="127" customFormat="1" ht="15.95" customHeight="1" x14ac:dyDescent="0.2">
      <c r="A771" s="98"/>
      <c r="B771" s="40"/>
      <c r="C771" s="192" t="s">
        <v>332</v>
      </c>
      <c r="D771" s="193"/>
      <c r="E771" s="193"/>
      <c r="F771" s="193"/>
      <c r="G771" s="193"/>
      <c r="H771" s="193"/>
      <c r="I771" s="193"/>
      <c r="J771" s="193"/>
      <c r="K771" s="193"/>
      <c r="L771" s="193"/>
      <c r="M771" s="193"/>
      <c r="N771" s="193"/>
      <c r="O771" s="193"/>
      <c r="P771" s="193"/>
      <c r="Q771" s="193"/>
      <c r="R771" s="193"/>
      <c r="S771" s="193"/>
      <c r="T771" s="194"/>
      <c r="U771" s="182"/>
      <c r="V771" s="157"/>
    </row>
    <row r="772" spans="1:84" s="127" customFormat="1" ht="15.95" customHeight="1" x14ac:dyDescent="0.2">
      <c r="A772" s="98"/>
      <c r="B772" s="40"/>
      <c r="C772" s="192" t="s">
        <v>333</v>
      </c>
      <c r="D772" s="193"/>
      <c r="E772" s="193"/>
      <c r="F772" s="193"/>
      <c r="G772" s="193"/>
      <c r="H772" s="193"/>
      <c r="I772" s="193"/>
      <c r="J772" s="193"/>
      <c r="K772" s="193"/>
      <c r="L772" s="193"/>
      <c r="M772" s="193"/>
      <c r="N772" s="193"/>
      <c r="O772" s="193"/>
      <c r="P772" s="193"/>
      <c r="Q772" s="193"/>
      <c r="R772" s="193"/>
      <c r="S772" s="193"/>
      <c r="T772" s="194"/>
      <c r="U772" s="182"/>
      <c r="V772" s="157"/>
    </row>
    <row r="773" spans="1:84" s="127" customFormat="1" ht="15.95" customHeight="1" x14ac:dyDescent="0.2">
      <c r="A773" s="98"/>
      <c r="B773" s="40"/>
      <c r="C773" s="192" t="s">
        <v>334</v>
      </c>
      <c r="D773" s="193"/>
      <c r="E773" s="193"/>
      <c r="F773" s="193"/>
      <c r="G773" s="193"/>
      <c r="H773" s="193"/>
      <c r="I773" s="193"/>
      <c r="J773" s="193"/>
      <c r="K773" s="193"/>
      <c r="L773" s="193"/>
      <c r="M773" s="193"/>
      <c r="N773" s="193"/>
      <c r="O773" s="193"/>
      <c r="P773" s="193"/>
      <c r="Q773" s="193"/>
      <c r="R773" s="193"/>
      <c r="S773" s="193"/>
      <c r="T773" s="194"/>
      <c r="U773" s="182"/>
      <c r="V773" s="157"/>
    </row>
    <row r="774" spans="1:84" s="127" customFormat="1" ht="15.95" customHeight="1" x14ac:dyDescent="0.2">
      <c r="A774" s="98"/>
      <c r="B774" s="40"/>
      <c r="C774" s="192" t="s">
        <v>335</v>
      </c>
      <c r="D774" s="193"/>
      <c r="E774" s="193"/>
      <c r="F774" s="193"/>
      <c r="G774" s="193"/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4"/>
      <c r="U774" s="182"/>
      <c r="V774" s="157"/>
    </row>
    <row r="775" spans="1:84" s="127" customFormat="1" ht="15.95" customHeight="1" x14ac:dyDescent="0.2">
      <c r="A775" s="98"/>
      <c r="B775" s="40"/>
      <c r="C775" s="195" t="s">
        <v>336</v>
      </c>
      <c r="D775" s="196"/>
      <c r="E775" s="196"/>
      <c r="F775" s="196"/>
      <c r="G775" s="196"/>
      <c r="H775" s="196"/>
      <c r="I775" s="196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7"/>
      <c r="U775" s="182"/>
      <c r="V775" s="157"/>
    </row>
    <row r="776" spans="1:84" s="9" customFormat="1" ht="42.75" customHeight="1" x14ac:dyDescent="0.2">
      <c r="A776" s="40"/>
      <c r="B776" s="49">
        <v>85213</v>
      </c>
      <c r="C776" s="50"/>
      <c r="D776" s="259" t="s">
        <v>134</v>
      </c>
      <c r="E776" s="77" t="s">
        <v>90</v>
      </c>
      <c r="F776" s="41">
        <f>G776+P776</f>
        <v>102839.44</v>
      </c>
      <c r="G776" s="42">
        <f>H776+K776+L776+M776</f>
        <v>102839.44</v>
      </c>
      <c r="H776" s="43">
        <f>SUM(I776:J776)</f>
        <v>102839.44</v>
      </c>
      <c r="I776" s="39">
        <f>I780</f>
        <v>0</v>
      </c>
      <c r="J776" s="39">
        <v>102839.44</v>
      </c>
      <c r="K776" s="39"/>
      <c r="L776" s="54"/>
      <c r="M776" s="54"/>
      <c r="N776" s="54"/>
      <c r="O776" s="55"/>
      <c r="P776" s="59"/>
      <c r="Q776" s="54"/>
      <c r="R776" s="54"/>
      <c r="S776" s="54"/>
      <c r="T776" s="54"/>
      <c r="U776" s="178"/>
      <c r="V776" s="15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</row>
    <row r="777" spans="1:84" s="15" customFormat="1" ht="42.75" customHeight="1" x14ac:dyDescent="0.2">
      <c r="A777" s="40"/>
      <c r="B777" s="40"/>
      <c r="C777" s="48"/>
      <c r="D777" s="257"/>
      <c r="E777" s="77" t="s">
        <v>91</v>
      </c>
      <c r="F777" s="41">
        <f>G777+P777</f>
        <v>3500</v>
      </c>
      <c r="G777" s="42">
        <f>H777+K777+L777+M777</f>
        <v>3500</v>
      </c>
      <c r="H777" s="43">
        <f>SUM(I777:J777)</f>
        <v>3500</v>
      </c>
      <c r="I777" s="43"/>
      <c r="J777" s="43">
        <f>J781</f>
        <v>3500</v>
      </c>
      <c r="K777" s="43"/>
      <c r="L777" s="128"/>
      <c r="M777" s="128"/>
      <c r="N777" s="128"/>
      <c r="O777" s="89"/>
      <c r="P777" s="57"/>
      <c r="Q777" s="128"/>
      <c r="R777" s="128"/>
      <c r="S777" s="128"/>
      <c r="T777" s="128"/>
      <c r="U777" s="180"/>
      <c r="V777" s="156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</row>
    <row r="778" spans="1:84" s="15" customFormat="1" ht="42.75" customHeight="1" x14ac:dyDescent="0.2">
      <c r="A778" s="40"/>
      <c r="B778" s="40"/>
      <c r="C778" s="48"/>
      <c r="D778" s="257"/>
      <c r="E778" s="77" t="s">
        <v>92</v>
      </c>
      <c r="F778" s="41"/>
      <c r="G778" s="42"/>
      <c r="H778" s="43"/>
      <c r="I778" s="43"/>
      <c r="J778" s="43"/>
      <c r="K778" s="43"/>
      <c r="L778" s="128"/>
      <c r="M778" s="128"/>
      <c r="N778" s="128"/>
      <c r="O778" s="89"/>
      <c r="P778" s="57"/>
      <c r="Q778" s="128"/>
      <c r="R778" s="128"/>
      <c r="S778" s="128"/>
      <c r="T778" s="128"/>
      <c r="U778" s="180"/>
      <c r="V778" s="156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</row>
    <row r="779" spans="1:84" s="20" customFormat="1" ht="42.75" customHeight="1" x14ac:dyDescent="0.2">
      <c r="A779" s="48"/>
      <c r="B779" s="48"/>
      <c r="C779" s="65"/>
      <c r="D779" s="258"/>
      <c r="E779" s="78" t="s">
        <v>93</v>
      </c>
      <c r="F779" s="45">
        <f>F776-F777+F778</f>
        <v>99339.44</v>
      </c>
      <c r="G779" s="46">
        <f>G776-G777+G778</f>
        <v>99339.44</v>
      </c>
      <c r="H779" s="45">
        <f>H776-H777+H778</f>
        <v>99339.44</v>
      </c>
      <c r="I779" s="45">
        <f>I776-I777+I778</f>
        <v>0</v>
      </c>
      <c r="J779" s="45">
        <f>J776-J777+J778</f>
        <v>99339.44</v>
      </c>
      <c r="K779" s="45"/>
      <c r="L779" s="45"/>
      <c r="M779" s="45"/>
      <c r="N779" s="45"/>
      <c r="O779" s="47"/>
      <c r="P779" s="46"/>
      <c r="Q779" s="45"/>
      <c r="R779" s="45"/>
      <c r="S779" s="61"/>
      <c r="T779" s="61"/>
      <c r="U779" s="179"/>
      <c r="V779" s="156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</row>
    <row r="780" spans="1:84" s="10" customFormat="1" ht="16.5" customHeight="1" x14ac:dyDescent="0.2">
      <c r="A780" s="48"/>
      <c r="B780" s="48"/>
      <c r="C780" s="50">
        <v>4130</v>
      </c>
      <c r="D780" s="201" t="s">
        <v>64</v>
      </c>
      <c r="E780" s="77" t="s">
        <v>90</v>
      </c>
      <c r="F780" s="41">
        <f>G780+P780</f>
        <v>102492</v>
      </c>
      <c r="G780" s="42">
        <f>H780+K780+L780+M780</f>
        <v>102492</v>
      </c>
      <c r="H780" s="43">
        <f>SUM(I780:J780)</f>
        <v>102492</v>
      </c>
      <c r="I780" s="43"/>
      <c r="J780" s="43">
        <v>102492</v>
      </c>
      <c r="K780" s="43"/>
      <c r="L780" s="43"/>
      <c r="M780" s="43"/>
      <c r="N780" s="43"/>
      <c r="O780" s="56"/>
      <c r="P780" s="57"/>
      <c r="Q780" s="43"/>
      <c r="R780" s="43"/>
      <c r="S780" s="43"/>
      <c r="T780" s="43"/>
      <c r="U780" s="178"/>
      <c r="V780" s="156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</row>
    <row r="781" spans="1:84" s="15" customFormat="1" ht="16.5" customHeight="1" x14ac:dyDescent="0.2">
      <c r="A781" s="40"/>
      <c r="B781" s="40"/>
      <c r="C781" s="48"/>
      <c r="D781" s="202"/>
      <c r="E781" s="77" t="s">
        <v>91</v>
      </c>
      <c r="F781" s="41">
        <f>G781+P781</f>
        <v>3500</v>
      </c>
      <c r="G781" s="42">
        <f>H781+K781+L781+M781</f>
        <v>3500</v>
      </c>
      <c r="H781" s="43">
        <f>SUM(I781:J781)</f>
        <v>3500</v>
      </c>
      <c r="I781" s="43"/>
      <c r="J781" s="43">
        <v>3500</v>
      </c>
      <c r="K781" s="43"/>
      <c r="L781" s="43"/>
      <c r="M781" s="43"/>
      <c r="N781" s="43"/>
      <c r="O781" s="56"/>
      <c r="P781" s="42"/>
      <c r="Q781" s="43"/>
      <c r="R781" s="43"/>
      <c r="S781" s="43"/>
      <c r="T781" s="43"/>
      <c r="U781" s="177"/>
      <c r="V781" s="156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</row>
    <row r="782" spans="1:84" s="15" customFormat="1" ht="16.5" customHeight="1" x14ac:dyDescent="0.2">
      <c r="A782" s="40"/>
      <c r="B782" s="40"/>
      <c r="C782" s="48"/>
      <c r="D782" s="202"/>
      <c r="E782" s="77" t="s">
        <v>92</v>
      </c>
      <c r="F782" s="41"/>
      <c r="G782" s="42"/>
      <c r="H782" s="43"/>
      <c r="I782" s="43"/>
      <c r="J782" s="43"/>
      <c r="K782" s="43"/>
      <c r="L782" s="43"/>
      <c r="M782" s="43"/>
      <c r="N782" s="43"/>
      <c r="O782" s="56"/>
      <c r="P782" s="42"/>
      <c r="Q782" s="43"/>
      <c r="R782" s="43"/>
      <c r="S782" s="43"/>
      <c r="T782" s="43"/>
      <c r="U782" s="177"/>
      <c r="V782" s="156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</row>
    <row r="783" spans="1:84" s="20" customFormat="1" ht="16.5" customHeight="1" x14ac:dyDescent="0.2">
      <c r="A783" s="73"/>
      <c r="B783" s="73"/>
      <c r="C783" s="44"/>
      <c r="D783" s="203"/>
      <c r="E783" s="78" t="s">
        <v>93</v>
      </c>
      <c r="F783" s="45">
        <f>F780-F781+F782</f>
        <v>98992</v>
      </c>
      <c r="G783" s="46">
        <f>G780-G781+G782</f>
        <v>98992</v>
      </c>
      <c r="H783" s="45">
        <f>H780-H781+H782</f>
        <v>98992</v>
      </c>
      <c r="I783" s="45"/>
      <c r="J783" s="45">
        <f>J780-J781+J782</f>
        <v>98992</v>
      </c>
      <c r="K783" s="45"/>
      <c r="L783" s="45"/>
      <c r="M783" s="45"/>
      <c r="N783" s="45"/>
      <c r="O783" s="47"/>
      <c r="P783" s="46"/>
      <c r="Q783" s="45"/>
      <c r="R783" s="45"/>
      <c r="S783" s="61"/>
      <c r="T783" s="61"/>
      <c r="U783" s="178"/>
      <c r="V783" s="156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</row>
    <row r="784" spans="1:84" s="127" customFormat="1" ht="16.5" customHeight="1" x14ac:dyDescent="0.2">
      <c r="A784" s="98"/>
      <c r="B784" s="98"/>
      <c r="C784" s="198" t="s">
        <v>98</v>
      </c>
      <c r="D784" s="199"/>
      <c r="E784" s="199"/>
      <c r="F784" s="199"/>
      <c r="G784" s="199"/>
      <c r="H784" s="199"/>
      <c r="I784" s="199"/>
      <c r="J784" s="199"/>
      <c r="K784" s="199"/>
      <c r="L784" s="199"/>
      <c r="M784" s="199"/>
      <c r="N784" s="199"/>
      <c r="O784" s="199"/>
      <c r="P784" s="199"/>
      <c r="Q784" s="199"/>
      <c r="R784" s="199"/>
      <c r="S784" s="199"/>
      <c r="T784" s="200"/>
      <c r="U784" s="182"/>
      <c r="V784" s="157"/>
    </row>
    <row r="785" spans="1:84" s="127" customFormat="1" ht="16.5" customHeight="1" x14ac:dyDescent="0.2">
      <c r="A785" s="98"/>
      <c r="B785" s="40"/>
      <c r="C785" s="192" t="s">
        <v>331</v>
      </c>
      <c r="D785" s="193"/>
      <c r="E785" s="193"/>
      <c r="F785" s="193"/>
      <c r="G785" s="193"/>
      <c r="H785" s="193"/>
      <c r="I785" s="193"/>
      <c r="J785" s="193"/>
      <c r="K785" s="193"/>
      <c r="L785" s="193"/>
      <c r="M785" s="193"/>
      <c r="N785" s="193"/>
      <c r="O785" s="193"/>
      <c r="P785" s="193"/>
      <c r="Q785" s="193"/>
      <c r="R785" s="193"/>
      <c r="S785" s="193"/>
      <c r="T785" s="194"/>
      <c r="U785" s="182"/>
      <c r="V785" s="157"/>
    </row>
    <row r="786" spans="1:84" s="127" customFormat="1" ht="16.5" customHeight="1" x14ac:dyDescent="0.2">
      <c r="A786" s="98"/>
      <c r="B786" s="40"/>
      <c r="C786" s="195" t="s">
        <v>337</v>
      </c>
      <c r="D786" s="196"/>
      <c r="E786" s="196"/>
      <c r="F786" s="196"/>
      <c r="G786" s="196"/>
      <c r="H786" s="196"/>
      <c r="I786" s="196"/>
      <c r="J786" s="196"/>
      <c r="K786" s="196"/>
      <c r="L786" s="196"/>
      <c r="M786" s="196"/>
      <c r="N786" s="196"/>
      <c r="O786" s="196"/>
      <c r="P786" s="196"/>
      <c r="Q786" s="196"/>
      <c r="R786" s="196"/>
      <c r="S786" s="196"/>
      <c r="T786" s="197"/>
      <c r="U786" s="182"/>
      <c r="V786" s="157"/>
    </row>
    <row r="787" spans="1:84" s="1" customFormat="1" ht="16.5" customHeight="1" x14ac:dyDescent="0.2">
      <c r="A787" s="40"/>
      <c r="B787" s="49">
        <v>85215</v>
      </c>
      <c r="C787" s="50"/>
      <c r="D787" s="204" t="s">
        <v>5</v>
      </c>
      <c r="E787" s="77" t="s">
        <v>90</v>
      </c>
      <c r="F787" s="41">
        <f>G787+P787</f>
        <v>491678</v>
      </c>
      <c r="G787" s="42">
        <f>H787+K787+L787+M787</f>
        <v>491678</v>
      </c>
      <c r="H787" s="43">
        <f>SUM(I787:J787)</f>
        <v>228.78</v>
      </c>
      <c r="I787" s="43">
        <v>228.78</v>
      </c>
      <c r="J787" s="43"/>
      <c r="K787" s="43"/>
      <c r="L787" s="39">
        <v>491449.22</v>
      </c>
      <c r="M787" s="54"/>
      <c r="N787" s="54"/>
      <c r="O787" s="55"/>
      <c r="P787" s="59"/>
      <c r="Q787" s="54"/>
      <c r="R787" s="54"/>
      <c r="S787" s="54"/>
      <c r="T787" s="54"/>
      <c r="U787" s="178"/>
      <c r="V787" s="156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</row>
    <row r="788" spans="1:84" s="15" customFormat="1" ht="16.5" customHeight="1" x14ac:dyDescent="0.2">
      <c r="A788" s="40"/>
      <c r="B788" s="40"/>
      <c r="C788" s="48"/>
      <c r="D788" s="205"/>
      <c r="E788" s="77" t="s">
        <v>91</v>
      </c>
      <c r="F788" s="41">
        <f>G788+P788</f>
        <v>30000</v>
      </c>
      <c r="G788" s="42">
        <f>H788+K788+L788+M788</f>
        <v>30000</v>
      </c>
      <c r="H788" s="43"/>
      <c r="I788" s="43"/>
      <c r="J788" s="43"/>
      <c r="K788" s="43"/>
      <c r="L788" s="43">
        <f>L792</f>
        <v>30000</v>
      </c>
      <c r="M788" s="128"/>
      <c r="N788" s="128"/>
      <c r="O788" s="89"/>
      <c r="P788" s="57"/>
      <c r="Q788" s="128"/>
      <c r="R788" s="128"/>
      <c r="S788" s="128"/>
      <c r="T788" s="128"/>
      <c r="U788" s="180"/>
      <c r="V788" s="156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</row>
    <row r="789" spans="1:84" s="15" customFormat="1" ht="16.5" customHeight="1" x14ac:dyDescent="0.2">
      <c r="A789" s="40"/>
      <c r="B789" s="40"/>
      <c r="C789" s="48"/>
      <c r="D789" s="205"/>
      <c r="E789" s="77" t="s">
        <v>92</v>
      </c>
      <c r="F789" s="41"/>
      <c r="G789" s="42"/>
      <c r="H789" s="43"/>
      <c r="I789" s="43"/>
      <c r="J789" s="43"/>
      <c r="K789" s="43"/>
      <c r="L789" s="43"/>
      <c r="M789" s="128"/>
      <c r="N789" s="128"/>
      <c r="O789" s="89"/>
      <c r="P789" s="57"/>
      <c r="Q789" s="128"/>
      <c r="R789" s="128"/>
      <c r="S789" s="128"/>
      <c r="T789" s="128"/>
      <c r="U789" s="180"/>
      <c r="V789" s="156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</row>
    <row r="790" spans="1:84" s="20" customFormat="1" ht="16.5" customHeight="1" x14ac:dyDescent="0.2">
      <c r="A790" s="73"/>
      <c r="B790" s="73"/>
      <c r="C790" s="44"/>
      <c r="D790" s="206"/>
      <c r="E790" s="78" t="s">
        <v>93</v>
      </c>
      <c r="F790" s="45">
        <f t="shared" ref="F790:L790" si="39">F787-F788+F789</f>
        <v>461678</v>
      </c>
      <c r="G790" s="46">
        <f t="shared" si="39"/>
        <v>461678</v>
      </c>
      <c r="H790" s="45">
        <f t="shared" si="39"/>
        <v>228.78</v>
      </c>
      <c r="I790" s="45">
        <f t="shared" si="39"/>
        <v>228.78</v>
      </c>
      <c r="J790" s="45"/>
      <c r="K790" s="45"/>
      <c r="L790" s="45">
        <f t="shared" si="39"/>
        <v>461449.22</v>
      </c>
      <c r="M790" s="45"/>
      <c r="N790" s="45"/>
      <c r="O790" s="47"/>
      <c r="P790" s="46"/>
      <c r="Q790" s="45"/>
      <c r="R790" s="45"/>
      <c r="S790" s="61"/>
      <c r="T790" s="61"/>
      <c r="U790" s="178"/>
      <c r="V790" s="156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</row>
    <row r="791" spans="1:84" s="10" customFormat="1" ht="16.5" customHeight="1" x14ac:dyDescent="0.2">
      <c r="A791" s="48"/>
      <c r="B791" s="48"/>
      <c r="C791" s="48">
        <v>3110</v>
      </c>
      <c r="D791" s="201" t="s">
        <v>63</v>
      </c>
      <c r="E791" s="77" t="s">
        <v>90</v>
      </c>
      <c r="F791" s="41">
        <f>G791+P791</f>
        <v>491449.22</v>
      </c>
      <c r="G791" s="42">
        <f>H791+K791+L791+M791</f>
        <v>491449.22</v>
      </c>
      <c r="H791" s="43"/>
      <c r="I791" s="43"/>
      <c r="J791" s="43"/>
      <c r="K791" s="43"/>
      <c r="L791" s="39">
        <v>491449.22</v>
      </c>
      <c r="M791" s="43"/>
      <c r="N791" s="43"/>
      <c r="O791" s="56"/>
      <c r="P791" s="57"/>
      <c r="Q791" s="43"/>
      <c r="R791" s="43"/>
      <c r="S791" s="43"/>
      <c r="T791" s="43"/>
      <c r="U791" s="178"/>
      <c r="V791" s="156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</row>
    <row r="792" spans="1:84" s="15" customFormat="1" ht="16.5" customHeight="1" x14ac:dyDescent="0.2">
      <c r="A792" s="40"/>
      <c r="B792" s="40"/>
      <c r="C792" s="48"/>
      <c r="D792" s="202"/>
      <c r="E792" s="77" t="s">
        <v>91</v>
      </c>
      <c r="F792" s="41">
        <f>G792+P792</f>
        <v>30000</v>
      </c>
      <c r="G792" s="42">
        <f>H792+K792+L792+M792</f>
        <v>30000</v>
      </c>
      <c r="H792" s="43"/>
      <c r="I792" s="43"/>
      <c r="J792" s="43"/>
      <c r="K792" s="43"/>
      <c r="L792" s="43">
        <v>30000</v>
      </c>
      <c r="M792" s="43"/>
      <c r="N792" s="43"/>
      <c r="O792" s="56"/>
      <c r="P792" s="42"/>
      <c r="Q792" s="43"/>
      <c r="R792" s="43"/>
      <c r="S792" s="43"/>
      <c r="T792" s="43"/>
      <c r="U792" s="177"/>
      <c r="V792" s="156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</row>
    <row r="793" spans="1:84" s="15" customFormat="1" ht="16.5" customHeight="1" x14ac:dyDescent="0.2">
      <c r="A793" s="40"/>
      <c r="B793" s="40"/>
      <c r="C793" s="48"/>
      <c r="D793" s="202"/>
      <c r="E793" s="77" t="s">
        <v>92</v>
      </c>
      <c r="F793" s="41"/>
      <c r="G793" s="42"/>
      <c r="H793" s="43"/>
      <c r="I793" s="43"/>
      <c r="J793" s="43"/>
      <c r="K793" s="43"/>
      <c r="L793" s="43"/>
      <c r="M793" s="43"/>
      <c r="N793" s="43"/>
      <c r="O793" s="56"/>
      <c r="P793" s="42"/>
      <c r="Q793" s="43"/>
      <c r="R793" s="43"/>
      <c r="S793" s="43"/>
      <c r="T793" s="43"/>
      <c r="U793" s="177"/>
      <c r="V793" s="156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</row>
    <row r="794" spans="1:84" s="20" customFormat="1" ht="16.5" customHeight="1" x14ac:dyDescent="0.2">
      <c r="A794" s="73"/>
      <c r="B794" s="73"/>
      <c r="C794" s="44"/>
      <c r="D794" s="203"/>
      <c r="E794" s="78" t="s">
        <v>93</v>
      </c>
      <c r="F794" s="45">
        <f>F791-F792+F793</f>
        <v>461449.22</v>
      </c>
      <c r="G794" s="46">
        <f>G791-G792+G793</f>
        <v>461449.22</v>
      </c>
      <c r="H794" s="45"/>
      <c r="I794" s="45"/>
      <c r="J794" s="45"/>
      <c r="K794" s="45"/>
      <c r="L794" s="45">
        <f>L791-L792+L793</f>
        <v>461449.22</v>
      </c>
      <c r="M794" s="45"/>
      <c r="N794" s="45"/>
      <c r="O794" s="47"/>
      <c r="P794" s="46"/>
      <c r="Q794" s="45"/>
      <c r="R794" s="45"/>
      <c r="S794" s="61"/>
      <c r="T794" s="61"/>
      <c r="U794" s="178"/>
      <c r="V794" s="156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</row>
    <row r="795" spans="1:84" s="127" customFormat="1" ht="16.5" customHeight="1" x14ac:dyDescent="0.2">
      <c r="A795" s="98"/>
      <c r="B795" s="98"/>
      <c r="C795" s="198" t="s">
        <v>98</v>
      </c>
      <c r="D795" s="199"/>
      <c r="E795" s="199"/>
      <c r="F795" s="199"/>
      <c r="G795" s="199"/>
      <c r="H795" s="199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  <c r="S795" s="199"/>
      <c r="T795" s="200"/>
      <c r="U795" s="182"/>
      <c r="V795" s="157"/>
    </row>
    <row r="796" spans="1:84" s="127" customFormat="1" ht="16.5" customHeight="1" x14ac:dyDescent="0.2">
      <c r="A796" s="98"/>
      <c r="B796" s="40"/>
      <c r="C796" s="192" t="s">
        <v>331</v>
      </c>
      <c r="D796" s="193"/>
      <c r="E796" s="193"/>
      <c r="F796" s="193"/>
      <c r="G796" s="193"/>
      <c r="H796" s="193"/>
      <c r="I796" s="193"/>
      <c r="J796" s="193"/>
      <c r="K796" s="193"/>
      <c r="L796" s="193"/>
      <c r="M796" s="193"/>
      <c r="N796" s="193"/>
      <c r="O796" s="193"/>
      <c r="P796" s="193"/>
      <c r="Q796" s="193"/>
      <c r="R796" s="193"/>
      <c r="S796" s="193"/>
      <c r="T796" s="194"/>
      <c r="U796" s="182"/>
      <c r="V796" s="157"/>
    </row>
    <row r="797" spans="1:84" s="127" customFormat="1" ht="16.5" customHeight="1" x14ac:dyDescent="0.2">
      <c r="A797" s="98"/>
      <c r="B797" s="40"/>
      <c r="C797" s="195" t="s">
        <v>338</v>
      </c>
      <c r="D797" s="196"/>
      <c r="E797" s="196"/>
      <c r="F797" s="196"/>
      <c r="G797" s="196"/>
      <c r="H797" s="196"/>
      <c r="I797" s="196"/>
      <c r="J797" s="196"/>
      <c r="K797" s="196"/>
      <c r="L797" s="196"/>
      <c r="M797" s="196"/>
      <c r="N797" s="196"/>
      <c r="O797" s="196"/>
      <c r="P797" s="196"/>
      <c r="Q797" s="196"/>
      <c r="R797" s="196"/>
      <c r="S797" s="196"/>
      <c r="T797" s="197"/>
      <c r="U797" s="182"/>
      <c r="V797" s="157"/>
    </row>
    <row r="798" spans="1:84" s="1" customFormat="1" ht="16.5" customHeight="1" x14ac:dyDescent="0.2">
      <c r="A798" s="40"/>
      <c r="B798" s="49">
        <v>85216</v>
      </c>
      <c r="C798" s="50"/>
      <c r="D798" s="204" t="s">
        <v>65</v>
      </c>
      <c r="E798" s="77" t="s">
        <v>90</v>
      </c>
      <c r="F798" s="41">
        <f>G798+P798</f>
        <v>1144221.58</v>
      </c>
      <c r="G798" s="42">
        <f>H798+K798+L798+M798</f>
        <v>1144221.58</v>
      </c>
      <c r="H798" s="39">
        <f>SUM(I798:J798)</f>
        <v>5221.58</v>
      </c>
      <c r="I798" s="54"/>
      <c r="J798" s="43">
        <v>5221.58</v>
      </c>
      <c r="K798" s="39"/>
      <c r="L798" s="43">
        <v>1139000</v>
      </c>
      <c r="M798" s="54"/>
      <c r="N798" s="54"/>
      <c r="O798" s="55"/>
      <c r="P798" s="59"/>
      <c r="Q798" s="54"/>
      <c r="R798" s="54"/>
      <c r="S798" s="54"/>
      <c r="T798" s="54"/>
      <c r="U798" s="178"/>
      <c r="V798" s="156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</row>
    <row r="799" spans="1:84" s="15" customFormat="1" ht="16.5" customHeight="1" x14ac:dyDescent="0.2">
      <c r="A799" s="40"/>
      <c r="B799" s="40"/>
      <c r="C799" s="48"/>
      <c r="D799" s="205"/>
      <c r="E799" s="77" t="s">
        <v>91</v>
      </c>
      <c r="F799" s="41">
        <f>G799+P799</f>
        <v>15000</v>
      </c>
      <c r="G799" s="42">
        <f>H799+K799+L799+M799</f>
        <v>15000</v>
      </c>
      <c r="H799" s="43"/>
      <c r="I799" s="128"/>
      <c r="J799" s="43"/>
      <c r="K799" s="43"/>
      <c r="L799" s="43">
        <f>L803</f>
        <v>15000</v>
      </c>
      <c r="M799" s="128"/>
      <c r="N799" s="128"/>
      <c r="O799" s="89"/>
      <c r="P799" s="57"/>
      <c r="Q799" s="128"/>
      <c r="R799" s="128"/>
      <c r="S799" s="128"/>
      <c r="T799" s="128"/>
      <c r="U799" s="180"/>
      <c r="V799" s="156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</row>
    <row r="800" spans="1:84" s="15" customFormat="1" ht="16.5" customHeight="1" x14ac:dyDescent="0.2">
      <c r="A800" s="40"/>
      <c r="B800" s="40"/>
      <c r="C800" s="48"/>
      <c r="D800" s="205"/>
      <c r="E800" s="77" t="s">
        <v>92</v>
      </c>
      <c r="F800" s="41"/>
      <c r="G800" s="42"/>
      <c r="H800" s="43"/>
      <c r="I800" s="128"/>
      <c r="J800" s="43"/>
      <c r="K800" s="43"/>
      <c r="L800" s="43"/>
      <c r="M800" s="128"/>
      <c r="N800" s="128"/>
      <c r="O800" s="89"/>
      <c r="P800" s="57"/>
      <c r="Q800" s="128"/>
      <c r="R800" s="128"/>
      <c r="S800" s="128"/>
      <c r="T800" s="128"/>
      <c r="U800" s="180"/>
      <c r="V800" s="156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</row>
    <row r="801" spans="1:84" s="20" customFormat="1" ht="16.5" customHeight="1" x14ac:dyDescent="0.2">
      <c r="A801" s="73"/>
      <c r="B801" s="73"/>
      <c r="C801" s="44"/>
      <c r="D801" s="206"/>
      <c r="E801" s="78" t="s">
        <v>93</v>
      </c>
      <c r="F801" s="45">
        <f>F798-F799+F800</f>
        <v>1129221.58</v>
      </c>
      <c r="G801" s="46">
        <f>G798-G799+G800</f>
        <v>1129221.58</v>
      </c>
      <c r="H801" s="45">
        <f>H798-H799+H800</f>
        <v>5221.58</v>
      </c>
      <c r="I801" s="45"/>
      <c r="J801" s="45">
        <f>J798-J799+J800</f>
        <v>5221.58</v>
      </c>
      <c r="K801" s="45"/>
      <c r="L801" s="45">
        <f>L798-L799+L800</f>
        <v>1124000</v>
      </c>
      <c r="M801" s="45"/>
      <c r="N801" s="45"/>
      <c r="O801" s="47"/>
      <c r="P801" s="46"/>
      <c r="Q801" s="45"/>
      <c r="R801" s="45"/>
      <c r="S801" s="61"/>
      <c r="T801" s="61"/>
      <c r="U801" s="178"/>
      <c r="V801" s="156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</row>
    <row r="802" spans="1:84" s="1" customFormat="1" ht="16.5" customHeight="1" x14ac:dyDescent="0.2">
      <c r="A802" s="48"/>
      <c r="B802" s="48"/>
      <c r="C802" s="48">
        <v>3110</v>
      </c>
      <c r="D802" s="201" t="s">
        <v>63</v>
      </c>
      <c r="E802" s="77" t="s">
        <v>90</v>
      </c>
      <c r="F802" s="41">
        <f>G802+P802</f>
        <v>1139000</v>
      </c>
      <c r="G802" s="42">
        <f>H802+K802+L802+M802</f>
        <v>1139000</v>
      </c>
      <c r="H802" s="43"/>
      <c r="I802" s="43"/>
      <c r="J802" s="43"/>
      <c r="K802" s="43"/>
      <c r="L802" s="43">
        <v>1139000</v>
      </c>
      <c r="M802" s="43"/>
      <c r="N802" s="43"/>
      <c r="O802" s="56"/>
      <c r="P802" s="57"/>
      <c r="Q802" s="43"/>
      <c r="R802" s="43"/>
      <c r="S802" s="43"/>
      <c r="T802" s="43"/>
      <c r="U802" s="178"/>
      <c r="V802" s="156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</row>
    <row r="803" spans="1:84" s="15" customFormat="1" ht="16.5" customHeight="1" x14ac:dyDescent="0.2">
      <c r="A803" s="40"/>
      <c r="B803" s="40"/>
      <c r="C803" s="48"/>
      <c r="D803" s="202"/>
      <c r="E803" s="77" t="s">
        <v>91</v>
      </c>
      <c r="F803" s="41">
        <f>G803+P803</f>
        <v>15000</v>
      </c>
      <c r="G803" s="42">
        <f>H803+K803+L803+M803</f>
        <v>15000</v>
      </c>
      <c r="H803" s="43"/>
      <c r="I803" s="43"/>
      <c r="J803" s="43"/>
      <c r="K803" s="43"/>
      <c r="L803" s="43">
        <v>15000</v>
      </c>
      <c r="M803" s="43"/>
      <c r="N803" s="43"/>
      <c r="O803" s="56"/>
      <c r="P803" s="42"/>
      <c r="Q803" s="43"/>
      <c r="R803" s="43"/>
      <c r="S803" s="43"/>
      <c r="T803" s="43"/>
      <c r="U803" s="177"/>
      <c r="V803" s="156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</row>
    <row r="804" spans="1:84" s="15" customFormat="1" ht="16.5" customHeight="1" x14ac:dyDescent="0.2">
      <c r="A804" s="40"/>
      <c r="B804" s="40"/>
      <c r="C804" s="48"/>
      <c r="D804" s="202"/>
      <c r="E804" s="77" t="s">
        <v>92</v>
      </c>
      <c r="F804" s="41"/>
      <c r="G804" s="42"/>
      <c r="H804" s="43"/>
      <c r="I804" s="43"/>
      <c r="J804" s="43"/>
      <c r="K804" s="43"/>
      <c r="L804" s="43"/>
      <c r="M804" s="43"/>
      <c r="N804" s="43"/>
      <c r="O804" s="56"/>
      <c r="P804" s="42"/>
      <c r="Q804" s="43"/>
      <c r="R804" s="43"/>
      <c r="S804" s="43"/>
      <c r="T804" s="43"/>
      <c r="U804" s="177"/>
      <c r="V804" s="156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</row>
    <row r="805" spans="1:84" s="20" customFormat="1" ht="16.5" customHeight="1" x14ac:dyDescent="0.2">
      <c r="A805" s="73"/>
      <c r="B805" s="73"/>
      <c r="C805" s="44"/>
      <c r="D805" s="203"/>
      <c r="E805" s="78" t="s">
        <v>93</v>
      </c>
      <c r="F805" s="45">
        <f>F802-F803+F804</f>
        <v>1124000</v>
      </c>
      <c r="G805" s="46">
        <f>G802-G803+G804</f>
        <v>1124000</v>
      </c>
      <c r="H805" s="45"/>
      <c r="I805" s="45"/>
      <c r="J805" s="45"/>
      <c r="K805" s="45"/>
      <c r="L805" s="45">
        <f>L802-L803+L804</f>
        <v>1124000</v>
      </c>
      <c r="M805" s="45"/>
      <c r="N805" s="45"/>
      <c r="O805" s="47"/>
      <c r="P805" s="46"/>
      <c r="Q805" s="45"/>
      <c r="R805" s="45"/>
      <c r="S805" s="61"/>
      <c r="T805" s="61"/>
      <c r="U805" s="178"/>
      <c r="V805" s="156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</row>
    <row r="806" spans="1:84" s="127" customFormat="1" ht="16.5" customHeight="1" x14ac:dyDescent="0.2">
      <c r="A806" s="98"/>
      <c r="B806" s="98"/>
      <c r="C806" s="198" t="s">
        <v>98</v>
      </c>
      <c r="D806" s="199"/>
      <c r="E806" s="199"/>
      <c r="F806" s="199"/>
      <c r="G806" s="199"/>
      <c r="H806" s="199"/>
      <c r="I806" s="199"/>
      <c r="J806" s="199"/>
      <c r="K806" s="199"/>
      <c r="L806" s="199"/>
      <c r="M806" s="199"/>
      <c r="N806" s="199"/>
      <c r="O806" s="199"/>
      <c r="P806" s="199"/>
      <c r="Q806" s="199"/>
      <c r="R806" s="199"/>
      <c r="S806" s="199"/>
      <c r="T806" s="200"/>
      <c r="U806" s="182"/>
      <c r="V806" s="157"/>
    </row>
    <row r="807" spans="1:84" s="127" customFormat="1" ht="16.5" customHeight="1" x14ac:dyDescent="0.2">
      <c r="A807" s="98"/>
      <c r="B807" s="40"/>
      <c r="C807" s="192" t="s">
        <v>331</v>
      </c>
      <c r="D807" s="193"/>
      <c r="E807" s="193"/>
      <c r="F807" s="193"/>
      <c r="G807" s="193"/>
      <c r="H807" s="193"/>
      <c r="I807" s="193"/>
      <c r="J807" s="193"/>
      <c r="K807" s="193"/>
      <c r="L807" s="193"/>
      <c r="M807" s="193"/>
      <c r="N807" s="193"/>
      <c r="O807" s="193"/>
      <c r="P807" s="193"/>
      <c r="Q807" s="193"/>
      <c r="R807" s="193"/>
      <c r="S807" s="193"/>
      <c r="T807" s="194"/>
      <c r="U807" s="182"/>
      <c r="V807" s="157"/>
    </row>
    <row r="808" spans="1:84" s="127" customFormat="1" ht="16.5" customHeight="1" x14ac:dyDescent="0.2">
      <c r="A808" s="98"/>
      <c r="B808" s="40"/>
      <c r="C808" s="195" t="s">
        <v>339</v>
      </c>
      <c r="D808" s="196"/>
      <c r="E808" s="196"/>
      <c r="F808" s="196"/>
      <c r="G808" s="196"/>
      <c r="H808" s="196"/>
      <c r="I808" s="196"/>
      <c r="J808" s="196"/>
      <c r="K808" s="196"/>
      <c r="L808" s="196"/>
      <c r="M808" s="196"/>
      <c r="N808" s="196"/>
      <c r="O808" s="196"/>
      <c r="P808" s="196"/>
      <c r="Q808" s="196"/>
      <c r="R808" s="196"/>
      <c r="S808" s="196"/>
      <c r="T808" s="197"/>
      <c r="U808" s="182"/>
      <c r="V808" s="157"/>
    </row>
    <row r="809" spans="1:84" s="1" customFormat="1" ht="16.5" customHeight="1" x14ac:dyDescent="0.2">
      <c r="A809" s="40"/>
      <c r="B809" s="49">
        <v>85219</v>
      </c>
      <c r="C809" s="50"/>
      <c r="D809" s="204" t="s">
        <v>12</v>
      </c>
      <c r="E809" s="77" t="s">
        <v>90</v>
      </c>
      <c r="F809" s="41">
        <f>G809+P809</f>
        <v>3558771</v>
      </c>
      <c r="G809" s="42">
        <f>H809+K809+L809+M809</f>
        <v>3558771</v>
      </c>
      <c r="H809" s="43">
        <f>SUM(I809:J809)</f>
        <v>3548771</v>
      </c>
      <c r="I809" s="39">
        <v>2889612</v>
      </c>
      <c r="J809" s="39">
        <v>659159</v>
      </c>
      <c r="K809" s="39"/>
      <c r="L809" s="43">
        <v>10000</v>
      </c>
      <c r="M809" s="54"/>
      <c r="N809" s="54"/>
      <c r="O809" s="55"/>
      <c r="P809" s="38"/>
      <c r="Q809" s="39"/>
      <c r="R809" s="54"/>
      <c r="S809" s="54"/>
      <c r="T809" s="54"/>
      <c r="U809" s="178"/>
      <c r="V809" s="156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</row>
    <row r="810" spans="1:84" s="15" customFormat="1" ht="16.5" customHeight="1" x14ac:dyDescent="0.2">
      <c r="A810" s="40"/>
      <c r="B810" s="40"/>
      <c r="C810" s="48"/>
      <c r="D810" s="205"/>
      <c r="E810" s="77" t="s">
        <v>91</v>
      </c>
      <c r="F810" s="41">
        <f>G810+P810</f>
        <v>326139</v>
      </c>
      <c r="G810" s="42">
        <f>H810+K810+L810+M810</f>
        <v>326139</v>
      </c>
      <c r="H810" s="43">
        <f>SUM(I810:J810)</f>
        <v>326139</v>
      </c>
      <c r="I810" s="43">
        <f t="shared" ref="I810" si="40">I814+I818+I822+I826+I830+I834+I838+I842+I846</f>
        <v>301539</v>
      </c>
      <c r="J810" s="43">
        <f>J814+J818+J822+J826+J830+J834+J838+J842+J846</f>
        <v>24600</v>
      </c>
      <c r="K810" s="43"/>
      <c r="L810" s="43"/>
      <c r="M810" s="128"/>
      <c r="N810" s="128"/>
      <c r="O810" s="89"/>
      <c r="P810" s="42"/>
      <c r="Q810" s="43"/>
      <c r="R810" s="128"/>
      <c r="S810" s="128"/>
      <c r="T810" s="128"/>
      <c r="U810" s="180"/>
      <c r="V810" s="156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</row>
    <row r="811" spans="1:84" s="15" customFormat="1" ht="16.5" customHeight="1" x14ac:dyDescent="0.2">
      <c r="A811" s="40"/>
      <c r="B811" s="40"/>
      <c r="C811" s="48"/>
      <c r="D811" s="205"/>
      <c r="E811" s="77" t="s">
        <v>92</v>
      </c>
      <c r="F811" s="41"/>
      <c r="G811" s="42"/>
      <c r="H811" s="43"/>
      <c r="I811" s="43"/>
      <c r="J811" s="43"/>
      <c r="K811" s="43"/>
      <c r="L811" s="43"/>
      <c r="M811" s="128"/>
      <c r="N811" s="128"/>
      <c r="O811" s="89"/>
      <c r="P811" s="42"/>
      <c r="Q811" s="43"/>
      <c r="R811" s="128"/>
      <c r="S811" s="128"/>
      <c r="T811" s="128"/>
      <c r="U811" s="180"/>
      <c r="V811" s="156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</row>
    <row r="812" spans="1:84" s="20" customFormat="1" ht="16.5" customHeight="1" x14ac:dyDescent="0.2">
      <c r="A812" s="73"/>
      <c r="B812" s="73"/>
      <c r="C812" s="44"/>
      <c r="D812" s="206"/>
      <c r="E812" s="78" t="s">
        <v>93</v>
      </c>
      <c r="F812" s="45">
        <f t="shared" ref="F812:L812" si="41">F809-F810+F811</f>
        <v>3232632</v>
      </c>
      <c r="G812" s="46">
        <f t="shared" si="41"/>
        <v>3232632</v>
      </c>
      <c r="H812" s="45">
        <f t="shared" si="41"/>
        <v>3222632</v>
      </c>
      <c r="I812" s="45">
        <f t="shared" si="41"/>
        <v>2588073</v>
      </c>
      <c r="J812" s="61">
        <f t="shared" si="41"/>
        <v>634559</v>
      </c>
      <c r="K812" s="45"/>
      <c r="L812" s="45">
        <f t="shared" si="41"/>
        <v>10000</v>
      </c>
      <c r="M812" s="45"/>
      <c r="N812" s="45"/>
      <c r="O812" s="47"/>
      <c r="P812" s="46"/>
      <c r="Q812" s="45"/>
      <c r="R812" s="45"/>
      <c r="S812" s="61"/>
      <c r="T812" s="61"/>
      <c r="U812" s="178"/>
      <c r="V812" s="156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</row>
    <row r="813" spans="1:84" s="1" customFormat="1" ht="16.5" customHeight="1" x14ac:dyDescent="0.2">
      <c r="A813" s="48"/>
      <c r="B813" s="48"/>
      <c r="C813" s="48">
        <v>4010</v>
      </c>
      <c r="D813" s="201" t="s">
        <v>53</v>
      </c>
      <c r="E813" s="77" t="s">
        <v>90</v>
      </c>
      <c r="F813" s="41">
        <f>G813+P813</f>
        <v>2254019</v>
      </c>
      <c r="G813" s="42">
        <f>H813+K813+L813+M813</f>
        <v>2254019</v>
      </c>
      <c r="H813" s="43">
        <f>SUM(I813:J813)</f>
        <v>2254019</v>
      </c>
      <c r="I813" s="43">
        <v>2254019</v>
      </c>
      <c r="J813" s="43"/>
      <c r="K813" s="43"/>
      <c r="L813" s="43"/>
      <c r="M813" s="43"/>
      <c r="N813" s="43"/>
      <c r="O813" s="56"/>
      <c r="P813" s="57"/>
      <c r="Q813" s="43"/>
      <c r="R813" s="43"/>
      <c r="S813" s="43"/>
      <c r="T813" s="43"/>
      <c r="U813" s="178"/>
      <c r="V813" s="156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</row>
    <row r="814" spans="1:84" s="15" customFormat="1" ht="16.5" customHeight="1" x14ac:dyDescent="0.2">
      <c r="A814" s="40"/>
      <c r="B814" s="40"/>
      <c r="C814" s="48"/>
      <c r="D814" s="202"/>
      <c r="E814" s="77" t="s">
        <v>91</v>
      </c>
      <c r="F814" s="41">
        <f>G814+P814</f>
        <v>250596</v>
      </c>
      <c r="G814" s="42">
        <f>H814+K814+L814+M814</f>
        <v>250596</v>
      </c>
      <c r="H814" s="43">
        <f>SUM(I814:J814)</f>
        <v>250596</v>
      </c>
      <c r="I814" s="43">
        <f>23624+226972</f>
        <v>250596</v>
      </c>
      <c r="J814" s="43"/>
      <c r="K814" s="43"/>
      <c r="L814" s="43"/>
      <c r="M814" s="43"/>
      <c r="N814" s="43"/>
      <c r="O814" s="56"/>
      <c r="P814" s="42"/>
      <c r="Q814" s="43"/>
      <c r="R814" s="43"/>
      <c r="S814" s="43"/>
      <c r="T814" s="43"/>
      <c r="U814" s="177"/>
      <c r="V814" s="156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</row>
    <row r="815" spans="1:84" s="15" customFormat="1" ht="16.5" customHeight="1" x14ac:dyDescent="0.2">
      <c r="A815" s="40"/>
      <c r="B815" s="40"/>
      <c r="C815" s="48"/>
      <c r="D815" s="202"/>
      <c r="E815" s="77" t="s">
        <v>92</v>
      </c>
      <c r="F815" s="41"/>
      <c r="G815" s="42"/>
      <c r="H815" s="43"/>
      <c r="I815" s="43"/>
      <c r="J815" s="43"/>
      <c r="K815" s="43"/>
      <c r="L815" s="43"/>
      <c r="M815" s="43"/>
      <c r="N815" s="43"/>
      <c r="O815" s="56"/>
      <c r="P815" s="42"/>
      <c r="Q815" s="43"/>
      <c r="R815" s="43"/>
      <c r="S815" s="43"/>
      <c r="T815" s="43"/>
      <c r="U815" s="177"/>
      <c r="V815" s="156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</row>
    <row r="816" spans="1:84" s="20" customFormat="1" ht="16.5" customHeight="1" x14ac:dyDescent="0.2">
      <c r="A816" s="73"/>
      <c r="B816" s="73"/>
      <c r="C816" s="44"/>
      <c r="D816" s="203"/>
      <c r="E816" s="78" t="s">
        <v>93</v>
      </c>
      <c r="F816" s="45">
        <f>F813-F814+F815</f>
        <v>2003423</v>
      </c>
      <c r="G816" s="46">
        <f>G813-G814+G815</f>
        <v>2003423</v>
      </c>
      <c r="H816" s="45">
        <f>H813-H814+H815</f>
        <v>2003423</v>
      </c>
      <c r="I816" s="45">
        <f>I813-I814+I815</f>
        <v>2003423</v>
      </c>
      <c r="J816" s="45"/>
      <c r="K816" s="45"/>
      <c r="L816" s="45"/>
      <c r="M816" s="45"/>
      <c r="N816" s="45"/>
      <c r="O816" s="47"/>
      <c r="P816" s="46"/>
      <c r="Q816" s="45"/>
      <c r="R816" s="45"/>
      <c r="S816" s="61"/>
      <c r="T816" s="61"/>
      <c r="U816" s="178"/>
      <c r="V816" s="15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</row>
    <row r="817" spans="1:84" s="1" customFormat="1" ht="16.5" customHeight="1" x14ac:dyDescent="0.2">
      <c r="A817" s="48"/>
      <c r="B817" s="48"/>
      <c r="C817" s="48">
        <v>4040</v>
      </c>
      <c r="D817" s="201" t="s">
        <v>54</v>
      </c>
      <c r="E817" s="77" t="s">
        <v>90</v>
      </c>
      <c r="F817" s="41">
        <f>G817+P817</f>
        <v>134702</v>
      </c>
      <c r="G817" s="42">
        <f>H817+K817+L817+M817</f>
        <v>134702</v>
      </c>
      <c r="H817" s="43">
        <f>SUM(I817:J817)</f>
        <v>134702</v>
      </c>
      <c r="I817" s="43">
        <v>134702</v>
      </c>
      <c r="J817" s="43"/>
      <c r="K817" s="43"/>
      <c r="L817" s="43"/>
      <c r="M817" s="43"/>
      <c r="N817" s="43"/>
      <c r="O817" s="56"/>
      <c r="P817" s="57"/>
      <c r="Q817" s="43"/>
      <c r="R817" s="43"/>
      <c r="S817" s="43"/>
      <c r="T817" s="43"/>
      <c r="U817" s="178"/>
      <c r="V817" s="156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</row>
    <row r="818" spans="1:84" s="15" customFormat="1" ht="16.5" customHeight="1" x14ac:dyDescent="0.2">
      <c r="A818" s="40"/>
      <c r="B818" s="40"/>
      <c r="C818" s="48"/>
      <c r="D818" s="202"/>
      <c r="E818" s="77" t="s">
        <v>91</v>
      </c>
      <c r="F818" s="41">
        <f>G818+P818</f>
        <v>943</v>
      </c>
      <c r="G818" s="42">
        <f>H818+K818+L818+M818</f>
        <v>943</v>
      </c>
      <c r="H818" s="43">
        <f>SUM(I818:J818)</f>
        <v>943</v>
      </c>
      <c r="I818" s="43">
        <v>943</v>
      </c>
      <c r="J818" s="43"/>
      <c r="K818" s="43"/>
      <c r="L818" s="43"/>
      <c r="M818" s="43"/>
      <c r="N818" s="43"/>
      <c r="O818" s="56"/>
      <c r="P818" s="42"/>
      <c r="Q818" s="43"/>
      <c r="R818" s="43"/>
      <c r="S818" s="43"/>
      <c r="T818" s="43"/>
      <c r="U818" s="177"/>
      <c r="V818" s="156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</row>
    <row r="819" spans="1:84" s="15" customFormat="1" ht="16.5" customHeight="1" x14ac:dyDescent="0.2">
      <c r="A819" s="40"/>
      <c r="B819" s="40"/>
      <c r="C819" s="48"/>
      <c r="D819" s="202"/>
      <c r="E819" s="77" t="s">
        <v>92</v>
      </c>
      <c r="F819" s="41"/>
      <c r="G819" s="42"/>
      <c r="H819" s="43"/>
      <c r="I819" s="43"/>
      <c r="J819" s="43"/>
      <c r="K819" s="43"/>
      <c r="L819" s="43"/>
      <c r="M819" s="43"/>
      <c r="N819" s="43"/>
      <c r="O819" s="56"/>
      <c r="P819" s="42"/>
      <c r="Q819" s="43"/>
      <c r="R819" s="43"/>
      <c r="S819" s="43"/>
      <c r="T819" s="43"/>
      <c r="U819" s="177"/>
      <c r="V819" s="156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</row>
    <row r="820" spans="1:84" s="20" customFormat="1" ht="16.5" customHeight="1" x14ac:dyDescent="0.2">
      <c r="A820" s="73"/>
      <c r="B820" s="73"/>
      <c r="C820" s="44"/>
      <c r="D820" s="203"/>
      <c r="E820" s="78" t="s">
        <v>93</v>
      </c>
      <c r="F820" s="45">
        <f>F817-F818+F819</f>
        <v>133759</v>
      </c>
      <c r="G820" s="46">
        <f>G817-G818+G819</f>
        <v>133759</v>
      </c>
      <c r="H820" s="45">
        <f>H817-H818+H819</f>
        <v>133759</v>
      </c>
      <c r="I820" s="45">
        <f>I817-I818+I819</f>
        <v>133759</v>
      </c>
      <c r="J820" s="45"/>
      <c r="K820" s="45"/>
      <c r="L820" s="45"/>
      <c r="M820" s="45"/>
      <c r="N820" s="45"/>
      <c r="O820" s="47"/>
      <c r="P820" s="46"/>
      <c r="Q820" s="45"/>
      <c r="R820" s="45"/>
      <c r="S820" s="61"/>
      <c r="T820" s="61"/>
      <c r="U820" s="178"/>
      <c r="V820" s="156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</row>
    <row r="821" spans="1:84" s="1" customFormat="1" ht="16.5" customHeight="1" x14ac:dyDescent="0.2">
      <c r="A821" s="48"/>
      <c r="B821" s="48"/>
      <c r="C821" s="48">
        <v>4110</v>
      </c>
      <c r="D821" s="201" t="s">
        <v>43</v>
      </c>
      <c r="E821" s="77" t="s">
        <v>90</v>
      </c>
      <c r="F821" s="41">
        <f>G821+P821</f>
        <v>418858</v>
      </c>
      <c r="G821" s="42">
        <f>H821+K821+L821+M821</f>
        <v>418858</v>
      </c>
      <c r="H821" s="43">
        <f>SUM(I821:J821)</f>
        <v>418858</v>
      </c>
      <c r="I821" s="43">
        <v>418858</v>
      </c>
      <c r="J821" s="43"/>
      <c r="K821" s="43"/>
      <c r="L821" s="43"/>
      <c r="M821" s="43"/>
      <c r="N821" s="43"/>
      <c r="O821" s="56"/>
      <c r="P821" s="57"/>
      <c r="Q821" s="43"/>
      <c r="R821" s="43"/>
      <c r="S821" s="43"/>
      <c r="T821" s="43"/>
      <c r="U821" s="178"/>
      <c r="V821" s="156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</row>
    <row r="822" spans="1:84" s="15" customFormat="1" ht="16.5" customHeight="1" x14ac:dyDescent="0.2">
      <c r="A822" s="40"/>
      <c r="B822" s="40"/>
      <c r="C822" s="48"/>
      <c r="D822" s="202"/>
      <c r="E822" s="77" t="s">
        <v>91</v>
      </c>
      <c r="F822" s="41">
        <f>G822+P822</f>
        <v>50000</v>
      </c>
      <c r="G822" s="42">
        <f>H822+K822+L822+M822</f>
        <v>50000</v>
      </c>
      <c r="H822" s="43">
        <f>SUM(I822:J822)</f>
        <v>50000</v>
      </c>
      <c r="I822" s="43">
        <v>50000</v>
      </c>
      <c r="J822" s="43"/>
      <c r="K822" s="43"/>
      <c r="L822" s="43"/>
      <c r="M822" s="43"/>
      <c r="N822" s="43"/>
      <c r="O822" s="56"/>
      <c r="P822" s="42"/>
      <c r="Q822" s="43"/>
      <c r="R822" s="43"/>
      <c r="S822" s="43"/>
      <c r="T822" s="43"/>
      <c r="U822" s="177"/>
      <c r="V822" s="156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</row>
    <row r="823" spans="1:84" s="15" customFormat="1" ht="16.5" customHeight="1" x14ac:dyDescent="0.2">
      <c r="A823" s="40"/>
      <c r="B823" s="40"/>
      <c r="C823" s="48"/>
      <c r="D823" s="202"/>
      <c r="E823" s="77" t="s">
        <v>92</v>
      </c>
      <c r="F823" s="41"/>
      <c r="G823" s="42"/>
      <c r="H823" s="43"/>
      <c r="I823" s="43"/>
      <c r="J823" s="43"/>
      <c r="K823" s="43"/>
      <c r="L823" s="43"/>
      <c r="M823" s="43"/>
      <c r="N823" s="43"/>
      <c r="O823" s="56"/>
      <c r="P823" s="42"/>
      <c r="Q823" s="43"/>
      <c r="R823" s="43"/>
      <c r="S823" s="43"/>
      <c r="T823" s="43"/>
      <c r="U823" s="177"/>
      <c r="V823" s="156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</row>
    <row r="824" spans="1:84" s="20" customFormat="1" ht="16.5" customHeight="1" x14ac:dyDescent="0.2">
      <c r="A824" s="73"/>
      <c r="B824" s="73"/>
      <c r="C824" s="44"/>
      <c r="D824" s="203"/>
      <c r="E824" s="78" t="s">
        <v>93</v>
      </c>
      <c r="F824" s="45">
        <f>F821-F822+F823</f>
        <v>368858</v>
      </c>
      <c r="G824" s="46">
        <f>G821-G822+G823</f>
        <v>368858</v>
      </c>
      <c r="H824" s="45">
        <f>H821-H822+H823</f>
        <v>368858</v>
      </c>
      <c r="I824" s="45">
        <f>I821-I822+I823</f>
        <v>368858</v>
      </c>
      <c r="J824" s="45"/>
      <c r="K824" s="45"/>
      <c r="L824" s="45"/>
      <c r="M824" s="45"/>
      <c r="N824" s="45"/>
      <c r="O824" s="47"/>
      <c r="P824" s="46"/>
      <c r="Q824" s="45"/>
      <c r="R824" s="45"/>
      <c r="S824" s="61"/>
      <c r="T824" s="61"/>
      <c r="U824" s="178"/>
      <c r="V824" s="156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</row>
    <row r="825" spans="1:84" s="1" customFormat="1" ht="16.5" customHeight="1" x14ac:dyDescent="0.2">
      <c r="A825" s="48"/>
      <c r="B825" s="48"/>
      <c r="C825" s="48">
        <v>4140</v>
      </c>
      <c r="D825" s="84" t="s">
        <v>66</v>
      </c>
      <c r="E825" s="77" t="s">
        <v>90</v>
      </c>
      <c r="F825" s="41">
        <f>G825+P825</f>
        <v>7000</v>
      </c>
      <c r="G825" s="42">
        <f>H825+K825+L825+M825</f>
        <v>7000</v>
      </c>
      <c r="H825" s="43">
        <f>SUM(I825:J825)</f>
        <v>7000</v>
      </c>
      <c r="I825" s="43"/>
      <c r="J825" s="43">
        <v>7000</v>
      </c>
      <c r="K825" s="43"/>
      <c r="L825" s="43"/>
      <c r="M825" s="43"/>
      <c r="N825" s="43"/>
      <c r="O825" s="56"/>
      <c r="P825" s="57"/>
      <c r="Q825" s="43"/>
      <c r="R825" s="43"/>
      <c r="S825" s="43"/>
      <c r="T825" s="43"/>
      <c r="U825" s="178"/>
      <c r="V825" s="156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</row>
    <row r="826" spans="1:84" s="15" customFormat="1" ht="16.5" customHeight="1" x14ac:dyDescent="0.2">
      <c r="A826" s="40"/>
      <c r="B826" s="40"/>
      <c r="C826" s="48"/>
      <c r="D826" s="85"/>
      <c r="E826" s="77" t="s">
        <v>91</v>
      </c>
      <c r="F826" s="41">
        <f>G826+P826</f>
        <v>5000</v>
      </c>
      <c r="G826" s="42">
        <f>H826+K826+L826+M826</f>
        <v>5000</v>
      </c>
      <c r="H826" s="43">
        <f>SUM(I826:J826)</f>
        <v>5000</v>
      </c>
      <c r="I826" s="43"/>
      <c r="J826" s="43">
        <v>5000</v>
      </c>
      <c r="K826" s="43"/>
      <c r="L826" s="43"/>
      <c r="M826" s="43"/>
      <c r="N826" s="43"/>
      <c r="O826" s="56"/>
      <c r="P826" s="42"/>
      <c r="Q826" s="43"/>
      <c r="R826" s="43"/>
      <c r="S826" s="43"/>
      <c r="T826" s="43"/>
      <c r="U826" s="177"/>
      <c r="V826" s="15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</row>
    <row r="827" spans="1:84" s="15" customFormat="1" ht="16.5" customHeight="1" x14ac:dyDescent="0.2">
      <c r="A827" s="40"/>
      <c r="B827" s="40"/>
      <c r="C827" s="48"/>
      <c r="D827" s="85"/>
      <c r="E827" s="77" t="s">
        <v>92</v>
      </c>
      <c r="F827" s="41"/>
      <c r="G827" s="42"/>
      <c r="H827" s="43"/>
      <c r="I827" s="43"/>
      <c r="J827" s="43"/>
      <c r="K827" s="43"/>
      <c r="L827" s="43"/>
      <c r="M827" s="43"/>
      <c r="N827" s="43"/>
      <c r="O827" s="56"/>
      <c r="P827" s="42"/>
      <c r="Q827" s="43"/>
      <c r="R827" s="43"/>
      <c r="S827" s="43"/>
      <c r="T827" s="43"/>
      <c r="U827" s="177"/>
      <c r="V827" s="156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</row>
    <row r="828" spans="1:84" s="20" customFormat="1" ht="16.5" customHeight="1" x14ac:dyDescent="0.2">
      <c r="A828" s="73"/>
      <c r="B828" s="73"/>
      <c r="C828" s="44"/>
      <c r="D828" s="86"/>
      <c r="E828" s="78" t="s">
        <v>93</v>
      </c>
      <c r="F828" s="45">
        <f>F825-F826+F827</f>
        <v>2000</v>
      </c>
      <c r="G828" s="46">
        <f>G825-G826+G827</f>
        <v>2000</v>
      </c>
      <c r="H828" s="45">
        <f>H825-H826+H827</f>
        <v>2000</v>
      </c>
      <c r="I828" s="45"/>
      <c r="J828" s="45">
        <f>J825-J826+J827</f>
        <v>2000</v>
      </c>
      <c r="K828" s="45"/>
      <c r="L828" s="45"/>
      <c r="M828" s="45"/>
      <c r="N828" s="45"/>
      <c r="O828" s="47"/>
      <c r="P828" s="46"/>
      <c r="Q828" s="45"/>
      <c r="R828" s="45"/>
      <c r="S828" s="61"/>
      <c r="T828" s="61"/>
      <c r="U828" s="178"/>
      <c r="V828" s="156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</row>
    <row r="829" spans="1:84" s="1" customFormat="1" ht="16.5" customHeight="1" x14ac:dyDescent="0.2">
      <c r="A829" s="48"/>
      <c r="B829" s="48"/>
      <c r="C829" s="48">
        <v>4260</v>
      </c>
      <c r="D829" s="84" t="s">
        <v>46</v>
      </c>
      <c r="E829" s="77" t="s">
        <v>90</v>
      </c>
      <c r="F829" s="41">
        <f>G829+P829</f>
        <v>63000</v>
      </c>
      <c r="G829" s="42">
        <f>H829+K829+L829+M829</f>
        <v>63000</v>
      </c>
      <c r="H829" s="43">
        <f>SUM(I829:J829)</f>
        <v>63000</v>
      </c>
      <c r="I829" s="43"/>
      <c r="J829" s="43">
        <v>63000</v>
      </c>
      <c r="K829" s="43"/>
      <c r="L829" s="43"/>
      <c r="M829" s="43"/>
      <c r="N829" s="43"/>
      <c r="O829" s="56"/>
      <c r="P829" s="57"/>
      <c r="Q829" s="43"/>
      <c r="R829" s="43"/>
      <c r="S829" s="43"/>
      <c r="T829" s="43"/>
      <c r="U829" s="178"/>
      <c r="V829" s="156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</row>
    <row r="830" spans="1:84" s="15" customFormat="1" ht="16.5" customHeight="1" x14ac:dyDescent="0.2">
      <c r="A830" s="40"/>
      <c r="B830" s="40"/>
      <c r="C830" s="48"/>
      <c r="D830" s="85"/>
      <c r="E830" s="77" t="s">
        <v>91</v>
      </c>
      <c r="F830" s="41">
        <f>G830+P830</f>
        <v>10000</v>
      </c>
      <c r="G830" s="42">
        <f>H830+K830+L830+M830</f>
        <v>10000</v>
      </c>
      <c r="H830" s="43">
        <f>SUM(I830:J830)</f>
        <v>10000</v>
      </c>
      <c r="I830" s="43"/>
      <c r="J830" s="43">
        <v>10000</v>
      </c>
      <c r="K830" s="43"/>
      <c r="L830" s="43"/>
      <c r="M830" s="43"/>
      <c r="N830" s="43"/>
      <c r="O830" s="56"/>
      <c r="P830" s="42"/>
      <c r="Q830" s="43"/>
      <c r="R830" s="43"/>
      <c r="S830" s="43"/>
      <c r="T830" s="43"/>
      <c r="U830" s="177"/>
      <c r="V830" s="156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</row>
    <row r="831" spans="1:84" s="15" customFormat="1" ht="16.5" customHeight="1" x14ac:dyDescent="0.2">
      <c r="A831" s="40"/>
      <c r="B831" s="40"/>
      <c r="C831" s="48"/>
      <c r="D831" s="85"/>
      <c r="E831" s="77" t="s">
        <v>92</v>
      </c>
      <c r="F831" s="41"/>
      <c r="G831" s="42"/>
      <c r="H831" s="43"/>
      <c r="I831" s="43"/>
      <c r="J831" s="43"/>
      <c r="K831" s="43"/>
      <c r="L831" s="43"/>
      <c r="M831" s="43"/>
      <c r="N831" s="43"/>
      <c r="O831" s="56"/>
      <c r="P831" s="42"/>
      <c r="Q831" s="43"/>
      <c r="R831" s="43"/>
      <c r="S831" s="43"/>
      <c r="T831" s="43"/>
      <c r="U831" s="177"/>
      <c r="V831" s="156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</row>
    <row r="832" spans="1:84" s="20" customFormat="1" ht="16.5" customHeight="1" x14ac:dyDescent="0.2">
      <c r="A832" s="73"/>
      <c r="B832" s="73"/>
      <c r="C832" s="44"/>
      <c r="D832" s="86"/>
      <c r="E832" s="78" t="s">
        <v>93</v>
      </c>
      <c r="F832" s="45">
        <f>F829-F830+F831</f>
        <v>53000</v>
      </c>
      <c r="G832" s="46">
        <f>G829-G830+G831</f>
        <v>53000</v>
      </c>
      <c r="H832" s="45">
        <f>H829-H830+H831</f>
        <v>53000</v>
      </c>
      <c r="I832" s="45"/>
      <c r="J832" s="45">
        <f>J829-J830+J831</f>
        <v>53000</v>
      </c>
      <c r="K832" s="45"/>
      <c r="L832" s="45"/>
      <c r="M832" s="45"/>
      <c r="N832" s="45"/>
      <c r="O832" s="47"/>
      <c r="P832" s="46"/>
      <c r="Q832" s="45"/>
      <c r="R832" s="45"/>
      <c r="S832" s="61"/>
      <c r="T832" s="61"/>
      <c r="U832" s="178"/>
      <c r="V832" s="156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</row>
    <row r="833" spans="1:84" s="1" customFormat="1" ht="16.5" customHeight="1" x14ac:dyDescent="0.2">
      <c r="A833" s="48"/>
      <c r="B833" s="48"/>
      <c r="C833" s="48">
        <v>4280</v>
      </c>
      <c r="D833" s="201" t="s">
        <v>67</v>
      </c>
      <c r="E833" s="77" t="s">
        <v>90</v>
      </c>
      <c r="F833" s="41">
        <f>G833+P833</f>
        <v>4000</v>
      </c>
      <c r="G833" s="42">
        <f>H833+K833+L833+M833</f>
        <v>4000</v>
      </c>
      <c r="H833" s="43">
        <f>SUM(I833:J833)</f>
        <v>4000</v>
      </c>
      <c r="I833" s="43"/>
      <c r="J833" s="43">
        <v>4000</v>
      </c>
      <c r="K833" s="43"/>
      <c r="L833" s="43"/>
      <c r="M833" s="43"/>
      <c r="N833" s="43"/>
      <c r="O833" s="56"/>
      <c r="P833" s="57"/>
      <c r="Q833" s="43"/>
      <c r="R833" s="43"/>
      <c r="S833" s="43"/>
      <c r="T833" s="43"/>
      <c r="U833" s="178"/>
      <c r="V833" s="156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</row>
    <row r="834" spans="1:84" s="15" customFormat="1" ht="16.5" customHeight="1" x14ac:dyDescent="0.2">
      <c r="A834" s="40"/>
      <c r="B834" s="40"/>
      <c r="C834" s="48"/>
      <c r="D834" s="202"/>
      <c r="E834" s="77" t="s">
        <v>91</v>
      </c>
      <c r="F834" s="41">
        <f>G834+P834</f>
        <v>2000</v>
      </c>
      <c r="G834" s="42">
        <f>H834+K834+L834+M834</f>
        <v>2000</v>
      </c>
      <c r="H834" s="43">
        <f>SUM(I834:J834)</f>
        <v>2000</v>
      </c>
      <c r="I834" s="43"/>
      <c r="J834" s="43">
        <v>2000</v>
      </c>
      <c r="K834" s="43"/>
      <c r="L834" s="43"/>
      <c r="M834" s="43"/>
      <c r="N834" s="43"/>
      <c r="O834" s="56"/>
      <c r="P834" s="42"/>
      <c r="Q834" s="43"/>
      <c r="R834" s="43"/>
      <c r="S834" s="43"/>
      <c r="T834" s="43"/>
      <c r="U834" s="177"/>
      <c r="V834" s="156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</row>
    <row r="835" spans="1:84" s="15" customFormat="1" ht="16.5" customHeight="1" x14ac:dyDescent="0.2">
      <c r="A835" s="40"/>
      <c r="B835" s="40"/>
      <c r="C835" s="48"/>
      <c r="D835" s="202"/>
      <c r="E835" s="77" t="s">
        <v>92</v>
      </c>
      <c r="F835" s="41"/>
      <c r="G835" s="42"/>
      <c r="H835" s="43"/>
      <c r="I835" s="43"/>
      <c r="J835" s="43"/>
      <c r="K835" s="43"/>
      <c r="L835" s="43"/>
      <c r="M835" s="43"/>
      <c r="N835" s="43"/>
      <c r="O835" s="56"/>
      <c r="P835" s="42"/>
      <c r="Q835" s="43"/>
      <c r="R835" s="43"/>
      <c r="S835" s="43"/>
      <c r="T835" s="43"/>
      <c r="U835" s="177"/>
      <c r="V835" s="156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</row>
    <row r="836" spans="1:84" s="20" customFormat="1" ht="16.5" customHeight="1" x14ac:dyDescent="0.2">
      <c r="A836" s="73"/>
      <c r="B836" s="73"/>
      <c r="C836" s="44"/>
      <c r="D836" s="203"/>
      <c r="E836" s="78" t="s">
        <v>93</v>
      </c>
      <c r="F836" s="45">
        <f>F833-F834+F835</f>
        <v>2000</v>
      </c>
      <c r="G836" s="46">
        <f>G833-G834+G835</f>
        <v>2000</v>
      </c>
      <c r="H836" s="45">
        <f>H833-H834+H835</f>
        <v>2000</v>
      </c>
      <c r="I836" s="45"/>
      <c r="J836" s="45">
        <f>J833-J834+J835</f>
        <v>2000</v>
      </c>
      <c r="K836" s="45"/>
      <c r="L836" s="45"/>
      <c r="M836" s="45"/>
      <c r="N836" s="45"/>
      <c r="O836" s="47"/>
      <c r="P836" s="46"/>
      <c r="Q836" s="45"/>
      <c r="R836" s="45"/>
      <c r="S836" s="61"/>
      <c r="T836" s="61"/>
      <c r="U836" s="178"/>
      <c r="V836" s="15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</row>
    <row r="837" spans="1:84" s="10" customFormat="1" ht="16.5" customHeight="1" x14ac:dyDescent="0.2">
      <c r="A837" s="48"/>
      <c r="B837" s="48"/>
      <c r="C837" s="48">
        <v>4360</v>
      </c>
      <c r="D837" s="201" t="s">
        <v>115</v>
      </c>
      <c r="E837" s="77" t="s">
        <v>90</v>
      </c>
      <c r="F837" s="41">
        <f>G837+P837</f>
        <v>8000</v>
      </c>
      <c r="G837" s="42">
        <f>H837+K837+L837+M837</f>
        <v>8000</v>
      </c>
      <c r="H837" s="43">
        <f>SUM(I837:J837)</f>
        <v>8000</v>
      </c>
      <c r="I837" s="43"/>
      <c r="J837" s="43">
        <v>8000</v>
      </c>
      <c r="K837" s="43"/>
      <c r="L837" s="43"/>
      <c r="M837" s="43"/>
      <c r="N837" s="43"/>
      <c r="O837" s="56"/>
      <c r="P837" s="57"/>
      <c r="Q837" s="43"/>
      <c r="R837" s="43"/>
      <c r="S837" s="43"/>
      <c r="T837" s="43"/>
      <c r="U837" s="178"/>
      <c r="V837" s="156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</row>
    <row r="838" spans="1:84" s="15" customFormat="1" ht="16.5" customHeight="1" x14ac:dyDescent="0.2">
      <c r="A838" s="40"/>
      <c r="B838" s="40"/>
      <c r="C838" s="48"/>
      <c r="D838" s="202"/>
      <c r="E838" s="77" t="s">
        <v>91</v>
      </c>
      <c r="F838" s="41">
        <f>G838+P838</f>
        <v>1600</v>
      </c>
      <c r="G838" s="42">
        <f>H838+K838+L838+M838</f>
        <v>1600</v>
      </c>
      <c r="H838" s="43">
        <f>SUM(I838:J838)</f>
        <v>1600</v>
      </c>
      <c r="I838" s="43"/>
      <c r="J838" s="43">
        <v>1600</v>
      </c>
      <c r="K838" s="43"/>
      <c r="L838" s="43"/>
      <c r="M838" s="43"/>
      <c r="N838" s="43"/>
      <c r="O838" s="56"/>
      <c r="P838" s="42"/>
      <c r="Q838" s="43"/>
      <c r="R838" s="43"/>
      <c r="S838" s="43"/>
      <c r="T838" s="43"/>
      <c r="U838" s="177"/>
      <c r="V838" s="156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</row>
    <row r="839" spans="1:84" s="15" customFormat="1" ht="16.5" customHeight="1" x14ac:dyDescent="0.2">
      <c r="A839" s="40"/>
      <c r="B839" s="40"/>
      <c r="C839" s="48"/>
      <c r="D839" s="202"/>
      <c r="E839" s="77" t="s">
        <v>92</v>
      </c>
      <c r="F839" s="41"/>
      <c r="G839" s="42"/>
      <c r="H839" s="43"/>
      <c r="I839" s="43"/>
      <c r="J839" s="43"/>
      <c r="K839" s="43"/>
      <c r="L839" s="43"/>
      <c r="M839" s="43"/>
      <c r="N839" s="43"/>
      <c r="O839" s="56"/>
      <c r="P839" s="42"/>
      <c r="Q839" s="43"/>
      <c r="R839" s="43"/>
      <c r="S839" s="43"/>
      <c r="T839" s="43"/>
      <c r="U839" s="177"/>
      <c r="V839" s="156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</row>
    <row r="840" spans="1:84" s="20" customFormat="1" ht="16.5" customHeight="1" x14ac:dyDescent="0.2">
      <c r="A840" s="73"/>
      <c r="B840" s="73"/>
      <c r="C840" s="44"/>
      <c r="D840" s="203"/>
      <c r="E840" s="78" t="s">
        <v>93</v>
      </c>
      <c r="F840" s="45">
        <f>F837-F838+F839</f>
        <v>6400</v>
      </c>
      <c r="G840" s="46">
        <f>G837-G838+G839</f>
        <v>6400</v>
      </c>
      <c r="H840" s="45">
        <f>H837-H838+H839</f>
        <v>6400</v>
      </c>
      <c r="I840" s="45"/>
      <c r="J840" s="45">
        <f>J837-J838+J839</f>
        <v>6400</v>
      </c>
      <c r="K840" s="45"/>
      <c r="L840" s="45"/>
      <c r="M840" s="45"/>
      <c r="N840" s="45"/>
      <c r="O840" s="47"/>
      <c r="P840" s="46"/>
      <c r="Q840" s="45"/>
      <c r="R840" s="45"/>
      <c r="S840" s="61"/>
      <c r="T840" s="61"/>
      <c r="U840" s="178"/>
      <c r="V840" s="156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</row>
    <row r="841" spans="1:84" s="10" customFormat="1" ht="16.5" customHeight="1" x14ac:dyDescent="0.2">
      <c r="A841" s="48"/>
      <c r="B841" s="48"/>
      <c r="C841" s="48">
        <v>4410</v>
      </c>
      <c r="D841" s="201" t="s">
        <v>68</v>
      </c>
      <c r="E841" s="77" t="s">
        <v>90</v>
      </c>
      <c r="F841" s="41">
        <f>G841+P841</f>
        <v>1500</v>
      </c>
      <c r="G841" s="42">
        <f>H841+K841+L841+M841</f>
        <v>1500</v>
      </c>
      <c r="H841" s="43">
        <f>SUM(I841:J841)</f>
        <v>1500</v>
      </c>
      <c r="I841" s="43"/>
      <c r="J841" s="43">
        <v>1500</v>
      </c>
      <c r="K841" s="43"/>
      <c r="L841" s="43"/>
      <c r="M841" s="43"/>
      <c r="N841" s="43"/>
      <c r="O841" s="56"/>
      <c r="P841" s="57"/>
      <c r="Q841" s="43"/>
      <c r="R841" s="43"/>
      <c r="S841" s="43"/>
      <c r="T841" s="43"/>
      <c r="U841" s="178"/>
      <c r="V841" s="156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</row>
    <row r="842" spans="1:84" s="15" customFormat="1" ht="16.5" customHeight="1" x14ac:dyDescent="0.2">
      <c r="A842" s="40"/>
      <c r="B842" s="40"/>
      <c r="C842" s="48"/>
      <c r="D842" s="202"/>
      <c r="E842" s="77" t="s">
        <v>91</v>
      </c>
      <c r="F842" s="41">
        <f>G842+P842</f>
        <v>1000</v>
      </c>
      <c r="G842" s="42">
        <f>H842+K842+L842+M842</f>
        <v>1000</v>
      </c>
      <c r="H842" s="43">
        <f>SUM(I842:J842)</f>
        <v>1000</v>
      </c>
      <c r="I842" s="43"/>
      <c r="J842" s="43">
        <v>1000</v>
      </c>
      <c r="K842" s="43"/>
      <c r="L842" s="43"/>
      <c r="M842" s="43"/>
      <c r="N842" s="43"/>
      <c r="O842" s="56"/>
      <c r="P842" s="42"/>
      <c r="Q842" s="43"/>
      <c r="R842" s="43"/>
      <c r="S842" s="43"/>
      <c r="T842" s="43"/>
      <c r="U842" s="177"/>
      <c r="V842" s="156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</row>
    <row r="843" spans="1:84" s="15" customFormat="1" ht="16.5" customHeight="1" x14ac:dyDescent="0.2">
      <c r="A843" s="40"/>
      <c r="B843" s="40"/>
      <c r="C843" s="48"/>
      <c r="D843" s="202"/>
      <c r="E843" s="77" t="s">
        <v>92</v>
      </c>
      <c r="F843" s="41"/>
      <c r="G843" s="42"/>
      <c r="H843" s="43"/>
      <c r="I843" s="43"/>
      <c r="J843" s="43"/>
      <c r="K843" s="43"/>
      <c r="L843" s="43"/>
      <c r="M843" s="43"/>
      <c r="N843" s="43"/>
      <c r="O843" s="56"/>
      <c r="P843" s="42"/>
      <c r="Q843" s="43"/>
      <c r="R843" s="43"/>
      <c r="S843" s="43"/>
      <c r="T843" s="43"/>
      <c r="U843" s="177"/>
      <c r="V843" s="156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</row>
    <row r="844" spans="1:84" s="20" customFormat="1" ht="16.5" customHeight="1" x14ac:dyDescent="0.2">
      <c r="A844" s="73"/>
      <c r="B844" s="73"/>
      <c r="C844" s="44"/>
      <c r="D844" s="203"/>
      <c r="E844" s="78" t="s">
        <v>93</v>
      </c>
      <c r="F844" s="45">
        <f>F841-F842+F843</f>
        <v>500</v>
      </c>
      <c r="G844" s="46">
        <f>G841-G842+G843</f>
        <v>500</v>
      </c>
      <c r="H844" s="45">
        <f>H841-H842+H843</f>
        <v>500</v>
      </c>
      <c r="I844" s="45"/>
      <c r="J844" s="45">
        <f>J841-J842+J843</f>
        <v>500</v>
      </c>
      <c r="K844" s="45"/>
      <c r="L844" s="45"/>
      <c r="M844" s="45"/>
      <c r="N844" s="45"/>
      <c r="O844" s="47"/>
      <c r="P844" s="46"/>
      <c r="Q844" s="45"/>
      <c r="R844" s="45"/>
      <c r="S844" s="61"/>
      <c r="T844" s="61"/>
      <c r="U844" s="178"/>
      <c r="V844" s="156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</row>
    <row r="845" spans="1:84" s="1" customFormat="1" ht="16.5" customHeight="1" x14ac:dyDescent="0.2">
      <c r="A845" s="48"/>
      <c r="B845" s="48"/>
      <c r="C845" s="48">
        <v>4700</v>
      </c>
      <c r="D845" s="201" t="s">
        <v>60</v>
      </c>
      <c r="E845" s="77" t="s">
        <v>90</v>
      </c>
      <c r="F845" s="41">
        <f>G845+P845</f>
        <v>15000</v>
      </c>
      <c r="G845" s="42">
        <f>H845+K845+L845+M845</f>
        <v>15000</v>
      </c>
      <c r="H845" s="43">
        <f>SUM(I845:J845)</f>
        <v>15000</v>
      </c>
      <c r="I845" s="43"/>
      <c r="J845" s="43">
        <v>15000</v>
      </c>
      <c r="K845" s="43"/>
      <c r="L845" s="43"/>
      <c r="M845" s="43"/>
      <c r="N845" s="43"/>
      <c r="O845" s="56"/>
      <c r="P845" s="57"/>
      <c r="Q845" s="43"/>
      <c r="R845" s="43"/>
      <c r="S845" s="43"/>
      <c r="T845" s="43"/>
      <c r="U845" s="178"/>
      <c r="V845" s="156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</row>
    <row r="846" spans="1:84" s="15" customFormat="1" ht="16.5" customHeight="1" x14ac:dyDescent="0.2">
      <c r="A846" s="40"/>
      <c r="B846" s="40"/>
      <c r="C846" s="48"/>
      <c r="D846" s="202"/>
      <c r="E846" s="77" t="s">
        <v>91</v>
      </c>
      <c r="F846" s="41">
        <f>G846+P846</f>
        <v>5000</v>
      </c>
      <c r="G846" s="42">
        <f>H846+K846+L846+M846</f>
        <v>5000</v>
      </c>
      <c r="H846" s="43">
        <f>SUM(I846:J846)</f>
        <v>5000</v>
      </c>
      <c r="I846" s="43"/>
      <c r="J846" s="43">
        <v>5000</v>
      </c>
      <c r="K846" s="43"/>
      <c r="L846" s="43"/>
      <c r="M846" s="43"/>
      <c r="N846" s="43"/>
      <c r="O846" s="56"/>
      <c r="P846" s="42"/>
      <c r="Q846" s="43"/>
      <c r="R846" s="43"/>
      <c r="S846" s="43"/>
      <c r="T846" s="43"/>
      <c r="U846" s="177"/>
      <c r="V846" s="15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</row>
    <row r="847" spans="1:84" s="15" customFormat="1" ht="16.5" customHeight="1" x14ac:dyDescent="0.2">
      <c r="A847" s="40"/>
      <c r="B847" s="40"/>
      <c r="C847" s="48"/>
      <c r="D847" s="202"/>
      <c r="E847" s="77" t="s">
        <v>92</v>
      </c>
      <c r="F847" s="41"/>
      <c r="G847" s="42"/>
      <c r="H847" s="43"/>
      <c r="I847" s="43"/>
      <c r="J847" s="43"/>
      <c r="K847" s="43"/>
      <c r="L847" s="43"/>
      <c r="M847" s="43"/>
      <c r="N847" s="43"/>
      <c r="O847" s="56"/>
      <c r="P847" s="42"/>
      <c r="Q847" s="43"/>
      <c r="R847" s="43"/>
      <c r="S847" s="43"/>
      <c r="T847" s="43"/>
      <c r="U847" s="177"/>
      <c r="V847" s="156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</row>
    <row r="848" spans="1:84" s="20" customFormat="1" ht="16.5" customHeight="1" x14ac:dyDescent="0.2">
      <c r="A848" s="73"/>
      <c r="B848" s="73"/>
      <c r="C848" s="44"/>
      <c r="D848" s="203"/>
      <c r="E848" s="78" t="s">
        <v>93</v>
      </c>
      <c r="F848" s="45">
        <f>F845-F846+F847</f>
        <v>10000</v>
      </c>
      <c r="G848" s="46">
        <f>G845-G846+G847</f>
        <v>10000</v>
      </c>
      <c r="H848" s="45">
        <f>H845-H846+H847</f>
        <v>10000</v>
      </c>
      <c r="I848" s="45"/>
      <c r="J848" s="45">
        <f>J845-J846+J847</f>
        <v>10000</v>
      </c>
      <c r="K848" s="45"/>
      <c r="L848" s="45"/>
      <c r="M848" s="45"/>
      <c r="N848" s="45"/>
      <c r="O848" s="47"/>
      <c r="P848" s="46"/>
      <c r="Q848" s="45"/>
      <c r="R848" s="45"/>
      <c r="S848" s="61"/>
      <c r="T848" s="61"/>
      <c r="U848" s="178"/>
      <c r="V848" s="156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</row>
    <row r="849" spans="1:84" s="127" customFormat="1" ht="16.5" customHeight="1" x14ac:dyDescent="0.2">
      <c r="A849" s="98"/>
      <c r="B849" s="98"/>
      <c r="C849" s="198" t="s">
        <v>98</v>
      </c>
      <c r="D849" s="199"/>
      <c r="E849" s="199"/>
      <c r="F849" s="199"/>
      <c r="G849" s="199"/>
      <c r="H849" s="199"/>
      <c r="I849" s="199"/>
      <c r="J849" s="199"/>
      <c r="K849" s="199"/>
      <c r="L849" s="199"/>
      <c r="M849" s="199"/>
      <c r="N849" s="199"/>
      <c r="O849" s="199"/>
      <c r="P849" s="199"/>
      <c r="Q849" s="199"/>
      <c r="R849" s="199"/>
      <c r="S849" s="199"/>
      <c r="T849" s="200"/>
      <c r="U849" s="182"/>
      <c r="V849" s="157"/>
    </row>
    <row r="850" spans="1:84" s="127" customFormat="1" ht="16.5" customHeight="1" x14ac:dyDescent="0.2">
      <c r="A850" s="98"/>
      <c r="B850" s="40"/>
      <c r="C850" s="192" t="s">
        <v>283</v>
      </c>
      <c r="D850" s="193"/>
      <c r="E850" s="193"/>
      <c r="F850" s="193"/>
      <c r="G850" s="193"/>
      <c r="H850" s="193"/>
      <c r="I850" s="193"/>
      <c r="J850" s="193"/>
      <c r="K850" s="193"/>
      <c r="L850" s="193"/>
      <c r="M850" s="193"/>
      <c r="N850" s="193"/>
      <c r="O850" s="193"/>
      <c r="P850" s="193"/>
      <c r="Q850" s="193"/>
      <c r="R850" s="193"/>
      <c r="S850" s="193"/>
      <c r="T850" s="194"/>
      <c r="U850" s="182"/>
      <c r="V850" s="157"/>
    </row>
    <row r="851" spans="1:84" s="127" customFormat="1" ht="16.5" customHeight="1" x14ac:dyDescent="0.2">
      <c r="A851" s="98"/>
      <c r="B851" s="40"/>
      <c r="C851" s="192" t="s">
        <v>284</v>
      </c>
      <c r="D851" s="193"/>
      <c r="E851" s="193"/>
      <c r="F851" s="193"/>
      <c r="G851" s="193"/>
      <c r="H851" s="193"/>
      <c r="I851" s="193"/>
      <c r="J851" s="193"/>
      <c r="K851" s="193"/>
      <c r="L851" s="193"/>
      <c r="M851" s="193"/>
      <c r="N851" s="193"/>
      <c r="O851" s="193"/>
      <c r="P851" s="193"/>
      <c r="Q851" s="193"/>
      <c r="R851" s="193"/>
      <c r="S851" s="193"/>
      <c r="T851" s="194"/>
      <c r="U851" s="182"/>
      <c r="V851" s="157"/>
    </row>
    <row r="852" spans="1:84" s="127" customFormat="1" ht="9" customHeight="1" x14ac:dyDescent="0.2">
      <c r="A852" s="98"/>
      <c r="B852" s="40"/>
      <c r="C852" s="192"/>
      <c r="D852" s="193"/>
      <c r="E852" s="193"/>
      <c r="F852" s="193"/>
      <c r="G852" s="193"/>
      <c r="H852" s="193"/>
      <c r="I852" s="193"/>
      <c r="J852" s="193"/>
      <c r="K852" s="193"/>
      <c r="L852" s="193"/>
      <c r="M852" s="193"/>
      <c r="N852" s="193"/>
      <c r="O852" s="193"/>
      <c r="P852" s="193"/>
      <c r="Q852" s="193"/>
      <c r="R852" s="193"/>
      <c r="S852" s="193"/>
      <c r="T852" s="194"/>
      <c r="U852" s="182"/>
      <c r="V852" s="157"/>
    </row>
    <row r="853" spans="1:84" s="127" customFormat="1" ht="16.5" customHeight="1" x14ac:dyDescent="0.2">
      <c r="A853" s="98"/>
      <c r="B853" s="40"/>
      <c r="C853" s="192" t="s">
        <v>340</v>
      </c>
      <c r="D853" s="193"/>
      <c r="E853" s="193"/>
      <c r="F853" s="193"/>
      <c r="G853" s="193"/>
      <c r="H853" s="193"/>
      <c r="I853" s="193"/>
      <c r="J853" s="193"/>
      <c r="K853" s="193"/>
      <c r="L853" s="193"/>
      <c r="M853" s="193"/>
      <c r="N853" s="193"/>
      <c r="O853" s="193"/>
      <c r="P853" s="193"/>
      <c r="Q853" s="193"/>
      <c r="R853" s="193"/>
      <c r="S853" s="193"/>
      <c r="T853" s="194"/>
      <c r="U853" s="182"/>
      <c r="V853" s="157"/>
    </row>
    <row r="854" spans="1:84" s="127" customFormat="1" ht="16.5" customHeight="1" x14ac:dyDescent="0.2">
      <c r="A854" s="98"/>
      <c r="B854" s="40"/>
      <c r="C854" s="192" t="s">
        <v>341</v>
      </c>
      <c r="D854" s="193"/>
      <c r="E854" s="193"/>
      <c r="F854" s="193"/>
      <c r="G854" s="193"/>
      <c r="H854" s="193"/>
      <c r="I854" s="193"/>
      <c r="J854" s="193"/>
      <c r="K854" s="193"/>
      <c r="L854" s="193"/>
      <c r="M854" s="193"/>
      <c r="N854" s="193"/>
      <c r="O854" s="193"/>
      <c r="P854" s="193"/>
      <c r="Q854" s="193"/>
      <c r="R854" s="193"/>
      <c r="S854" s="193"/>
      <c r="T854" s="194"/>
      <c r="U854" s="182"/>
      <c r="V854" s="157"/>
    </row>
    <row r="855" spans="1:84" s="127" customFormat="1" ht="16.5" customHeight="1" x14ac:dyDescent="0.2">
      <c r="A855" s="98"/>
      <c r="B855" s="40"/>
      <c r="C855" s="192" t="s">
        <v>342</v>
      </c>
      <c r="D855" s="193"/>
      <c r="E855" s="193"/>
      <c r="F855" s="193"/>
      <c r="G855" s="193"/>
      <c r="H855" s="193"/>
      <c r="I855" s="193"/>
      <c r="J855" s="193"/>
      <c r="K855" s="193"/>
      <c r="L855" s="193"/>
      <c r="M855" s="193"/>
      <c r="N855" s="193"/>
      <c r="O855" s="193"/>
      <c r="P855" s="193"/>
      <c r="Q855" s="193"/>
      <c r="R855" s="193"/>
      <c r="S855" s="193"/>
      <c r="T855" s="194"/>
      <c r="U855" s="182"/>
      <c r="V855" s="157"/>
    </row>
    <row r="856" spans="1:84" s="127" customFormat="1" ht="16.5" customHeight="1" x14ac:dyDescent="0.2">
      <c r="A856" s="98"/>
      <c r="B856" s="40"/>
      <c r="C856" s="192" t="s">
        <v>343</v>
      </c>
      <c r="D856" s="193"/>
      <c r="E856" s="193"/>
      <c r="F856" s="193"/>
      <c r="G856" s="193"/>
      <c r="H856" s="193"/>
      <c r="I856" s="193"/>
      <c r="J856" s="193"/>
      <c r="K856" s="193"/>
      <c r="L856" s="193"/>
      <c r="M856" s="193"/>
      <c r="N856" s="193"/>
      <c r="O856" s="193"/>
      <c r="P856" s="193"/>
      <c r="Q856" s="193"/>
      <c r="R856" s="193"/>
      <c r="S856" s="193"/>
      <c r="T856" s="194"/>
      <c r="U856" s="182"/>
      <c r="V856" s="157"/>
    </row>
    <row r="857" spans="1:84" s="127" customFormat="1" ht="16.5" customHeight="1" x14ac:dyDescent="0.2">
      <c r="A857" s="98"/>
      <c r="B857" s="40"/>
      <c r="C857" s="192" t="s">
        <v>344</v>
      </c>
      <c r="D857" s="193"/>
      <c r="E857" s="193"/>
      <c r="F857" s="193"/>
      <c r="G857" s="193"/>
      <c r="H857" s="193"/>
      <c r="I857" s="193"/>
      <c r="J857" s="193"/>
      <c r="K857" s="193"/>
      <c r="L857" s="193"/>
      <c r="M857" s="193"/>
      <c r="N857" s="193"/>
      <c r="O857" s="193"/>
      <c r="P857" s="193"/>
      <c r="Q857" s="193"/>
      <c r="R857" s="193"/>
      <c r="S857" s="193"/>
      <c r="T857" s="194"/>
      <c r="U857" s="182"/>
      <c r="V857" s="157"/>
    </row>
    <row r="858" spans="1:84" s="127" customFormat="1" ht="16.5" customHeight="1" x14ac:dyDescent="0.2">
      <c r="A858" s="98"/>
      <c r="B858" s="40"/>
      <c r="C858" s="192" t="s">
        <v>345</v>
      </c>
      <c r="D858" s="193"/>
      <c r="E858" s="193"/>
      <c r="F858" s="193"/>
      <c r="G858" s="193"/>
      <c r="H858" s="193"/>
      <c r="I858" s="193"/>
      <c r="J858" s="193"/>
      <c r="K858" s="193"/>
      <c r="L858" s="193"/>
      <c r="M858" s="193"/>
      <c r="N858" s="193"/>
      <c r="O858" s="193"/>
      <c r="P858" s="193"/>
      <c r="Q858" s="193"/>
      <c r="R858" s="193"/>
      <c r="S858" s="193"/>
      <c r="T858" s="194"/>
      <c r="U858" s="182"/>
      <c r="V858" s="157"/>
    </row>
    <row r="859" spans="1:84" s="127" customFormat="1" ht="16.5" customHeight="1" x14ac:dyDescent="0.2">
      <c r="A859" s="98"/>
      <c r="B859" s="40"/>
      <c r="C859" s="192" t="s">
        <v>326</v>
      </c>
      <c r="D859" s="193"/>
      <c r="E859" s="193"/>
      <c r="F859" s="193"/>
      <c r="G859" s="193"/>
      <c r="H859" s="193"/>
      <c r="I859" s="193"/>
      <c r="J859" s="193"/>
      <c r="K859" s="193"/>
      <c r="L859" s="193"/>
      <c r="M859" s="193"/>
      <c r="N859" s="193"/>
      <c r="O859" s="193"/>
      <c r="P859" s="193"/>
      <c r="Q859" s="193"/>
      <c r="R859" s="193"/>
      <c r="S859" s="193"/>
      <c r="T859" s="194"/>
      <c r="U859" s="182"/>
      <c r="V859" s="157"/>
    </row>
    <row r="860" spans="1:84" s="127" customFormat="1" ht="16.5" customHeight="1" x14ac:dyDescent="0.2">
      <c r="A860" s="98"/>
      <c r="B860" s="40"/>
      <c r="C860" s="192" t="s">
        <v>346</v>
      </c>
      <c r="D860" s="193"/>
      <c r="E860" s="193"/>
      <c r="F860" s="193"/>
      <c r="G860" s="193"/>
      <c r="H860" s="193"/>
      <c r="I860" s="193"/>
      <c r="J860" s="193"/>
      <c r="K860" s="193"/>
      <c r="L860" s="193"/>
      <c r="M860" s="193"/>
      <c r="N860" s="193"/>
      <c r="O860" s="193"/>
      <c r="P860" s="193"/>
      <c r="Q860" s="193"/>
      <c r="R860" s="193"/>
      <c r="S860" s="193"/>
      <c r="T860" s="194"/>
      <c r="U860" s="182"/>
      <c r="V860" s="157"/>
    </row>
    <row r="861" spans="1:84" s="127" customFormat="1" ht="16.5" customHeight="1" x14ac:dyDescent="0.2">
      <c r="A861" s="98"/>
      <c r="B861" s="40"/>
      <c r="C861" s="192" t="s">
        <v>347</v>
      </c>
      <c r="D861" s="193"/>
      <c r="E861" s="193"/>
      <c r="F861" s="193"/>
      <c r="G861" s="193"/>
      <c r="H861" s="193"/>
      <c r="I861" s="193"/>
      <c r="J861" s="193"/>
      <c r="K861" s="193"/>
      <c r="L861" s="193"/>
      <c r="M861" s="193"/>
      <c r="N861" s="193"/>
      <c r="O861" s="193"/>
      <c r="P861" s="193"/>
      <c r="Q861" s="193"/>
      <c r="R861" s="193"/>
      <c r="S861" s="193"/>
      <c r="T861" s="194"/>
      <c r="U861" s="182"/>
      <c r="V861" s="157"/>
    </row>
    <row r="862" spans="1:84" s="127" customFormat="1" ht="16.5" customHeight="1" x14ac:dyDescent="0.2">
      <c r="A862" s="98"/>
      <c r="B862" s="40"/>
      <c r="C862" s="195" t="s">
        <v>348</v>
      </c>
      <c r="D862" s="196"/>
      <c r="E862" s="196"/>
      <c r="F862" s="196"/>
      <c r="G862" s="196"/>
      <c r="H862" s="196"/>
      <c r="I862" s="196"/>
      <c r="J862" s="196"/>
      <c r="K862" s="196"/>
      <c r="L862" s="196"/>
      <c r="M862" s="196"/>
      <c r="N862" s="196"/>
      <c r="O862" s="196"/>
      <c r="P862" s="196"/>
      <c r="Q862" s="196"/>
      <c r="R862" s="196"/>
      <c r="S862" s="196"/>
      <c r="T862" s="197"/>
      <c r="U862" s="182"/>
      <c r="V862" s="157"/>
    </row>
    <row r="863" spans="1:84" s="1" customFormat="1" ht="16.5" customHeight="1" x14ac:dyDescent="0.2">
      <c r="A863" s="40"/>
      <c r="B863" s="49">
        <v>85228</v>
      </c>
      <c r="C863" s="50"/>
      <c r="D863" s="204" t="s">
        <v>27</v>
      </c>
      <c r="E863" s="77" t="s">
        <v>90</v>
      </c>
      <c r="F863" s="41">
        <f>G863+P863</f>
        <v>859670</v>
      </c>
      <c r="G863" s="42">
        <f>H863+K863+L863+M863</f>
        <v>859670</v>
      </c>
      <c r="H863" s="43">
        <f>SUM(I863:J863)</f>
        <v>851920</v>
      </c>
      <c r="I863" s="39">
        <v>825522</v>
      </c>
      <c r="J863" s="39">
        <v>26398</v>
      </c>
      <c r="K863" s="39"/>
      <c r="L863" s="43">
        <v>7750</v>
      </c>
      <c r="M863" s="54"/>
      <c r="N863" s="54"/>
      <c r="O863" s="55"/>
      <c r="P863" s="59"/>
      <c r="Q863" s="54"/>
      <c r="R863" s="54"/>
      <c r="S863" s="54"/>
      <c r="T863" s="54"/>
      <c r="U863" s="178"/>
      <c r="V863" s="156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</row>
    <row r="864" spans="1:84" s="15" customFormat="1" ht="16.5" customHeight="1" x14ac:dyDescent="0.2">
      <c r="A864" s="40"/>
      <c r="B864" s="40"/>
      <c r="C864" s="48"/>
      <c r="D864" s="205"/>
      <c r="E864" s="77" t="s">
        <v>91</v>
      </c>
      <c r="F864" s="41">
        <f>G864+P864</f>
        <v>164120</v>
      </c>
      <c r="G864" s="42">
        <f>H864+K864+L864+M864</f>
        <v>164120</v>
      </c>
      <c r="H864" s="43">
        <f>SUM(I864:J864)</f>
        <v>164120</v>
      </c>
      <c r="I864" s="43">
        <f t="shared" ref="I864:J864" si="42">I868+I872+I876+I880+I884++I888+I892+I896</f>
        <v>161000</v>
      </c>
      <c r="J864" s="43">
        <f t="shared" si="42"/>
        <v>3120</v>
      </c>
      <c r="K864" s="43"/>
      <c r="L864" s="43"/>
      <c r="M864" s="128"/>
      <c r="N864" s="128"/>
      <c r="O864" s="89"/>
      <c r="P864" s="57"/>
      <c r="Q864" s="128"/>
      <c r="R864" s="128"/>
      <c r="S864" s="128"/>
      <c r="T864" s="128"/>
      <c r="U864" s="180"/>
      <c r="V864" s="156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</row>
    <row r="865" spans="1:84" s="15" customFormat="1" ht="16.5" customHeight="1" x14ac:dyDescent="0.2">
      <c r="A865" s="40"/>
      <c r="B865" s="40"/>
      <c r="C865" s="48"/>
      <c r="D865" s="205"/>
      <c r="E865" s="77" t="s">
        <v>92</v>
      </c>
      <c r="F865" s="41"/>
      <c r="G865" s="42"/>
      <c r="H865" s="43"/>
      <c r="I865" s="43"/>
      <c r="J865" s="43"/>
      <c r="K865" s="43"/>
      <c r="L865" s="43"/>
      <c r="M865" s="128"/>
      <c r="N865" s="128"/>
      <c r="O865" s="89"/>
      <c r="P865" s="57"/>
      <c r="Q865" s="128"/>
      <c r="R865" s="128"/>
      <c r="S865" s="128"/>
      <c r="T865" s="128"/>
      <c r="U865" s="180"/>
      <c r="V865" s="156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</row>
    <row r="866" spans="1:84" s="20" customFormat="1" ht="16.5" customHeight="1" x14ac:dyDescent="0.2">
      <c r="A866" s="73"/>
      <c r="B866" s="73"/>
      <c r="C866" s="44"/>
      <c r="D866" s="206"/>
      <c r="E866" s="78" t="s">
        <v>93</v>
      </c>
      <c r="F866" s="45">
        <f t="shared" ref="F866:L866" si="43">F863-F864+F865</f>
        <v>695550</v>
      </c>
      <c r="G866" s="46">
        <f t="shared" si="43"/>
        <v>695550</v>
      </c>
      <c r="H866" s="45">
        <f t="shared" si="43"/>
        <v>687800</v>
      </c>
      <c r="I866" s="45">
        <f t="shared" si="43"/>
        <v>664522</v>
      </c>
      <c r="J866" s="45">
        <f t="shared" si="43"/>
        <v>23278</v>
      </c>
      <c r="K866" s="45"/>
      <c r="L866" s="45">
        <f t="shared" si="43"/>
        <v>7750</v>
      </c>
      <c r="M866" s="45"/>
      <c r="N866" s="45"/>
      <c r="O866" s="47"/>
      <c r="P866" s="46"/>
      <c r="Q866" s="45"/>
      <c r="R866" s="45"/>
      <c r="S866" s="61"/>
      <c r="T866" s="61"/>
      <c r="U866" s="178"/>
      <c r="V866" s="15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</row>
    <row r="867" spans="1:84" s="1" customFormat="1" ht="16.5" customHeight="1" x14ac:dyDescent="0.2">
      <c r="A867" s="48"/>
      <c r="B867" s="48"/>
      <c r="C867" s="48">
        <v>4010</v>
      </c>
      <c r="D867" s="201" t="s">
        <v>53</v>
      </c>
      <c r="E867" s="77" t="s">
        <v>90</v>
      </c>
      <c r="F867" s="41">
        <f>G867+P867</f>
        <v>647556</v>
      </c>
      <c r="G867" s="42">
        <f>H867+K867+L867+M867</f>
        <v>647556</v>
      </c>
      <c r="H867" s="43">
        <f>SUM(I867:J867)</f>
        <v>647556</v>
      </c>
      <c r="I867" s="43">
        <v>647556</v>
      </c>
      <c r="J867" s="43"/>
      <c r="K867" s="43"/>
      <c r="L867" s="43"/>
      <c r="M867" s="43"/>
      <c r="N867" s="43"/>
      <c r="O867" s="56"/>
      <c r="P867" s="57"/>
      <c r="Q867" s="43"/>
      <c r="R867" s="43"/>
      <c r="S867" s="43"/>
      <c r="T867" s="43"/>
      <c r="U867" s="178"/>
      <c r="V867" s="156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</row>
    <row r="868" spans="1:84" s="15" customFormat="1" ht="16.5" customHeight="1" x14ac:dyDescent="0.2">
      <c r="A868" s="40"/>
      <c r="B868" s="40"/>
      <c r="C868" s="48"/>
      <c r="D868" s="202"/>
      <c r="E868" s="77" t="s">
        <v>91</v>
      </c>
      <c r="F868" s="41">
        <f>G868+P868</f>
        <v>130000</v>
      </c>
      <c r="G868" s="42">
        <f>H868+K868+L868+M868</f>
        <v>130000</v>
      </c>
      <c r="H868" s="43">
        <f>SUM(I868:J868)</f>
        <v>130000</v>
      </c>
      <c r="I868" s="43">
        <v>130000</v>
      </c>
      <c r="J868" s="43"/>
      <c r="K868" s="43"/>
      <c r="L868" s="43"/>
      <c r="M868" s="43"/>
      <c r="N868" s="43"/>
      <c r="O868" s="56"/>
      <c r="P868" s="42"/>
      <c r="Q868" s="43"/>
      <c r="R868" s="43"/>
      <c r="S868" s="43"/>
      <c r="T868" s="43"/>
      <c r="U868" s="177"/>
      <c r="V868" s="156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</row>
    <row r="869" spans="1:84" s="15" customFormat="1" ht="16.5" customHeight="1" x14ac:dyDescent="0.2">
      <c r="A869" s="40"/>
      <c r="B869" s="40"/>
      <c r="C869" s="48"/>
      <c r="D869" s="202"/>
      <c r="E869" s="77" t="s">
        <v>92</v>
      </c>
      <c r="F869" s="41"/>
      <c r="G869" s="42"/>
      <c r="H869" s="43"/>
      <c r="I869" s="43"/>
      <c r="J869" s="43"/>
      <c r="K869" s="43"/>
      <c r="L869" s="43"/>
      <c r="M869" s="43"/>
      <c r="N869" s="43"/>
      <c r="O869" s="56"/>
      <c r="P869" s="42"/>
      <c r="Q869" s="43"/>
      <c r="R869" s="43"/>
      <c r="S869" s="43"/>
      <c r="T869" s="43"/>
      <c r="U869" s="177"/>
      <c r="V869" s="156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</row>
    <row r="870" spans="1:84" s="20" customFormat="1" ht="16.5" customHeight="1" x14ac:dyDescent="0.2">
      <c r="A870" s="73"/>
      <c r="B870" s="73"/>
      <c r="C870" s="44"/>
      <c r="D870" s="203"/>
      <c r="E870" s="78" t="s">
        <v>93</v>
      </c>
      <c r="F870" s="45">
        <f>F867-F868+F869</f>
        <v>517556</v>
      </c>
      <c r="G870" s="46">
        <f>G867-G868+G869</f>
        <v>517556</v>
      </c>
      <c r="H870" s="45">
        <f>H867-H868+H869</f>
        <v>517556</v>
      </c>
      <c r="I870" s="45">
        <f>I867-I868+I869</f>
        <v>517556</v>
      </c>
      <c r="J870" s="45"/>
      <c r="K870" s="45"/>
      <c r="L870" s="45"/>
      <c r="M870" s="45"/>
      <c r="N870" s="45"/>
      <c r="O870" s="47"/>
      <c r="P870" s="46"/>
      <c r="Q870" s="45"/>
      <c r="R870" s="45"/>
      <c r="S870" s="61"/>
      <c r="T870" s="61"/>
      <c r="U870" s="178"/>
      <c r="V870" s="156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</row>
    <row r="871" spans="1:84" s="1" customFormat="1" ht="16.5" customHeight="1" x14ac:dyDescent="0.2">
      <c r="A871" s="48"/>
      <c r="B871" s="48"/>
      <c r="C871" s="48">
        <v>4110</v>
      </c>
      <c r="D871" s="201" t="s">
        <v>43</v>
      </c>
      <c r="E871" s="77" t="s">
        <v>90</v>
      </c>
      <c r="F871" s="41">
        <f>G871+P871</f>
        <v>113580</v>
      </c>
      <c r="G871" s="42">
        <f>H871+K871+L871+M871</f>
        <v>113580</v>
      </c>
      <c r="H871" s="43">
        <f>SUM(I871:J871)</f>
        <v>113580</v>
      </c>
      <c r="I871" s="43">
        <v>113580</v>
      </c>
      <c r="J871" s="43"/>
      <c r="K871" s="43"/>
      <c r="L871" s="43"/>
      <c r="M871" s="43"/>
      <c r="N871" s="43"/>
      <c r="O871" s="56"/>
      <c r="P871" s="57"/>
      <c r="Q871" s="43"/>
      <c r="R871" s="43"/>
      <c r="S871" s="43"/>
      <c r="T871" s="43"/>
      <c r="U871" s="178"/>
      <c r="V871" s="156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</row>
    <row r="872" spans="1:84" s="15" customFormat="1" ht="16.5" customHeight="1" x14ac:dyDescent="0.2">
      <c r="A872" s="40"/>
      <c r="B872" s="40"/>
      <c r="C872" s="48"/>
      <c r="D872" s="202"/>
      <c r="E872" s="77" t="s">
        <v>91</v>
      </c>
      <c r="F872" s="41">
        <f>G872+P872</f>
        <v>25000</v>
      </c>
      <c r="G872" s="42">
        <f>H872+K872+L872+M872</f>
        <v>25000</v>
      </c>
      <c r="H872" s="43">
        <f>SUM(I872:J872)</f>
        <v>25000</v>
      </c>
      <c r="I872" s="43">
        <v>25000</v>
      </c>
      <c r="J872" s="43"/>
      <c r="K872" s="43"/>
      <c r="L872" s="43"/>
      <c r="M872" s="43"/>
      <c r="N872" s="43"/>
      <c r="O872" s="56"/>
      <c r="P872" s="42"/>
      <c r="Q872" s="43"/>
      <c r="R872" s="43"/>
      <c r="S872" s="43"/>
      <c r="T872" s="43"/>
      <c r="U872" s="177"/>
      <c r="V872" s="156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</row>
    <row r="873" spans="1:84" s="15" customFormat="1" ht="16.5" customHeight="1" x14ac:dyDescent="0.2">
      <c r="A873" s="40"/>
      <c r="B873" s="40"/>
      <c r="C873" s="48"/>
      <c r="D873" s="202"/>
      <c r="E873" s="77" t="s">
        <v>92</v>
      </c>
      <c r="F873" s="41"/>
      <c r="G873" s="42"/>
      <c r="H873" s="43"/>
      <c r="I873" s="43"/>
      <c r="J873" s="43"/>
      <c r="K873" s="43"/>
      <c r="L873" s="43"/>
      <c r="M873" s="43"/>
      <c r="N873" s="43"/>
      <c r="O873" s="56"/>
      <c r="P873" s="42"/>
      <c r="Q873" s="43"/>
      <c r="R873" s="43"/>
      <c r="S873" s="43"/>
      <c r="T873" s="43"/>
      <c r="U873" s="177"/>
      <c r="V873" s="156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</row>
    <row r="874" spans="1:84" s="20" customFormat="1" ht="16.5" customHeight="1" x14ac:dyDescent="0.2">
      <c r="A874" s="73"/>
      <c r="B874" s="73"/>
      <c r="C874" s="44"/>
      <c r="D874" s="203"/>
      <c r="E874" s="78" t="s">
        <v>93</v>
      </c>
      <c r="F874" s="45">
        <f>F871-F872+F873</f>
        <v>88580</v>
      </c>
      <c r="G874" s="46">
        <f>G871-G872+G873</f>
        <v>88580</v>
      </c>
      <c r="H874" s="45">
        <f>H871-H872+H873</f>
        <v>88580</v>
      </c>
      <c r="I874" s="45">
        <f>I871-I872+I873</f>
        <v>88580</v>
      </c>
      <c r="J874" s="45"/>
      <c r="K874" s="45"/>
      <c r="L874" s="45"/>
      <c r="M874" s="45"/>
      <c r="N874" s="45"/>
      <c r="O874" s="47"/>
      <c r="P874" s="46"/>
      <c r="Q874" s="45"/>
      <c r="R874" s="45"/>
      <c r="S874" s="61"/>
      <c r="T874" s="61"/>
      <c r="U874" s="178"/>
      <c r="V874" s="156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</row>
    <row r="875" spans="1:84" s="1" customFormat="1" ht="16.5" customHeight="1" x14ac:dyDescent="0.2">
      <c r="A875" s="48"/>
      <c r="B875" s="48"/>
      <c r="C875" s="48">
        <v>4120</v>
      </c>
      <c r="D875" s="201" t="s">
        <v>142</v>
      </c>
      <c r="E875" s="77" t="s">
        <v>90</v>
      </c>
      <c r="F875" s="41">
        <f>G875+P875</f>
        <v>13576</v>
      </c>
      <c r="G875" s="42">
        <f>H875+K875+L875+M875</f>
        <v>13576</v>
      </c>
      <c r="H875" s="43">
        <f>SUM(I875:J875)</f>
        <v>13576</v>
      </c>
      <c r="I875" s="43">
        <v>13576</v>
      </c>
      <c r="J875" s="43"/>
      <c r="K875" s="43"/>
      <c r="L875" s="43"/>
      <c r="M875" s="43"/>
      <c r="N875" s="43"/>
      <c r="O875" s="56"/>
      <c r="P875" s="57"/>
      <c r="Q875" s="43"/>
      <c r="R875" s="43"/>
      <c r="S875" s="43"/>
      <c r="T875" s="43"/>
      <c r="U875" s="178"/>
      <c r="V875" s="156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</row>
    <row r="876" spans="1:84" s="16" customFormat="1" ht="16.5" customHeight="1" x14ac:dyDescent="0.2">
      <c r="A876" s="40"/>
      <c r="B876" s="40"/>
      <c r="C876" s="48"/>
      <c r="D876" s="202"/>
      <c r="E876" s="77" t="s">
        <v>91</v>
      </c>
      <c r="F876" s="41">
        <f>G876+P876</f>
        <v>5000</v>
      </c>
      <c r="G876" s="42">
        <f>H876+K876+L876+M876</f>
        <v>5000</v>
      </c>
      <c r="H876" s="43">
        <f>SUM(I876:J876)</f>
        <v>5000</v>
      </c>
      <c r="I876" s="43">
        <v>5000</v>
      </c>
      <c r="J876" s="43"/>
      <c r="K876" s="43"/>
      <c r="L876" s="43"/>
      <c r="M876" s="43"/>
      <c r="N876" s="43"/>
      <c r="O876" s="56"/>
      <c r="P876" s="42"/>
      <c r="Q876" s="43"/>
      <c r="R876" s="43"/>
      <c r="S876" s="43"/>
      <c r="T876" s="43"/>
      <c r="U876" s="177"/>
      <c r="V876" s="15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</row>
    <row r="877" spans="1:84" s="16" customFormat="1" ht="16.5" customHeight="1" x14ac:dyDescent="0.2">
      <c r="A877" s="40"/>
      <c r="B877" s="40"/>
      <c r="C877" s="48"/>
      <c r="D877" s="202"/>
      <c r="E877" s="77" t="s">
        <v>92</v>
      </c>
      <c r="F877" s="41"/>
      <c r="G877" s="42"/>
      <c r="H877" s="43"/>
      <c r="I877" s="43"/>
      <c r="J877" s="43"/>
      <c r="K877" s="43"/>
      <c r="L877" s="43"/>
      <c r="M877" s="43"/>
      <c r="N877" s="43"/>
      <c r="O877" s="56"/>
      <c r="P877" s="42"/>
      <c r="Q877" s="43"/>
      <c r="R877" s="43"/>
      <c r="S877" s="43"/>
      <c r="T877" s="43"/>
      <c r="U877" s="177"/>
      <c r="V877" s="156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</row>
    <row r="878" spans="1:84" s="20" customFormat="1" ht="16.5" customHeight="1" x14ac:dyDescent="0.2">
      <c r="A878" s="73"/>
      <c r="B878" s="73"/>
      <c r="C878" s="44"/>
      <c r="D878" s="203"/>
      <c r="E878" s="78" t="s">
        <v>93</v>
      </c>
      <c r="F878" s="45">
        <f>F875-F876+F877</f>
        <v>8576</v>
      </c>
      <c r="G878" s="46">
        <f>G875-G876+G877</f>
        <v>8576</v>
      </c>
      <c r="H878" s="45">
        <f>H875-H876+H877</f>
        <v>8576</v>
      </c>
      <c r="I878" s="45">
        <f>I875-I876+I877</f>
        <v>8576</v>
      </c>
      <c r="J878" s="45"/>
      <c r="K878" s="45"/>
      <c r="L878" s="45"/>
      <c r="M878" s="45"/>
      <c r="N878" s="45"/>
      <c r="O878" s="47"/>
      <c r="P878" s="46"/>
      <c r="Q878" s="45"/>
      <c r="R878" s="45"/>
      <c r="S878" s="61"/>
      <c r="T878" s="61"/>
      <c r="U878" s="178"/>
      <c r="V878" s="156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</row>
    <row r="879" spans="1:84" s="1" customFormat="1" ht="16.5" customHeight="1" x14ac:dyDescent="0.2">
      <c r="A879" s="48"/>
      <c r="B879" s="48"/>
      <c r="C879" s="48">
        <v>4170</v>
      </c>
      <c r="D879" s="201" t="s">
        <v>44</v>
      </c>
      <c r="E879" s="77" t="s">
        <v>90</v>
      </c>
      <c r="F879" s="41">
        <f>G879+P879</f>
        <v>14520</v>
      </c>
      <c r="G879" s="42">
        <f>H879+K879+L879+M879</f>
        <v>14520</v>
      </c>
      <c r="H879" s="43">
        <f>SUM(I879:J879)</f>
        <v>14520</v>
      </c>
      <c r="I879" s="43">
        <v>14520</v>
      </c>
      <c r="J879" s="43"/>
      <c r="K879" s="43"/>
      <c r="L879" s="43"/>
      <c r="M879" s="43"/>
      <c r="N879" s="43"/>
      <c r="O879" s="56"/>
      <c r="P879" s="57"/>
      <c r="Q879" s="43"/>
      <c r="R879" s="43"/>
      <c r="S879" s="43"/>
      <c r="T879" s="43"/>
      <c r="U879" s="178"/>
      <c r="V879" s="156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</row>
    <row r="880" spans="1:84" s="15" customFormat="1" ht="16.5" customHeight="1" x14ac:dyDescent="0.2">
      <c r="A880" s="40"/>
      <c r="B880" s="40"/>
      <c r="C880" s="48"/>
      <c r="D880" s="202"/>
      <c r="E880" s="77" t="s">
        <v>91</v>
      </c>
      <c r="F880" s="41">
        <f>G880+P880</f>
        <v>1000</v>
      </c>
      <c r="G880" s="42">
        <f>H880+K880+L880+M880</f>
        <v>1000</v>
      </c>
      <c r="H880" s="43">
        <f>SUM(I880:J880)</f>
        <v>1000</v>
      </c>
      <c r="I880" s="43">
        <v>1000</v>
      </c>
      <c r="J880" s="43"/>
      <c r="K880" s="43"/>
      <c r="L880" s="43"/>
      <c r="M880" s="43"/>
      <c r="N880" s="43"/>
      <c r="O880" s="56"/>
      <c r="P880" s="42"/>
      <c r="Q880" s="43"/>
      <c r="R880" s="43"/>
      <c r="S880" s="43"/>
      <c r="T880" s="43"/>
      <c r="U880" s="177"/>
      <c r="V880" s="156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</row>
    <row r="881" spans="1:84" s="15" customFormat="1" ht="16.5" customHeight="1" x14ac:dyDescent="0.2">
      <c r="A881" s="40"/>
      <c r="B881" s="40"/>
      <c r="C881" s="48"/>
      <c r="D881" s="202"/>
      <c r="E881" s="77" t="s">
        <v>92</v>
      </c>
      <c r="F881" s="41"/>
      <c r="G881" s="42"/>
      <c r="H881" s="43"/>
      <c r="I881" s="43"/>
      <c r="J881" s="43"/>
      <c r="K881" s="43"/>
      <c r="L881" s="43"/>
      <c r="M881" s="43"/>
      <c r="N881" s="43"/>
      <c r="O881" s="56"/>
      <c r="P881" s="42"/>
      <c r="Q881" s="43"/>
      <c r="R881" s="43"/>
      <c r="S881" s="43"/>
      <c r="T881" s="43"/>
      <c r="U881" s="177"/>
      <c r="V881" s="156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</row>
    <row r="882" spans="1:84" s="20" customFormat="1" ht="16.5" customHeight="1" x14ac:dyDescent="0.2">
      <c r="A882" s="73"/>
      <c r="B882" s="73"/>
      <c r="C882" s="44"/>
      <c r="D882" s="203"/>
      <c r="E882" s="78" t="s">
        <v>93</v>
      </c>
      <c r="F882" s="45">
        <f>F879-F880+F881</f>
        <v>13520</v>
      </c>
      <c r="G882" s="46">
        <f>G879-G880+G881</f>
        <v>13520</v>
      </c>
      <c r="H882" s="45">
        <f>H879-H880+H881</f>
        <v>13520</v>
      </c>
      <c r="I882" s="45">
        <f>I879-I880+I881</f>
        <v>13520</v>
      </c>
      <c r="J882" s="45"/>
      <c r="K882" s="45"/>
      <c r="L882" s="45"/>
      <c r="M882" s="45"/>
      <c r="N882" s="45"/>
      <c r="O882" s="47"/>
      <c r="P882" s="46"/>
      <c r="Q882" s="45"/>
      <c r="R882" s="45"/>
      <c r="S882" s="61"/>
      <c r="T882" s="61"/>
      <c r="U882" s="178"/>
      <c r="V882" s="156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</row>
    <row r="883" spans="1:84" s="1" customFormat="1" ht="18" customHeight="1" x14ac:dyDescent="0.2">
      <c r="A883" s="48"/>
      <c r="B883" s="48"/>
      <c r="C883" s="48">
        <v>4280</v>
      </c>
      <c r="D883" s="201" t="s">
        <v>56</v>
      </c>
      <c r="E883" s="77" t="s">
        <v>90</v>
      </c>
      <c r="F883" s="41">
        <f>G883+P883</f>
        <v>1100</v>
      </c>
      <c r="G883" s="42">
        <f>H883+K883+L883+M883</f>
        <v>1100</v>
      </c>
      <c r="H883" s="43">
        <f>SUM(I883:J883)</f>
        <v>1100</v>
      </c>
      <c r="I883" s="43"/>
      <c r="J883" s="43">
        <v>1100</v>
      </c>
      <c r="K883" s="43"/>
      <c r="L883" s="43"/>
      <c r="M883" s="43"/>
      <c r="N883" s="43"/>
      <c r="O883" s="56"/>
      <c r="P883" s="57"/>
      <c r="Q883" s="43"/>
      <c r="R883" s="43"/>
      <c r="S883" s="43"/>
      <c r="T883" s="43"/>
      <c r="U883" s="178"/>
      <c r="V883" s="156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</row>
    <row r="884" spans="1:84" s="15" customFormat="1" ht="18" customHeight="1" x14ac:dyDescent="0.2">
      <c r="A884" s="40"/>
      <c r="B884" s="40"/>
      <c r="C884" s="48"/>
      <c r="D884" s="202"/>
      <c r="E884" s="77" t="s">
        <v>91</v>
      </c>
      <c r="F884" s="41">
        <f>G884+P884</f>
        <v>1000</v>
      </c>
      <c r="G884" s="42">
        <f>H884+K884+L884+M884</f>
        <v>1000</v>
      </c>
      <c r="H884" s="43">
        <f>SUM(I884:J884)</f>
        <v>1000</v>
      </c>
      <c r="I884" s="43"/>
      <c r="J884" s="43">
        <v>1000</v>
      </c>
      <c r="K884" s="43"/>
      <c r="L884" s="43"/>
      <c r="M884" s="43"/>
      <c r="N884" s="43"/>
      <c r="O884" s="56"/>
      <c r="P884" s="42"/>
      <c r="Q884" s="43"/>
      <c r="R884" s="43"/>
      <c r="S884" s="43"/>
      <c r="T884" s="43"/>
      <c r="U884" s="177"/>
      <c r="V884" s="156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</row>
    <row r="885" spans="1:84" s="15" customFormat="1" ht="18" customHeight="1" x14ac:dyDescent="0.2">
      <c r="A885" s="40"/>
      <c r="B885" s="40"/>
      <c r="C885" s="48"/>
      <c r="D885" s="202"/>
      <c r="E885" s="77" t="s">
        <v>92</v>
      </c>
      <c r="F885" s="41"/>
      <c r="G885" s="42"/>
      <c r="H885" s="43"/>
      <c r="I885" s="43"/>
      <c r="J885" s="43"/>
      <c r="K885" s="43"/>
      <c r="L885" s="43"/>
      <c r="M885" s="43"/>
      <c r="N885" s="43"/>
      <c r="O885" s="56"/>
      <c r="P885" s="42"/>
      <c r="Q885" s="43"/>
      <c r="R885" s="43"/>
      <c r="S885" s="43"/>
      <c r="T885" s="43"/>
      <c r="U885" s="177"/>
      <c r="V885" s="156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</row>
    <row r="886" spans="1:84" s="20" customFormat="1" ht="18" customHeight="1" x14ac:dyDescent="0.2">
      <c r="A886" s="73"/>
      <c r="B886" s="73"/>
      <c r="C886" s="44"/>
      <c r="D886" s="203"/>
      <c r="E886" s="78" t="s">
        <v>93</v>
      </c>
      <c r="F886" s="45">
        <f>F883-F884+F885</f>
        <v>100</v>
      </c>
      <c r="G886" s="46">
        <f>G883-G884+G885</f>
        <v>100</v>
      </c>
      <c r="H886" s="45">
        <f>H883-H884+H885</f>
        <v>100</v>
      </c>
      <c r="I886" s="45"/>
      <c r="J886" s="45">
        <f>J883-J884+J885</f>
        <v>100</v>
      </c>
      <c r="K886" s="45"/>
      <c r="L886" s="45"/>
      <c r="M886" s="45"/>
      <c r="N886" s="45"/>
      <c r="O886" s="47"/>
      <c r="P886" s="46"/>
      <c r="Q886" s="45"/>
      <c r="R886" s="45"/>
      <c r="S886" s="61"/>
      <c r="T886" s="61"/>
      <c r="U886" s="178"/>
      <c r="V886" s="15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</row>
    <row r="887" spans="1:84" s="10" customFormat="1" ht="18" customHeight="1" x14ac:dyDescent="0.2">
      <c r="A887" s="48"/>
      <c r="B887" s="48"/>
      <c r="C887" s="48">
        <v>4360</v>
      </c>
      <c r="D887" s="201" t="s">
        <v>115</v>
      </c>
      <c r="E887" s="77" t="s">
        <v>90</v>
      </c>
      <c r="F887" s="41">
        <f>G887+P887</f>
        <v>2250</v>
      </c>
      <c r="G887" s="42">
        <f>H887+K887+L887+M887</f>
        <v>2250</v>
      </c>
      <c r="H887" s="43">
        <f>SUM(I887:J887)</f>
        <v>2250</v>
      </c>
      <c r="I887" s="43"/>
      <c r="J887" s="43">
        <v>2250</v>
      </c>
      <c r="K887" s="43"/>
      <c r="L887" s="43"/>
      <c r="M887" s="43"/>
      <c r="N887" s="43"/>
      <c r="O887" s="56"/>
      <c r="P887" s="57"/>
      <c r="Q887" s="43"/>
      <c r="R887" s="43"/>
      <c r="S887" s="43"/>
      <c r="T887" s="43"/>
      <c r="U887" s="178"/>
      <c r="V887" s="156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</row>
    <row r="888" spans="1:84" s="15" customFormat="1" ht="18" customHeight="1" x14ac:dyDescent="0.2">
      <c r="A888" s="40"/>
      <c r="B888" s="40"/>
      <c r="C888" s="48"/>
      <c r="D888" s="202"/>
      <c r="E888" s="77" t="s">
        <v>91</v>
      </c>
      <c r="F888" s="41">
        <f>G888+P888</f>
        <v>400</v>
      </c>
      <c r="G888" s="42">
        <f>H888+K888+L888+M888</f>
        <v>400</v>
      </c>
      <c r="H888" s="43">
        <f>SUM(I888:J888)</f>
        <v>400</v>
      </c>
      <c r="I888" s="43"/>
      <c r="J888" s="43">
        <v>400</v>
      </c>
      <c r="K888" s="43"/>
      <c r="L888" s="43"/>
      <c r="M888" s="43"/>
      <c r="N888" s="43"/>
      <c r="O888" s="56"/>
      <c r="P888" s="42"/>
      <c r="Q888" s="43"/>
      <c r="R888" s="43"/>
      <c r="S888" s="43"/>
      <c r="T888" s="43"/>
      <c r="U888" s="177"/>
      <c r="V888" s="156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</row>
    <row r="889" spans="1:84" s="15" customFormat="1" ht="18" customHeight="1" x14ac:dyDescent="0.2">
      <c r="A889" s="40"/>
      <c r="B889" s="40"/>
      <c r="C889" s="48"/>
      <c r="D889" s="202"/>
      <c r="E889" s="77" t="s">
        <v>92</v>
      </c>
      <c r="F889" s="41"/>
      <c r="G889" s="42"/>
      <c r="H889" s="43"/>
      <c r="I889" s="43"/>
      <c r="J889" s="43"/>
      <c r="K889" s="43"/>
      <c r="L889" s="43"/>
      <c r="M889" s="43"/>
      <c r="N889" s="43"/>
      <c r="O889" s="56"/>
      <c r="P889" s="42"/>
      <c r="Q889" s="43"/>
      <c r="R889" s="43"/>
      <c r="S889" s="43"/>
      <c r="T889" s="43"/>
      <c r="U889" s="177"/>
      <c r="V889" s="156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</row>
    <row r="890" spans="1:84" s="20" customFormat="1" ht="18" customHeight="1" x14ac:dyDescent="0.2">
      <c r="A890" s="73"/>
      <c r="B890" s="73"/>
      <c r="C890" s="44"/>
      <c r="D890" s="203"/>
      <c r="E890" s="78" t="s">
        <v>93</v>
      </c>
      <c r="F890" s="45">
        <f>F887-F888+F889</f>
        <v>1850</v>
      </c>
      <c r="G890" s="46">
        <f>G887-G888+G889</f>
        <v>1850</v>
      </c>
      <c r="H890" s="45">
        <f>H887-H888+H889</f>
        <v>1850</v>
      </c>
      <c r="I890" s="45"/>
      <c r="J890" s="45">
        <f>J887-J888+J889</f>
        <v>1850</v>
      </c>
      <c r="K890" s="45"/>
      <c r="L890" s="45"/>
      <c r="M890" s="45"/>
      <c r="N890" s="45"/>
      <c r="O890" s="47"/>
      <c r="P890" s="46"/>
      <c r="Q890" s="45"/>
      <c r="R890" s="45"/>
      <c r="S890" s="61"/>
      <c r="T890" s="61"/>
      <c r="U890" s="178"/>
      <c r="V890" s="156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</row>
    <row r="891" spans="1:84" s="10" customFormat="1" ht="18" customHeight="1" x14ac:dyDescent="0.2">
      <c r="A891" s="48"/>
      <c r="B891" s="48"/>
      <c r="C891" s="48">
        <v>4410</v>
      </c>
      <c r="D891" s="201" t="s">
        <v>68</v>
      </c>
      <c r="E891" s="77" t="s">
        <v>90</v>
      </c>
      <c r="F891" s="41">
        <f>G891+P891</f>
        <v>1000</v>
      </c>
      <c r="G891" s="42">
        <f>H891+K891+L891+M891</f>
        <v>1000</v>
      </c>
      <c r="H891" s="43">
        <f>SUM(I891:J891)</f>
        <v>1000</v>
      </c>
      <c r="I891" s="43"/>
      <c r="J891" s="43">
        <v>1000</v>
      </c>
      <c r="K891" s="43"/>
      <c r="L891" s="43"/>
      <c r="M891" s="43"/>
      <c r="N891" s="43"/>
      <c r="O891" s="56"/>
      <c r="P891" s="57"/>
      <c r="Q891" s="43"/>
      <c r="R891" s="43"/>
      <c r="S891" s="43"/>
      <c r="T891" s="43"/>
      <c r="U891" s="178"/>
      <c r="V891" s="156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</row>
    <row r="892" spans="1:84" s="15" customFormat="1" ht="18" customHeight="1" x14ac:dyDescent="0.2">
      <c r="A892" s="40"/>
      <c r="B892" s="40"/>
      <c r="C892" s="48"/>
      <c r="D892" s="202"/>
      <c r="E892" s="77" t="s">
        <v>91</v>
      </c>
      <c r="F892" s="41">
        <f>G892+P892</f>
        <v>700</v>
      </c>
      <c r="G892" s="42">
        <f>H892+K892+L892+M892</f>
        <v>700</v>
      </c>
      <c r="H892" s="43">
        <f>SUM(I892:J892)</f>
        <v>700</v>
      </c>
      <c r="I892" s="43"/>
      <c r="J892" s="43">
        <v>700</v>
      </c>
      <c r="K892" s="43"/>
      <c r="L892" s="43"/>
      <c r="M892" s="43"/>
      <c r="N892" s="43"/>
      <c r="O892" s="56"/>
      <c r="P892" s="42"/>
      <c r="Q892" s="43"/>
      <c r="R892" s="43"/>
      <c r="S892" s="43"/>
      <c r="T892" s="43"/>
      <c r="U892" s="177"/>
      <c r="V892" s="156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</row>
    <row r="893" spans="1:84" s="15" customFormat="1" ht="18" customHeight="1" x14ac:dyDescent="0.2">
      <c r="A893" s="40"/>
      <c r="B893" s="40"/>
      <c r="C893" s="48"/>
      <c r="D893" s="202"/>
      <c r="E893" s="77" t="s">
        <v>92</v>
      </c>
      <c r="F893" s="41"/>
      <c r="G893" s="42"/>
      <c r="H893" s="43"/>
      <c r="I893" s="43"/>
      <c r="J893" s="43"/>
      <c r="K893" s="43"/>
      <c r="L893" s="43"/>
      <c r="M893" s="43"/>
      <c r="N893" s="43"/>
      <c r="O893" s="56"/>
      <c r="P893" s="42"/>
      <c r="Q893" s="43"/>
      <c r="R893" s="43"/>
      <c r="S893" s="43"/>
      <c r="T893" s="43"/>
      <c r="U893" s="177"/>
      <c r="V893" s="156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</row>
    <row r="894" spans="1:84" s="20" customFormat="1" ht="18" customHeight="1" x14ac:dyDescent="0.2">
      <c r="A894" s="73"/>
      <c r="B894" s="73"/>
      <c r="C894" s="44"/>
      <c r="D894" s="203"/>
      <c r="E894" s="78" t="s">
        <v>93</v>
      </c>
      <c r="F894" s="45">
        <f>F891-F892+F893</f>
        <v>300</v>
      </c>
      <c r="G894" s="46">
        <f>G891-G892+G893</f>
        <v>300</v>
      </c>
      <c r="H894" s="45">
        <f>H891-H892+H893</f>
        <v>300</v>
      </c>
      <c r="I894" s="45"/>
      <c r="J894" s="45">
        <f>J891-J892+J893</f>
        <v>300</v>
      </c>
      <c r="K894" s="45"/>
      <c r="L894" s="45"/>
      <c r="M894" s="45"/>
      <c r="N894" s="45"/>
      <c r="O894" s="47"/>
      <c r="P894" s="46"/>
      <c r="Q894" s="45"/>
      <c r="R894" s="45"/>
      <c r="S894" s="61"/>
      <c r="T894" s="61"/>
      <c r="U894" s="178"/>
      <c r="V894" s="156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</row>
    <row r="895" spans="1:84" s="10" customFormat="1" ht="18" customHeight="1" x14ac:dyDescent="0.2">
      <c r="A895" s="48"/>
      <c r="B895" s="48"/>
      <c r="C895" s="48">
        <v>4440</v>
      </c>
      <c r="D895" s="84" t="s">
        <v>59</v>
      </c>
      <c r="E895" s="77" t="s">
        <v>90</v>
      </c>
      <c r="F895" s="41">
        <f>G895+P895</f>
        <v>18548</v>
      </c>
      <c r="G895" s="42">
        <f>H895+K895+L895+M895</f>
        <v>18548</v>
      </c>
      <c r="H895" s="43">
        <f>SUM(I895:J895)</f>
        <v>18548</v>
      </c>
      <c r="I895" s="43"/>
      <c r="J895" s="43">
        <v>18548</v>
      </c>
      <c r="K895" s="43"/>
      <c r="L895" s="43"/>
      <c r="M895" s="43"/>
      <c r="N895" s="43"/>
      <c r="O895" s="56"/>
      <c r="P895" s="57"/>
      <c r="Q895" s="43"/>
      <c r="R895" s="43"/>
      <c r="S895" s="43"/>
      <c r="T895" s="43"/>
      <c r="U895" s="178"/>
      <c r="V895" s="156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</row>
    <row r="896" spans="1:84" s="15" customFormat="1" ht="18" customHeight="1" x14ac:dyDescent="0.2">
      <c r="A896" s="40"/>
      <c r="B896" s="40"/>
      <c r="C896" s="48"/>
      <c r="D896" s="85"/>
      <c r="E896" s="77" t="s">
        <v>91</v>
      </c>
      <c r="F896" s="41">
        <f>G896+P896</f>
        <v>1020</v>
      </c>
      <c r="G896" s="42">
        <f>H896+K896+L896+M896</f>
        <v>1020</v>
      </c>
      <c r="H896" s="43">
        <f>SUM(I896:J896)</f>
        <v>1020</v>
      </c>
      <c r="I896" s="43"/>
      <c r="J896" s="43">
        <v>1020</v>
      </c>
      <c r="K896" s="43"/>
      <c r="L896" s="43"/>
      <c r="M896" s="43"/>
      <c r="N896" s="43"/>
      <c r="O896" s="56"/>
      <c r="P896" s="42"/>
      <c r="Q896" s="43"/>
      <c r="R896" s="43"/>
      <c r="S896" s="43"/>
      <c r="T896" s="43"/>
      <c r="U896" s="177"/>
      <c r="V896" s="15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</row>
    <row r="897" spans="1:84" s="15" customFormat="1" ht="18" customHeight="1" x14ac:dyDescent="0.2">
      <c r="A897" s="40"/>
      <c r="B897" s="40"/>
      <c r="C897" s="48"/>
      <c r="D897" s="85"/>
      <c r="E897" s="77" t="s">
        <v>92</v>
      </c>
      <c r="F897" s="41"/>
      <c r="G897" s="42"/>
      <c r="H897" s="43"/>
      <c r="I897" s="43"/>
      <c r="J897" s="43"/>
      <c r="K897" s="43"/>
      <c r="L897" s="43"/>
      <c r="M897" s="43"/>
      <c r="N897" s="43"/>
      <c r="O897" s="56"/>
      <c r="P897" s="42"/>
      <c r="Q897" s="43"/>
      <c r="R897" s="43"/>
      <c r="S897" s="43"/>
      <c r="T897" s="43"/>
      <c r="U897" s="177"/>
      <c r="V897" s="156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</row>
    <row r="898" spans="1:84" s="20" customFormat="1" ht="18" customHeight="1" x14ac:dyDescent="0.2">
      <c r="A898" s="73"/>
      <c r="B898" s="73"/>
      <c r="C898" s="44"/>
      <c r="D898" s="86"/>
      <c r="E898" s="78" t="s">
        <v>93</v>
      </c>
      <c r="F898" s="45">
        <f>F895-F896+F897</f>
        <v>17528</v>
      </c>
      <c r="G898" s="46">
        <f>G895-G896+G897</f>
        <v>17528</v>
      </c>
      <c r="H898" s="45">
        <f>H895-H896+H897</f>
        <v>17528</v>
      </c>
      <c r="I898" s="45"/>
      <c r="J898" s="45">
        <f>J895-J896+J897</f>
        <v>17528</v>
      </c>
      <c r="K898" s="45"/>
      <c r="L898" s="45"/>
      <c r="M898" s="45"/>
      <c r="N898" s="45"/>
      <c r="O898" s="47"/>
      <c r="P898" s="46"/>
      <c r="Q898" s="45"/>
      <c r="R898" s="45"/>
      <c r="S898" s="61"/>
      <c r="T898" s="61"/>
      <c r="U898" s="178"/>
      <c r="V898" s="156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</row>
    <row r="899" spans="1:84" s="127" customFormat="1" ht="18" customHeight="1" x14ac:dyDescent="0.2">
      <c r="A899" s="98"/>
      <c r="B899" s="98"/>
      <c r="C899" s="198" t="s">
        <v>98</v>
      </c>
      <c r="D899" s="199"/>
      <c r="E899" s="199"/>
      <c r="F899" s="199"/>
      <c r="G899" s="199"/>
      <c r="H899" s="199"/>
      <c r="I899" s="199"/>
      <c r="J899" s="199"/>
      <c r="K899" s="199"/>
      <c r="L899" s="199"/>
      <c r="M899" s="199"/>
      <c r="N899" s="199"/>
      <c r="O899" s="199"/>
      <c r="P899" s="199"/>
      <c r="Q899" s="199"/>
      <c r="R899" s="199"/>
      <c r="S899" s="199"/>
      <c r="T899" s="200"/>
      <c r="U899" s="182"/>
      <c r="V899" s="157"/>
    </row>
    <row r="900" spans="1:84" s="127" customFormat="1" ht="18" customHeight="1" x14ac:dyDescent="0.2">
      <c r="A900" s="98"/>
      <c r="B900" s="40"/>
      <c r="C900" s="192" t="s">
        <v>349</v>
      </c>
      <c r="D900" s="193"/>
      <c r="E900" s="193"/>
      <c r="F900" s="193"/>
      <c r="G900" s="193"/>
      <c r="H900" s="193"/>
      <c r="I900" s="193"/>
      <c r="J900" s="193"/>
      <c r="K900" s="193"/>
      <c r="L900" s="193"/>
      <c r="M900" s="193"/>
      <c r="N900" s="193"/>
      <c r="O900" s="193"/>
      <c r="P900" s="193"/>
      <c r="Q900" s="193"/>
      <c r="R900" s="193"/>
      <c r="S900" s="193"/>
      <c r="T900" s="194"/>
      <c r="U900" s="182"/>
      <c r="V900" s="157"/>
    </row>
    <row r="901" spans="1:84" s="127" customFormat="1" ht="18" customHeight="1" x14ac:dyDescent="0.2">
      <c r="A901" s="98"/>
      <c r="B901" s="40"/>
      <c r="C901" s="192" t="s">
        <v>350</v>
      </c>
      <c r="D901" s="193"/>
      <c r="E901" s="193"/>
      <c r="F901" s="193"/>
      <c r="G901" s="193"/>
      <c r="H901" s="193"/>
      <c r="I901" s="193"/>
      <c r="J901" s="193"/>
      <c r="K901" s="193"/>
      <c r="L901" s="193"/>
      <c r="M901" s="193"/>
      <c r="N901" s="193"/>
      <c r="O901" s="193"/>
      <c r="P901" s="193"/>
      <c r="Q901" s="193"/>
      <c r="R901" s="193"/>
      <c r="S901" s="193"/>
      <c r="T901" s="194"/>
      <c r="U901" s="182"/>
      <c r="V901" s="157"/>
    </row>
    <row r="902" spans="1:84" s="127" customFormat="1" ht="18" customHeight="1" x14ac:dyDescent="0.2">
      <c r="A902" s="98"/>
      <c r="B902" s="40"/>
      <c r="C902" s="192" t="s">
        <v>351</v>
      </c>
      <c r="D902" s="193"/>
      <c r="E902" s="193"/>
      <c r="F902" s="193"/>
      <c r="G902" s="193"/>
      <c r="H902" s="193"/>
      <c r="I902" s="193"/>
      <c r="J902" s="193"/>
      <c r="K902" s="193"/>
      <c r="L902" s="193"/>
      <c r="M902" s="193"/>
      <c r="N902" s="193"/>
      <c r="O902" s="193"/>
      <c r="P902" s="193"/>
      <c r="Q902" s="193"/>
      <c r="R902" s="193"/>
      <c r="S902" s="193"/>
      <c r="T902" s="194"/>
      <c r="U902" s="182"/>
      <c r="V902" s="157"/>
    </row>
    <row r="903" spans="1:84" s="127" customFormat="1" ht="18" customHeight="1" x14ac:dyDescent="0.2">
      <c r="A903" s="98"/>
      <c r="B903" s="40"/>
      <c r="C903" s="192" t="s">
        <v>352</v>
      </c>
      <c r="D903" s="193"/>
      <c r="E903" s="193"/>
      <c r="F903" s="193"/>
      <c r="G903" s="193"/>
      <c r="H903" s="193"/>
      <c r="I903" s="193"/>
      <c r="J903" s="193"/>
      <c r="K903" s="193"/>
      <c r="L903" s="193"/>
      <c r="M903" s="193"/>
      <c r="N903" s="193"/>
      <c r="O903" s="193"/>
      <c r="P903" s="193"/>
      <c r="Q903" s="193"/>
      <c r="R903" s="193"/>
      <c r="S903" s="193"/>
      <c r="T903" s="194"/>
      <c r="U903" s="182"/>
      <c r="V903" s="157"/>
    </row>
    <row r="904" spans="1:84" s="127" customFormat="1" ht="18" customHeight="1" x14ac:dyDescent="0.2">
      <c r="A904" s="98"/>
      <c r="B904" s="40"/>
      <c r="C904" s="192" t="s">
        <v>353</v>
      </c>
      <c r="D904" s="193"/>
      <c r="E904" s="193"/>
      <c r="F904" s="193"/>
      <c r="G904" s="193"/>
      <c r="H904" s="193"/>
      <c r="I904" s="193"/>
      <c r="J904" s="193"/>
      <c r="K904" s="193"/>
      <c r="L904" s="193"/>
      <c r="M904" s="193"/>
      <c r="N904" s="193"/>
      <c r="O904" s="193"/>
      <c r="P904" s="193"/>
      <c r="Q904" s="193"/>
      <c r="R904" s="193"/>
      <c r="S904" s="193"/>
      <c r="T904" s="194"/>
      <c r="U904" s="182"/>
      <c r="V904" s="157"/>
    </row>
    <row r="905" spans="1:84" s="127" customFormat="1" ht="18" customHeight="1" x14ac:dyDescent="0.2">
      <c r="A905" s="98"/>
      <c r="B905" s="40"/>
      <c r="C905" s="192" t="s">
        <v>354</v>
      </c>
      <c r="D905" s="193"/>
      <c r="E905" s="193"/>
      <c r="F905" s="193"/>
      <c r="G905" s="193"/>
      <c r="H905" s="193"/>
      <c r="I905" s="193"/>
      <c r="J905" s="193"/>
      <c r="K905" s="193"/>
      <c r="L905" s="193"/>
      <c r="M905" s="193"/>
      <c r="N905" s="193"/>
      <c r="O905" s="193"/>
      <c r="P905" s="193"/>
      <c r="Q905" s="193"/>
      <c r="R905" s="193"/>
      <c r="S905" s="193"/>
      <c r="T905" s="194"/>
      <c r="U905" s="182"/>
      <c r="V905" s="157"/>
    </row>
    <row r="906" spans="1:84" s="127" customFormat="1" ht="18" customHeight="1" x14ac:dyDescent="0.2">
      <c r="A906" s="98"/>
      <c r="B906" s="40"/>
      <c r="C906" s="192" t="s">
        <v>355</v>
      </c>
      <c r="D906" s="193"/>
      <c r="E906" s="193"/>
      <c r="F906" s="193"/>
      <c r="G906" s="193"/>
      <c r="H906" s="193"/>
      <c r="I906" s="193"/>
      <c r="J906" s="193"/>
      <c r="K906" s="193"/>
      <c r="L906" s="193"/>
      <c r="M906" s="193"/>
      <c r="N906" s="193"/>
      <c r="O906" s="193"/>
      <c r="P906" s="193"/>
      <c r="Q906" s="193"/>
      <c r="R906" s="193"/>
      <c r="S906" s="193"/>
      <c r="T906" s="194"/>
      <c r="U906" s="182"/>
      <c r="V906" s="157"/>
    </row>
    <row r="907" spans="1:84" s="127" customFormat="1" ht="18" customHeight="1" x14ac:dyDescent="0.2">
      <c r="A907" s="98"/>
      <c r="B907" s="40"/>
      <c r="C907" s="192" t="s">
        <v>356</v>
      </c>
      <c r="D907" s="193"/>
      <c r="E907" s="193"/>
      <c r="F907" s="193"/>
      <c r="G907" s="193"/>
      <c r="H907" s="193"/>
      <c r="I907" s="193"/>
      <c r="J907" s="193"/>
      <c r="K907" s="193"/>
      <c r="L907" s="193"/>
      <c r="M907" s="193"/>
      <c r="N907" s="193"/>
      <c r="O907" s="193"/>
      <c r="P907" s="193"/>
      <c r="Q907" s="193"/>
      <c r="R907" s="193"/>
      <c r="S907" s="193"/>
      <c r="T907" s="194"/>
      <c r="U907" s="182"/>
      <c r="V907" s="157"/>
    </row>
    <row r="908" spans="1:84" s="127" customFormat="1" ht="18" customHeight="1" x14ac:dyDescent="0.2">
      <c r="A908" s="98"/>
      <c r="B908" s="40"/>
      <c r="C908" s="195" t="s">
        <v>357</v>
      </c>
      <c r="D908" s="196"/>
      <c r="E908" s="196"/>
      <c r="F908" s="196"/>
      <c r="G908" s="196"/>
      <c r="H908" s="196"/>
      <c r="I908" s="196"/>
      <c r="J908" s="196"/>
      <c r="K908" s="196"/>
      <c r="L908" s="196"/>
      <c r="M908" s="196"/>
      <c r="N908" s="196"/>
      <c r="O908" s="196"/>
      <c r="P908" s="196"/>
      <c r="Q908" s="196"/>
      <c r="R908" s="196"/>
      <c r="S908" s="196"/>
      <c r="T908" s="197"/>
      <c r="U908" s="182"/>
      <c r="V908" s="157"/>
    </row>
    <row r="909" spans="1:84" s="10" customFormat="1" ht="18" customHeight="1" x14ac:dyDescent="0.2">
      <c r="A909" s="40"/>
      <c r="B909" s="101">
        <v>85230</v>
      </c>
      <c r="C909" s="105"/>
      <c r="D909" s="204" t="s">
        <v>124</v>
      </c>
      <c r="E909" s="77" t="s">
        <v>90</v>
      </c>
      <c r="F909" s="41">
        <f>G909+P909</f>
        <v>370000</v>
      </c>
      <c r="G909" s="42">
        <f>H909+K909+L909+M909</f>
        <v>370000</v>
      </c>
      <c r="H909" s="43"/>
      <c r="I909" s="54"/>
      <c r="J909" s="39"/>
      <c r="K909" s="39"/>
      <c r="L909" s="43">
        <v>370000</v>
      </c>
      <c r="M909" s="54"/>
      <c r="N909" s="54"/>
      <c r="O909" s="55"/>
      <c r="P909" s="59"/>
      <c r="Q909" s="54"/>
      <c r="R909" s="54"/>
      <c r="S909" s="54"/>
      <c r="T909" s="54"/>
      <c r="U909" s="178"/>
      <c r="V909" s="156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</row>
    <row r="910" spans="1:84" s="15" customFormat="1" ht="18" customHeight="1" x14ac:dyDescent="0.2">
      <c r="A910" s="40"/>
      <c r="B910" s="102"/>
      <c r="C910" s="103"/>
      <c r="D910" s="205"/>
      <c r="E910" s="77" t="s">
        <v>91</v>
      </c>
      <c r="F910" s="41">
        <f>G910+P910</f>
        <v>46000</v>
      </c>
      <c r="G910" s="42">
        <f>H910+K910+L910+M910</f>
        <v>46000</v>
      </c>
      <c r="H910" s="43"/>
      <c r="I910" s="128"/>
      <c r="J910" s="43"/>
      <c r="K910" s="43"/>
      <c r="L910" s="43">
        <f>L914</f>
        <v>46000</v>
      </c>
      <c r="M910" s="128"/>
      <c r="N910" s="128"/>
      <c r="O910" s="89"/>
      <c r="P910" s="57"/>
      <c r="Q910" s="128"/>
      <c r="R910" s="128"/>
      <c r="S910" s="128"/>
      <c r="T910" s="128"/>
      <c r="U910" s="180"/>
      <c r="V910" s="156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</row>
    <row r="911" spans="1:84" s="15" customFormat="1" ht="18" customHeight="1" x14ac:dyDescent="0.2">
      <c r="A911" s="40"/>
      <c r="B911" s="102"/>
      <c r="C911" s="103"/>
      <c r="D911" s="205"/>
      <c r="E911" s="77" t="s">
        <v>92</v>
      </c>
      <c r="F911" s="41"/>
      <c r="G911" s="42"/>
      <c r="H911" s="43"/>
      <c r="I911" s="128"/>
      <c r="J911" s="43"/>
      <c r="K911" s="43"/>
      <c r="L911" s="43"/>
      <c r="M911" s="128"/>
      <c r="N911" s="128"/>
      <c r="O911" s="89"/>
      <c r="P911" s="57"/>
      <c r="Q911" s="128"/>
      <c r="R911" s="128"/>
      <c r="S911" s="128"/>
      <c r="T911" s="128"/>
      <c r="U911" s="180"/>
      <c r="V911" s="156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</row>
    <row r="912" spans="1:84" s="20" customFormat="1" ht="18" customHeight="1" x14ac:dyDescent="0.2">
      <c r="A912" s="73"/>
      <c r="B912" s="103"/>
      <c r="C912" s="104"/>
      <c r="D912" s="206"/>
      <c r="E912" s="78" t="s">
        <v>93</v>
      </c>
      <c r="F912" s="45">
        <f>F909-F910+F911</f>
        <v>324000</v>
      </c>
      <c r="G912" s="46">
        <f>G909-G910+G911</f>
        <v>324000</v>
      </c>
      <c r="H912" s="45"/>
      <c r="I912" s="45"/>
      <c r="J912" s="61"/>
      <c r="K912" s="61"/>
      <c r="L912" s="61">
        <f>L909-L910+L911</f>
        <v>324000</v>
      </c>
      <c r="M912" s="45"/>
      <c r="N912" s="45"/>
      <c r="O912" s="47"/>
      <c r="P912" s="46"/>
      <c r="Q912" s="45"/>
      <c r="R912" s="45"/>
      <c r="S912" s="61"/>
      <c r="T912" s="61"/>
      <c r="U912" s="178"/>
      <c r="V912" s="156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</row>
    <row r="913" spans="1:84" s="10" customFormat="1" ht="18" customHeight="1" x14ac:dyDescent="0.2">
      <c r="A913" s="48"/>
      <c r="B913" s="48"/>
      <c r="C913" s="48">
        <v>3110</v>
      </c>
      <c r="D913" s="201" t="s">
        <v>63</v>
      </c>
      <c r="E913" s="77" t="s">
        <v>90</v>
      </c>
      <c r="F913" s="41">
        <f>G913+P913</f>
        <v>370000</v>
      </c>
      <c r="G913" s="42">
        <f>H913+K913+L913+M913</f>
        <v>370000</v>
      </c>
      <c r="H913" s="43"/>
      <c r="I913" s="43"/>
      <c r="J913" s="43"/>
      <c r="K913" s="43"/>
      <c r="L913" s="43">
        <v>370000</v>
      </c>
      <c r="M913" s="43"/>
      <c r="N913" s="43"/>
      <c r="O913" s="56"/>
      <c r="P913" s="57"/>
      <c r="Q913" s="43"/>
      <c r="R913" s="43"/>
      <c r="S913" s="43"/>
      <c r="T913" s="43"/>
      <c r="U913" s="178"/>
      <c r="V913" s="156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</row>
    <row r="914" spans="1:84" s="15" customFormat="1" ht="18" customHeight="1" x14ac:dyDescent="0.2">
      <c r="A914" s="40"/>
      <c r="B914" s="40"/>
      <c r="C914" s="48"/>
      <c r="D914" s="202"/>
      <c r="E914" s="77" t="s">
        <v>91</v>
      </c>
      <c r="F914" s="41">
        <f>G914+P914</f>
        <v>46000</v>
      </c>
      <c r="G914" s="42">
        <f>H914+K914+L914+M914</f>
        <v>46000</v>
      </c>
      <c r="H914" s="43"/>
      <c r="I914" s="43"/>
      <c r="J914" s="43"/>
      <c r="K914" s="43"/>
      <c r="L914" s="43">
        <v>46000</v>
      </c>
      <c r="M914" s="43"/>
      <c r="N914" s="43"/>
      <c r="O914" s="56"/>
      <c r="P914" s="42"/>
      <c r="Q914" s="43"/>
      <c r="R914" s="43"/>
      <c r="S914" s="43"/>
      <c r="T914" s="43"/>
      <c r="U914" s="177"/>
      <c r="V914" s="156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</row>
    <row r="915" spans="1:84" s="15" customFormat="1" ht="18" customHeight="1" x14ac:dyDescent="0.2">
      <c r="A915" s="40"/>
      <c r="B915" s="40"/>
      <c r="C915" s="48"/>
      <c r="D915" s="202"/>
      <c r="E915" s="77" t="s">
        <v>92</v>
      </c>
      <c r="F915" s="41"/>
      <c r="G915" s="42"/>
      <c r="H915" s="43"/>
      <c r="I915" s="43"/>
      <c r="J915" s="43"/>
      <c r="K915" s="43"/>
      <c r="L915" s="43"/>
      <c r="M915" s="43"/>
      <c r="N915" s="43"/>
      <c r="O915" s="56"/>
      <c r="P915" s="42"/>
      <c r="Q915" s="43"/>
      <c r="R915" s="43"/>
      <c r="S915" s="43"/>
      <c r="T915" s="43"/>
      <c r="U915" s="177"/>
      <c r="V915" s="156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</row>
    <row r="916" spans="1:84" s="20" customFormat="1" ht="18" customHeight="1" x14ac:dyDescent="0.2">
      <c r="A916" s="73"/>
      <c r="B916" s="73"/>
      <c r="C916" s="44"/>
      <c r="D916" s="203"/>
      <c r="E916" s="78" t="s">
        <v>93</v>
      </c>
      <c r="F916" s="45">
        <f>F913-F914+F915</f>
        <v>324000</v>
      </c>
      <c r="G916" s="46">
        <f>G913-G914+G915</f>
        <v>324000</v>
      </c>
      <c r="H916" s="45"/>
      <c r="I916" s="45"/>
      <c r="J916" s="45"/>
      <c r="K916" s="45"/>
      <c r="L916" s="45">
        <f>L913-L914+L915</f>
        <v>324000</v>
      </c>
      <c r="M916" s="45"/>
      <c r="N916" s="45"/>
      <c r="O916" s="47"/>
      <c r="P916" s="46"/>
      <c r="Q916" s="45"/>
      <c r="R916" s="45"/>
      <c r="S916" s="61"/>
      <c r="T916" s="61"/>
      <c r="U916" s="178"/>
      <c r="V916" s="15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</row>
    <row r="917" spans="1:84" s="127" customFormat="1" ht="18" customHeight="1" x14ac:dyDescent="0.2">
      <c r="A917" s="98"/>
      <c r="B917" s="98"/>
      <c r="C917" s="198" t="s">
        <v>98</v>
      </c>
      <c r="D917" s="199"/>
      <c r="E917" s="199"/>
      <c r="F917" s="199"/>
      <c r="G917" s="199"/>
      <c r="H917" s="199"/>
      <c r="I917" s="199"/>
      <c r="J917" s="199"/>
      <c r="K917" s="199"/>
      <c r="L917" s="199"/>
      <c r="M917" s="199"/>
      <c r="N917" s="199"/>
      <c r="O917" s="199"/>
      <c r="P917" s="199"/>
      <c r="Q917" s="199"/>
      <c r="R917" s="199"/>
      <c r="S917" s="199"/>
      <c r="T917" s="200"/>
      <c r="U917" s="182"/>
      <c r="V917" s="157"/>
    </row>
    <row r="918" spans="1:84" s="127" customFormat="1" ht="18" customHeight="1" x14ac:dyDescent="0.2">
      <c r="A918" s="98"/>
      <c r="B918" s="40"/>
      <c r="C918" s="192" t="s">
        <v>349</v>
      </c>
      <c r="D918" s="193"/>
      <c r="E918" s="193"/>
      <c r="F918" s="193"/>
      <c r="G918" s="193"/>
      <c r="H918" s="193"/>
      <c r="I918" s="193"/>
      <c r="J918" s="193"/>
      <c r="K918" s="193"/>
      <c r="L918" s="193"/>
      <c r="M918" s="193"/>
      <c r="N918" s="193"/>
      <c r="O918" s="193"/>
      <c r="P918" s="193"/>
      <c r="Q918" s="193"/>
      <c r="R918" s="193"/>
      <c r="S918" s="193"/>
      <c r="T918" s="194"/>
      <c r="U918" s="182"/>
      <c r="V918" s="157"/>
    </row>
    <row r="919" spans="1:84" s="127" customFormat="1" ht="18" customHeight="1" x14ac:dyDescent="0.2">
      <c r="A919" s="98"/>
      <c r="B919" s="40"/>
      <c r="C919" s="195" t="s">
        <v>358</v>
      </c>
      <c r="D919" s="196"/>
      <c r="E919" s="196"/>
      <c r="F919" s="196"/>
      <c r="G919" s="196"/>
      <c r="H919" s="196"/>
      <c r="I919" s="196"/>
      <c r="J919" s="196"/>
      <c r="K919" s="196"/>
      <c r="L919" s="196"/>
      <c r="M919" s="196"/>
      <c r="N919" s="196"/>
      <c r="O919" s="196"/>
      <c r="P919" s="196"/>
      <c r="Q919" s="196"/>
      <c r="R919" s="196"/>
      <c r="S919" s="196"/>
      <c r="T919" s="197"/>
      <c r="U919" s="182"/>
      <c r="V919" s="157"/>
    </row>
    <row r="920" spans="1:84" s="10" customFormat="1" ht="18" customHeight="1" x14ac:dyDescent="0.2">
      <c r="A920" s="40"/>
      <c r="B920" s="49">
        <v>85295</v>
      </c>
      <c r="C920" s="50"/>
      <c r="D920" s="204" t="s">
        <v>1</v>
      </c>
      <c r="E920" s="77" t="s">
        <v>90</v>
      </c>
      <c r="F920" s="41">
        <f>G920+P920</f>
        <v>562763</v>
      </c>
      <c r="G920" s="42">
        <f>H920+K920+L920+M920</f>
        <v>562763</v>
      </c>
      <c r="H920" s="43">
        <f>SUM(I920:J920)</f>
        <v>435763</v>
      </c>
      <c r="I920" s="43">
        <v>165725</v>
      </c>
      <c r="J920" s="43">
        <v>270038</v>
      </c>
      <c r="K920" s="43">
        <v>20000</v>
      </c>
      <c r="L920" s="43">
        <v>107000</v>
      </c>
      <c r="M920" s="43"/>
      <c r="N920" s="54"/>
      <c r="O920" s="55"/>
      <c r="P920" s="39"/>
      <c r="Q920" s="43"/>
      <c r="R920" s="43"/>
      <c r="S920" s="54"/>
      <c r="T920" s="54"/>
      <c r="U920" s="178"/>
      <c r="V920" s="156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</row>
    <row r="921" spans="1:84" s="15" customFormat="1" ht="18" customHeight="1" x14ac:dyDescent="0.2">
      <c r="A921" s="40"/>
      <c r="B921" s="40"/>
      <c r="C921" s="48"/>
      <c r="D921" s="205"/>
      <c r="E921" s="77" t="s">
        <v>91</v>
      </c>
      <c r="F921" s="41">
        <f>G921+P921</f>
        <v>110000</v>
      </c>
      <c r="G921" s="42">
        <f>H921+K921+L921+M921</f>
        <v>110000</v>
      </c>
      <c r="H921" s="43">
        <f>SUM(I921:J921)</f>
        <v>35000</v>
      </c>
      <c r="I921" s="43"/>
      <c r="J921" s="43">
        <f t="shared" ref="J921" si="44">J925+J929+J933+J937</f>
        <v>35000</v>
      </c>
      <c r="K921" s="43"/>
      <c r="L921" s="43">
        <f>L925+L929+L933+L937</f>
        <v>75000</v>
      </c>
      <c r="M921" s="43"/>
      <c r="N921" s="128"/>
      <c r="O921" s="89"/>
      <c r="P921" s="42"/>
      <c r="Q921" s="43"/>
      <c r="R921" s="43"/>
      <c r="S921" s="128"/>
      <c r="T921" s="128"/>
      <c r="U921" s="180"/>
      <c r="V921" s="156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</row>
    <row r="922" spans="1:84" s="15" customFormat="1" ht="18" customHeight="1" x14ac:dyDescent="0.2">
      <c r="A922" s="40"/>
      <c r="B922" s="40"/>
      <c r="C922" s="48"/>
      <c r="D922" s="205"/>
      <c r="E922" s="77" t="s">
        <v>92</v>
      </c>
      <c r="F922" s="41"/>
      <c r="G922" s="42"/>
      <c r="H922" s="43"/>
      <c r="I922" s="43"/>
      <c r="J922" s="43"/>
      <c r="K922" s="43"/>
      <c r="L922" s="43"/>
      <c r="M922" s="43"/>
      <c r="N922" s="128"/>
      <c r="O922" s="89"/>
      <c r="P922" s="43"/>
      <c r="Q922" s="43"/>
      <c r="R922" s="43"/>
      <c r="S922" s="128"/>
      <c r="T922" s="128"/>
      <c r="U922" s="180"/>
      <c r="V922" s="156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</row>
    <row r="923" spans="1:84" s="20" customFormat="1" ht="18" customHeight="1" x14ac:dyDescent="0.2">
      <c r="A923" s="73"/>
      <c r="B923" s="73"/>
      <c r="C923" s="44"/>
      <c r="D923" s="206"/>
      <c r="E923" s="78" t="s">
        <v>93</v>
      </c>
      <c r="F923" s="45">
        <f t="shared" ref="F923:L923" si="45">F920-F921+F922</f>
        <v>452763</v>
      </c>
      <c r="G923" s="46">
        <f t="shared" si="45"/>
        <v>452763</v>
      </c>
      <c r="H923" s="45">
        <f t="shared" si="45"/>
        <v>400763</v>
      </c>
      <c r="I923" s="45">
        <f t="shared" si="45"/>
        <v>165725</v>
      </c>
      <c r="J923" s="45">
        <f t="shared" si="45"/>
        <v>235038</v>
      </c>
      <c r="K923" s="45">
        <f t="shared" si="45"/>
        <v>20000</v>
      </c>
      <c r="L923" s="45">
        <f t="shared" si="45"/>
        <v>32000</v>
      </c>
      <c r="M923" s="45"/>
      <c r="N923" s="45"/>
      <c r="O923" s="47"/>
      <c r="P923" s="45"/>
      <c r="Q923" s="45"/>
      <c r="R923" s="45"/>
      <c r="S923" s="61"/>
      <c r="T923" s="61"/>
      <c r="U923" s="178"/>
      <c r="V923" s="156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</row>
    <row r="924" spans="1:84" s="10" customFormat="1" ht="18" customHeight="1" x14ac:dyDescent="0.2">
      <c r="A924" s="48"/>
      <c r="B924" s="48"/>
      <c r="C924" s="48">
        <v>3110</v>
      </c>
      <c r="D924" s="201" t="s">
        <v>63</v>
      </c>
      <c r="E924" s="77" t="s">
        <v>90</v>
      </c>
      <c r="F924" s="41">
        <f>G924+P924</f>
        <v>107000</v>
      </c>
      <c r="G924" s="42">
        <f>H924+K924+L924+M924</f>
        <v>107000</v>
      </c>
      <c r="H924" s="43"/>
      <c r="I924" s="43"/>
      <c r="J924" s="43"/>
      <c r="K924" s="43"/>
      <c r="L924" s="43">
        <v>107000</v>
      </c>
      <c r="M924" s="43"/>
      <c r="N924" s="43"/>
      <c r="O924" s="56"/>
      <c r="P924" s="57"/>
      <c r="Q924" s="43"/>
      <c r="R924" s="43"/>
      <c r="S924" s="43"/>
      <c r="T924" s="43"/>
      <c r="U924" s="178"/>
      <c r="V924" s="156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</row>
    <row r="925" spans="1:84" s="15" customFormat="1" ht="18" customHeight="1" x14ac:dyDescent="0.2">
      <c r="A925" s="40"/>
      <c r="B925" s="40"/>
      <c r="C925" s="48"/>
      <c r="D925" s="202"/>
      <c r="E925" s="77" t="s">
        <v>91</v>
      </c>
      <c r="F925" s="41">
        <f>G925+P925</f>
        <v>75000</v>
      </c>
      <c r="G925" s="42">
        <f>H925+K925+L925+M925</f>
        <v>75000</v>
      </c>
      <c r="H925" s="43"/>
      <c r="I925" s="43"/>
      <c r="J925" s="43"/>
      <c r="K925" s="43"/>
      <c r="L925" s="43">
        <v>75000</v>
      </c>
      <c r="M925" s="43"/>
      <c r="N925" s="43"/>
      <c r="O925" s="56"/>
      <c r="P925" s="42"/>
      <c r="Q925" s="43"/>
      <c r="R925" s="43"/>
      <c r="S925" s="43"/>
      <c r="T925" s="43"/>
      <c r="U925" s="177"/>
      <c r="V925" s="156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</row>
    <row r="926" spans="1:84" s="15" customFormat="1" ht="18" customHeight="1" x14ac:dyDescent="0.2">
      <c r="A926" s="40"/>
      <c r="B926" s="40"/>
      <c r="C926" s="48"/>
      <c r="D926" s="202"/>
      <c r="E926" s="77" t="s">
        <v>92</v>
      </c>
      <c r="F926" s="41"/>
      <c r="G926" s="42"/>
      <c r="H926" s="43"/>
      <c r="I926" s="43"/>
      <c r="J926" s="43"/>
      <c r="K926" s="43"/>
      <c r="L926" s="43"/>
      <c r="M926" s="43"/>
      <c r="N926" s="43"/>
      <c r="O926" s="56"/>
      <c r="P926" s="42"/>
      <c r="Q926" s="43"/>
      <c r="R926" s="43"/>
      <c r="S926" s="43"/>
      <c r="T926" s="43"/>
      <c r="U926" s="177"/>
      <c r="V926" s="15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</row>
    <row r="927" spans="1:84" s="20" customFormat="1" ht="18" customHeight="1" x14ac:dyDescent="0.2">
      <c r="A927" s="73"/>
      <c r="B927" s="73"/>
      <c r="C927" s="44"/>
      <c r="D927" s="203"/>
      <c r="E927" s="78" t="s">
        <v>93</v>
      </c>
      <c r="F927" s="45">
        <f>F924-F925+F926</f>
        <v>32000</v>
      </c>
      <c r="G927" s="46">
        <f>G924-G925+G926</f>
        <v>32000</v>
      </c>
      <c r="H927" s="45"/>
      <c r="I927" s="45"/>
      <c r="J927" s="45"/>
      <c r="K927" s="45"/>
      <c r="L927" s="45">
        <f>L924-L925+L926</f>
        <v>32000</v>
      </c>
      <c r="M927" s="45"/>
      <c r="N927" s="45"/>
      <c r="O927" s="47"/>
      <c r="P927" s="46"/>
      <c r="Q927" s="45"/>
      <c r="R927" s="45"/>
      <c r="S927" s="61"/>
      <c r="T927" s="61"/>
      <c r="U927" s="178"/>
      <c r="V927" s="156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</row>
    <row r="928" spans="1:84" s="1" customFormat="1" ht="18" customHeight="1" x14ac:dyDescent="0.2">
      <c r="A928" s="48"/>
      <c r="B928" s="48"/>
      <c r="C928" s="48">
        <v>4210</v>
      </c>
      <c r="D928" s="201" t="s">
        <v>45</v>
      </c>
      <c r="E928" s="77" t="s">
        <v>90</v>
      </c>
      <c r="F928" s="41">
        <f>G928+P928</f>
        <v>72074</v>
      </c>
      <c r="G928" s="42">
        <f>H928+K928+L928+M928</f>
        <v>72074</v>
      </c>
      <c r="H928" s="43">
        <f>SUM(I928:J928)</f>
        <v>72074</v>
      </c>
      <c r="I928" s="43"/>
      <c r="J928" s="43">
        <v>72074</v>
      </c>
      <c r="K928" s="43"/>
      <c r="L928" s="43"/>
      <c r="M928" s="43"/>
      <c r="N928" s="43"/>
      <c r="O928" s="56"/>
      <c r="P928" s="57"/>
      <c r="Q928" s="43"/>
      <c r="R928" s="43"/>
      <c r="S928" s="43"/>
      <c r="T928" s="43"/>
      <c r="U928" s="178"/>
      <c r="V928" s="156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</row>
    <row r="929" spans="1:84" s="15" customFormat="1" ht="18" customHeight="1" x14ac:dyDescent="0.2">
      <c r="A929" s="40"/>
      <c r="B929" s="40"/>
      <c r="C929" s="48"/>
      <c r="D929" s="202"/>
      <c r="E929" s="77" t="s">
        <v>91</v>
      </c>
      <c r="F929" s="41">
        <f>G929+P929</f>
        <v>3000</v>
      </c>
      <c r="G929" s="42">
        <f>H929+K929+L929+M929</f>
        <v>3000</v>
      </c>
      <c r="H929" s="43">
        <f>SUM(I929:J929)</f>
        <v>3000</v>
      </c>
      <c r="I929" s="43"/>
      <c r="J929" s="43">
        <v>3000</v>
      </c>
      <c r="K929" s="43"/>
      <c r="L929" s="43"/>
      <c r="M929" s="43"/>
      <c r="N929" s="43"/>
      <c r="O929" s="56"/>
      <c r="P929" s="42"/>
      <c r="Q929" s="43"/>
      <c r="R929" s="43"/>
      <c r="S929" s="43"/>
      <c r="T929" s="43"/>
      <c r="U929" s="177"/>
      <c r="V929" s="156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</row>
    <row r="930" spans="1:84" s="15" customFormat="1" ht="18" customHeight="1" x14ac:dyDescent="0.2">
      <c r="A930" s="40"/>
      <c r="B930" s="40"/>
      <c r="C930" s="48"/>
      <c r="D930" s="202"/>
      <c r="E930" s="77" t="s">
        <v>92</v>
      </c>
      <c r="F930" s="41"/>
      <c r="G930" s="42"/>
      <c r="H930" s="43"/>
      <c r="I930" s="43"/>
      <c r="J930" s="43"/>
      <c r="K930" s="43"/>
      <c r="L930" s="43"/>
      <c r="M930" s="43"/>
      <c r="N930" s="43"/>
      <c r="O930" s="56"/>
      <c r="P930" s="42"/>
      <c r="Q930" s="43"/>
      <c r="R930" s="43"/>
      <c r="S930" s="43"/>
      <c r="T930" s="43"/>
      <c r="U930" s="177"/>
      <c r="V930" s="156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</row>
    <row r="931" spans="1:84" s="20" customFormat="1" ht="18" customHeight="1" x14ac:dyDescent="0.2">
      <c r="A931" s="73"/>
      <c r="B931" s="73"/>
      <c r="C931" s="44"/>
      <c r="D931" s="203"/>
      <c r="E931" s="78" t="s">
        <v>93</v>
      </c>
      <c r="F931" s="45">
        <f>F928-F929+F930</f>
        <v>69074</v>
      </c>
      <c r="G931" s="46">
        <f>G928-G929+G930</f>
        <v>69074</v>
      </c>
      <c r="H931" s="45">
        <f>H928-H929+H930</f>
        <v>69074</v>
      </c>
      <c r="I931" s="45"/>
      <c r="J931" s="45">
        <f>J928-J929+J930</f>
        <v>69074</v>
      </c>
      <c r="K931" s="45"/>
      <c r="L931" s="45"/>
      <c r="M931" s="45"/>
      <c r="N931" s="45"/>
      <c r="O931" s="47"/>
      <c r="P931" s="46"/>
      <c r="Q931" s="45"/>
      <c r="R931" s="45"/>
      <c r="S931" s="61"/>
      <c r="T931" s="61"/>
      <c r="U931" s="178"/>
      <c r="V931" s="156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</row>
    <row r="932" spans="1:84" s="1" customFormat="1" ht="18" customHeight="1" x14ac:dyDescent="0.2">
      <c r="A932" s="48"/>
      <c r="B932" s="48"/>
      <c r="C932" s="48">
        <v>4220</v>
      </c>
      <c r="D932" s="201" t="s">
        <v>97</v>
      </c>
      <c r="E932" s="77" t="s">
        <v>90</v>
      </c>
      <c r="F932" s="41">
        <f>G932+P932</f>
        <v>7842</v>
      </c>
      <c r="G932" s="42">
        <f>H932+K932+L932+M932</f>
        <v>7842</v>
      </c>
      <c r="H932" s="43">
        <f>SUM(I932:J932)</f>
        <v>7842</v>
      </c>
      <c r="I932" s="43"/>
      <c r="J932" s="43">
        <v>7842</v>
      </c>
      <c r="K932" s="43"/>
      <c r="L932" s="43"/>
      <c r="M932" s="43"/>
      <c r="N932" s="43"/>
      <c r="O932" s="56"/>
      <c r="P932" s="57"/>
      <c r="Q932" s="43"/>
      <c r="R932" s="43"/>
      <c r="S932" s="43"/>
      <c r="T932" s="43"/>
      <c r="U932" s="178"/>
      <c r="V932" s="156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</row>
    <row r="933" spans="1:84" s="15" customFormat="1" ht="18" customHeight="1" x14ac:dyDescent="0.2">
      <c r="A933" s="40"/>
      <c r="B933" s="40"/>
      <c r="C933" s="48"/>
      <c r="D933" s="202"/>
      <c r="E933" s="77" t="s">
        <v>91</v>
      </c>
      <c r="F933" s="41">
        <f>G933+P933</f>
        <v>2000</v>
      </c>
      <c r="G933" s="42">
        <f>H933+K933+L933+M933</f>
        <v>2000</v>
      </c>
      <c r="H933" s="43">
        <f>SUM(I933:J933)</f>
        <v>2000</v>
      </c>
      <c r="I933" s="43"/>
      <c r="J933" s="43">
        <v>2000</v>
      </c>
      <c r="K933" s="43"/>
      <c r="L933" s="43"/>
      <c r="M933" s="43"/>
      <c r="N933" s="43"/>
      <c r="O933" s="56"/>
      <c r="P933" s="42"/>
      <c r="Q933" s="43"/>
      <c r="R933" s="43"/>
      <c r="S933" s="43"/>
      <c r="T933" s="43"/>
      <c r="U933" s="177"/>
      <c r="V933" s="156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</row>
    <row r="934" spans="1:84" s="15" customFormat="1" ht="18" customHeight="1" x14ac:dyDescent="0.2">
      <c r="A934" s="40"/>
      <c r="B934" s="40"/>
      <c r="C934" s="48"/>
      <c r="D934" s="202"/>
      <c r="E934" s="77" t="s">
        <v>92</v>
      </c>
      <c r="F934" s="41"/>
      <c r="G934" s="42"/>
      <c r="H934" s="43"/>
      <c r="I934" s="43"/>
      <c r="J934" s="43"/>
      <c r="K934" s="43"/>
      <c r="L934" s="43"/>
      <c r="M934" s="43"/>
      <c r="N934" s="43"/>
      <c r="O934" s="56"/>
      <c r="P934" s="42"/>
      <c r="Q934" s="43"/>
      <c r="R934" s="43"/>
      <c r="S934" s="43"/>
      <c r="T934" s="43"/>
      <c r="U934" s="177"/>
      <c r="V934" s="156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</row>
    <row r="935" spans="1:84" s="20" customFormat="1" ht="18" customHeight="1" x14ac:dyDescent="0.2">
      <c r="A935" s="73"/>
      <c r="B935" s="73"/>
      <c r="C935" s="44"/>
      <c r="D935" s="203"/>
      <c r="E935" s="78" t="s">
        <v>93</v>
      </c>
      <c r="F935" s="45">
        <f>F932-F933+F934</f>
        <v>5842</v>
      </c>
      <c r="G935" s="46">
        <f>G932-G933+G934</f>
        <v>5842</v>
      </c>
      <c r="H935" s="45">
        <f>H932-H933+H934</f>
        <v>5842</v>
      </c>
      <c r="I935" s="45"/>
      <c r="J935" s="45">
        <f>J932-J933+J934</f>
        <v>5842</v>
      </c>
      <c r="K935" s="45"/>
      <c r="L935" s="45"/>
      <c r="M935" s="45"/>
      <c r="N935" s="45"/>
      <c r="O935" s="47"/>
      <c r="P935" s="46"/>
      <c r="Q935" s="45"/>
      <c r="R935" s="45"/>
      <c r="S935" s="61"/>
      <c r="T935" s="61"/>
      <c r="U935" s="178"/>
      <c r="V935" s="156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</row>
    <row r="936" spans="1:84" s="20" customFormat="1" ht="18" customHeight="1" x14ac:dyDescent="0.2">
      <c r="A936" s="48"/>
      <c r="B936" s="48"/>
      <c r="C936" s="48">
        <v>4300</v>
      </c>
      <c r="D936" s="201" t="s">
        <v>48</v>
      </c>
      <c r="E936" s="77" t="s">
        <v>90</v>
      </c>
      <c r="F936" s="41">
        <f>G936+P936</f>
        <v>162862</v>
      </c>
      <c r="G936" s="42">
        <f>H936+K936+L936+M936</f>
        <v>162862</v>
      </c>
      <c r="H936" s="43">
        <f>SUM(I936:J936)</f>
        <v>162862</v>
      </c>
      <c r="I936" s="43"/>
      <c r="J936" s="43">
        <v>162862</v>
      </c>
      <c r="K936" s="43"/>
      <c r="L936" s="43"/>
      <c r="M936" s="43"/>
      <c r="N936" s="43"/>
      <c r="O936" s="56"/>
      <c r="P936" s="57"/>
      <c r="Q936" s="43"/>
      <c r="R936" s="43"/>
      <c r="S936" s="43"/>
      <c r="T936" s="43"/>
      <c r="U936" s="178"/>
      <c r="V936" s="15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</row>
    <row r="937" spans="1:84" s="20" customFormat="1" ht="18" customHeight="1" x14ac:dyDescent="0.2">
      <c r="A937" s="40"/>
      <c r="B937" s="40"/>
      <c r="C937" s="48"/>
      <c r="D937" s="202"/>
      <c r="E937" s="77" t="s">
        <v>91</v>
      </c>
      <c r="F937" s="41">
        <f>G937+P937</f>
        <v>30000</v>
      </c>
      <c r="G937" s="42">
        <f>H937+K937+L937+M937</f>
        <v>30000</v>
      </c>
      <c r="H937" s="43">
        <f>SUM(I937:J937)</f>
        <v>30000</v>
      </c>
      <c r="I937" s="43"/>
      <c r="J937" s="43">
        <f>1000+19000+10000</f>
        <v>30000</v>
      </c>
      <c r="K937" s="43"/>
      <c r="L937" s="43"/>
      <c r="M937" s="43"/>
      <c r="N937" s="43"/>
      <c r="O937" s="56"/>
      <c r="P937" s="42"/>
      <c r="Q937" s="43"/>
      <c r="R937" s="43"/>
      <c r="S937" s="43"/>
      <c r="T937" s="43"/>
      <c r="U937" s="177"/>
      <c r="V937" s="156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</row>
    <row r="938" spans="1:84" s="20" customFormat="1" ht="18" customHeight="1" x14ac:dyDescent="0.2">
      <c r="A938" s="40"/>
      <c r="B938" s="40"/>
      <c r="C938" s="48"/>
      <c r="D938" s="202"/>
      <c r="E938" s="77" t="s">
        <v>92</v>
      </c>
      <c r="F938" s="41"/>
      <c r="G938" s="42"/>
      <c r="H938" s="43"/>
      <c r="I938" s="43"/>
      <c r="J938" s="43"/>
      <c r="K938" s="43"/>
      <c r="L938" s="43"/>
      <c r="M938" s="43"/>
      <c r="N938" s="43"/>
      <c r="O938" s="56"/>
      <c r="P938" s="42"/>
      <c r="Q938" s="43"/>
      <c r="R938" s="43"/>
      <c r="S938" s="43"/>
      <c r="T938" s="43"/>
      <c r="U938" s="177"/>
      <c r="V938" s="156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</row>
    <row r="939" spans="1:84" s="20" customFormat="1" ht="18" customHeight="1" x14ac:dyDescent="0.2">
      <c r="A939" s="73"/>
      <c r="B939" s="73"/>
      <c r="C939" s="44"/>
      <c r="D939" s="203"/>
      <c r="E939" s="78" t="s">
        <v>93</v>
      </c>
      <c r="F939" s="45">
        <f>F936-F937+F938</f>
        <v>132862</v>
      </c>
      <c r="G939" s="46">
        <f>G936-G937+G938</f>
        <v>132862</v>
      </c>
      <c r="H939" s="45">
        <f>H936-H937+H938</f>
        <v>132862</v>
      </c>
      <c r="I939" s="45"/>
      <c r="J939" s="45">
        <f>J936-J937+J938</f>
        <v>132862</v>
      </c>
      <c r="K939" s="45"/>
      <c r="L939" s="45"/>
      <c r="M939" s="45"/>
      <c r="N939" s="45"/>
      <c r="O939" s="47"/>
      <c r="P939" s="46"/>
      <c r="Q939" s="45"/>
      <c r="R939" s="45"/>
      <c r="S939" s="61"/>
      <c r="T939" s="61"/>
      <c r="U939" s="178"/>
      <c r="V939" s="156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</row>
    <row r="940" spans="1:84" s="127" customFormat="1" ht="18" customHeight="1" x14ac:dyDescent="0.2">
      <c r="A940" s="98"/>
      <c r="B940" s="98"/>
      <c r="C940" s="198" t="s">
        <v>98</v>
      </c>
      <c r="D940" s="199"/>
      <c r="E940" s="199"/>
      <c r="F940" s="199"/>
      <c r="G940" s="199"/>
      <c r="H940" s="199"/>
      <c r="I940" s="199"/>
      <c r="J940" s="199"/>
      <c r="K940" s="199"/>
      <c r="L940" s="199"/>
      <c r="M940" s="199"/>
      <c r="N940" s="199"/>
      <c r="O940" s="199"/>
      <c r="P940" s="199"/>
      <c r="Q940" s="199"/>
      <c r="R940" s="199"/>
      <c r="S940" s="199"/>
      <c r="T940" s="200"/>
      <c r="U940" s="182"/>
      <c r="V940" s="157"/>
    </row>
    <row r="941" spans="1:84" s="127" customFormat="1" ht="18" customHeight="1" x14ac:dyDescent="0.2">
      <c r="A941" s="98"/>
      <c r="B941" s="40"/>
      <c r="C941" s="192" t="s">
        <v>212</v>
      </c>
      <c r="D941" s="193"/>
      <c r="E941" s="193"/>
      <c r="F941" s="193"/>
      <c r="G941" s="193"/>
      <c r="H941" s="193"/>
      <c r="I941" s="193"/>
      <c r="J941" s="193"/>
      <c r="K941" s="193"/>
      <c r="L941" s="193"/>
      <c r="M941" s="193"/>
      <c r="N941" s="193"/>
      <c r="O941" s="193"/>
      <c r="P941" s="193"/>
      <c r="Q941" s="193"/>
      <c r="R941" s="193"/>
      <c r="S941" s="193"/>
      <c r="T941" s="194"/>
      <c r="U941" s="182"/>
      <c r="V941" s="157"/>
    </row>
    <row r="942" spans="1:84" s="127" customFormat="1" ht="18" customHeight="1" x14ac:dyDescent="0.2">
      <c r="A942" s="98"/>
      <c r="B942" s="40"/>
      <c r="C942" s="192" t="s">
        <v>213</v>
      </c>
      <c r="D942" s="193"/>
      <c r="E942" s="193"/>
      <c r="F942" s="193"/>
      <c r="G942" s="193"/>
      <c r="H942" s="193"/>
      <c r="I942" s="193"/>
      <c r="J942" s="193"/>
      <c r="K942" s="193"/>
      <c r="L942" s="193"/>
      <c r="M942" s="193"/>
      <c r="N942" s="193"/>
      <c r="O942" s="193"/>
      <c r="P942" s="193"/>
      <c r="Q942" s="193"/>
      <c r="R942" s="193"/>
      <c r="S942" s="193"/>
      <c r="T942" s="194"/>
      <c r="U942" s="182"/>
      <c r="V942" s="157"/>
    </row>
    <row r="943" spans="1:84" s="127" customFormat="1" ht="18" customHeight="1" x14ac:dyDescent="0.2">
      <c r="A943" s="98"/>
      <c r="B943" s="40"/>
      <c r="C943" s="192" t="s">
        <v>214</v>
      </c>
      <c r="D943" s="193"/>
      <c r="E943" s="193"/>
      <c r="F943" s="193"/>
      <c r="G943" s="193"/>
      <c r="H943" s="193"/>
      <c r="I943" s="193"/>
      <c r="J943" s="193"/>
      <c r="K943" s="193"/>
      <c r="L943" s="193"/>
      <c r="M943" s="193"/>
      <c r="N943" s="193"/>
      <c r="O943" s="193"/>
      <c r="P943" s="193"/>
      <c r="Q943" s="193"/>
      <c r="R943" s="193"/>
      <c r="S943" s="193"/>
      <c r="T943" s="194"/>
      <c r="U943" s="182"/>
      <c r="V943" s="157"/>
    </row>
    <row r="944" spans="1:84" s="127" customFormat="1" ht="18" customHeight="1" x14ac:dyDescent="0.2">
      <c r="A944" s="98"/>
      <c r="B944" s="40"/>
      <c r="C944" s="192" t="s">
        <v>215</v>
      </c>
      <c r="D944" s="193"/>
      <c r="E944" s="193"/>
      <c r="F944" s="193"/>
      <c r="G944" s="193"/>
      <c r="H944" s="193"/>
      <c r="I944" s="193"/>
      <c r="J944" s="193"/>
      <c r="K944" s="193"/>
      <c r="L944" s="193"/>
      <c r="M944" s="193"/>
      <c r="N944" s="193"/>
      <c r="O944" s="193"/>
      <c r="P944" s="193"/>
      <c r="Q944" s="193"/>
      <c r="R944" s="193"/>
      <c r="S944" s="193"/>
      <c r="T944" s="194"/>
      <c r="U944" s="182"/>
      <c r="V944" s="157"/>
    </row>
    <row r="945" spans="1:84" s="127" customFormat="1" ht="18" customHeight="1" x14ac:dyDescent="0.2">
      <c r="A945" s="98"/>
      <c r="B945" s="40"/>
      <c r="C945" s="192" t="s">
        <v>216</v>
      </c>
      <c r="D945" s="193"/>
      <c r="E945" s="193"/>
      <c r="F945" s="193"/>
      <c r="G945" s="193"/>
      <c r="H945" s="193"/>
      <c r="I945" s="193"/>
      <c r="J945" s="193"/>
      <c r="K945" s="193"/>
      <c r="L945" s="193"/>
      <c r="M945" s="193"/>
      <c r="N945" s="193"/>
      <c r="O945" s="193"/>
      <c r="P945" s="193"/>
      <c r="Q945" s="193"/>
      <c r="R945" s="193"/>
      <c r="S945" s="193"/>
      <c r="T945" s="194"/>
      <c r="U945" s="182"/>
      <c r="V945" s="157"/>
    </row>
    <row r="946" spans="1:84" s="127" customFormat="1" ht="10.5" customHeight="1" x14ac:dyDescent="0.2">
      <c r="A946" s="98"/>
      <c r="B946" s="40"/>
      <c r="C946" s="192"/>
      <c r="D946" s="193"/>
      <c r="E946" s="193"/>
      <c r="F946" s="193"/>
      <c r="G946" s="193"/>
      <c r="H946" s="193"/>
      <c r="I946" s="193"/>
      <c r="J946" s="193"/>
      <c r="K946" s="193"/>
      <c r="L946" s="193"/>
      <c r="M946" s="193"/>
      <c r="N946" s="193"/>
      <c r="O946" s="193"/>
      <c r="P946" s="193"/>
      <c r="Q946" s="193"/>
      <c r="R946" s="193"/>
      <c r="S946" s="193"/>
      <c r="T946" s="194"/>
      <c r="U946" s="182"/>
      <c r="V946" s="157"/>
    </row>
    <row r="947" spans="1:84" s="127" customFormat="1" ht="18" customHeight="1" x14ac:dyDescent="0.2">
      <c r="A947" s="98"/>
      <c r="B947" s="40"/>
      <c r="C947" s="192" t="s">
        <v>359</v>
      </c>
      <c r="D947" s="193"/>
      <c r="E947" s="193"/>
      <c r="F947" s="193"/>
      <c r="G947" s="193"/>
      <c r="H947" s="193"/>
      <c r="I947" s="193"/>
      <c r="J947" s="193"/>
      <c r="K947" s="193"/>
      <c r="L947" s="193"/>
      <c r="M947" s="193"/>
      <c r="N947" s="193"/>
      <c r="O947" s="193"/>
      <c r="P947" s="193"/>
      <c r="Q947" s="193"/>
      <c r="R947" s="193"/>
      <c r="S947" s="193"/>
      <c r="T947" s="194"/>
      <c r="U947" s="182"/>
      <c r="V947" s="157"/>
    </row>
    <row r="948" spans="1:84" s="127" customFormat="1" ht="18" customHeight="1" x14ac:dyDescent="0.2">
      <c r="A948" s="98"/>
      <c r="B948" s="40"/>
      <c r="C948" s="195" t="s">
        <v>360</v>
      </c>
      <c r="D948" s="196"/>
      <c r="E948" s="196"/>
      <c r="F948" s="196"/>
      <c r="G948" s="196"/>
      <c r="H948" s="196"/>
      <c r="I948" s="196"/>
      <c r="J948" s="196"/>
      <c r="K948" s="196"/>
      <c r="L948" s="196"/>
      <c r="M948" s="196"/>
      <c r="N948" s="196"/>
      <c r="O948" s="196"/>
      <c r="P948" s="196"/>
      <c r="Q948" s="196"/>
      <c r="R948" s="196"/>
      <c r="S948" s="196"/>
      <c r="T948" s="197"/>
      <c r="U948" s="182"/>
      <c r="V948" s="157"/>
    </row>
    <row r="949" spans="1:84" s="10" customFormat="1" ht="18" customHeight="1" x14ac:dyDescent="0.2">
      <c r="A949" s="51">
        <v>853</v>
      </c>
      <c r="B949" s="51"/>
      <c r="C949" s="111"/>
      <c r="D949" s="207" t="s">
        <v>88</v>
      </c>
      <c r="E949" s="81" t="s">
        <v>90</v>
      </c>
      <c r="F949" s="66">
        <f>G949+P949</f>
        <v>16000</v>
      </c>
      <c r="G949" s="29">
        <f>H949+K949+L949+M949</f>
        <v>16000</v>
      </c>
      <c r="H949" s="109">
        <f>SUM(I949:J949)</f>
        <v>6000</v>
      </c>
      <c r="I949" s="30"/>
      <c r="J949" s="30">
        <v>6000</v>
      </c>
      <c r="K949" s="30">
        <v>10000</v>
      </c>
      <c r="L949" s="30"/>
      <c r="M949" s="30"/>
      <c r="N949" s="52"/>
      <c r="O949" s="147"/>
      <c r="P949" s="29"/>
      <c r="Q949" s="30"/>
      <c r="R949" s="30"/>
      <c r="S949" s="30"/>
      <c r="T949" s="30"/>
      <c r="U949" s="177"/>
      <c r="V949" s="156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</row>
    <row r="950" spans="1:84" s="15" customFormat="1" ht="18" customHeight="1" x14ac:dyDescent="0.2">
      <c r="A950" s="27"/>
      <c r="B950" s="27"/>
      <c r="C950" s="72"/>
      <c r="D950" s="208"/>
      <c r="E950" s="75" t="s">
        <v>91</v>
      </c>
      <c r="F950" s="28">
        <f>G950+P950</f>
        <v>10000</v>
      </c>
      <c r="G950" s="31">
        <f>H950+K950+L950+M950</f>
        <v>10000</v>
      </c>
      <c r="H950" s="109"/>
      <c r="I950" s="32"/>
      <c r="J950" s="32"/>
      <c r="K950" s="32">
        <f>K954</f>
        <v>10000</v>
      </c>
      <c r="L950" s="32"/>
      <c r="M950" s="32"/>
      <c r="N950" s="53"/>
      <c r="O950" s="148"/>
      <c r="P950" s="31"/>
      <c r="Q950" s="32"/>
      <c r="R950" s="32"/>
      <c r="S950" s="32"/>
      <c r="T950" s="32"/>
      <c r="U950" s="180"/>
      <c r="V950" s="156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</row>
    <row r="951" spans="1:84" s="15" customFormat="1" ht="18" customHeight="1" x14ac:dyDescent="0.2">
      <c r="A951" s="27"/>
      <c r="B951" s="27"/>
      <c r="C951" s="72"/>
      <c r="D951" s="208"/>
      <c r="E951" s="75" t="s">
        <v>92</v>
      </c>
      <c r="F951" s="28"/>
      <c r="G951" s="31"/>
      <c r="H951" s="109"/>
      <c r="I951" s="32"/>
      <c r="J951" s="32"/>
      <c r="K951" s="32"/>
      <c r="L951" s="32"/>
      <c r="M951" s="32"/>
      <c r="N951" s="53"/>
      <c r="O951" s="148"/>
      <c r="P951" s="31"/>
      <c r="Q951" s="32"/>
      <c r="R951" s="32"/>
      <c r="S951" s="32"/>
      <c r="T951" s="32"/>
      <c r="U951" s="180"/>
      <c r="V951" s="156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</row>
    <row r="952" spans="1:84" s="20" customFormat="1" ht="18" customHeight="1" x14ac:dyDescent="0.2">
      <c r="A952" s="72"/>
      <c r="B952" s="72"/>
      <c r="C952" s="33"/>
      <c r="D952" s="209"/>
      <c r="E952" s="76" t="s">
        <v>93</v>
      </c>
      <c r="F952" s="34">
        <f t="shared" ref="F952:K952" si="46">F949-F950+F951</f>
        <v>6000</v>
      </c>
      <c r="G952" s="35">
        <f t="shared" si="46"/>
        <v>6000</v>
      </c>
      <c r="H952" s="110">
        <f t="shared" si="46"/>
        <v>6000</v>
      </c>
      <c r="I952" s="34"/>
      <c r="J952" s="34">
        <f t="shared" si="46"/>
        <v>6000</v>
      </c>
      <c r="K952" s="34">
        <f t="shared" si="46"/>
        <v>0</v>
      </c>
      <c r="L952" s="34"/>
      <c r="M952" s="34"/>
      <c r="N952" s="34"/>
      <c r="O952" s="36"/>
      <c r="P952" s="35"/>
      <c r="Q952" s="34"/>
      <c r="R952" s="87"/>
      <c r="S952" s="87"/>
      <c r="T952" s="87"/>
      <c r="U952" s="178"/>
      <c r="V952" s="156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</row>
    <row r="953" spans="1:84" s="10" customFormat="1" ht="16.5" customHeight="1" x14ac:dyDescent="0.2">
      <c r="A953" s="40"/>
      <c r="B953" s="49">
        <v>85395</v>
      </c>
      <c r="C953" s="48"/>
      <c r="D953" s="204" t="s">
        <v>1</v>
      </c>
      <c r="E953" s="77" t="s">
        <v>90</v>
      </c>
      <c r="F953" s="37">
        <f>G953+P953</f>
        <v>16000</v>
      </c>
      <c r="G953" s="38">
        <f>H953+K953+L953+M953</f>
        <v>16000</v>
      </c>
      <c r="H953" s="43">
        <f>SUM(I953:J953)</f>
        <v>6000</v>
      </c>
      <c r="I953" s="43"/>
      <c r="J953" s="43">
        <v>6000</v>
      </c>
      <c r="K953" s="43">
        <v>10000</v>
      </c>
      <c r="L953" s="54"/>
      <c r="M953" s="43"/>
      <c r="N953" s="54"/>
      <c r="O953" s="55"/>
      <c r="P953" s="38"/>
      <c r="Q953" s="39"/>
      <c r="R953" s="39"/>
      <c r="S953" s="39"/>
      <c r="T953" s="39"/>
      <c r="U953" s="179"/>
      <c r="V953" s="156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</row>
    <row r="954" spans="1:84" s="15" customFormat="1" ht="16.5" customHeight="1" x14ac:dyDescent="0.2">
      <c r="A954" s="40"/>
      <c r="B954" s="40"/>
      <c r="C954" s="48"/>
      <c r="D954" s="205"/>
      <c r="E954" s="77" t="s">
        <v>91</v>
      </c>
      <c r="F954" s="41">
        <f>G954+P954</f>
        <v>10000</v>
      </c>
      <c r="G954" s="42">
        <f>H954+K954+L954+M954</f>
        <v>10000</v>
      </c>
      <c r="H954" s="43"/>
      <c r="I954" s="43"/>
      <c r="J954" s="43"/>
      <c r="K954" s="43">
        <f>K958</f>
        <v>10000</v>
      </c>
      <c r="L954" s="128"/>
      <c r="M954" s="43"/>
      <c r="N954" s="128"/>
      <c r="O954" s="89"/>
      <c r="P954" s="42"/>
      <c r="Q954" s="43"/>
      <c r="R954" s="43"/>
      <c r="S954" s="43"/>
      <c r="T954" s="43"/>
      <c r="U954" s="180"/>
      <c r="V954" s="156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</row>
    <row r="955" spans="1:84" s="15" customFormat="1" ht="16.5" customHeight="1" x14ac:dyDescent="0.2">
      <c r="A955" s="40"/>
      <c r="B955" s="40"/>
      <c r="C955" s="48"/>
      <c r="D955" s="205"/>
      <c r="E955" s="77" t="s">
        <v>92</v>
      </c>
      <c r="F955" s="41"/>
      <c r="G955" s="42"/>
      <c r="H955" s="43"/>
      <c r="I955" s="43"/>
      <c r="J955" s="43"/>
      <c r="K955" s="43"/>
      <c r="L955" s="128"/>
      <c r="M955" s="43"/>
      <c r="N955" s="128"/>
      <c r="O955" s="89"/>
      <c r="P955" s="42"/>
      <c r="Q955" s="43"/>
      <c r="R955" s="43"/>
      <c r="S955" s="43"/>
      <c r="T955" s="43"/>
      <c r="U955" s="180"/>
      <c r="V955" s="156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</row>
    <row r="956" spans="1:84" s="20" customFormat="1" ht="16.5" customHeight="1" x14ac:dyDescent="0.2">
      <c r="A956" s="73"/>
      <c r="B956" s="73"/>
      <c r="C956" s="44"/>
      <c r="D956" s="206"/>
      <c r="E956" s="78" t="s">
        <v>93</v>
      </c>
      <c r="F956" s="45">
        <f>F953-F954+F955</f>
        <v>6000</v>
      </c>
      <c r="G956" s="46">
        <f>G953-G954+G955</f>
        <v>6000</v>
      </c>
      <c r="H956" s="45">
        <f>H953-H954+H955</f>
        <v>6000</v>
      </c>
      <c r="I956" s="45">
        <f t="shared" ref="I956:J956" si="47">I953-I954+I955</f>
        <v>0</v>
      </c>
      <c r="J956" s="45">
        <f t="shared" si="47"/>
        <v>6000</v>
      </c>
      <c r="K956" s="45">
        <f>K953-K954+K955</f>
        <v>0</v>
      </c>
      <c r="L956" s="45"/>
      <c r="M956" s="45"/>
      <c r="N956" s="45"/>
      <c r="O956" s="47"/>
      <c r="P956" s="46"/>
      <c r="Q956" s="45"/>
      <c r="R956" s="61"/>
      <c r="S956" s="61"/>
      <c r="T956" s="61"/>
      <c r="U956" s="178"/>
      <c r="V956" s="1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</row>
    <row r="957" spans="1:84" s="10" customFormat="1" ht="43.5" customHeight="1" x14ac:dyDescent="0.2">
      <c r="A957" s="48"/>
      <c r="B957" s="48"/>
      <c r="C957" s="48">
        <v>2360</v>
      </c>
      <c r="D957" s="201" t="s">
        <v>106</v>
      </c>
      <c r="E957" s="77" t="s">
        <v>90</v>
      </c>
      <c r="F957" s="41">
        <f>G957+P957</f>
        <v>10000</v>
      </c>
      <c r="G957" s="42">
        <f>H957+K957+L957+M957</f>
        <v>10000</v>
      </c>
      <c r="H957" s="43"/>
      <c r="I957" s="43"/>
      <c r="J957" s="43"/>
      <c r="K957" s="43">
        <v>10000</v>
      </c>
      <c r="L957" s="43"/>
      <c r="M957" s="43"/>
      <c r="N957" s="43"/>
      <c r="O957" s="56"/>
      <c r="P957" s="57"/>
      <c r="Q957" s="43"/>
      <c r="R957" s="43"/>
      <c r="S957" s="43"/>
      <c r="T957" s="43"/>
      <c r="U957" s="178"/>
      <c r="V957" s="156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</row>
    <row r="958" spans="1:84" s="15" customFormat="1" ht="43.5" customHeight="1" x14ac:dyDescent="0.2">
      <c r="A958" s="40"/>
      <c r="B958" s="40"/>
      <c r="C958" s="48"/>
      <c r="D958" s="202"/>
      <c r="E958" s="77" t="s">
        <v>91</v>
      </c>
      <c r="F958" s="41">
        <f>G958+P958</f>
        <v>10000</v>
      </c>
      <c r="G958" s="42">
        <f>H958+K958+L958+M958</f>
        <v>10000</v>
      </c>
      <c r="H958" s="43"/>
      <c r="I958" s="43"/>
      <c r="J958" s="43"/>
      <c r="K958" s="43">
        <v>10000</v>
      </c>
      <c r="L958" s="43"/>
      <c r="M958" s="43"/>
      <c r="N958" s="43"/>
      <c r="O958" s="56"/>
      <c r="P958" s="42"/>
      <c r="Q958" s="43"/>
      <c r="R958" s="43"/>
      <c r="S958" s="43"/>
      <c r="T958" s="43"/>
      <c r="U958" s="177"/>
      <c r="V958" s="156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</row>
    <row r="959" spans="1:84" s="15" customFormat="1" ht="43.5" customHeight="1" x14ac:dyDescent="0.2">
      <c r="A959" s="40"/>
      <c r="B959" s="40"/>
      <c r="C959" s="48"/>
      <c r="D959" s="202"/>
      <c r="E959" s="77" t="s">
        <v>92</v>
      </c>
      <c r="F959" s="41"/>
      <c r="G959" s="42"/>
      <c r="H959" s="43"/>
      <c r="I959" s="43"/>
      <c r="J959" s="43"/>
      <c r="K959" s="43"/>
      <c r="L959" s="43"/>
      <c r="M959" s="43"/>
      <c r="N959" s="43"/>
      <c r="O959" s="56"/>
      <c r="P959" s="42"/>
      <c r="Q959" s="43"/>
      <c r="R959" s="43"/>
      <c r="S959" s="43"/>
      <c r="T959" s="43"/>
      <c r="U959" s="177"/>
      <c r="V959" s="156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</row>
    <row r="960" spans="1:84" s="20" customFormat="1" ht="43.5" customHeight="1" x14ac:dyDescent="0.2">
      <c r="A960" s="73"/>
      <c r="B960" s="73"/>
      <c r="C960" s="44"/>
      <c r="D960" s="203"/>
      <c r="E960" s="78" t="s">
        <v>93</v>
      </c>
      <c r="F960" s="45">
        <f>F957-F958+F959</f>
        <v>0</v>
      </c>
      <c r="G960" s="46">
        <f>G957-G958+G959</f>
        <v>0</v>
      </c>
      <c r="H960" s="45"/>
      <c r="I960" s="45"/>
      <c r="J960" s="45"/>
      <c r="K960" s="45">
        <f>K957-K958+K959</f>
        <v>0</v>
      </c>
      <c r="L960" s="45"/>
      <c r="M960" s="45"/>
      <c r="N960" s="45"/>
      <c r="O960" s="47"/>
      <c r="P960" s="46"/>
      <c r="Q960" s="45"/>
      <c r="R960" s="45"/>
      <c r="S960" s="61"/>
      <c r="T960" s="61"/>
      <c r="U960" s="178"/>
      <c r="V960" s="156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</row>
    <row r="961" spans="1:84" s="127" customFormat="1" ht="16.5" customHeight="1" x14ac:dyDescent="0.2">
      <c r="A961" s="98"/>
      <c r="B961" s="98"/>
      <c r="C961" s="198" t="s">
        <v>98</v>
      </c>
      <c r="D961" s="199"/>
      <c r="E961" s="199"/>
      <c r="F961" s="199"/>
      <c r="G961" s="199"/>
      <c r="H961" s="199"/>
      <c r="I961" s="199"/>
      <c r="J961" s="199"/>
      <c r="K961" s="199"/>
      <c r="L961" s="199"/>
      <c r="M961" s="199"/>
      <c r="N961" s="199"/>
      <c r="O961" s="199"/>
      <c r="P961" s="199"/>
      <c r="Q961" s="199"/>
      <c r="R961" s="199"/>
      <c r="S961" s="199"/>
      <c r="T961" s="200"/>
      <c r="U961" s="182"/>
      <c r="V961" s="157"/>
    </row>
    <row r="962" spans="1:84" s="127" customFormat="1" ht="16.5" customHeight="1" x14ac:dyDescent="0.2">
      <c r="A962" s="98"/>
      <c r="B962" s="40"/>
      <c r="C962" s="192" t="s">
        <v>206</v>
      </c>
      <c r="D962" s="193"/>
      <c r="E962" s="193"/>
      <c r="F962" s="193"/>
      <c r="G962" s="193"/>
      <c r="H962" s="193"/>
      <c r="I962" s="193"/>
      <c r="J962" s="193"/>
      <c r="K962" s="193"/>
      <c r="L962" s="193"/>
      <c r="M962" s="193"/>
      <c r="N962" s="193"/>
      <c r="O962" s="193"/>
      <c r="P962" s="193"/>
      <c r="Q962" s="193"/>
      <c r="R962" s="193"/>
      <c r="S962" s="193"/>
      <c r="T962" s="194"/>
      <c r="U962" s="182"/>
      <c r="V962" s="157"/>
    </row>
    <row r="963" spans="1:84" s="127" customFormat="1" ht="30" customHeight="1" x14ac:dyDescent="0.2">
      <c r="A963" s="98"/>
      <c r="B963" s="40"/>
      <c r="C963" s="195" t="s">
        <v>211</v>
      </c>
      <c r="D963" s="196"/>
      <c r="E963" s="196"/>
      <c r="F963" s="196"/>
      <c r="G963" s="196"/>
      <c r="H963" s="196"/>
      <c r="I963" s="196"/>
      <c r="J963" s="196"/>
      <c r="K963" s="196"/>
      <c r="L963" s="196"/>
      <c r="M963" s="196"/>
      <c r="N963" s="196"/>
      <c r="O963" s="196"/>
      <c r="P963" s="196"/>
      <c r="Q963" s="196"/>
      <c r="R963" s="196"/>
      <c r="S963" s="196"/>
      <c r="T963" s="197"/>
      <c r="U963" s="182"/>
      <c r="V963" s="157"/>
    </row>
    <row r="964" spans="1:84" s="1" customFormat="1" ht="18" customHeight="1" x14ac:dyDescent="0.2">
      <c r="A964" s="51">
        <v>854</v>
      </c>
      <c r="B964" s="51"/>
      <c r="C964" s="111"/>
      <c r="D964" s="207" t="s">
        <v>13</v>
      </c>
      <c r="E964" s="75" t="s">
        <v>90</v>
      </c>
      <c r="F964" s="28">
        <f>G964+P964</f>
        <v>2348312</v>
      </c>
      <c r="G964" s="29">
        <f>H964+K964+L964+M964</f>
        <v>2348312</v>
      </c>
      <c r="H964" s="30">
        <f>SUM(I964:J964)</f>
        <v>2156249</v>
      </c>
      <c r="I964" s="30">
        <v>2022939</v>
      </c>
      <c r="J964" s="30">
        <v>133310</v>
      </c>
      <c r="K964" s="30">
        <v>100600</v>
      </c>
      <c r="L964" s="30">
        <v>91463</v>
      </c>
      <c r="M964" s="52"/>
      <c r="N964" s="52"/>
      <c r="O964" s="147"/>
      <c r="P964" s="58"/>
      <c r="Q964" s="52"/>
      <c r="R964" s="52"/>
      <c r="S964" s="52"/>
      <c r="T964" s="52"/>
      <c r="U964" s="177"/>
      <c r="V964" s="156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</row>
    <row r="965" spans="1:84" s="15" customFormat="1" ht="18" customHeight="1" x14ac:dyDescent="0.2">
      <c r="A965" s="27"/>
      <c r="B965" s="27"/>
      <c r="C965" s="72"/>
      <c r="D965" s="208"/>
      <c r="E965" s="75" t="s">
        <v>91</v>
      </c>
      <c r="F965" s="28">
        <f>G965+P965</f>
        <v>86500</v>
      </c>
      <c r="G965" s="31">
        <f>H965+K965+L965+M965</f>
        <v>86500</v>
      </c>
      <c r="H965" s="32">
        <f>SUM(I965:J965)</f>
        <v>32000</v>
      </c>
      <c r="I965" s="32">
        <f>I969+I1000+I1015</f>
        <v>32000</v>
      </c>
      <c r="J965" s="32"/>
      <c r="K965" s="32">
        <f>K969+K1000+K1015</f>
        <v>18500</v>
      </c>
      <c r="L965" s="32">
        <f>L969+L1000+L1015</f>
        <v>36000</v>
      </c>
      <c r="M965" s="53"/>
      <c r="N965" s="53"/>
      <c r="O965" s="148"/>
      <c r="P965" s="64"/>
      <c r="Q965" s="53"/>
      <c r="R965" s="53"/>
      <c r="S965" s="53"/>
      <c r="T965" s="53"/>
      <c r="U965" s="180"/>
      <c r="V965" s="156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</row>
    <row r="966" spans="1:84" s="15" customFormat="1" ht="18" customHeight="1" x14ac:dyDescent="0.2">
      <c r="A966" s="27"/>
      <c r="B966" s="27"/>
      <c r="C966" s="72"/>
      <c r="D966" s="208"/>
      <c r="E966" s="75" t="s">
        <v>92</v>
      </c>
      <c r="F966" s="28">
        <f>G966+P966</f>
        <v>7000</v>
      </c>
      <c r="G966" s="31">
        <f>H966+K966+L966+M966</f>
        <v>7000</v>
      </c>
      <c r="H966" s="32">
        <f>SUM(I966:J966)</f>
        <v>7000</v>
      </c>
      <c r="I966" s="32"/>
      <c r="J966" s="32">
        <f>J970+J1001+J1016+J1028</f>
        <v>7000</v>
      </c>
      <c r="K966" s="32"/>
      <c r="L966" s="32"/>
      <c r="M966" s="53"/>
      <c r="N966" s="53"/>
      <c r="O966" s="148"/>
      <c r="P966" s="64"/>
      <c r="Q966" s="53"/>
      <c r="R966" s="53"/>
      <c r="S966" s="53"/>
      <c r="T966" s="53"/>
      <c r="U966" s="180"/>
      <c r="V966" s="15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</row>
    <row r="967" spans="1:84" s="20" customFormat="1" ht="18" customHeight="1" x14ac:dyDescent="0.2">
      <c r="A967" s="72"/>
      <c r="B967" s="72"/>
      <c r="C967" s="33"/>
      <c r="D967" s="209"/>
      <c r="E967" s="76" t="s">
        <v>93</v>
      </c>
      <c r="F967" s="34">
        <f t="shared" ref="F967:L967" si="48">F964-F965+F966</f>
        <v>2268812</v>
      </c>
      <c r="G967" s="35">
        <f t="shared" si="48"/>
        <v>2268812</v>
      </c>
      <c r="H967" s="34">
        <f t="shared" si="48"/>
        <v>2131249</v>
      </c>
      <c r="I967" s="87">
        <f t="shared" si="48"/>
        <v>1990939</v>
      </c>
      <c r="J967" s="87">
        <f t="shared" si="48"/>
        <v>140310</v>
      </c>
      <c r="K967" s="87">
        <f t="shared" si="48"/>
        <v>82100</v>
      </c>
      <c r="L967" s="87">
        <f t="shared" si="48"/>
        <v>55463</v>
      </c>
      <c r="M967" s="34"/>
      <c r="N967" s="34"/>
      <c r="O967" s="36"/>
      <c r="P967" s="35"/>
      <c r="Q967" s="34"/>
      <c r="R967" s="34"/>
      <c r="S967" s="87"/>
      <c r="T967" s="87"/>
      <c r="U967" s="178"/>
      <c r="V967" s="156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</row>
    <row r="968" spans="1:84" s="1" customFormat="1" ht="18" customHeight="1" x14ac:dyDescent="0.2">
      <c r="A968" s="40"/>
      <c r="B968" s="49">
        <v>85401</v>
      </c>
      <c r="C968" s="48"/>
      <c r="D968" s="90" t="s">
        <v>18</v>
      </c>
      <c r="E968" s="77" t="s">
        <v>90</v>
      </c>
      <c r="F968" s="37">
        <f>G968+P968</f>
        <v>2065281</v>
      </c>
      <c r="G968" s="38">
        <f>H968+K968+L968+M968</f>
        <v>2065281</v>
      </c>
      <c r="H968" s="39">
        <f>SUM(I968:J968)</f>
        <v>2061281</v>
      </c>
      <c r="I968" s="39">
        <v>1927971</v>
      </c>
      <c r="J968" s="39">
        <v>133310</v>
      </c>
      <c r="K968" s="54"/>
      <c r="L968" s="43">
        <v>4000</v>
      </c>
      <c r="M968" s="54"/>
      <c r="N968" s="54"/>
      <c r="O968" s="55"/>
      <c r="P968" s="59"/>
      <c r="Q968" s="54"/>
      <c r="R968" s="54"/>
      <c r="S968" s="54"/>
      <c r="T968" s="54"/>
      <c r="U968" s="178"/>
      <c r="V968" s="156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</row>
    <row r="969" spans="1:84" s="15" customFormat="1" ht="18" customHeight="1" x14ac:dyDescent="0.2">
      <c r="A969" s="40"/>
      <c r="B969" s="40"/>
      <c r="C969" s="48"/>
      <c r="D969" s="91"/>
      <c r="E969" s="77" t="s">
        <v>91</v>
      </c>
      <c r="F969" s="41">
        <f>G969+P969</f>
        <v>33000</v>
      </c>
      <c r="G969" s="42">
        <f>H969+K969+L969+M969</f>
        <v>33000</v>
      </c>
      <c r="H969" s="43">
        <f>SUM(I969:J969)</f>
        <v>32000</v>
      </c>
      <c r="I969" s="43">
        <f t="shared" ref="I969" si="49">I973+I977+I981+I985+I989</f>
        <v>32000</v>
      </c>
      <c r="J969" s="43"/>
      <c r="K969" s="128"/>
      <c r="L969" s="43">
        <f>L973+L977+L981+L985+L989</f>
        <v>1000</v>
      </c>
      <c r="M969" s="128"/>
      <c r="N969" s="128"/>
      <c r="O969" s="89"/>
      <c r="P969" s="57"/>
      <c r="Q969" s="128"/>
      <c r="R969" s="128"/>
      <c r="S969" s="128"/>
      <c r="T969" s="128"/>
      <c r="U969" s="180"/>
      <c r="V969" s="156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</row>
    <row r="970" spans="1:84" s="15" customFormat="1" ht="18" customHeight="1" x14ac:dyDescent="0.2">
      <c r="A970" s="40"/>
      <c r="B970" s="40"/>
      <c r="C970" s="48"/>
      <c r="D970" s="91"/>
      <c r="E970" s="77" t="s">
        <v>92</v>
      </c>
      <c r="F970" s="41"/>
      <c r="G970" s="42"/>
      <c r="H970" s="43"/>
      <c r="I970" s="43"/>
      <c r="J970" s="43"/>
      <c r="K970" s="128"/>
      <c r="L970" s="43"/>
      <c r="M970" s="128"/>
      <c r="N970" s="128"/>
      <c r="O970" s="89"/>
      <c r="P970" s="57"/>
      <c r="Q970" s="128"/>
      <c r="R970" s="128"/>
      <c r="S970" s="128"/>
      <c r="T970" s="128"/>
      <c r="U970" s="180"/>
      <c r="V970" s="156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</row>
    <row r="971" spans="1:84" s="20" customFormat="1" ht="18" customHeight="1" x14ac:dyDescent="0.2">
      <c r="A971" s="73"/>
      <c r="B971" s="73"/>
      <c r="C971" s="44"/>
      <c r="D971" s="92"/>
      <c r="E971" s="78" t="s">
        <v>93</v>
      </c>
      <c r="F971" s="45">
        <f>F968-F969+F970</f>
        <v>2032281</v>
      </c>
      <c r="G971" s="46">
        <f>G968-G969+G970</f>
        <v>2032281</v>
      </c>
      <c r="H971" s="45">
        <f>H968-H969+H970</f>
        <v>2029281</v>
      </c>
      <c r="I971" s="45">
        <f>I968-I969+I970</f>
        <v>1895971</v>
      </c>
      <c r="J971" s="45">
        <f>J968-J969+J970</f>
        <v>133310</v>
      </c>
      <c r="K971" s="45"/>
      <c r="L971" s="61">
        <f>L968-L969+L970</f>
        <v>3000</v>
      </c>
      <c r="M971" s="45"/>
      <c r="N971" s="45"/>
      <c r="O971" s="47"/>
      <c r="P971" s="46"/>
      <c r="Q971" s="45"/>
      <c r="R971" s="45"/>
      <c r="S971" s="61"/>
      <c r="T971" s="61"/>
      <c r="U971" s="178"/>
      <c r="V971" s="156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</row>
    <row r="972" spans="1:84" s="1" customFormat="1" ht="18" customHeight="1" x14ac:dyDescent="0.2">
      <c r="A972" s="48"/>
      <c r="B972" s="48"/>
      <c r="C972" s="48">
        <v>3020</v>
      </c>
      <c r="D972" s="201" t="s">
        <v>42</v>
      </c>
      <c r="E972" s="77" t="s">
        <v>90</v>
      </c>
      <c r="F972" s="41">
        <f>G972+P972</f>
        <v>4000</v>
      </c>
      <c r="G972" s="42">
        <f>H972+K972+L972+M972</f>
        <v>4000</v>
      </c>
      <c r="H972" s="43"/>
      <c r="I972" s="43"/>
      <c r="J972" s="43"/>
      <c r="K972" s="43"/>
      <c r="L972" s="43">
        <v>4000</v>
      </c>
      <c r="M972" s="43"/>
      <c r="N972" s="43"/>
      <c r="O972" s="56"/>
      <c r="P972" s="57"/>
      <c r="Q972" s="43"/>
      <c r="R972" s="43"/>
      <c r="S972" s="43"/>
      <c r="T972" s="43"/>
      <c r="U972" s="178"/>
      <c r="V972" s="156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</row>
    <row r="973" spans="1:84" s="15" customFormat="1" ht="18" customHeight="1" x14ac:dyDescent="0.2">
      <c r="A973" s="40"/>
      <c r="B973" s="40"/>
      <c r="C973" s="48"/>
      <c r="D973" s="202"/>
      <c r="E973" s="77" t="s">
        <v>91</v>
      </c>
      <c r="F973" s="41">
        <f>G973+P973</f>
        <v>1000</v>
      </c>
      <c r="G973" s="42">
        <f>H973+K973+L973+M973</f>
        <v>1000</v>
      </c>
      <c r="H973" s="43"/>
      <c r="I973" s="43"/>
      <c r="J973" s="43"/>
      <c r="K973" s="43"/>
      <c r="L973" s="43">
        <v>1000</v>
      </c>
      <c r="M973" s="43"/>
      <c r="N973" s="43"/>
      <c r="O973" s="56"/>
      <c r="P973" s="42"/>
      <c r="Q973" s="43"/>
      <c r="R973" s="43"/>
      <c r="S973" s="43"/>
      <c r="T973" s="43"/>
      <c r="U973" s="177"/>
      <c r="V973" s="156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</row>
    <row r="974" spans="1:84" s="15" customFormat="1" ht="18" customHeight="1" x14ac:dyDescent="0.2">
      <c r="A974" s="40"/>
      <c r="B974" s="40"/>
      <c r="C974" s="48"/>
      <c r="D974" s="202"/>
      <c r="E974" s="77" t="s">
        <v>92</v>
      </c>
      <c r="F974" s="41"/>
      <c r="G974" s="42"/>
      <c r="H974" s="43"/>
      <c r="I974" s="43"/>
      <c r="J974" s="43"/>
      <c r="K974" s="43"/>
      <c r="L974" s="43"/>
      <c r="M974" s="43"/>
      <c r="N974" s="43"/>
      <c r="O974" s="56"/>
      <c r="P974" s="42"/>
      <c r="Q974" s="43"/>
      <c r="R974" s="43"/>
      <c r="S974" s="43"/>
      <c r="T974" s="43"/>
      <c r="U974" s="177"/>
      <c r="V974" s="156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</row>
    <row r="975" spans="1:84" s="20" customFormat="1" ht="18" customHeight="1" x14ac:dyDescent="0.2">
      <c r="A975" s="73"/>
      <c r="B975" s="73"/>
      <c r="C975" s="44"/>
      <c r="D975" s="203"/>
      <c r="E975" s="78" t="s">
        <v>93</v>
      </c>
      <c r="F975" s="45">
        <f>F972-F973+F974</f>
        <v>3000</v>
      </c>
      <c r="G975" s="46">
        <f>G972-G973+G974</f>
        <v>3000</v>
      </c>
      <c r="H975" s="45"/>
      <c r="I975" s="45"/>
      <c r="J975" s="45"/>
      <c r="K975" s="45"/>
      <c r="L975" s="45">
        <f>L972-L973+L974</f>
        <v>3000</v>
      </c>
      <c r="M975" s="45"/>
      <c r="N975" s="45"/>
      <c r="O975" s="47"/>
      <c r="P975" s="46"/>
      <c r="Q975" s="45"/>
      <c r="R975" s="45"/>
      <c r="S975" s="61"/>
      <c r="T975" s="61"/>
      <c r="U975" s="178"/>
      <c r="V975" s="156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</row>
    <row r="976" spans="1:84" s="1" customFormat="1" ht="18" customHeight="1" x14ac:dyDescent="0.2">
      <c r="A976" s="48"/>
      <c r="B976" s="48"/>
      <c r="C976" s="50">
        <v>4010</v>
      </c>
      <c r="D976" s="201" t="s">
        <v>53</v>
      </c>
      <c r="E976" s="77" t="s">
        <v>90</v>
      </c>
      <c r="F976" s="41">
        <f>G976+P976</f>
        <v>1522330</v>
      </c>
      <c r="G976" s="42">
        <f>H976+K976+L976+M976</f>
        <v>1522330</v>
      </c>
      <c r="H976" s="43">
        <f>SUM(I976:J976)</f>
        <v>1522330</v>
      </c>
      <c r="I976" s="43">
        <v>1522330</v>
      </c>
      <c r="J976" s="43"/>
      <c r="K976" s="43"/>
      <c r="L976" s="43"/>
      <c r="M976" s="43"/>
      <c r="N976" s="43"/>
      <c r="O976" s="56"/>
      <c r="P976" s="57"/>
      <c r="Q976" s="43"/>
      <c r="R976" s="43"/>
      <c r="S976" s="43"/>
      <c r="T976" s="43"/>
      <c r="U976" s="178"/>
      <c r="V976" s="15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</row>
    <row r="977" spans="1:84" s="15" customFormat="1" ht="18" customHeight="1" x14ac:dyDescent="0.2">
      <c r="A977" s="40"/>
      <c r="B977" s="40"/>
      <c r="C977" s="48"/>
      <c r="D977" s="202"/>
      <c r="E977" s="77" t="s">
        <v>91</v>
      </c>
      <c r="F977" s="41">
        <f>G977+P977</f>
        <v>25271</v>
      </c>
      <c r="G977" s="42">
        <f>H977+K977+L977+M977</f>
        <v>25271</v>
      </c>
      <c r="H977" s="43">
        <f>SUM(I977:J977)</f>
        <v>25271</v>
      </c>
      <c r="I977" s="43">
        <v>25271</v>
      </c>
      <c r="J977" s="43"/>
      <c r="K977" s="43"/>
      <c r="L977" s="43"/>
      <c r="M977" s="43"/>
      <c r="N977" s="43"/>
      <c r="O977" s="56"/>
      <c r="P977" s="42"/>
      <c r="Q977" s="43"/>
      <c r="R977" s="43"/>
      <c r="S977" s="43"/>
      <c r="T977" s="43"/>
      <c r="U977" s="177"/>
      <c r="V977" s="156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</row>
    <row r="978" spans="1:84" s="15" customFormat="1" ht="18" customHeight="1" x14ac:dyDescent="0.2">
      <c r="A978" s="40"/>
      <c r="B978" s="40"/>
      <c r="C978" s="48"/>
      <c r="D978" s="202"/>
      <c r="E978" s="77" t="s">
        <v>92</v>
      </c>
      <c r="F978" s="41"/>
      <c r="G978" s="42"/>
      <c r="H978" s="43"/>
      <c r="I978" s="43"/>
      <c r="J978" s="43"/>
      <c r="K978" s="43"/>
      <c r="L978" s="43"/>
      <c r="M978" s="43"/>
      <c r="N978" s="43"/>
      <c r="O978" s="56"/>
      <c r="P978" s="42"/>
      <c r="Q978" s="43"/>
      <c r="R978" s="43"/>
      <c r="S978" s="43"/>
      <c r="T978" s="43"/>
      <c r="U978" s="177"/>
      <c r="V978" s="156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</row>
    <row r="979" spans="1:84" s="20" customFormat="1" ht="18" customHeight="1" x14ac:dyDescent="0.2">
      <c r="A979" s="73"/>
      <c r="B979" s="73"/>
      <c r="C979" s="44"/>
      <c r="D979" s="203"/>
      <c r="E979" s="78" t="s">
        <v>93</v>
      </c>
      <c r="F979" s="45">
        <f>F976-F977+F978</f>
        <v>1497059</v>
      </c>
      <c r="G979" s="46">
        <f>G976-G977+G978</f>
        <v>1497059</v>
      </c>
      <c r="H979" s="45">
        <f>H976-H977+H978</f>
        <v>1497059</v>
      </c>
      <c r="I979" s="45">
        <f>I976-I977+I978</f>
        <v>1497059</v>
      </c>
      <c r="J979" s="45"/>
      <c r="K979" s="45"/>
      <c r="L979" s="45"/>
      <c r="M979" s="45"/>
      <c r="N979" s="45"/>
      <c r="O979" s="47"/>
      <c r="P979" s="46"/>
      <c r="Q979" s="45"/>
      <c r="R979" s="45"/>
      <c r="S979" s="61"/>
      <c r="T979" s="61"/>
      <c r="U979" s="178"/>
      <c r="V979" s="156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</row>
    <row r="980" spans="1:84" s="1" customFormat="1" ht="18" customHeight="1" x14ac:dyDescent="0.2">
      <c r="A980" s="48"/>
      <c r="B980" s="48"/>
      <c r="C980" s="48">
        <v>4040</v>
      </c>
      <c r="D980" s="201" t="s">
        <v>54</v>
      </c>
      <c r="E980" s="77" t="s">
        <v>90</v>
      </c>
      <c r="F980" s="41">
        <f>G980+P980</f>
        <v>99908</v>
      </c>
      <c r="G980" s="42">
        <f>H980+K980+L980+M980</f>
        <v>99908</v>
      </c>
      <c r="H980" s="43">
        <f>SUM(I980:J980)</f>
        <v>99908</v>
      </c>
      <c r="I980" s="43">
        <v>99908</v>
      </c>
      <c r="J980" s="43"/>
      <c r="K980" s="43"/>
      <c r="L980" s="43"/>
      <c r="M980" s="43"/>
      <c r="N980" s="43"/>
      <c r="O980" s="56"/>
      <c r="P980" s="57"/>
      <c r="Q980" s="43"/>
      <c r="R980" s="43"/>
      <c r="S980" s="43"/>
      <c r="T980" s="43"/>
      <c r="U980" s="178"/>
      <c r="V980" s="156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</row>
    <row r="981" spans="1:84" s="16" customFormat="1" ht="18" customHeight="1" x14ac:dyDescent="0.2">
      <c r="A981" s="40"/>
      <c r="B981" s="40"/>
      <c r="C981" s="48"/>
      <c r="D981" s="202"/>
      <c r="E981" s="77" t="s">
        <v>91</v>
      </c>
      <c r="F981" s="41">
        <f>G981+P981</f>
        <v>292</v>
      </c>
      <c r="G981" s="42">
        <f>H981+K981+L981+M981</f>
        <v>292</v>
      </c>
      <c r="H981" s="43">
        <f>SUM(I981:J981)</f>
        <v>292</v>
      </c>
      <c r="I981" s="43">
        <v>292</v>
      </c>
      <c r="J981" s="43"/>
      <c r="K981" s="43"/>
      <c r="L981" s="43"/>
      <c r="M981" s="43"/>
      <c r="N981" s="43"/>
      <c r="O981" s="56"/>
      <c r="P981" s="42"/>
      <c r="Q981" s="43"/>
      <c r="R981" s="43"/>
      <c r="S981" s="43"/>
      <c r="T981" s="43"/>
      <c r="U981" s="177"/>
      <c r="V981" s="156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</row>
    <row r="982" spans="1:84" s="16" customFormat="1" ht="18" customHeight="1" x14ac:dyDescent="0.2">
      <c r="A982" s="40"/>
      <c r="B982" s="40"/>
      <c r="C982" s="48"/>
      <c r="D982" s="202"/>
      <c r="E982" s="77" t="s">
        <v>92</v>
      </c>
      <c r="F982" s="41"/>
      <c r="G982" s="42"/>
      <c r="H982" s="43"/>
      <c r="I982" s="43"/>
      <c r="J982" s="43"/>
      <c r="K982" s="43"/>
      <c r="L982" s="43"/>
      <c r="M982" s="43"/>
      <c r="N982" s="43"/>
      <c r="O982" s="56"/>
      <c r="P982" s="42"/>
      <c r="Q982" s="43"/>
      <c r="R982" s="43"/>
      <c r="S982" s="43"/>
      <c r="T982" s="43"/>
      <c r="U982" s="177"/>
      <c r="V982" s="156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</row>
    <row r="983" spans="1:84" s="20" customFormat="1" ht="18" customHeight="1" x14ac:dyDescent="0.2">
      <c r="A983" s="73"/>
      <c r="B983" s="73"/>
      <c r="C983" s="44"/>
      <c r="D983" s="203"/>
      <c r="E983" s="78" t="s">
        <v>93</v>
      </c>
      <c r="F983" s="45">
        <f>F980-F981+F982</f>
        <v>99616</v>
      </c>
      <c r="G983" s="46">
        <f>G980-G981+G982</f>
        <v>99616</v>
      </c>
      <c r="H983" s="45">
        <f>H980-H981+H982</f>
        <v>99616</v>
      </c>
      <c r="I983" s="45">
        <f>I980-I981+I982</f>
        <v>99616</v>
      </c>
      <c r="J983" s="45"/>
      <c r="K983" s="45"/>
      <c r="L983" s="45"/>
      <c r="M983" s="45"/>
      <c r="N983" s="45"/>
      <c r="O983" s="47"/>
      <c r="P983" s="46"/>
      <c r="Q983" s="45"/>
      <c r="R983" s="45"/>
      <c r="S983" s="61"/>
      <c r="T983" s="61"/>
      <c r="U983" s="178"/>
      <c r="V983" s="156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</row>
    <row r="984" spans="1:84" s="10" customFormat="1" ht="18" customHeight="1" x14ac:dyDescent="0.2">
      <c r="A984" s="48"/>
      <c r="B984" s="48"/>
      <c r="C984" s="48">
        <v>4110</v>
      </c>
      <c r="D984" s="201" t="s">
        <v>43</v>
      </c>
      <c r="E984" s="77" t="s">
        <v>90</v>
      </c>
      <c r="F984" s="41">
        <f>G984+P984</f>
        <v>267844</v>
      </c>
      <c r="G984" s="42">
        <f>H984+K984+L984+M984</f>
        <v>267844</v>
      </c>
      <c r="H984" s="43">
        <f>SUM(I984:J984)</f>
        <v>267844</v>
      </c>
      <c r="I984" s="43">
        <v>267844</v>
      </c>
      <c r="J984" s="43"/>
      <c r="K984" s="43"/>
      <c r="L984" s="43"/>
      <c r="M984" s="43"/>
      <c r="N984" s="43"/>
      <c r="O984" s="56"/>
      <c r="P984" s="57"/>
      <c r="Q984" s="43"/>
      <c r="R984" s="43"/>
      <c r="S984" s="43"/>
      <c r="T984" s="43"/>
      <c r="U984" s="178"/>
      <c r="V984" s="156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</row>
    <row r="985" spans="1:84" s="15" customFormat="1" ht="18" customHeight="1" x14ac:dyDescent="0.2">
      <c r="A985" s="40"/>
      <c r="B985" s="40"/>
      <c r="C985" s="48"/>
      <c r="D985" s="202"/>
      <c r="E985" s="77" t="s">
        <v>91</v>
      </c>
      <c r="F985" s="41">
        <f>G985+P985</f>
        <v>5286</v>
      </c>
      <c r="G985" s="42">
        <f>H985+K985+L985+M985</f>
        <v>5286</v>
      </c>
      <c r="H985" s="43">
        <f>SUM(I985:J985)</f>
        <v>5286</v>
      </c>
      <c r="I985" s="43">
        <v>5286</v>
      </c>
      <c r="J985" s="43"/>
      <c r="K985" s="43"/>
      <c r="L985" s="43"/>
      <c r="M985" s="43"/>
      <c r="N985" s="43"/>
      <c r="O985" s="56"/>
      <c r="P985" s="42"/>
      <c r="Q985" s="43"/>
      <c r="R985" s="43"/>
      <c r="S985" s="43"/>
      <c r="T985" s="43"/>
      <c r="U985" s="177"/>
      <c r="V985" s="156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</row>
    <row r="986" spans="1:84" s="15" customFormat="1" ht="18" customHeight="1" x14ac:dyDescent="0.2">
      <c r="A986" s="40"/>
      <c r="B986" s="40"/>
      <c r="C986" s="48"/>
      <c r="D986" s="202"/>
      <c r="E986" s="77" t="s">
        <v>92</v>
      </c>
      <c r="F986" s="41"/>
      <c r="G986" s="42"/>
      <c r="H986" s="43"/>
      <c r="I986" s="43"/>
      <c r="J986" s="43"/>
      <c r="K986" s="43"/>
      <c r="L986" s="43"/>
      <c r="M986" s="43"/>
      <c r="N986" s="43"/>
      <c r="O986" s="56"/>
      <c r="P986" s="42"/>
      <c r="Q986" s="43"/>
      <c r="R986" s="43"/>
      <c r="S986" s="43"/>
      <c r="T986" s="43"/>
      <c r="U986" s="177"/>
      <c r="V986" s="15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</row>
    <row r="987" spans="1:84" s="20" customFormat="1" ht="18" customHeight="1" x14ac:dyDescent="0.2">
      <c r="A987" s="73"/>
      <c r="B987" s="73"/>
      <c r="C987" s="44"/>
      <c r="D987" s="203"/>
      <c r="E987" s="78" t="s">
        <v>93</v>
      </c>
      <c r="F987" s="45">
        <f>F984-F985+F986</f>
        <v>262558</v>
      </c>
      <c r="G987" s="46">
        <f>G984-G985+G986</f>
        <v>262558</v>
      </c>
      <c r="H987" s="45">
        <f>H984-H985+H986</f>
        <v>262558</v>
      </c>
      <c r="I987" s="45">
        <f>I984-I985+I986</f>
        <v>262558</v>
      </c>
      <c r="J987" s="45"/>
      <c r="K987" s="45"/>
      <c r="L987" s="45"/>
      <c r="M987" s="45"/>
      <c r="N987" s="45"/>
      <c r="O987" s="47"/>
      <c r="P987" s="46"/>
      <c r="Q987" s="45"/>
      <c r="R987" s="45"/>
      <c r="S987" s="61"/>
      <c r="T987" s="61"/>
      <c r="U987" s="178"/>
      <c r="V987" s="156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</row>
    <row r="988" spans="1:84" s="10" customFormat="1" ht="18" customHeight="1" x14ac:dyDescent="0.2">
      <c r="A988" s="48"/>
      <c r="B988" s="48"/>
      <c r="C988" s="48">
        <v>4120</v>
      </c>
      <c r="D988" s="201" t="s">
        <v>142</v>
      </c>
      <c r="E988" s="77" t="s">
        <v>90</v>
      </c>
      <c r="F988" s="41">
        <f>G988+P988</f>
        <v>37889</v>
      </c>
      <c r="G988" s="42">
        <f>H988+K988+L988+M988</f>
        <v>37889</v>
      </c>
      <c r="H988" s="43">
        <f>SUM(I988:J988)</f>
        <v>37889</v>
      </c>
      <c r="I988" s="43">
        <v>37889</v>
      </c>
      <c r="J988" s="43"/>
      <c r="K988" s="43"/>
      <c r="L988" s="43"/>
      <c r="M988" s="43"/>
      <c r="N988" s="43"/>
      <c r="O988" s="56"/>
      <c r="P988" s="57"/>
      <c r="Q988" s="43"/>
      <c r="R988" s="43"/>
      <c r="S988" s="43"/>
      <c r="T988" s="43"/>
      <c r="U988" s="178"/>
      <c r="V988" s="156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</row>
    <row r="989" spans="1:84" s="15" customFormat="1" ht="18" customHeight="1" x14ac:dyDescent="0.2">
      <c r="A989" s="40"/>
      <c r="B989" s="40"/>
      <c r="C989" s="48"/>
      <c r="D989" s="202"/>
      <c r="E989" s="77" t="s">
        <v>91</v>
      </c>
      <c r="F989" s="41">
        <f>G989+P989</f>
        <v>1151</v>
      </c>
      <c r="G989" s="42">
        <f>H989+K989+L989+M989</f>
        <v>1151</v>
      </c>
      <c r="H989" s="43">
        <f>SUM(I989:J989)</f>
        <v>1151</v>
      </c>
      <c r="I989" s="43">
        <v>1151</v>
      </c>
      <c r="J989" s="43"/>
      <c r="K989" s="43"/>
      <c r="L989" s="43"/>
      <c r="M989" s="43"/>
      <c r="N989" s="43"/>
      <c r="O989" s="56"/>
      <c r="P989" s="42"/>
      <c r="Q989" s="43"/>
      <c r="R989" s="43"/>
      <c r="S989" s="43"/>
      <c r="T989" s="43"/>
      <c r="U989" s="177"/>
      <c r="V989" s="156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</row>
    <row r="990" spans="1:84" s="15" customFormat="1" ht="18" customHeight="1" x14ac:dyDescent="0.2">
      <c r="A990" s="40"/>
      <c r="B990" s="40"/>
      <c r="C990" s="48"/>
      <c r="D990" s="202"/>
      <c r="E990" s="77" t="s">
        <v>92</v>
      </c>
      <c r="F990" s="41"/>
      <c r="G990" s="42"/>
      <c r="H990" s="43"/>
      <c r="I990" s="43"/>
      <c r="J990" s="43"/>
      <c r="K990" s="43"/>
      <c r="L990" s="43"/>
      <c r="M990" s="43"/>
      <c r="N990" s="43"/>
      <c r="O990" s="56"/>
      <c r="P990" s="42"/>
      <c r="Q990" s="43"/>
      <c r="R990" s="43"/>
      <c r="S990" s="43"/>
      <c r="T990" s="43"/>
      <c r="U990" s="177"/>
      <c r="V990" s="156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</row>
    <row r="991" spans="1:84" s="20" customFormat="1" ht="18" customHeight="1" x14ac:dyDescent="0.2">
      <c r="A991" s="73"/>
      <c r="B991" s="73"/>
      <c r="C991" s="44"/>
      <c r="D991" s="203"/>
      <c r="E991" s="78" t="s">
        <v>93</v>
      </c>
      <c r="F991" s="45">
        <f>F988-F989+F990</f>
        <v>36738</v>
      </c>
      <c r="G991" s="46">
        <f>G988-G989+G990</f>
        <v>36738</v>
      </c>
      <c r="H991" s="45">
        <f>H988-H989+H990</f>
        <v>36738</v>
      </c>
      <c r="I991" s="45">
        <f>I988-I989+I990</f>
        <v>36738</v>
      </c>
      <c r="J991" s="45"/>
      <c r="K991" s="45"/>
      <c r="L991" s="45"/>
      <c r="M991" s="45"/>
      <c r="N991" s="45"/>
      <c r="O991" s="47"/>
      <c r="P991" s="46"/>
      <c r="Q991" s="45"/>
      <c r="R991" s="45"/>
      <c r="S991" s="61"/>
      <c r="T991" s="61"/>
      <c r="U991" s="178"/>
      <c r="V991" s="156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</row>
    <row r="992" spans="1:84" s="127" customFormat="1" ht="16.5" customHeight="1" x14ac:dyDescent="0.2">
      <c r="A992" s="98"/>
      <c r="B992" s="98"/>
      <c r="C992" s="198" t="s">
        <v>98</v>
      </c>
      <c r="D992" s="199"/>
      <c r="E992" s="199"/>
      <c r="F992" s="199"/>
      <c r="G992" s="199"/>
      <c r="H992" s="199"/>
      <c r="I992" s="199"/>
      <c r="J992" s="199"/>
      <c r="K992" s="199"/>
      <c r="L992" s="199"/>
      <c r="M992" s="199"/>
      <c r="N992" s="199"/>
      <c r="O992" s="199"/>
      <c r="P992" s="199"/>
      <c r="Q992" s="199"/>
      <c r="R992" s="199"/>
      <c r="S992" s="199"/>
      <c r="T992" s="200"/>
      <c r="U992" s="182"/>
      <c r="V992" s="157"/>
    </row>
    <row r="993" spans="1:84" s="127" customFormat="1" ht="16.5" customHeight="1" x14ac:dyDescent="0.2">
      <c r="A993" s="98"/>
      <c r="B993" s="40"/>
      <c r="C993" s="192" t="s">
        <v>288</v>
      </c>
      <c r="D993" s="193"/>
      <c r="E993" s="193"/>
      <c r="F993" s="193"/>
      <c r="G993" s="193"/>
      <c r="H993" s="193"/>
      <c r="I993" s="193"/>
      <c r="J993" s="193"/>
      <c r="K993" s="193"/>
      <c r="L993" s="193"/>
      <c r="M993" s="193"/>
      <c r="N993" s="193"/>
      <c r="O993" s="193"/>
      <c r="P993" s="193"/>
      <c r="Q993" s="193"/>
      <c r="R993" s="193"/>
      <c r="S993" s="193"/>
      <c r="T993" s="194"/>
      <c r="U993" s="182"/>
      <c r="V993" s="157"/>
    </row>
    <row r="994" spans="1:84" s="127" customFormat="1" ht="16.5" customHeight="1" x14ac:dyDescent="0.2">
      <c r="A994" s="98"/>
      <c r="B994" s="40"/>
      <c r="C994" s="192" t="s">
        <v>289</v>
      </c>
      <c r="D994" s="193"/>
      <c r="E994" s="193"/>
      <c r="F994" s="193"/>
      <c r="G994" s="193"/>
      <c r="H994" s="193"/>
      <c r="I994" s="193"/>
      <c r="J994" s="193"/>
      <c r="K994" s="193"/>
      <c r="L994" s="193"/>
      <c r="M994" s="193"/>
      <c r="N994" s="193"/>
      <c r="O994" s="193"/>
      <c r="P994" s="193"/>
      <c r="Q994" s="193"/>
      <c r="R994" s="193"/>
      <c r="S994" s="193"/>
      <c r="T994" s="194"/>
      <c r="U994" s="182"/>
      <c r="V994" s="157"/>
    </row>
    <row r="995" spans="1:84" s="127" customFormat="1" ht="16.5" customHeight="1" x14ac:dyDescent="0.2">
      <c r="A995" s="98"/>
      <c r="B995" s="40"/>
      <c r="C995" s="192" t="s">
        <v>290</v>
      </c>
      <c r="D995" s="193"/>
      <c r="E995" s="193"/>
      <c r="F995" s="193"/>
      <c r="G995" s="193"/>
      <c r="H995" s="193"/>
      <c r="I995" s="193"/>
      <c r="J995" s="193"/>
      <c r="K995" s="193"/>
      <c r="L995" s="193"/>
      <c r="M995" s="193"/>
      <c r="N995" s="193"/>
      <c r="O995" s="193"/>
      <c r="P995" s="193"/>
      <c r="Q995" s="193"/>
      <c r="R995" s="193"/>
      <c r="S995" s="193"/>
      <c r="T995" s="194"/>
      <c r="U995" s="182"/>
      <c r="V995" s="157"/>
    </row>
    <row r="996" spans="1:84" s="127" customFormat="1" ht="16.5" customHeight="1" x14ac:dyDescent="0.2">
      <c r="A996" s="98"/>
      <c r="B996" s="40"/>
      <c r="C996" s="192" t="s">
        <v>291</v>
      </c>
      <c r="D996" s="193"/>
      <c r="E996" s="193"/>
      <c r="F996" s="193"/>
      <c r="G996" s="193"/>
      <c r="H996" s="193"/>
      <c r="I996" s="193"/>
      <c r="J996" s="193"/>
      <c r="K996" s="193"/>
      <c r="L996" s="193"/>
      <c r="M996" s="193"/>
      <c r="N996" s="193"/>
      <c r="O996" s="193"/>
      <c r="P996" s="193"/>
      <c r="Q996" s="193"/>
      <c r="R996" s="193"/>
      <c r="S996" s="193"/>
      <c r="T996" s="194"/>
      <c r="U996" s="182"/>
      <c r="V996" s="157"/>
    </row>
    <row r="997" spans="1:84" s="127" customFormat="1" ht="16.5" customHeight="1" x14ac:dyDescent="0.2">
      <c r="A997" s="98"/>
      <c r="B997" s="40"/>
      <c r="C997" s="192" t="s">
        <v>292</v>
      </c>
      <c r="D997" s="193"/>
      <c r="E997" s="193"/>
      <c r="F997" s="193"/>
      <c r="G997" s="193"/>
      <c r="H997" s="193"/>
      <c r="I997" s="193"/>
      <c r="J997" s="193"/>
      <c r="K997" s="193"/>
      <c r="L997" s="193"/>
      <c r="M997" s="193"/>
      <c r="N997" s="193"/>
      <c r="O997" s="193"/>
      <c r="P997" s="193"/>
      <c r="Q997" s="193"/>
      <c r="R997" s="193"/>
      <c r="S997" s="193"/>
      <c r="T997" s="194"/>
      <c r="U997" s="182"/>
      <c r="V997" s="157"/>
    </row>
    <row r="998" spans="1:84" s="127" customFormat="1" ht="16.5" customHeight="1" x14ac:dyDescent="0.2">
      <c r="A998" s="98"/>
      <c r="B998" s="40"/>
      <c r="C998" s="195" t="s">
        <v>293</v>
      </c>
      <c r="D998" s="196"/>
      <c r="E998" s="196"/>
      <c r="F998" s="196"/>
      <c r="G998" s="196"/>
      <c r="H998" s="196"/>
      <c r="I998" s="196"/>
      <c r="J998" s="196"/>
      <c r="K998" s="196"/>
      <c r="L998" s="196"/>
      <c r="M998" s="196"/>
      <c r="N998" s="196"/>
      <c r="O998" s="196"/>
      <c r="P998" s="196"/>
      <c r="Q998" s="196"/>
      <c r="R998" s="196"/>
      <c r="S998" s="196"/>
      <c r="T998" s="197"/>
      <c r="U998" s="182"/>
      <c r="V998" s="157"/>
    </row>
    <row r="999" spans="1:84" s="1" customFormat="1" ht="18" customHeight="1" x14ac:dyDescent="0.2">
      <c r="A999" s="40"/>
      <c r="B999" s="49">
        <v>85404</v>
      </c>
      <c r="C999" s="50"/>
      <c r="D999" s="204" t="s">
        <v>40</v>
      </c>
      <c r="E999" s="77" t="s">
        <v>90</v>
      </c>
      <c r="F999" s="41">
        <f>G999+P999</f>
        <v>195568</v>
      </c>
      <c r="G999" s="42">
        <f>H999+K999+L999+M999</f>
        <v>195568</v>
      </c>
      <c r="H999" s="43">
        <f>SUM(I999:J999)</f>
        <v>94968</v>
      </c>
      <c r="I999" s="39">
        <v>94968</v>
      </c>
      <c r="J999" s="39"/>
      <c r="K999" s="43">
        <v>100600</v>
      </c>
      <c r="L999" s="54"/>
      <c r="M999" s="54"/>
      <c r="N999" s="54"/>
      <c r="O999" s="55"/>
      <c r="P999" s="59"/>
      <c r="Q999" s="54"/>
      <c r="R999" s="54"/>
      <c r="S999" s="54"/>
      <c r="T999" s="54"/>
      <c r="U999" s="178"/>
      <c r="V999" s="156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</row>
    <row r="1000" spans="1:84" s="15" customFormat="1" ht="18" customHeight="1" x14ac:dyDescent="0.2">
      <c r="A1000" s="40"/>
      <c r="B1000" s="40"/>
      <c r="C1000" s="48"/>
      <c r="D1000" s="205"/>
      <c r="E1000" s="77" t="s">
        <v>91</v>
      </c>
      <c r="F1000" s="41">
        <f>G1000+P1000</f>
        <v>18500</v>
      </c>
      <c r="G1000" s="42">
        <f>H1000+K1000+L1000+M1000</f>
        <v>18500</v>
      </c>
      <c r="H1000" s="43"/>
      <c r="I1000" s="43"/>
      <c r="J1000" s="43"/>
      <c r="K1000" s="43">
        <f>K1004</f>
        <v>18500</v>
      </c>
      <c r="L1000" s="128"/>
      <c r="M1000" s="128"/>
      <c r="N1000" s="128"/>
      <c r="O1000" s="89"/>
      <c r="P1000" s="57"/>
      <c r="Q1000" s="128"/>
      <c r="R1000" s="128"/>
      <c r="S1000" s="128"/>
      <c r="T1000" s="128"/>
      <c r="U1000" s="180"/>
      <c r="V1000" s="156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</row>
    <row r="1001" spans="1:84" s="15" customFormat="1" ht="18" customHeight="1" x14ac:dyDescent="0.2">
      <c r="A1001" s="40"/>
      <c r="B1001" s="40"/>
      <c r="C1001" s="48"/>
      <c r="D1001" s="205"/>
      <c r="E1001" s="77" t="s">
        <v>92</v>
      </c>
      <c r="F1001" s="41"/>
      <c r="G1001" s="42"/>
      <c r="H1001" s="43"/>
      <c r="I1001" s="43"/>
      <c r="J1001" s="43"/>
      <c r="K1001" s="43"/>
      <c r="L1001" s="128"/>
      <c r="M1001" s="128"/>
      <c r="N1001" s="128"/>
      <c r="O1001" s="89"/>
      <c r="P1001" s="57"/>
      <c r="Q1001" s="128"/>
      <c r="R1001" s="128"/>
      <c r="S1001" s="128"/>
      <c r="T1001" s="128"/>
      <c r="U1001" s="180"/>
      <c r="V1001" s="156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</row>
    <row r="1002" spans="1:84" s="20" customFormat="1" ht="18" customHeight="1" x14ac:dyDescent="0.2">
      <c r="A1002" s="73"/>
      <c r="B1002" s="73"/>
      <c r="C1002" s="44"/>
      <c r="D1002" s="206"/>
      <c r="E1002" s="78" t="s">
        <v>93</v>
      </c>
      <c r="F1002" s="45">
        <f t="shared" ref="F1002:K1002" si="50">F999-F1000+F1001</f>
        <v>177068</v>
      </c>
      <c r="G1002" s="46">
        <f t="shared" si="50"/>
        <v>177068</v>
      </c>
      <c r="H1002" s="45">
        <f t="shared" si="50"/>
        <v>94968</v>
      </c>
      <c r="I1002" s="45">
        <f t="shared" si="50"/>
        <v>94968</v>
      </c>
      <c r="J1002" s="61"/>
      <c r="K1002" s="45">
        <f t="shared" si="50"/>
        <v>82100</v>
      </c>
      <c r="L1002" s="45"/>
      <c r="M1002" s="45"/>
      <c r="N1002" s="45"/>
      <c r="O1002" s="47"/>
      <c r="P1002" s="46"/>
      <c r="Q1002" s="45"/>
      <c r="R1002" s="45"/>
      <c r="S1002" s="61"/>
      <c r="T1002" s="61"/>
      <c r="U1002" s="178"/>
      <c r="V1002" s="156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</row>
    <row r="1003" spans="1:84" s="20" customFormat="1" ht="18" customHeight="1" x14ac:dyDescent="0.2">
      <c r="A1003" s="48"/>
      <c r="B1003" s="48"/>
      <c r="C1003" s="48">
        <v>2540</v>
      </c>
      <c r="D1003" s="201" t="s">
        <v>62</v>
      </c>
      <c r="E1003" s="77" t="s">
        <v>90</v>
      </c>
      <c r="F1003" s="41">
        <f>G1003+P1003</f>
        <v>100600</v>
      </c>
      <c r="G1003" s="42">
        <f>H1003+K1003+L1003+M1003</f>
        <v>100600</v>
      </c>
      <c r="H1003" s="43"/>
      <c r="I1003" s="43"/>
      <c r="J1003" s="43"/>
      <c r="K1003" s="43">
        <v>100600</v>
      </c>
      <c r="L1003" s="43"/>
      <c r="M1003" s="43"/>
      <c r="N1003" s="43"/>
      <c r="O1003" s="56"/>
      <c r="P1003" s="57"/>
      <c r="Q1003" s="43"/>
      <c r="R1003" s="43"/>
      <c r="S1003" s="43"/>
      <c r="T1003" s="43"/>
      <c r="U1003" s="178"/>
      <c r="V1003" s="156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</row>
    <row r="1004" spans="1:84" s="20" customFormat="1" ht="18" customHeight="1" x14ac:dyDescent="0.2">
      <c r="A1004" s="40"/>
      <c r="B1004" s="40"/>
      <c r="C1004" s="48"/>
      <c r="D1004" s="202"/>
      <c r="E1004" s="77" t="s">
        <v>91</v>
      </c>
      <c r="F1004" s="41">
        <f>G1004+P1004</f>
        <v>18500</v>
      </c>
      <c r="G1004" s="42">
        <f>H1004+K1004+L1004+M1004</f>
        <v>18500</v>
      </c>
      <c r="H1004" s="43"/>
      <c r="I1004" s="43"/>
      <c r="J1004" s="43"/>
      <c r="K1004" s="43">
        <v>18500</v>
      </c>
      <c r="L1004" s="43"/>
      <c r="M1004" s="43"/>
      <c r="N1004" s="43"/>
      <c r="O1004" s="56"/>
      <c r="P1004" s="42"/>
      <c r="Q1004" s="43"/>
      <c r="R1004" s="43"/>
      <c r="S1004" s="43"/>
      <c r="T1004" s="43"/>
      <c r="U1004" s="177"/>
      <c r="V1004" s="156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</row>
    <row r="1005" spans="1:84" s="20" customFormat="1" ht="18" customHeight="1" x14ac:dyDescent="0.2">
      <c r="A1005" s="40"/>
      <c r="B1005" s="40"/>
      <c r="C1005" s="48"/>
      <c r="D1005" s="202"/>
      <c r="E1005" s="77" t="s">
        <v>92</v>
      </c>
      <c r="F1005" s="41"/>
      <c r="G1005" s="42"/>
      <c r="H1005" s="43"/>
      <c r="I1005" s="43"/>
      <c r="J1005" s="43"/>
      <c r="K1005" s="43"/>
      <c r="L1005" s="43"/>
      <c r="M1005" s="43"/>
      <c r="N1005" s="43"/>
      <c r="O1005" s="56"/>
      <c r="P1005" s="42"/>
      <c r="Q1005" s="43"/>
      <c r="R1005" s="43"/>
      <c r="S1005" s="43"/>
      <c r="T1005" s="43"/>
      <c r="U1005" s="177"/>
      <c r="V1005" s="156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</row>
    <row r="1006" spans="1:84" s="20" customFormat="1" ht="18" customHeight="1" x14ac:dyDescent="0.2">
      <c r="A1006" s="73"/>
      <c r="B1006" s="73"/>
      <c r="C1006" s="44"/>
      <c r="D1006" s="203"/>
      <c r="E1006" s="78" t="s">
        <v>93</v>
      </c>
      <c r="F1006" s="45">
        <f>F1003-F1004+F1005</f>
        <v>82100</v>
      </c>
      <c r="G1006" s="46">
        <f>G1003-G1004+G1005</f>
        <v>82100</v>
      </c>
      <c r="H1006" s="45"/>
      <c r="I1006" s="45"/>
      <c r="J1006" s="45"/>
      <c r="K1006" s="45">
        <f>K1003-K1004+K1005</f>
        <v>82100</v>
      </c>
      <c r="L1006" s="45"/>
      <c r="M1006" s="45"/>
      <c r="N1006" s="45"/>
      <c r="O1006" s="47"/>
      <c r="P1006" s="46"/>
      <c r="Q1006" s="45"/>
      <c r="R1006" s="45"/>
      <c r="S1006" s="61"/>
      <c r="T1006" s="61"/>
      <c r="U1006" s="178"/>
      <c r="V1006" s="15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</row>
    <row r="1007" spans="1:84" s="127" customFormat="1" ht="18" customHeight="1" x14ac:dyDescent="0.2">
      <c r="A1007" s="98"/>
      <c r="B1007" s="98"/>
      <c r="C1007" s="198" t="s">
        <v>98</v>
      </c>
      <c r="D1007" s="199"/>
      <c r="E1007" s="199"/>
      <c r="F1007" s="199"/>
      <c r="G1007" s="199"/>
      <c r="H1007" s="199"/>
      <c r="I1007" s="199"/>
      <c r="J1007" s="199"/>
      <c r="K1007" s="199"/>
      <c r="L1007" s="199"/>
      <c r="M1007" s="199"/>
      <c r="N1007" s="199"/>
      <c r="O1007" s="199"/>
      <c r="P1007" s="199"/>
      <c r="Q1007" s="199"/>
      <c r="R1007" s="199"/>
      <c r="S1007" s="199"/>
      <c r="T1007" s="200"/>
      <c r="U1007" s="182"/>
      <c r="V1007" s="157"/>
    </row>
    <row r="1008" spans="1:84" s="127" customFormat="1" ht="18" customHeight="1" x14ac:dyDescent="0.2">
      <c r="A1008" s="98"/>
      <c r="B1008" s="40"/>
      <c r="C1008" s="192" t="s">
        <v>227</v>
      </c>
      <c r="D1008" s="193"/>
      <c r="E1008" s="193"/>
      <c r="F1008" s="193"/>
      <c r="G1008" s="193"/>
      <c r="H1008" s="193"/>
      <c r="I1008" s="193"/>
      <c r="J1008" s="193"/>
      <c r="K1008" s="193"/>
      <c r="L1008" s="193"/>
      <c r="M1008" s="193"/>
      <c r="N1008" s="193"/>
      <c r="O1008" s="193"/>
      <c r="P1008" s="193"/>
      <c r="Q1008" s="193"/>
      <c r="R1008" s="193"/>
      <c r="S1008" s="193"/>
      <c r="T1008" s="194"/>
      <c r="U1008" s="182"/>
      <c r="V1008" s="157"/>
    </row>
    <row r="1009" spans="1:84" s="127" customFormat="1" ht="18" customHeight="1" x14ac:dyDescent="0.2">
      <c r="A1009" s="98"/>
      <c r="B1009" s="40"/>
      <c r="C1009" s="192" t="s">
        <v>235</v>
      </c>
      <c r="D1009" s="193"/>
      <c r="E1009" s="193"/>
      <c r="F1009" s="193"/>
      <c r="G1009" s="193"/>
      <c r="H1009" s="193"/>
      <c r="I1009" s="193"/>
      <c r="J1009" s="193"/>
      <c r="K1009" s="193"/>
      <c r="L1009" s="193"/>
      <c r="M1009" s="193"/>
      <c r="N1009" s="193"/>
      <c r="O1009" s="193"/>
      <c r="P1009" s="193"/>
      <c r="Q1009" s="193"/>
      <c r="R1009" s="193"/>
      <c r="S1009" s="193"/>
      <c r="T1009" s="194"/>
      <c r="U1009" s="182"/>
      <c r="V1009" s="157"/>
    </row>
    <row r="1010" spans="1:84" s="127" customFormat="1" ht="18" customHeight="1" x14ac:dyDescent="0.2">
      <c r="A1010" s="98"/>
      <c r="B1010" s="40"/>
      <c r="C1010" s="192" t="s">
        <v>74</v>
      </c>
      <c r="D1010" s="193"/>
      <c r="E1010" s="193"/>
      <c r="F1010" s="193"/>
      <c r="G1010" s="193"/>
      <c r="H1010" s="193"/>
      <c r="I1010" s="193"/>
      <c r="J1010" s="193"/>
      <c r="K1010" s="193"/>
      <c r="L1010" s="193"/>
      <c r="M1010" s="193"/>
      <c r="N1010" s="193"/>
      <c r="O1010" s="193"/>
      <c r="P1010" s="193"/>
      <c r="Q1010" s="193"/>
      <c r="R1010" s="193"/>
      <c r="S1010" s="193"/>
      <c r="T1010" s="194"/>
      <c r="U1010" s="182"/>
      <c r="V1010" s="157"/>
    </row>
    <row r="1011" spans="1:84" s="127" customFormat="1" ht="18" customHeight="1" x14ac:dyDescent="0.2">
      <c r="A1011" s="98"/>
      <c r="B1011" s="40"/>
      <c r="C1011" s="192" t="s">
        <v>236</v>
      </c>
      <c r="D1011" s="193"/>
      <c r="E1011" s="193"/>
      <c r="F1011" s="193"/>
      <c r="G1011" s="193"/>
      <c r="H1011" s="193"/>
      <c r="I1011" s="193"/>
      <c r="J1011" s="193"/>
      <c r="K1011" s="193"/>
      <c r="L1011" s="193"/>
      <c r="M1011" s="193"/>
      <c r="N1011" s="193"/>
      <c r="O1011" s="193"/>
      <c r="P1011" s="193"/>
      <c r="Q1011" s="193"/>
      <c r="R1011" s="193"/>
      <c r="S1011" s="193"/>
      <c r="T1011" s="194"/>
      <c r="U1011" s="182"/>
      <c r="V1011" s="157"/>
    </row>
    <row r="1012" spans="1:84" s="127" customFormat="1" ht="18" customHeight="1" x14ac:dyDescent="0.2">
      <c r="A1012" s="98"/>
      <c r="B1012" s="40"/>
      <c r="C1012" s="192" t="s">
        <v>237</v>
      </c>
      <c r="D1012" s="193"/>
      <c r="E1012" s="193"/>
      <c r="F1012" s="193"/>
      <c r="G1012" s="193"/>
      <c r="H1012" s="193"/>
      <c r="I1012" s="193"/>
      <c r="J1012" s="193"/>
      <c r="K1012" s="193"/>
      <c r="L1012" s="193"/>
      <c r="M1012" s="193"/>
      <c r="N1012" s="193"/>
      <c r="O1012" s="193"/>
      <c r="P1012" s="193"/>
      <c r="Q1012" s="193"/>
      <c r="R1012" s="193"/>
      <c r="S1012" s="193"/>
      <c r="T1012" s="194"/>
      <c r="U1012" s="182"/>
      <c r="V1012" s="157"/>
    </row>
    <row r="1013" spans="1:84" s="127" customFormat="1" ht="18" customHeight="1" x14ac:dyDescent="0.2">
      <c r="A1013" s="98"/>
      <c r="B1013" s="40"/>
      <c r="C1013" s="195" t="s">
        <v>238</v>
      </c>
      <c r="D1013" s="196"/>
      <c r="E1013" s="196"/>
      <c r="F1013" s="196"/>
      <c r="G1013" s="196"/>
      <c r="H1013" s="196"/>
      <c r="I1013" s="196"/>
      <c r="J1013" s="196"/>
      <c r="K1013" s="196"/>
      <c r="L1013" s="196"/>
      <c r="M1013" s="196"/>
      <c r="N1013" s="196"/>
      <c r="O1013" s="196"/>
      <c r="P1013" s="196"/>
      <c r="Q1013" s="196"/>
      <c r="R1013" s="196"/>
      <c r="S1013" s="196"/>
      <c r="T1013" s="197"/>
      <c r="U1013" s="182"/>
      <c r="V1013" s="157"/>
    </row>
    <row r="1014" spans="1:84" s="1" customFormat="1" ht="18" customHeight="1" x14ac:dyDescent="0.2">
      <c r="A1014" s="40"/>
      <c r="B1014" s="49">
        <v>85416</v>
      </c>
      <c r="C1014" s="50"/>
      <c r="D1014" s="204" t="s">
        <v>125</v>
      </c>
      <c r="E1014" s="77" t="s">
        <v>90</v>
      </c>
      <c r="F1014" s="41">
        <f>G1014+P1014</f>
        <v>35000</v>
      </c>
      <c r="G1014" s="42">
        <f>H1014+K1014+L1014+M1014</f>
        <v>35000</v>
      </c>
      <c r="H1014" s="43"/>
      <c r="I1014" s="54"/>
      <c r="J1014" s="54"/>
      <c r="K1014" s="39"/>
      <c r="L1014" s="39">
        <f>L1018</f>
        <v>35000</v>
      </c>
      <c r="M1014" s="54"/>
      <c r="N1014" s="54"/>
      <c r="O1014" s="55"/>
      <c r="P1014" s="59"/>
      <c r="Q1014" s="54"/>
      <c r="R1014" s="54"/>
      <c r="S1014" s="54"/>
      <c r="T1014" s="54"/>
      <c r="U1014" s="178"/>
      <c r="V1014" s="156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</row>
    <row r="1015" spans="1:84" s="15" customFormat="1" ht="18" customHeight="1" x14ac:dyDescent="0.2">
      <c r="A1015" s="40"/>
      <c r="B1015" s="40"/>
      <c r="C1015" s="48"/>
      <c r="D1015" s="205"/>
      <c r="E1015" s="77" t="s">
        <v>91</v>
      </c>
      <c r="F1015" s="41">
        <f>G1015+P1015</f>
        <v>35000</v>
      </c>
      <c r="G1015" s="42">
        <f>H1015+K1015+L1015+M1015</f>
        <v>35000</v>
      </c>
      <c r="H1015" s="43"/>
      <c r="I1015" s="128"/>
      <c r="J1015" s="128"/>
      <c r="K1015" s="43"/>
      <c r="L1015" s="43">
        <f>L1019</f>
        <v>35000</v>
      </c>
      <c r="M1015" s="128"/>
      <c r="N1015" s="128"/>
      <c r="O1015" s="89"/>
      <c r="P1015" s="57"/>
      <c r="Q1015" s="128"/>
      <c r="R1015" s="128"/>
      <c r="S1015" s="128"/>
      <c r="T1015" s="128"/>
      <c r="U1015" s="180"/>
      <c r="V1015" s="156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</row>
    <row r="1016" spans="1:84" s="15" customFormat="1" ht="18" customHeight="1" x14ac:dyDescent="0.2">
      <c r="A1016" s="40"/>
      <c r="B1016" s="40"/>
      <c r="C1016" s="48"/>
      <c r="D1016" s="205"/>
      <c r="E1016" s="77" t="s">
        <v>92</v>
      </c>
      <c r="F1016" s="41"/>
      <c r="G1016" s="42"/>
      <c r="H1016" s="43"/>
      <c r="I1016" s="128"/>
      <c r="J1016" s="128"/>
      <c r="K1016" s="43"/>
      <c r="L1016" s="43"/>
      <c r="M1016" s="128"/>
      <c r="N1016" s="128"/>
      <c r="O1016" s="89"/>
      <c r="P1016" s="57"/>
      <c r="Q1016" s="128"/>
      <c r="R1016" s="128"/>
      <c r="S1016" s="128"/>
      <c r="T1016" s="128"/>
      <c r="U1016" s="180"/>
      <c r="V1016" s="15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</row>
    <row r="1017" spans="1:84" s="20" customFormat="1" ht="18" customHeight="1" x14ac:dyDescent="0.2">
      <c r="A1017" s="73"/>
      <c r="B1017" s="73"/>
      <c r="C1017" s="44"/>
      <c r="D1017" s="206"/>
      <c r="E1017" s="78" t="s">
        <v>93</v>
      </c>
      <c r="F1017" s="45">
        <f>F1014-F1015+F1016</f>
        <v>0</v>
      </c>
      <c r="G1017" s="46">
        <f>G1014-G1015+G1016</f>
        <v>0</v>
      </c>
      <c r="H1017" s="45"/>
      <c r="I1017" s="45"/>
      <c r="J1017" s="45"/>
      <c r="K1017" s="45"/>
      <c r="L1017" s="45">
        <f>L1014-L1015+L1016</f>
        <v>0</v>
      </c>
      <c r="M1017" s="45"/>
      <c r="N1017" s="45"/>
      <c r="O1017" s="47"/>
      <c r="P1017" s="46"/>
      <c r="Q1017" s="45"/>
      <c r="R1017" s="45"/>
      <c r="S1017" s="61"/>
      <c r="T1017" s="61"/>
      <c r="U1017" s="178"/>
      <c r="V1017" s="156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</row>
    <row r="1018" spans="1:84" s="1" customFormat="1" ht="18" customHeight="1" x14ac:dyDescent="0.2">
      <c r="A1018" s="48"/>
      <c r="B1018" s="48"/>
      <c r="C1018" s="48">
        <v>3240</v>
      </c>
      <c r="D1018" s="201" t="s">
        <v>69</v>
      </c>
      <c r="E1018" s="77" t="s">
        <v>90</v>
      </c>
      <c r="F1018" s="41">
        <f>G1018+P1018</f>
        <v>35000</v>
      </c>
      <c r="G1018" s="42">
        <f>H1018+K1018+L1018+M1018</f>
        <v>35000</v>
      </c>
      <c r="H1018" s="43"/>
      <c r="I1018" s="43"/>
      <c r="J1018" s="43"/>
      <c r="K1018" s="43"/>
      <c r="L1018" s="43">
        <v>35000</v>
      </c>
      <c r="M1018" s="43"/>
      <c r="N1018" s="43"/>
      <c r="O1018" s="56"/>
      <c r="P1018" s="57"/>
      <c r="Q1018" s="43"/>
      <c r="R1018" s="43"/>
      <c r="S1018" s="43"/>
      <c r="T1018" s="43"/>
      <c r="U1018" s="178"/>
      <c r="V1018" s="156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</row>
    <row r="1019" spans="1:84" s="15" customFormat="1" ht="18" customHeight="1" x14ac:dyDescent="0.2">
      <c r="A1019" s="40"/>
      <c r="B1019" s="40"/>
      <c r="C1019" s="48"/>
      <c r="D1019" s="202"/>
      <c r="E1019" s="77" t="s">
        <v>91</v>
      </c>
      <c r="F1019" s="41">
        <f>G1019+P1019</f>
        <v>35000</v>
      </c>
      <c r="G1019" s="42">
        <f>H1019+K1019+L1019+M1019</f>
        <v>35000</v>
      </c>
      <c r="H1019" s="43"/>
      <c r="I1019" s="43"/>
      <c r="J1019" s="43"/>
      <c r="K1019" s="43"/>
      <c r="L1019" s="43">
        <v>35000</v>
      </c>
      <c r="M1019" s="43"/>
      <c r="N1019" s="43"/>
      <c r="O1019" s="56"/>
      <c r="P1019" s="42"/>
      <c r="Q1019" s="43"/>
      <c r="R1019" s="43"/>
      <c r="S1019" s="43"/>
      <c r="T1019" s="43"/>
      <c r="U1019" s="177"/>
      <c r="V1019" s="156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</row>
    <row r="1020" spans="1:84" s="15" customFormat="1" ht="18" customHeight="1" x14ac:dyDescent="0.2">
      <c r="A1020" s="40"/>
      <c r="B1020" s="40"/>
      <c r="C1020" s="48"/>
      <c r="D1020" s="202"/>
      <c r="E1020" s="77" t="s">
        <v>92</v>
      </c>
      <c r="F1020" s="41"/>
      <c r="G1020" s="42"/>
      <c r="H1020" s="43"/>
      <c r="I1020" s="43"/>
      <c r="J1020" s="43"/>
      <c r="K1020" s="43"/>
      <c r="L1020" s="43"/>
      <c r="M1020" s="43"/>
      <c r="N1020" s="43"/>
      <c r="O1020" s="56"/>
      <c r="P1020" s="42"/>
      <c r="Q1020" s="43"/>
      <c r="R1020" s="43"/>
      <c r="S1020" s="43"/>
      <c r="T1020" s="43"/>
      <c r="U1020" s="177"/>
      <c r="V1020" s="156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</row>
    <row r="1021" spans="1:84" s="20" customFormat="1" ht="18" customHeight="1" x14ac:dyDescent="0.2">
      <c r="A1021" s="73"/>
      <c r="B1021" s="73"/>
      <c r="C1021" s="44"/>
      <c r="D1021" s="203"/>
      <c r="E1021" s="78" t="s">
        <v>93</v>
      </c>
      <c r="F1021" s="45">
        <f>F1018-F1019+F1020</f>
        <v>0</v>
      </c>
      <c r="G1021" s="46">
        <f>G1018-G1019+G1020</f>
        <v>0</v>
      </c>
      <c r="H1021" s="45"/>
      <c r="I1021" s="45"/>
      <c r="J1021" s="45"/>
      <c r="K1021" s="45"/>
      <c r="L1021" s="45">
        <f>L1018-L1019+L1020</f>
        <v>0</v>
      </c>
      <c r="M1021" s="45"/>
      <c r="N1021" s="45"/>
      <c r="O1021" s="47"/>
      <c r="P1021" s="46"/>
      <c r="Q1021" s="45"/>
      <c r="R1021" s="45"/>
      <c r="S1021" s="61"/>
      <c r="T1021" s="61"/>
      <c r="U1021" s="178"/>
      <c r="V1021" s="156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</row>
    <row r="1022" spans="1:84" s="127" customFormat="1" ht="18" customHeight="1" x14ac:dyDescent="0.2">
      <c r="A1022" s="98"/>
      <c r="B1022" s="98"/>
      <c r="C1022" s="198" t="s">
        <v>98</v>
      </c>
      <c r="D1022" s="199"/>
      <c r="E1022" s="199"/>
      <c r="F1022" s="199"/>
      <c r="G1022" s="199"/>
      <c r="H1022" s="199"/>
      <c r="I1022" s="199"/>
      <c r="J1022" s="199"/>
      <c r="K1022" s="199"/>
      <c r="L1022" s="199"/>
      <c r="M1022" s="199"/>
      <c r="N1022" s="199"/>
      <c r="O1022" s="199"/>
      <c r="P1022" s="199"/>
      <c r="Q1022" s="199"/>
      <c r="R1022" s="199"/>
      <c r="S1022" s="199"/>
      <c r="T1022" s="200"/>
      <c r="U1022" s="182"/>
      <c r="V1022" s="157"/>
    </row>
    <row r="1023" spans="1:84" s="127" customFormat="1" ht="18" customHeight="1" x14ac:dyDescent="0.2">
      <c r="A1023" s="98"/>
      <c r="B1023" s="40"/>
      <c r="C1023" s="192" t="s">
        <v>201</v>
      </c>
      <c r="D1023" s="193"/>
      <c r="E1023" s="193"/>
      <c r="F1023" s="193"/>
      <c r="G1023" s="193"/>
      <c r="H1023" s="193"/>
      <c r="I1023" s="193"/>
      <c r="J1023" s="193"/>
      <c r="K1023" s="193"/>
      <c r="L1023" s="193"/>
      <c r="M1023" s="193"/>
      <c r="N1023" s="193"/>
      <c r="O1023" s="193"/>
      <c r="P1023" s="193"/>
      <c r="Q1023" s="193"/>
      <c r="R1023" s="193"/>
      <c r="S1023" s="193"/>
      <c r="T1023" s="194"/>
      <c r="U1023" s="182"/>
      <c r="V1023" s="157"/>
    </row>
    <row r="1024" spans="1:84" s="127" customFormat="1" ht="18" customHeight="1" x14ac:dyDescent="0.2">
      <c r="A1024" s="98"/>
      <c r="B1024" s="40"/>
      <c r="C1024" s="195" t="s">
        <v>205</v>
      </c>
      <c r="D1024" s="196"/>
      <c r="E1024" s="196"/>
      <c r="F1024" s="196"/>
      <c r="G1024" s="196"/>
      <c r="H1024" s="196"/>
      <c r="I1024" s="196"/>
      <c r="J1024" s="196"/>
      <c r="K1024" s="196"/>
      <c r="L1024" s="196"/>
      <c r="M1024" s="196"/>
      <c r="N1024" s="196"/>
      <c r="O1024" s="196"/>
      <c r="P1024" s="196"/>
      <c r="Q1024" s="196"/>
      <c r="R1024" s="196"/>
      <c r="S1024" s="196"/>
      <c r="T1024" s="197"/>
      <c r="U1024" s="182"/>
      <c r="V1024" s="157"/>
    </row>
    <row r="1025" spans="1:84" s="1" customFormat="1" ht="18" customHeight="1" x14ac:dyDescent="0.2">
      <c r="A1025" s="40"/>
      <c r="B1025" s="49">
        <v>85446</v>
      </c>
      <c r="C1025" s="50"/>
      <c r="D1025" s="204" t="s">
        <v>29</v>
      </c>
      <c r="E1025" s="77" t="s">
        <v>90</v>
      </c>
      <c r="F1025" s="41">
        <f>G1025+P1025</f>
        <v>0</v>
      </c>
      <c r="G1025" s="42">
        <f>H1025+K1025+L1025+M1025</f>
        <v>0</v>
      </c>
      <c r="H1025" s="43">
        <f>SUM(I1025:J1025)</f>
        <v>0</v>
      </c>
      <c r="I1025" s="39"/>
      <c r="J1025" s="39">
        <v>0</v>
      </c>
      <c r="K1025" s="39"/>
      <c r="L1025" s="39"/>
      <c r="M1025" s="54"/>
      <c r="N1025" s="54"/>
      <c r="O1025" s="55"/>
      <c r="P1025" s="59"/>
      <c r="Q1025" s="54"/>
      <c r="R1025" s="54"/>
      <c r="S1025" s="54"/>
      <c r="T1025" s="54"/>
      <c r="U1025" s="178"/>
      <c r="V1025" s="156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</row>
    <row r="1026" spans="1:84" s="15" customFormat="1" ht="18" customHeight="1" x14ac:dyDescent="0.2">
      <c r="A1026" s="40"/>
      <c r="B1026" s="40"/>
      <c r="C1026" s="48"/>
      <c r="D1026" s="205"/>
      <c r="E1026" s="77" t="s">
        <v>91</v>
      </c>
      <c r="F1026" s="41"/>
      <c r="G1026" s="42"/>
      <c r="H1026" s="43"/>
      <c r="I1026" s="43"/>
      <c r="J1026" s="43"/>
      <c r="K1026" s="43"/>
      <c r="L1026" s="43"/>
      <c r="M1026" s="128"/>
      <c r="N1026" s="128"/>
      <c r="O1026" s="89"/>
      <c r="P1026" s="57"/>
      <c r="Q1026" s="128"/>
      <c r="R1026" s="128"/>
      <c r="S1026" s="128"/>
      <c r="T1026" s="128"/>
      <c r="U1026" s="180"/>
      <c r="V1026" s="15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</row>
    <row r="1027" spans="1:84" s="15" customFormat="1" ht="18" customHeight="1" x14ac:dyDescent="0.2">
      <c r="A1027" s="40"/>
      <c r="B1027" s="40"/>
      <c r="C1027" s="48"/>
      <c r="D1027" s="205"/>
      <c r="E1027" s="77" t="s">
        <v>92</v>
      </c>
      <c r="F1027" s="41">
        <f>G1027+P1027</f>
        <v>7000</v>
      </c>
      <c r="G1027" s="42">
        <f>H1027+K1027+L1027+M1027</f>
        <v>7000</v>
      </c>
      <c r="H1027" s="43">
        <f>SUM(I1027:J1027)</f>
        <v>7000</v>
      </c>
      <c r="I1027" s="43"/>
      <c r="J1027" s="43">
        <f>J1031</f>
        <v>7000</v>
      </c>
      <c r="K1027" s="43"/>
      <c r="L1027" s="43"/>
      <c r="M1027" s="128"/>
      <c r="N1027" s="128"/>
      <c r="O1027" s="89"/>
      <c r="P1027" s="57"/>
      <c r="Q1027" s="128"/>
      <c r="R1027" s="128"/>
      <c r="S1027" s="128"/>
      <c r="T1027" s="128"/>
      <c r="U1027" s="180"/>
      <c r="V1027" s="156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</row>
    <row r="1028" spans="1:84" s="20" customFormat="1" ht="18" customHeight="1" x14ac:dyDescent="0.2">
      <c r="A1028" s="73"/>
      <c r="B1028" s="73"/>
      <c r="C1028" s="44"/>
      <c r="D1028" s="206"/>
      <c r="E1028" s="78" t="s">
        <v>93</v>
      </c>
      <c r="F1028" s="45">
        <f>F1025-F1026+F1027</f>
        <v>7000</v>
      </c>
      <c r="G1028" s="46">
        <f>G1025-G1026+G1027</f>
        <v>7000</v>
      </c>
      <c r="H1028" s="45">
        <f>H1025-H1026+H1027</f>
        <v>7000</v>
      </c>
      <c r="I1028" s="45">
        <f>I1025-I1026+I1027</f>
        <v>0</v>
      </c>
      <c r="J1028" s="45">
        <f>J1025-J1026+J1027</f>
        <v>7000</v>
      </c>
      <c r="K1028" s="45"/>
      <c r="L1028" s="45"/>
      <c r="M1028" s="45"/>
      <c r="N1028" s="45"/>
      <c r="O1028" s="47"/>
      <c r="P1028" s="46"/>
      <c r="Q1028" s="45"/>
      <c r="R1028" s="45"/>
      <c r="S1028" s="61"/>
      <c r="T1028" s="61"/>
      <c r="U1028" s="178"/>
      <c r="V1028" s="156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</row>
    <row r="1029" spans="1:84" s="1" customFormat="1" ht="18" customHeight="1" x14ac:dyDescent="0.2">
      <c r="A1029" s="48"/>
      <c r="B1029" s="48"/>
      <c r="C1029" s="48">
        <v>4300</v>
      </c>
      <c r="D1029" s="210" t="s">
        <v>48</v>
      </c>
      <c r="E1029" s="77" t="s">
        <v>90</v>
      </c>
      <c r="F1029" s="41">
        <f>G1029+P1029</f>
        <v>0</v>
      </c>
      <c r="G1029" s="42">
        <f>H1029+K1029+L1029+M1029</f>
        <v>0</v>
      </c>
      <c r="H1029" s="43">
        <f>SUM(I1029:J1029)</f>
        <v>0</v>
      </c>
      <c r="I1029" s="43"/>
      <c r="J1029" s="43">
        <v>0</v>
      </c>
      <c r="K1029" s="43"/>
      <c r="L1029" s="43"/>
      <c r="M1029" s="43"/>
      <c r="N1029" s="43"/>
      <c r="O1029" s="56"/>
      <c r="P1029" s="57"/>
      <c r="Q1029" s="43"/>
      <c r="R1029" s="43"/>
      <c r="S1029" s="43"/>
      <c r="T1029" s="43"/>
      <c r="U1029" s="178"/>
      <c r="V1029" s="156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</row>
    <row r="1030" spans="1:84" s="15" customFormat="1" ht="18" customHeight="1" x14ac:dyDescent="0.2">
      <c r="A1030" s="40"/>
      <c r="B1030" s="40"/>
      <c r="C1030" s="48"/>
      <c r="D1030" s="211"/>
      <c r="E1030" s="77" t="s">
        <v>91</v>
      </c>
      <c r="F1030" s="41"/>
      <c r="G1030" s="42"/>
      <c r="H1030" s="43"/>
      <c r="I1030" s="43"/>
      <c r="J1030" s="43"/>
      <c r="K1030" s="43"/>
      <c r="L1030" s="43"/>
      <c r="M1030" s="43"/>
      <c r="N1030" s="43"/>
      <c r="O1030" s="56"/>
      <c r="P1030" s="42"/>
      <c r="Q1030" s="43"/>
      <c r="R1030" s="43"/>
      <c r="S1030" s="43"/>
      <c r="T1030" s="43"/>
      <c r="U1030" s="177"/>
      <c r="V1030" s="156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</row>
    <row r="1031" spans="1:84" s="15" customFormat="1" ht="18" customHeight="1" x14ac:dyDescent="0.2">
      <c r="A1031" s="40"/>
      <c r="B1031" s="40"/>
      <c r="C1031" s="48"/>
      <c r="D1031" s="211"/>
      <c r="E1031" s="77" t="s">
        <v>92</v>
      </c>
      <c r="F1031" s="41">
        <f>G1031+P1031</f>
        <v>7000</v>
      </c>
      <c r="G1031" s="42">
        <f>H1031+K1031+L1031+M1031</f>
        <v>7000</v>
      </c>
      <c r="H1031" s="43">
        <f>SUM(I1031:J1031)</f>
        <v>7000</v>
      </c>
      <c r="I1031" s="43"/>
      <c r="J1031" s="43">
        <v>7000</v>
      </c>
      <c r="K1031" s="43"/>
      <c r="L1031" s="43"/>
      <c r="M1031" s="43"/>
      <c r="N1031" s="43"/>
      <c r="O1031" s="56"/>
      <c r="P1031" s="42"/>
      <c r="Q1031" s="43"/>
      <c r="R1031" s="43"/>
      <c r="S1031" s="43"/>
      <c r="T1031" s="43"/>
      <c r="U1031" s="177"/>
      <c r="V1031" s="156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</row>
    <row r="1032" spans="1:84" s="20" customFormat="1" ht="18" customHeight="1" x14ac:dyDescent="0.2">
      <c r="A1032" s="73"/>
      <c r="B1032" s="73"/>
      <c r="C1032" s="44"/>
      <c r="D1032" s="212"/>
      <c r="E1032" s="78" t="s">
        <v>93</v>
      </c>
      <c r="F1032" s="45">
        <f>F1029-F1030+F1031</f>
        <v>7000</v>
      </c>
      <c r="G1032" s="46">
        <f>G1029-G1030+G1031</f>
        <v>7000</v>
      </c>
      <c r="H1032" s="45">
        <f>H1029-H1030+H1031</f>
        <v>7000</v>
      </c>
      <c r="I1032" s="45"/>
      <c r="J1032" s="45">
        <f>J1029-J1030+J1031</f>
        <v>7000</v>
      </c>
      <c r="K1032" s="45"/>
      <c r="L1032" s="45"/>
      <c r="M1032" s="45"/>
      <c r="N1032" s="45"/>
      <c r="O1032" s="47"/>
      <c r="P1032" s="46"/>
      <c r="Q1032" s="45"/>
      <c r="R1032" s="45"/>
      <c r="S1032" s="61"/>
      <c r="T1032" s="61"/>
      <c r="U1032" s="178"/>
      <c r="V1032" s="156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</row>
    <row r="1033" spans="1:84" s="127" customFormat="1" ht="15.95" customHeight="1" x14ac:dyDescent="0.2">
      <c r="A1033" s="98"/>
      <c r="B1033" s="98"/>
      <c r="C1033" s="198" t="s">
        <v>98</v>
      </c>
      <c r="D1033" s="199"/>
      <c r="E1033" s="199"/>
      <c r="F1033" s="199"/>
      <c r="G1033" s="199"/>
      <c r="H1033" s="199"/>
      <c r="I1033" s="199"/>
      <c r="J1033" s="199"/>
      <c r="K1033" s="199"/>
      <c r="L1033" s="199"/>
      <c r="M1033" s="199"/>
      <c r="N1033" s="199"/>
      <c r="O1033" s="199"/>
      <c r="P1033" s="199"/>
      <c r="Q1033" s="199"/>
      <c r="R1033" s="199"/>
      <c r="S1033" s="199"/>
      <c r="T1033" s="200"/>
      <c r="U1033" s="182"/>
      <c r="V1033" s="157"/>
    </row>
    <row r="1034" spans="1:84" s="127" customFormat="1" ht="15.95" customHeight="1" x14ac:dyDescent="0.2">
      <c r="A1034" s="98"/>
      <c r="B1034" s="40"/>
      <c r="C1034" s="192" t="s">
        <v>309</v>
      </c>
      <c r="D1034" s="193"/>
      <c r="E1034" s="193"/>
      <c r="F1034" s="193"/>
      <c r="G1034" s="193"/>
      <c r="H1034" s="193"/>
      <c r="I1034" s="193"/>
      <c r="J1034" s="193"/>
      <c r="K1034" s="193"/>
      <c r="L1034" s="193"/>
      <c r="M1034" s="193"/>
      <c r="N1034" s="193"/>
      <c r="O1034" s="193"/>
      <c r="P1034" s="193"/>
      <c r="Q1034" s="193"/>
      <c r="R1034" s="193"/>
      <c r="S1034" s="193"/>
      <c r="T1034" s="194"/>
      <c r="U1034" s="182"/>
      <c r="V1034" s="157"/>
    </row>
    <row r="1035" spans="1:84" s="127" customFormat="1" ht="29.25" customHeight="1" x14ac:dyDescent="0.2">
      <c r="A1035" s="98"/>
      <c r="B1035" s="40"/>
      <c r="C1035" s="195" t="s">
        <v>311</v>
      </c>
      <c r="D1035" s="196"/>
      <c r="E1035" s="196"/>
      <c r="F1035" s="196"/>
      <c r="G1035" s="196"/>
      <c r="H1035" s="196"/>
      <c r="I1035" s="196"/>
      <c r="J1035" s="196"/>
      <c r="K1035" s="196"/>
      <c r="L1035" s="196"/>
      <c r="M1035" s="196"/>
      <c r="N1035" s="196"/>
      <c r="O1035" s="196"/>
      <c r="P1035" s="196"/>
      <c r="Q1035" s="196"/>
      <c r="R1035" s="196"/>
      <c r="S1035" s="196"/>
      <c r="T1035" s="197"/>
      <c r="U1035" s="182"/>
      <c r="V1035" s="157"/>
    </row>
    <row r="1036" spans="1:84" s="1" customFormat="1" ht="18" customHeight="1" x14ac:dyDescent="0.2">
      <c r="A1036" s="51">
        <v>855</v>
      </c>
      <c r="B1036" s="51"/>
      <c r="C1036" s="116"/>
      <c r="D1036" s="207" t="s">
        <v>123</v>
      </c>
      <c r="E1036" s="81" t="s">
        <v>90</v>
      </c>
      <c r="F1036" s="66">
        <f>G1036+P1036</f>
        <v>44520693.159999996</v>
      </c>
      <c r="G1036" s="29">
        <f>H1036+K1036+L1036+M1036</f>
        <v>44520693.159999996</v>
      </c>
      <c r="H1036" s="30">
        <f>SUM(I1036:J1036)</f>
        <v>2547233.16</v>
      </c>
      <c r="I1036" s="30">
        <v>1591123</v>
      </c>
      <c r="J1036" s="30">
        <v>956110.16</v>
      </c>
      <c r="K1036" s="30"/>
      <c r="L1036" s="30">
        <v>41973460</v>
      </c>
      <c r="M1036" s="30"/>
      <c r="N1036" s="52"/>
      <c r="O1036" s="147"/>
      <c r="P1036" s="29"/>
      <c r="Q1036" s="30"/>
      <c r="R1036" s="30"/>
      <c r="S1036" s="52"/>
      <c r="T1036" s="52"/>
      <c r="U1036" s="177"/>
      <c r="V1036" s="15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</row>
    <row r="1037" spans="1:84" s="15" customFormat="1" ht="18" customHeight="1" x14ac:dyDescent="0.2">
      <c r="A1037" s="27"/>
      <c r="B1037" s="27"/>
      <c r="C1037" s="72"/>
      <c r="D1037" s="208"/>
      <c r="E1037" s="75" t="s">
        <v>91</v>
      </c>
      <c r="F1037" s="28">
        <f>G1037+P1037</f>
        <v>54184</v>
      </c>
      <c r="G1037" s="31">
        <f>H1037+K1037+L1037+M1037</f>
        <v>54184</v>
      </c>
      <c r="H1037" s="32">
        <f>SUM(I1037:J1037)</f>
        <v>54184</v>
      </c>
      <c r="I1037" s="32">
        <f>I1041+I1060+I1106</f>
        <v>32134</v>
      </c>
      <c r="J1037" s="32">
        <f>J1041+J1060+J1106</f>
        <v>22050</v>
      </c>
      <c r="K1037" s="32"/>
      <c r="L1037" s="32"/>
      <c r="M1037" s="32"/>
      <c r="N1037" s="53"/>
      <c r="O1037" s="148"/>
      <c r="P1037" s="31"/>
      <c r="Q1037" s="32"/>
      <c r="R1037" s="32"/>
      <c r="S1037" s="53"/>
      <c r="T1037" s="53"/>
      <c r="U1037" s="180"/>
      <c r="V1037" s="156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</row>
    <row r="1038" spans="1:84" s="15" customFormat="1" ht="18" customHeight="1" x14ac:dyDescent="0.2">
      <c r="A1038" s="27"/>
      <c r="B1038" s="27"/>
      <c r="C1038" s="72"/>
      <c r="D1038" s="94"/>
      <c r="E1038" s="75" t="s">
        <v>92</v>
      </c>
      <c r="F1038" s="28">
        <f>G1038+P1038</f>
        <v>25324</v>
      </c>
      <c r="G1038" s="31">
        <f>H1038+K1038+L1038+M1038</f>
        <v>25324</v>
      </c>
      <c r="H1038" s="32">
        <f>SUM(I1038:J1038)</f>
        <v>25324</v>
      </c>
      <c r="I1038" s="32">
        <f>I1042+I1061+I1107</f>
        <v>1700</v>
      </c>
      <c r="J1038" s="32">
        <f>J1042+J1061+J1107</f>
        <v>23624</v>
      </c>
      <c r="K1038" s="32"/>
      <c r="L1038" s="32"/>
      <c r="M1038" s="32"/>
      <c r="N1038" s="53"/>
      <c r="O1038" s="148"/>
      <c r="P1038" s="31"/>
      <c r="Q1038" s="32"/>
      <c r="R1038" s="32"/>
      <c r="S1038" s="53"/>
      <c r="T1038" s="53"/>
      <c r="U1038" s="180"/>
      <c r="V1038" s="156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</row>
    <row r="1039" spans="1:84" s="20" customFormat="1" ht="18" customHeight="1" x14ac:dyDescent="0.2">
      <c r="A1039" s="72"/>
      <c r="B1039" s="33"/>
      <c r="C1039" s="33"/>
      <c r="D1039" s="95"/>
      <c r="E1039" s="76" t="s">
        <v>93</v>
      </c>
      <c r="F1039" s="34">
        <f t="shared" ref="F1039:L1039" si="51">F1036-F1037+F1038</f>
        <v>44491833.159999996</v>
      </c>
      <c r="G1039" s="35">
        <f t="shared" si="51"/>
        <v>44491833.159999996</v>
      </c>
      <c r="H1039" s="34">
        <f t="shared" si="51"/>
        <v>2518373.16</v>
      </c>
      <c r="I1039" s="87">
        <f t="shared" si="51"/>
        <v>1560689</v>
      </c>
      <c r="J1039" s="87">
        <f t="shared" si="51"/>
        <v>957684.16</v>
      </c>
      <c r="K1039" s="87"/>
      <c r="L1039" s="87">
        <f t="shared" si="51"/>
        <v>41973460</v>
      </c>
      <c r="M1039" s="87"/>
      <c r="N1039" s="34"/>
      <c r="O1039" s="36"/>
      <c r="P1039" s="35"/>
      <c r="Q1039" s="87"/>
      <c r="R1039" s="87"/>
      <c r="S1039" s="87"/>
      <c r="T1039" s="87"/>
      <c r="U1039" s="178"/>
      <c r="V1039" s="156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</row>
    <row r="1040" spans="1:84" s="1" customFormat="1" ht="18" customHeight="1" x14ac:dyDescent="0.2">
      <c r="A1040" s="40"/>
      <c r="B1040" s="49">
        <v>85504</v>
      </c>
      <c r="C1040" s="50"/>
      <c r="D1040" s="204" t="s">
        <v>109</v>
      </c>
      <c r="E1040" s="77" t="s">
        <v>90</v>
      </c>
      <c r="F1040" s="41">
        <f>G1040+P1040</f>
        <v>1175955.75</v>
      </c>
      <c r="G1040" s="42">
        <f>H1040+K1040+L1040+M1040</f>
        <v>1175955.75</v>
      </c>
      <c r="H1040" s="43">
        <f>SUM(I1040:J1040)</f>
        <v>134405.75</v>
      </c>
      <c r="I1040" s="39">
        <v>124559</v>
      </c>
      <c r="J1040" s="39">
        <v>9846.75</v>
      </c>
      <c r="K1040" s="39"/>
      <c r="L1040" s="39">
        <v>1041550</v>
      </c>
      <c r="M1040" s="54"/>
      <c r="N1040" s="54"/>
      <c r="O1040" s="55"/>
      <c r="P1040" s="59"/>
      <c r="Q1040" s="54"/>
      <c r="R1040" s="54"/>
      <c r="S1040" s="54"/>
      <c r="T1040" s="54"/>
      <c r="U1040" s="184"/>
      <c r="V1040" s="156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</row>
    <row r="1041" spans="1:84" s="15" customFormat="1" ht="18" customHeight="1" x14ac:dyDescent="0.2">
      <c r="A1041" s="40"/>
      <c r="B1041" s="40"/>
      <c r="C1041" s="48"/>
      <c r="D1041" s="205"/>
      <c r="E1041" s="77" t="s">
        <v>91</v>
      </c>
      <c r="F1041" s="41"/>
      <c r="G1041" s="42"/>
      <c r="H1041" s="43"/>
      <c r="I1041" s="43"/>
      <c r="J1041" s="43"/>
      <c r="K1041" s="43"/>
      <c r="L1041" s="43"/>
      <c r="M1041" s="128"/>
      <c r="N1041" s="128"/>
      <c r="O1041" s="89"/>
      <c r="P1041" s="57"/>
      <c r="Q1041" s="128"/>
      <c r="R1041" s="128"/>
      <c r="S1041" s="128"/>
      <c r="T1041" s="128"/>
      <c r="U1041" s="180"/>
      <c r="V1041" s="156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</row>
    <row r="1042" spans="1:84" s="15" customFormat="1" ht="18" customHeight="1" x14ac:dyDescent="0.2">
      <c r="A1042" s="40"/>
      <c r="B1042" s="40"/>
      <c r="C1042" s="48"/>
      <c r="D1042" s="205"/>
      <c r="E1042" s="77" t="s">
        <v>92</v>
      </c>
      <c r="F1042" s="41">
        <f>G1042+P1042</f>
        <v>1700</v>
      </c>
      <c r="G1042" s="42">
        <f>H1042+K1042+L1042+M1042</f>
        <v>1700</v>
      </c>
      <c r="H1042" s="43">
        <f>SUM(I1042:J1042)</f>
        <v>1700</v>
      </c>
      <c r="I1042" s="43">
        <f>I1046+I1050+I1054</f>
        <v>1700</v>
      </c>
      <c r="J1042" s="43"/>
      <c r="K1042" s="43"/>
      <c r="L1042" s="43"/>
      <c r="M1042" s="128"/>
      <c r="N1042" s="128"/>
      <c r="O1042" s="89"/>
      <c r="P1042" s="57"/>
      <c r="Q1042" s="128"/>
      <c r="R1042" s="128"/>
      <c r="S1042" s="128"/>
      <c r="T1042" s="128"/>
      <c r="U1042" s="180"/>
      <c r="V1042" s="156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</row>
    <row r="1043" spans="1:84" s="20" customFormat="1" ht="18" customHeight="1" x14ac:dyDescent="0.2">
      <c r="A1043" s="73"/>
      <c r="B1043" s="73"/>
      <c r="C1043" s="44"/>
      <c r="D1043" s="206"/>
      <c r="E1043" s="78" t="s">
        <v>93</v>
      </c>
      <c r="F1043" s="45">
        <f t="shared" ref="F1043:H1043" si="52">F1040-F1041+F1042</f>
        <v>1177655.75</v>
      </c>
      <c r="G1043" s="46">
        <f t="shared" si="52"/>
        <v>1177655.75</v>
      </c>
      <c r="H1043" s="45">
        <f t="shared" si="52"/>
        <v>136105.75</v>
      </c>
      <c r="I1043" s="61">
        <f>I1040-I1041+I1042</f>
        <v>126259</v>
      </c>
      <c r="J1043" s="61">
        <f>J1040-J1041+J1042</f>
        <v>9846.75</v>
      </c>
      <c r="K1043" s="61"/>
      <c r="L1043" s="61">
        <f>L1040-L1041+L1042</f>
        <v>1041550</v>
      </c>
      <c r="M1043" s="45"/>
      <c r="N1043" s="45"/>
      <c r="O1043" s="47"/>
      <c r="P1043" s="46"/>
      <c r="Q1043" s="45"/>
      <c r="R1043" s="45"/>
      <c r="S1043" s="61"/>
      <c r="T1043" s="61"/>
      <c r="U1043" s="178"/>
      <c r="V1043" s="156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</row>
    <row r="1044" spans="1:84" s="1" customFormat="1" ht="15.95" customHeight="1" x14ac:dyDescent="0.2">
      <c r="A1044" s="48"/>
      <c r="B1044" s="48"/>
      <c r="C1044" s="48">
        <v>4010</v>
      </c>
      <c r="D1044" s="201" t="s">
        <v>53</v>
      </c>
      <c r="E1044" s="77" t="s">
        <v>90</v>
      </c>
      <c r="F1044" s="41">
        <f>G1044+P1044</f>
        <v>97294</v>
      </c>
      <c r="G1044" s="42">
        <f>H1044+K1044+L1044+M1044</f>
        <v>97294</v>
      </c>
      <c r="H1044" s="43">
        <f>SUM(I1044:J1044)</f>
        <v>97294</v>
      </c>
      <c r="I1044" s="43">
        <v>97294</v>
      </c>
      <c r="J1044" s="43"/>
      <c r="K1044" s="43"/>
      <c r="L1044" s="43"/>
      <c r="M1044" s="43"/>
      <c r="N1044" s="43"/>
      <c r="O1044" s="56"/>
      <c r="P1044" s="57"/>
      <c r="Q1044" s="43"/>
      <c r="R1044" s="43"/>
      <c r="S1044" s="43"/>
      <c r="T1044" s="43"/>
      <c r="U1044" s="178"/>
      <c r="V1044" s="156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</row>
    <row r="1045" spans="1:84" s="15" customFormat="1" ht="15.95" customHeight="1" x14ac:dyDescent="0.2">
      <c r="A1045" s="40"/>
      <c r="B1045" s="40"/>
      <c r="C1045" s="48"/>
      <c r="D1045" s="202"/>
      <c r="E1045" s="77" t="s">
        <v>91</v>
      </c>
      <c r="F1045" s="41"/>
      <c r="G1045" s="42"/>
      <c r="H1045" s="43"/>
      <c r="I1045" s="43"/>
      <c r="J1045" s="43"/>
      <c r="K1045" s="43"/>
      <c r="L1045" s="43"/>
      <c r="M1045" s="43"/>
      <c r="N1045" s="43"/>
      <c r="O1045" s="56"/>
      <c r="P1045" s="42"/>
      <c r="Q1045" s="43"/>
      <c r="R1045" s="43"/>
      <c r="S1045" s="43"/>
      <c r="T1045" s="43"/>
      <c r="U1045" s="177"/>
      <c r="V1045" s="156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</row>
    <row r="1046" spans="1:84" s="15" customFormat="1" ht="15.95" customHeight="1" x14ac:dyDescent="0.2">
      <c r="A1046" s="40"/>
      <c r="B1046" s="40"/>
      <c r="C1046" s="48"/>
      <c r="D1046" s="202"/>
      <c r="E1046" s="77" t="s">
        <v>92</v>
      </c>
      <c r="F1046" s="41">
        <f>G1046+P1046</f>
        <v>1416</v>
      </c>
      <c r="G1046" s="42">
        <f>H1046+K1046+L1046+M1046</f>
        <v>1416</v>
      </c>
      <c r="H1046" s="43">
        <f>SUM(I1046:J1046)</f>
        <v>1416</v>
      </c>
      <c r="I1046" s="43">
        <v>1416</v>
      </c>
      <c r="J1046" s="43"/>
      <c r="K1046" s="43"/>
      <c r="L1046" s="43"/>
      <c r="M1046" s="43"/>
      <c r="N1046" s="43"/>
      <c r="O1046" s="56"/>
      <c r="P1046" s="42"/>
      <c r="Q1046" s="43"/>
      <c r="R1046" s="43"/>
      <c r="S1046" s="43"/>
      <c r="T1046" s="43"/>
      <c r="U1046" s="177"/>
      <c r="V1046" s="15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</row>
    <row r="1047" spans="1:84" s="20" customFormat="1" ht="15.95" customHeight="1" x14ac:dyDescent="0.2">
      <c r="A1047" s="73"/>
      <c r="B1047" s="73"/>
      <c r="C1047" s="44"/>
      <c r="D1047" s="203"/>
      <c r="E1047" s="78" t="s">
        <v>93</v>
      </c>
      <c r="F1047" s="45">
        <f>F1044-F1045+F1046</f>
        <v>98710</v>
      </c>
      <c r="G1047" s="46">
        <f>G1044-G1045+G1046</f>
        <v>98710</v>
      </c>
      <c r="H1047" s="45">
        <f>H1044-H1045+H1046</f>
        <v>98710</v>
      </c>
      <c r="I1047" s="45">
        <f>I1044-I1045+I1046</f>
        <v>98710</v>
      </c>
      <c r="J1047" s="45"/>
      <c r="K1047" s="45"/>
      <c r="L1047" s="45"/>
      <c r="M1047" s="45"/>
      <c r="N1047" s="45"/>
      <c r="O1047" s="47"/>
      <c r="P1047" s="46"/>
      <c r="Q1047" s="45"/>
      <c r="R1047" s="45"/>
      <c r="S1047" s="61"/>
      <c r="T1047" s="61"/>
      <c r="U1047" s="178"/>
      <c r="V1047" s="156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</row>
    <row r="1048" spans="1:84" s="20" customFormat="1" ht="15.95" customHeight="1" x14ac:dyDescent="0.2">
      <c r="A1048" s="48"/>
      <c r="B1048" s="48"/>
      <c r="C1048" s="48">
        <v>4110</v>
      </c>
      <c r="D1048" s="201" t="s">
        <v>43</v>
      </c>
      <c r="E1048" s="77" t="s">
        <v>90</v>
      </c>
      <c r="F1048" s="41">
        <f>G1048+P1048</f>
        <v>17333</v>
      </c>
      <c r="G1048" s="42">
        <f>H1048+K1048+L1048+M1048</f>
        <v>17333</v>
      </c>
      <c r="H1048" s="43">
        <f>SUM(I1048:J1048)</f>
        <v>17333</v>
      </c>
      <c r="I1048" s="43">
        <v>17333</v>
      </c>
      <c r="J1048" s="43"/>
      <c r="K1048" s="43"/>
      <c r="L1048" s="43"/>
      <c r="M1048" s="43"/>
      <c r="N1048" s="43"/>
      <c r="O1048" s="56"/>
      <c r="P1048" s="57"/>
      <c r="Q1048" s="43"/>
      <c r="R1048" s="43"/>
      <c r="S1048" s="43"/>
      <c r="T1048" s="43"/>
      <c r="U1048" s="178"/>
      <c r="V1048" s="156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</row>
    <row r="1049" spans="1:84" s="20" customFormat="1" ht="15.95" customHeight="1" x14ac:dyDescent="0.2">
      <c r="A1049" s="40"/>
      <c r="B1049" s="40"/>
      <c r="C1049" s="48"/>
      <c r="D1049" s="202"/>
      <c r="E1049" s="77" t="s">
        <v>91</v>
      </c>
      <c r="F1049" s="41"/>
      <c r="G1049" s="42"/>
      <c r="H1049" s="43"/>
      <c r="I1049" s="43"/>
      <c r="J1049" s="43"/>
      <c r="K1049" s="43"/>
      <c r="L1049" s="43"/>
      <c r="M1049" s="43"/>
      <c r="N1049" s="43"/>
      <c r="O1049" s="56"/>
      <c r="P1049" s="42"/>
      <c r="Q1049" s="43"/>
      <c r="R1049" s="43"/>
      <c r="S1049" s="43"/>
      <c r="T1049" s="43"/>
      <c r="U1049" s="177"/>
      <c r="V1049" s="156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</row>
    <row r="1050" spans="1:84" s="20" customFormat="1" ht="15.95" customHeight="1" x14ac:dyDescent="0.2">
      <c r="A1050" s="40"/>
      <c r="B1050" s="40"/>
      <c r="C1050" s="48"/>
      <c r="D1050" s="202"/>
      <c r="E1050" s="77" t="s">
        <v>92</v>
      </c>
      <c r="F1050" s="41">
        <f>G1050+P1050</f>
        <v>249</v>
      </c>
      <c r="G1050" s="42">
        <f>H1050+K1050+L1050+M1050</f>
        <v>249</v>
      </c>
      <c r="H1050" s="43">
        <f>SUM(I1050:J1050)</f>
        <v>249</v>
      </c>
      <c r="I1050" s="43">
        <v>249</v>
      </c>
      <c r="J1050" s="43"/>
      <c r="K1050" s="43"/>
      <c r="L1050" s="43"/>
      <c r="M1050" s="43"/>
      <c r="N1050" s="43"/>
      <c r="O1050" s="56"/>
      <c r="P1050" s="42"/>
      <c r="Q1050" s="43"/>
      <c r="R1050" s="43"/>
      <c r="S1050" s="43"/>
      <c r="T1050" s="43"/>
      <c r="U1050" s="177"/>
      <c r="V1050" s="156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</row>
    <row r="1051" spans="1:84" s="20" customFormat="1" ht="15.95" customHeight="1" x14ac:dyDescent="0.2">
      <c r="A1051" s="73"/>
      <c r="B1051" s="73"/>
      <c r="C1051" s="44"/>
      <c r="D1051" s="203"/>
      <c r="E1051" s="78" t="s">
        <v>93</v>
      </c>
      <c r="F1051" s="45">
        <f>F1048-F1049+F1050</f>
        <v>17582</v>
      </c>
      <c r="G1051" s="46">
        <f>G1048-G1049+G1050</f>
        <v>17582</v>
      </c>
      <c r="H1051" s="45">
        <f>H1048-H1049+H1050</f>
        <v>17582</v>
      </c>
      <c r="I1051" s="45">
        <f>I1048-I1049+I1050</f>
        <v>17582</v>
      </c>
      <c r="J1051" s="45"/>
      <c r="K1051" s="45"/>
      <c r="L1051" s="45"/>
      <c r="M1051" s="45"/>
      <c r="N1051" s="45"/>
      <c r="O1051" s="47"/>
      <c r="P1051" s="46"/>
      <c r="Q1051" s="45"/>
      <c r="R1051" s="45"/>
      <c r="S1051" s="61"/>
      <c r="T1051" s="61"/>
      <c r="U1051" s="178"/>
      <c r="V1051" s="156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</row>
    <row r="1052" spans="1:84" s="20" customFormat="1" ht="15.95" customHeight="1" x14ac:dyDescent="0.2">
      <c r="A1052" s="48"/>
      <c r="B1052" s="48"/>
      <c r="C1052" s="48">
        <v>4120</v>
      </c>
      <c r="D1052" s="201" t="s">
        <v>142</v>
      </c>
      <c r="E1052" s="77" t="s">
        <v>90</v>
      </c>
      <c r="F1052" s="41">
        <f>G1052+P1052</f>
        <v>2551</v>
      </c>
      <c r="G1052" s="42">
        <f>H1052+K1052+L1052+M1052</f>
        <v>2551</v>
      </c>
      <c r="H1052" s="43">
        <f>SUM(I1052:J1052)</f>
        <v>2551</v>
      </c>
      <c r="I1052" s="43">
        <v>2551</v>
      </c>
      <c r="J1052" s="43"/>
      <c r="K1052" s="43"/>
      <c r="L1052" s="43"/>
      <c r="M1052" s="43"/>
      <c r="N1052" s="43"/>
      <c r="O1052" s="56"/>
      <c r="P1052" s="57"/>
      <c r="Q1052" s="43"/>
      <c r="R1052" s="43"/>
      <c r="S1052" s="43"/>
      <c r="T1052" s="43"/>
      <c r="U1052" s="178"/>
      <c r="V1052" s="156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</row>
    <row r="1053" spans="1:84" s="20" customFormat="1" ht="15.95" customHeight="1" x14ac:dyDescent="0.2">
      <c r="A1053" s="40"/>
      <c r="B1053" s="40"/>
      <c r="C1053" s="48"/>
      <c r="D1053" s="202"/>
      <c r="E1053" s="77" t="s">
        <v>91</v>
      </c>
      <c r="F1053" s="41"/>
      <c r="G1053" s="42"/>
      <c r="H1053" s="43"/>
      <c r="I1053" s="43"/>
      <c r="J1053" s="43"/>
      <c r="K1053" s="43"/>
      <c r="L1053" s="43"/>
      <c r="M1053" s="43"/>
      <c r="N1053" s="43"/>
      <c r="O1053" s="56"/>
      <c r="P1053" s="42"/>
      <c r="Q1053" s="43"/>
      <c r="R1053" s="43"/>
      <c r="S1053" s="43"/>
      <c r="T1053" s="43"/>
      <c r="U1053" s="177"/>
      <c r="V1053" s="156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</row>
    <row r="1054" spans="1:84" s="20" customFormat="1" ht="15.95" customHeight="1" x14ac:dyDescent="0.2">
      <c r="A1054" s="40"/>
      <c r="B1054" s="40"/>
      <c r="C1054" s="48"/>
      <c r="D1054" s="202"/>
      <c r="E1054" s="77" t="s">
        <v>92</v>
      </c>
      <c r="F1054" s="41">
        <f>G1054+P1054</f>
        <v>35</v>
      </c>
      <c r="G1054" s="42">
        <f>H1054+K1054+L1054+M1054</f>
        <v>35</v>
      </c>
      <c r="H1054" s="43">
        <f>SUM(I1054:J1054)</f>
        <v>35</v>
      </c>
      <c r="I1054" s="43">
        <v>35</v>
      </c>
      <c r="J1054" s="43"/>
      <c r="K1054" s="43"/>
      <c r="L1054" s="43"/>
      <c r="M1054" s="43"/>
      <c r="N1054" s="43"/>
      <c r="O1054" s="56"/>
      <c r="P1054" s="42"/>
      <c r="Q1054" s="43"/>
      <c r="R1054" s="43"/>
      <c r="S1054" s="43"/>
      <c r="T1054" s="43"/>
      <c r="U1054" s="177"/>
      <c r="V1054" s="156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</row>
    <row r="1055" spans="1:84" s="20" customFormat="1" ht="15.95" customHeight="1" x14ac:dyDescent="0.2">
      <c r="A1055" s="73"/>
      <c r="B1055" s="73"/>
      <c r="C1055" s="44"/>
      <c r="D1055" s="203"/>
      <c r="E1055" s="78" t="s">
        <v>93</v>
      </c>
      <c r="F1055" s="45">
        <f>F1052-F1053+F1054</f>
        <v>2586</v>
      </c>
      <c r="G1055" s="46">
        <f>G1052-G1053+G1054</f>
        <v>2586</v>
      </c>
      <c r="H1055" s="45">
        <f>H1052-H1053+H1054</f>
        <v>2586</v>
      </c>
      <c r="I1055" s="45">
        <f>I1052-I1053+I1054</f>
        <v>2586</v>
      </c>
      <c r="J1055" s="45"/>
      <c r="K1055" s="45"/>
      <c r="L1055" s="45"/>
      <c r="M1055" s="45"/>
      <c r="N1055" s="45"/>
      <c r="O1055" s="47"/>
      <c r="P1055" s="46"/>
      <c r="Q1055" s="45"/>
      <c r="R1055" s="45"/>
      <c r="S1055" s="61"/>
      <c r="T1055" s="61"/>
      <c r="U1055" s="178"/>
      <c r="V1055" s="156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</row>
    <row r="1056" spans="1:84" s="127" customFormat="1" ht="18" customHeight="1" x14ac:dyDescent="0.2">
      <c r="A1056" s="98"/>
      <c r="B1056" s="98"/>
      <c r="C1056" s="198" t="s">
        <v>98</v>
      </c>
      <c r="D1056" s="199"/>
      <c r="E1056" s="199"/>
      <c r="F1056" s="199"/>
      <c r="G1056" s="199"/>
      <c r="H1056" s="199"/>
      <c r="I1056" s="199"/>
      <c r="J1056" s="199"/>
      <c r="K1056" s="199"/>
      <c r="L1056" s="199"/>
      <c r="M1056" s="199"/>
      <c r="N1056" s="199"/>
      <c r="O1056" s="199"/>
      <c r="P1056" s="199"/>
      <c r="Q1056" s="199"/>
      <c r="R1056" s="199"/>
      <c r="S1056" s="199"/>
      <c r="T1056" s="200"/>
      <c r="U1056" s="182"/>
      <c r="V1056" s="157"/>
    </row>
    <row r="1057" spans="1:84" s="127" customFormat="1" ht="18" customHeight="1" x14ac:dyDescent="0.2">
      <c r="A1057" s="98"/>
      <c r="B1057" s="40"/>
      <c r="C1057" s="192" t="s">
        <v>312</v>
      </c>
      <c r="D1057" s="193"/>
      <c r="E1057" s="193"/>
      <c r="F1057" s="193"/>
      <c r="G1057" s="193"/>
      <c r="H1057" s="193"/>
      <c r="I1057" s="193"/>
      <c r="J1057" s="193"/>
      <c r="K1057" s="193"/>
      <c r="L1057" s="193"/>
      <c r="M1057" s="193"/>
      <c r="N1057" s="193"/>
      <c r="O1057" s="193"/>
      <c r="P1057" s="193"/>
      <c r="Q1057" s="193"/>
      <c r="R1057" s="193"/>
      <c r="S1057" s="193"/>
      <c r="T1057" s="194"/>
      <c r="U1057" s="182"/>
      <c r="V1057" s="157"/>
    </row>
    <row r="1058" spans="1:84" s="127" customFormat="1" ht="33" customHeight="1" x14ac:dyDescent="0.2">
      <c r="A1058" s="98"/>
      <c r="B1058" s="40"/>
      <c r="C1058" s="195" t="s">
        <v>371</v>
      </c>
      <c r="D1058" s="196"/>
      <c r="E1058" s="196"/>
      <c r="F1058" s="196"/>
      <c r="G1058" s="196"/>
      <c r="H1058" s="196"/>
      <c r="I1058" s="196"/>
      <c r="J1058" s="196"/>
      <c r="K1058" s="196"/>
      <c r="L1058" s="196"/>
      <c r="M1058" s="196"/>
      <c r="N1058" s="196"/>
      <c r="O1058" s="196"/>
      <c r="P1058" s="196"/>
      <c r="Q1058" s="196"/>
      <c r="R1058" s="196"/>
      <c r="S1058" s="196"/>
      <c r="T1058" s="197"/>
      <c r="U1058" s="182"/>
      <c r="V1058" s="157"/>
    </row>
    <row r="1059" spans="1:84" s="10" customFormat="1" ht="18" customHeight="1" x14ac:dyDescent="0.2">
      <c r="A1059" s="48"/>
      <c r="B1059" s="49">
        <v>85505</v>
      </c>
      <c r="C1059" s="50"/>
      <c r="D1059" s="204" t="s">
        <v>126</v>
      </c>
      <c r="E1059" s="77" t="s">
        <v>90</v>
      </c>
      <c r="F1059" s="37">
        <f>G1059+P1059</f>
        <v>683007</v>
      </c>
      <c r="G1059" s="42">
        <f>H1059+K1059+L1059+M1059</f>
        <v>683007</v>
      </c>
      <c r="H1059" s="43">
        <f>SUM(I1059:J1059)</f>
        <v>679047</v>
      </c>
      <c r="I1059" s="39">
        <v>477116</v>
      </c>
      <c r="J1059" s="39">
        <v>201931</v>
      </c>
      <c r="K1059" s="39"/>
      <c r="L1059" s="43">
        <v>3960</v>
      </c>
      <c r="M1059" s="54"/>
      <c r="N1059" s="54"/>
      <c r="O1059" s="55"/>
      <c r="P1059" s="38"/>
      <c r="Q1059" s="39"/>
      <c r="R1059" s="54"/>
      <c r="S1059" s="54"/>
      <c r="T1059" s="39"/>
      <c r="U1059" s="178"/>
      <c r="V1059" s="156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</row>
    <row r="1060" spans="1:84" s="15" customFormat="1" ht="18" customHeight="1" x14ac:dyDescent="0.2">
      <c r="A1060" s="40"/>
      <c r="B1060" s="40"/>
      <c r="C1060" s="48"/>
      <c r="D1060" s="205"/>
      <c r="E1060" s="77" t="s">
        <v>91</v>
      </c>
      <c r="F1060" s="41">
        <f>G1060+P1060</f>
        <v>54184</v>
      </c>
      <c r="G1060" s="42">
        <f>H1060+K1060+L1060+M1060</f>
        <v>54184</v>
      </c>
      <c r="H1060" s="43">
        <f>SUM(I1060:J1060)</f>
        <v>54184</v>
      </c>
      <c r="I1060" s="43">
        <f>I1064+I1068+I1072+I1076+I1080+I1084+I1088+I1092</f>
        <v>32134</v>
      </c>
      <c r="J1060" s="43">
        <f>J1064+J1068+J1072+J1076+J1080+J1084+J1088+J1092</f>
        <v>22050</v>
      </c>
      <c r="K1060" s="43"/>
      <c r="L1060" s="43"/>
      <c r="M1060" s="43"/>
      <c r="N1060" s="43"/>
      <c r="O1060" s="56"/>
      <c r="P1060" s="42"/>
      <c r="Q1060" s="43"/>
      <c r="R1060" s="43"/>
      <c r="S1060" s="43"/>
      <c r="T1060" s="43"/>
      <c r="U1060" s="178"/>
      <c r="V1060" s="156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</row>
    <row r="1061" spans="1:84" s="15" customFormat="1" ht="18" customHeight="1" x14ac:dyDescent="0.2">
      <c r="A1061" s="40"/>
      <c r="B1061" s="40"/>
      <c r="C1061" s="48"/>
      <c r="D1061" s="205"/>
      <c r="E1061" s="77" t="s">
        <v>92</v>
      </c>
      <c r="F1061" s="41"/>
      <c r="G1061" s="42"/>
      <c r="H1061" s="43"/>
      <c r="I1061" s="43">
        <f>I1065+I1069+I1073+I1077+I1081+I1085+I1089+I1093</f>
        <v>0</v>
      </c>
      <c r="J1061" s="43">
        <f>J1065+J1069+J1073+J1077+J1081+J1085+J1089+J1093</f>
        <v>0</v>
      </c>
      <c r="K1061" s="43"/>
      <c r="L1061" s="43"/>
      <c r="M1061" s="43"/>
      <c r="N1061" s="43"/>
      <c r="O1061" s="56"/>
      <c r="P1061" s="42"/>
      <c r="Q1061" s="43"/>
      <c r="R1061" s="43"/>
      <c r="S1061" s="43"/>
      <c r="T1061" s="43"/>
      <c r="U1061" s="178"/>
      <c r="V1061" s="156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</row>
    <row r="1062" spans="1:84" s="20" customFormat="1" ht="18" customHeight="1" x14ac:dyDescent="0.2">
      <c r="A1062" s="73"/>
      <c r="B1062" s="73"/>
      <c r="C1062" s="44"/>
      <c r="D1062" s="206"/>
      <c r="E1062" s="78" t="s">
        <v>93</v>
      </c>
      <c r="F1062" s="45">
        <f t="shared" ref="F1062:L1062" si="53">F1059-F1060+F1061</f>
        <v>628823</v>
      </c>
      <c r="G1062" s="46">
        <f t="shared" si="53"/>
        <v>628823</v>
      </c>
      <c r="H1062" s="45">
        <f t="shared" si="53"/>
        <v>624863</v>
      </c>
      <c r="I1062" s="61">
        <f t="shared" si="53"/>
        <v>444982</v>
      </c>
      <c r="J1062" s="61">
        <f t="shared" si="53"/>
        <v>179881</v>
      </c>
      <c r="K1062" s="61"/>
      <c r="L1062" s="61">
        <f t="shared" si="53"/>
        <v>3960</v>
      </c>
      <c r="M1062" s="45"/>
      <c r="N1062" s="45"/>
      <c r="O1062" s="47"/>
      <c r="P1062" s="46"/>
      <c r="Q1062" s="61"/>
      <c r="R1062" s="45"/>
      <c r="S1062" s="61"/>
      <c r="T1062" s="61"/>
      <c r="U1062" s="178"/>
      <c r="V1062" s="156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</row>
    <row r="1063" spans="1:84" s="1" customFormat="1" ht="17.100000000000001" customHeight="1" x14ac:dyDescent="0.2">
      <c r="A1063" s="48"/>
      <c r="B1063" s="48"/>
      <c r="C1063" s="50">
        <v>4010</v>
      </c>
      <c r="D1063" s="201" t="s">
        <v>53</v>
      </c>
      <c r="E1063" s="77" t="s">
        <v>90</v>
      </c>
      <c r="F1063" s="41">
        <f>G1063+P1063</f>
        <v>368036</v>
      </c>
      <c r="G1063" s="42">
        <f>H1063+K1063+L1063+M1063</f>
        <v>368036</v>
      </c>
      <c r="H1063" s="43">
        <f>SUM(I1063:J1063)</f>
        <v>368036</v>
      </c>
      <c r="I1063" s="43">
        <v>368036</v>
      </c>
      <c r="J1063" s="43"/>
      <c r="K1063" s="43"/>
      <c r="L1063" s="43"/>
      <c r="M1063" s="43"/>
      <c r="N1063" s="43"/>
      <c r="O1063" s="56"/>
      <c r="P1063" s="57"/>
      <c r="Q1063" s="43"/>
      <c r="R1063" s="43"/>
      <c r="S1063" s="43"/>
      <c r="T1063" s="43"/>
      <c r="U1063" s="178"/>
      <c r="V1063" s="156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</row>
    <row r="1064" spans="1:84" s="15" customFormat="1" ht="17.100000000000001" customHeight="1" x14ac:dyDescent="0.2">
      <c r="A1064" s="40"/>
      <c r="B1064" s="40"/>
      <c r="C1064" s="48"/>
      <c r="D1064" s="202"/>
      <c r="E1064" s="77" t="s">
        <v>91</v>
      </c>
      <c r="F1064" s="41">
        <f>G1064+P1064</f>
        <v>19000</v>
      </c>
      <c r="G1064" s="42">
        <f>H1064+K1064+L1064+M1064</f>
        <v>19000</v>
      </c>
      <c r="H1064" s="43">
        <f>SUM(I1064:J1064)</f>
        <v>19000</v>
      </c>
      <c r="I1064" s="43">
        <v>19000</v>
      </c>
      <c r="J1064" s="43"/>
      <c r="K1064" s="43"/>
      <c r="L1064" s="43"/>
      <c r="M1064" s="43"/>
      <c r="N1064" s="43"/>
      <c r="O1064" s="56"/>
      <c r="P1064" s="42"/>
      <c r="Q1064" s="43"/>
      <c r="R1064" s="43"/>
      <c r="S1064" s="43"/>
      <c r="T1064" s="43"/>
      <c r="U1064" s="177"/>
      <c r="V1064" s="156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</row>
    <row r="1065" spans="1:84" s="15" customFormat="1" ht="17.100000000000001" customHeight="1" x14ac:dyDescent="0.2">
      <c r="A1065" s="40"/>
      <c r="B1065" s="40"/>
      <c r="C1065" s="48"/>
      <c r="D1065" s="202"/>
      <c r="E1065" s="77" t="s">
        <v>92</v>
      </c>
      <c r="F1065" s="41"/>
      <c r="G1065" s="42"/>
      <c r="H1065" s="43"/>
      <c r="I1065" s="43"/>
      <c r="J1065" s="43"/>
      <c r="K1065" s="43"/>
      <c r="L1065" s="43"/>
      <c r="M1065" s="43"/>
      <c r="N1065" s="43"/>
      <c r="O1065" s="56"/>
      <c r="P1065" s="42"/>
      <c r="Q1065" s="43"/>
      <c r="R1065" s="43"/>
      <c r="S1065" s="43"/>
      <c r="T1065" s="43"/>
      <c r="U1065" s="177"/>
      <c r="V1065" s="156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</row>
    <row r="1066" spans="1:84" s="20" customFormat="1" ht="17.100000000000001" customHeight="1" x14ac:dyDescent="0.2">
      <c r="A1066" s="73"/>
      <c r="B1066" s="73"/>
      <c r="C1066" s="44"/>
      <c r="D1066" s="203"/>
      <c r="E1066" s="78" t="s">
        <v>93</v>
      </c>
      <c r="F1066" s="45">
        <f>F1063-F1064+F1065</f>
        <v>349036</v>
      </c>
      <c r="G1066" s="46">
        <f>G1063-G1064+G1065</f>
        <v>349036</v>
      </c>
      <c r="H1066" s="45">
        <f>H1063-H1064+H1065</f>
        <v>349036</v>
      </c>
      <c r="I1066" s="45">
        <f>I1063-I1064+I1065</f>
        <v>349036</v>
      </c>
      <c r="J1066" s="45"/>
      <c r="K1066" s="45"/>
      <c r="L1066" s="45"/>
      <c r="M1066" s="45"/>
      <c r="N1066" s="45"/>
      <c r="O1066" s="47"/>
      <c r="P1066" s="46"/>
      <c r="Q1066" s="45"/>
      <c r="R1066" s="45"/>
      <c r="S1066" s="61"/>
      <c r="T1066" s="61"/>
      <c r="U1066" s="178"/>
      <c r="V1066" s="15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</row>
    <row r="1067" spans="1:84" s="1" customFormat="1" ht="17.100000000000001" customHeight="1" x14ac:dyDescent="0.2">
      <c r="A1067" s="48"/>
      <c r="B1067" s="48"/>
      <c r="C1067" s="48">
        <v>4040</v>
      </c>
      <c r="D1067" s="201" t="s">
        <v>54</v>
      </c>
      <c r="E1067" s="77" t="s">
        <v>90</v>
      </c>
      <c r="F1067" s="41">
        <f>G1067+P1067</f>
        <v>29382</v>
      </c>
      <c r="G1067" s="42">
        <f>H1067+K1067+L1067+M1067</f>
        <v>29382</v>
      </c>
      <c r="H1067" s="43">
        <f>SUM(I1067:J1067)</f>
        <v>29382</v>
      </c>
      <c r="I1067" s="43">
        <v>29382</v>
      </c>
      <c r="J1067" s="43"/>
      <c r="K1067" s="43"/>
      <c r="L1067" s="43"/>
      <c r="M1067" s="43"/>
      <c r="N1067" s="43"/>
      <c r="O1067" s="56"/>
      <c r="P1067" s="57"/>
      <c r="Q1067" s="43"/>
      <c r="R1067" s="43"/>
      <c r="S1067" s="43"/>
      <c r="T1067" s="43"/>
      <c r="U1067" s="178"/>
      <c r="V1067" s="156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</row>
    <row r="1068" spans="1:84" s="16" customFormat="1" ht="17.100000000000001" customHeight="1" x14ac:dyDescent="0.2">
      <c r="A1068" s="40"/>
      <c r="B1068" s="40"/>
      <c r="C1068" s="48"/>
      <c r="D1068" s="202"/>
      <c r="E1068" s="77" t="s">
        <v>91</v>
      </c>
      <c r="F1068" s="41">
        <f>G1068+P1068</f>
        <v>5094</v>
      </c>
      <c r="G1068" s="42">
        <f>H1068+K1068+L1068+M1068</f>
        <v>5094</v>
      </c>
      <c r="H1068" s="43">
        <f>SUM(I1068:J1068)</f>
        <v>5094</v>
      </c>
      <c r="I1068" s="43">
        <v>5094</v>
      </c>
      <c r="J1068" s="43"/>
      <c r="K1068" s="43"/>
      <c r="L1068" s="43"/>
      <c r="M1068" s="43"/>
      <c r="N1068" s="43"/>
      <c r="O1068" s="56"/>
      <c r="P1068" s="42"/>
      <c r="Q1068" s="43"/>
      <c r="R1068" s="43"/>
      <c r="S1068" s="43"/>
      <c r="T1068" s="43"/>
      <c r="U1068" s="177"/>
      <c r="V1068" s="156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</row>
    <row r="1069" spans="1:84" s="16" customFormat="1" ht="17.100000000000001" customHeight="1" x14ac:dyDescent="0.2">
      <c r="A1069" s="40"/>
      <c r="B1069" s="40"/>
      <c r="C1069" s="48"/>
      <c r="D1069" s="202"/>
      <c r="E1069" s="77" t="s">
        <v>92</v>
      </c>
      <c r="F1069" s="41"/>
      <c r="G1069" s="42"/>
      <c r="H1069" s="43"/>
      <c r="I1069" s="43"/>
      <c r="J1069" s="43"/>
      <c r="K1069" s="43"/>
      <c r="L1069" s="43"/>
      <c r="M1069" s="43"/>
      <c r="N1069" s="43"/>
      <c r="O1069" s="56"/>
      <c r="P1069" s="42"/>
      <c r="Q1069" s="43"/>
      <c r="R1069" s="43"/>
      <c r="S1069" s="43"/>
      <c r="T1069" s="43"/>
      <c r="U1069" s="177"/>
      <c r="V1069" s="156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</row>
    <row r="1070" spans="1:84" s="20" customFormat="1" ht="17.100000000000001" customHeight="1" x14ac:dyDescent="0.2">
      <c r="A1070" s="73"/>
      <c r="B1070" s="73"/>
      <c r="C1070" s="44"/>
      <c r="D1070" s="203"/>
      <c r="E1070" s="78" t="s">
        <v>93</v>
      </c>
      <c r="F1070" s="45">
        <f>F1067-F1068+F1069</f>
        <v>24288</v>
      </c>
      <c r="G1070" s="46">
        <f>G1067-G1068+G1069</f>
        <v>24288</v>
      </c>
      <c r="H1070" s="45">
        <f>H1067-H1068+H1069</f>
        <v>24288</v>
      </c>
      <c r="I1070" s="45">
        <f>I1067-I1068+I1069</f>
        <v>24288</v>
      </c>
      <c r="J1070" s="45"/>
      <c r="K1070" s="45"/>
      <c r="L1070" s="45"/>
      <c r="M1070" s="45"/>
      <c r="N1070" s="45"/>
      <c r="O1070" s="47"/>
      <c r="P1070" s="46"/>
      <c r="Q1070" s="45"/>
      <c r="R1070" s="45"/>
      <c r="S1070" s="61"/>
      <c r="T1070" s="61"/>
      <c r="U1070" s="178"/>
      <c r="V1070" s="156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</row>
    <row r="1071" spans="1:84" s="10" customFormat="1" ht="17.100000000000001" customHeight="1" x14ac:dyDescent="0.2">
      <c r="A1071" s="48"/>
      <c r="B1071" s="48"/>
      <c r="C1071" s="48">
        <v>4110</v>
      </c>
      <c r="D1071" s="201" t="s">
        <v>43</v>
      </c>
      <c r="E1071" s="77" t="s">
        <v>90</v>
      </c>
      <c r="F1071" s="41">
        <f>G1071+P1071</f>
        <v>69774</v>
      </c>
      <c r="G1071" s="42">
        <f>H1071+K1071+L1071+M1071</f>
        <v>69774</v>
      </c>
      <c r="H1071" s="43">
        <f>SUM(I1071:J1071)</f>
        <v>69774</v>
      </c>
      <c r="I1071" s="43">
        <v>69774</v>
      </c>
      <c r="J1071" s="43"/>
      <c r="K1071" s="43"/>
      <c r="L1071" s="43"/>
      <c r="M1071" s="43"/>
      <c r="N1071" s="43"/>
      <c r="O1071" s="56"/>
      <c r="P1071" s="57"/>
      <c r="Q1071" s="43"/>
      <c r="R1071" s="43"/>
      <c r="S1071" s="43"/>
      <c r="T1071" s="43"/>
      <c r="U1071" s="178"/>
      <c r="V1071" s="156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</row>
    <row r="1072" spans="1:84" s="15" customFormat="1" ht="17.100000000000001" customHeight="1" x14ac:dyDescent="0.2">
      <c r="A1072" s="40"/>
      <c r="B1072" s="40"/>
      <c r="C1072" s="48"/>
      <c r="D1072" s="202"/>
      <c r="E1072" s="77" t="s">
        <v>91</v>
      </c>
      <c r="F1072" s="41">
        <f>G1072+P1072</f>
        <v>5104</v>
      </c>
      <c r="G1072" s="42">
        <f>H1072+K1072+L1072+M1072</f>
        <v>5104</v>
      </c>
      <c r="H1072" s="43">
        <f>SUM(I1072:J1072)</f>
        <v>5104</v>
      </c>
      <c r="I1072" s="43">
        <v>5104</v>
      </c>
      <c r="J1072" s="43"/>
      <c r="K1072" s="43"/>
      <c r="L1072" s="43"/>
      <c r="M1072" s="43"/>
      <c r="N1072" s="43"/>
      <c r="O1072" s="56"/>
      <c r="P1072" s="42"/>
      <c r="Q1072" s="43"/>
      <c r="R1072" s="43"/>
      <c r="S1072" s="43"/>
      <c r="T1072" s="43"/>
      <c r="U1072" s="177"/>
      <c r="V1072" s="156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</row>
    <row r="1073" spans="1:84" s="15" customFormat="1" ht="17.100000000000001" customHeight="1" x14ac:dyDescent="0.2">
      <c r="A1073" s="40"/>
      <c r="B1073" s="40"/>
      <c r="C1073" s="48"/>
      <c r="D1073" s="202"/>
      <c r="E1073" s="77" t="s">
        <v>92</v>
      </c>
      <c r="F1073" s="41"/>
      <c r="G1073" s="42"/>
      <c r="H1073" s="43"/>
      <c r="I1073" s="43"/>
      <c r="J1073" s="43"/>
      <c r="K1073" s="43"/>
      <c r="L1073" s="43"/>
      <c r="M1073" s="43"/>
      <c r="N1073" s="43"/>
      <c r="O1073" s="56"/>
      <c r="P1073" s="42"/>
      <c r="Q1073" s="43"/>
      <c r="R1073" s="43"/>
      <c r="S1073" s="43"/>
      <c r="T1073" s="43"/>
      <c r="U1073" s="177"/>
      <c r="V1073" s="156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</row>
    <row r="1074" spans="1:84" s="20" customFormat="1" ht="17.100000000000001" customHeight="1" x14ac:dyDescent="0.2">
      <c r="A1074" s="73"/>
      <c r="B1074" s="73"/>
      <c r="C1074" s="44"/>
      <c r="D1074" s="203"/>
      <c r="E1074" s="78" t="s">
        <v>93</v>
      </c>
      <c r="F1074" s="45">
        <f>F1071-F1072+F1073</f>
        <v>64670</v>
      </c>
      <c r="G1074" s="46">
        <f>G1071-G1072+G1073</f>
        <v>64670</v>
      </c>
      <c r="H1074" s="45">
        <f>H1071-H1072+H1073</f>
        <v>64670</v>
      </c>
      <c r="I1074" s="45">
        <f>I1071-I1072+I1073</f>
        <v>64670</v>
      </c>
      <c r="J1074" s="45"/>
      <c r="K1074" s="45"/>
      <c r="L1074" s="45"/>
      <c r="M1074" s="45"/>
      <c r="N1074" s="45"/>
      <c r="O1074" s="47"/>
      <c r="P1074" s="46"/>
      <c r="Q1074" s="45"/>
      <c r="R1074" s="45"/>
      <c r="S1074" s="61"/>
      <c r="T1074" s="61"/>
      <c r="U1074" s="178"/>
      <c r="V1074" s="156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</row>
    <row r="1075" spans="1:84" s="10" customFormat="1" ht="17.100000000000001" customHeight="1" x14ac:dyDescent="0.2">
      <c r="A1075" s="48"/>
      <c r="B1075" s="48"/>
      <c r="C1075" s="48">
        <v>4120</v>
      </c>
      <c r="D1075" s="201" t="s">
        <v>142</v>
      </c>
      <c r="E1075" s="77" t="s">
        <v>90</v>
      </c>
      <c r="F1075" s="41">
        <f>G1075+P1075</f>
        <v>9424</v>
      </c>
      <c r="G1075" s="42">
        <f>H1075+K1075+L1075+M1075</f>
        <v>9424</v>
      </c>
      <c r="H1075" s="43">
        <f>SUM(I1075:J1075)</f>
        <v>9424</v>
      </c>
      <c r="I1075" s="43">
        <v>9424</v>
      </c>
      <c r="J1075" s="43"/>
      <c r="K1075" s="43"/>
      <c r="L1075" s="43"/>
      <c r="M1075" s="43"/>
      <c r="N1075" s="43"/>
      <c r="O1075" s="56"/>
      <c r="P1075" s="57"/>
      <c r="Q1075" s="43"/>
      <c r="R1075" s="43"/>
      <c r="S1075" s="43"/>
      <c r="T1075" s="43"/>
      <c r="U1075" s="178"/>
      <c r="V1075" s="156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</row>
    <row r="1076" spans="1:84" s="15" customFormat="1" ht="17.100000000000001" customHeight="1" x14ac:dyDescent="0.2">
      <c r="A1076" s="40"/>
      <c r="B1076" s="40"/>
      <c r="C1076" s="48"/>
      <c r="D1076" s="202"/>
      <c r="E1076" s="77" t="s">
        <v>91</v>
      </c>
      <c r="F1076" s="41">
        <f>G1076+P1076</f>
        <v>2436</v>
      </c>
      <c r="G1076" s="42">
        <f>H1076+K1076+L1076+M1076</f>
        <v>2436</v>
      </c>
      <c r="H1076" s="43">
        <f>SUM(I1076:J1076)</f>
        <v>2436</v>
      </c>
      <c r="I1076" s="43">
        <v>2436</v>
      </c>
      <c r="J1076" s="43"/>
      <c r="K1076" s="43"/>
      <c r="L1076" s="43"/>
      <c r="M1076" s="43"/>
      <c r="N1076" s="43"/>
      <c r="O1076" s="56"/>
      <c r="P1076" s="42"/>
      <c r="Q1076" s="43"/>
      <c r="R1076" s="43"/>
      <c r="S1076" s="43"/>
      <c r="T1076" s="43"/>
      <c r="U1076" s="177"/>
      <c r="V1076" s="15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</row>
    <row r="1077" spans="1:84" s="15" customFormat="1" ht="17.100000000000001" customHeight="1" x14ac:dyDescent="0.2">
      <c r="A1077" s="40"/>
      <c r="B1077" s="40"/>
      <c r="C1077" s="48"/>
      <c r="D1077" s="202"/>
      <c r="E1077" s="77" t="s">
        <v>92</v>
      </c>
      <c r="F1077" s="41"/>
      <c r="G1077" s="42"/>
      <c r="H1077" s="43"/>
      <c r="I1077" s="43"/>
      <c r="J1077" s="43"/>
      <c r="K1077" s="43"/>
      <c r="L1077" s="43"/>
      <c r="M1077" s="43"/>
      <c r="N1077" s="43"/>
      <c r="O1077" s="56"/>
      <c r="P1077" s="42"/>
      <c r="Q1077" s="43"/>
      <c r="R1077" s="43"/>
      <c r="S1077" s="43"/>
      <c r="T1077" s="43"/>
      <c r="U1077" s="177"/>
      <c r="V1077" s="156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</row>
    <row r="1078" spans="1:84" s="20" customFormat="1" ht="17.100000000000001" customHeight="1" x14ac:dyDescent="0.2">
      <c r="A1078" s="73"/>
      <c r="B1078" s="73"/>
      <c r="C1078" s="44"/>
      <c r="D1078" s="203"/>
      <c r="E1078" s="78" t="s">
        <v>93</v>
      </c>
      <c r="F1078" s="45">
        <f>F1075-F1076+F1077</f>
        <v>6988</v>
      </c>
      <c r="G1078" s="46">
        <f>G1075-G1076+G1077</f>
        <v>6988</v>
      </c>
      <c r="H1078" s="45">
        <f>H1075-H1076+H1077</f>
        <v>6988</v>
      </c>
      <c r="I1078" s="45">
        <f>I1075-I1076+I1077</f>
        <v>6988</v>
      </c>
      <c r="J1078" s="45"/>
      <c r="K1078" s="45"/>
      <c r="L1078" s="45"/>
      <c r="M1078" s="45"/>
      <c r="N1078" s="45"/>
      <c r="O1078" s="47"/>
      <c r="P1078" s="46"/>
      <c r="Q1078" s="45"/>
      <c r="R1078" s="45"/>
      <c r="S1078" s="61"/>
      <c r="T1078" s="61"/>
      <c r="U1078" s="178"/>
      <c r="V1078" s="156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</row>
    <row r="1079" spans="1:84" s="10" customFormat="1" ht="17.100000000000001" customHeight="1" x14ac:dyDescent="0.2">
      <c r="A1079" s="48"/>
      <c r="B1079" s="48"/>
      <c r="C1079" s="48">
        <v>4170</v>
      </c>
      <c r="D1079" s="201" t="s">
        <v>44</v>
      </c>
      <c r="E1079" s="77" t="s">
        <v>90</v>
      </c>
      <c r="F1079" s="41">
        <f>G1079+P1079</f>
        <v>500</v>
      </c>
      <c r="G1079" s="42">
        <f>H1079+K1079+L1079+M1079</f>
        <v>500</v>
      </c>
      <c r="H1079" s="43">
        <f>SUM(I1079:J1079)</f>
        <v>500</v>
      </c>
      <c r="I1079" s="43">
        <v>500</v>
      </c>
      <c r="J1079" s="43"/>
      <c r="K1079" s="43"/>
      <c r="L1079" s="43"/>
      <c r="M1079" s="43"/>
      <c r="N1079" s="43"/>
      <c r="O1079" s="56"/>
      <c r="P1079" s="57"/>
      <c r="Q1079" s="43"/>
      <c r="R1079" s="43"/>
      <c r="S1079" s="43"/>
      <c r="T1079" s="43"/>
      <c r="U1079" s="178"/>
      <c r="V1079" s="156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</row>
    <row r="1080" spans="1:84" s="15" customFormat="1" ht="17.100000000000001" customHeight="1" x14ac:dyDescent="0.2">
      <c r="A1080" s="40"/>
      <c r="B1080" s="40"/>
      <c r="C1080" s="48"/>
      <c r="D1080" s="202"/>
      <c r="E1080" s="77" t="s">
        <v>91</v>
      </c>
      <c r="F1080" s="41">
        <f>G1080+P1080</f>
        <v>500</v>
      </c>
      <c r="G1080" s="42">
        <f>H1080+K1080+L1080+M1080</f>
        <v>500</v>
      </c>
      <c r="H1080" s="43">
        <f>SUM(I1080:J1080)</f>
        <v>500</v>
      </c>
      <c r="I1080" s="43">
        <v>500</v>
      </c>
      <c r="J1080" s="43"/>
      <c r="K1080" s="43"/>
      <c r="L1080" s="43"/>
      <c r="M1080" s="43"/>
      <c r="N1080" s="43"/>
      <c r="O1080" s="56"/>
      <c r="P1080" s="42"/>
      <c r="Q1080" s="43"/>
      <c r="R1080" s="43"/>
      <c r="S1080" s="43"/>
      <c r="T1080" s="43"/>
      <c r="U1080" s="177"/>
      <c r="V1080" s="156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</row>
    <row r="1081" spans="1:84" s="15" customFormat="1" ht="17.100000000000001" customHeight="1" x14ac:dyDescent="0.2">
      <c r="A1081" s="40"/>
      <c r="B1081" s="40"/>
      <c r="C1081" s="48"/>
      <c r="D1081" s="202"/>
      <c r="E1081" s="77" t="s">
        <v>92</v>
      </c>
      <c r="F1081" s="41"/>
      <c r="G1081" s="42"/>
      <c r="H1081" s="43"/>
      <c r="I1081" s="43"/>
      <c r="J1081" s="43"/>
      <c r="K1081" s="43"/>
      <c r="L1081" s="43"/>
      <c r="M1081" s="43"/>
      <c r="N1081" s="43"/>
      <c r="O1081" s="56"/>
      <c r="P1081" s="42"/>
      <c r="Q1081" s="43"/>
      <c r="R1081" s="43"/>
      <c r="S1081" s="43"/>
      <c r="T1081" s="43"/>
      <c r="U1081" s="177"/>
      <c r="V1081" s="156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</row>
    <row r="1082" spans="1:84" s="20" customFormat="1" ht="17.100000000000001" customHeight="1" x14ac:dyDescent="0.2">
      <c r="A1082" s="73"/>
      <c r="B1082" s="73"/>
      <c r="C1082" s="44"/>
      <c r="D1082" s="203"/>
      <c r="E1082" s="78" t="s">
        <v>93</v>
      </c>
      <c r="F1082" s="45">
        <f>F1079-F1080+F1081</f>
        <v>0</v>
      </c>
      <c r="G1082" s="46">
        <f>G1079-G1080+G1081</f>
        <v>0</v>
      </c>
      <c r="H1082" s="45">
        <f>H1079-H1080+H1081</f>
        <v>0</v>
      </c>
      <c r="I1082" s="45">
        <f>I1079-I1080+I1081</f>
        <v>0</v>
      </c>
      <c r="J1082" s="45"/>
      <c r="K1082" s="45"/>
      <c r="L1082" s="45"/>
      <c r="M1082" s="45"/>
      <c r="N1082" s="45"/>
      <c r="O1082" s="47"/>
      <c r="P1082" s="46"/>
      <c r="Q1082" s="45"/>
      <c r="R1082" s="45"/>
      <c r="S1082" s="61"/>
      <c r="T1082" s="61"/>
      <c r="U1082" s="178"/>
      <c r="V1082" s="156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</row>
    <row r="1083" spans="1:84" s="1" customFormat="1" ht="17.100000000000001" customHeight="1" x14ac:dyDescent="0.2">
      <c r="A1083" s="48"/>
      <c r="B1083" s="48"/>
      <c r="C1083" s="48">
        <v>4220</v>
      </c>
      <c r="D1083" s="201" t="s">
        <v>97</v>
      </c>
      <c r="E1083" s="77" t="s">
        <v>90</v>
      </c>
      <c r="F1083" s="41">
        <f>G1083+P1083</f>
        <v>53400</v>
      </c>
      <c r="G1083" s="42">
        <f>H1083+K1083+L1083+M1083</f>
        <v>53400</v>
      </c>
      <c r="H1083" s="43">
        <f>SUM(I1083:J1083)</f>
        <v>53400</v>
      </c>
      <c r="I1083" s="43"/>
      <c r="J1083" s="43">
        <v>53400</v>
      </c>
      <c r="K1083" s="43"/>
      <c r="L1083" s="43"/>
      <c r="M1083" s="43"/>
      <c r="N1083" s="43"/>
      <c r="O1083" s="56"/>
      <c r="P1083" s="57"/>
      <c r="Q1083" s="43"/>
      <c r="R1083" s="43"/>
      <c r="S1083" s="43"/>
      <c r="T1083" s="43"/>
      <c r="U1083" s="179"/>
      <c r="V1083" s="156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</row>
    <row r="1084" spans="1:84" s="15" customFormat="1" ht="17.100000000000001" customHeight="1" x14ac:dyDescent="0.2">
      <c r="A1084" s="40"/>
      <c r="B1084" s="40"/>
      <c r="C1084" s="48"/>
      <c r="D1084" s="202"/>
      <c r="E1084" s="77" t="s">
        <v>91</v>
      </c>
      <c r="F1084" s="41">
        <f>G1084+P1084</f>
        <v>21400</v>
      </c>
      <c r="G1084" s="42">
        <f>H1084+K1084+L1084+M1084</f>
        <v>21400</v>
      </c>
      <c r="H1084" s="43">
        <f>SUM(I1084:J1084)</f>
        <v>21400</v>
      </c>
      <c r="I1084" s="43"/>
      <c r="J1084" s="43">
        <v>21400</v>
      </c>
      <c r="K1084" s="43"/>
      <c r="L1084" s="43"/>
      <c r="M1084" s="43"/>
      <c r="N1084" s="43"/>
      <c r="O1084" s="56"/>
      <c r="P1084" s="42"/>
      <c r="Q1084" s="43"/>
      <c r="R1084" s="43"/>
      <c r="S1084" s="43"/>
      <c r="T1084" s="43"/>
      <c r="U1084" s="177"/>
      <c r="V1084" s="156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</row>
    <row r="1085" spans="1:84" s="15" customFormat="1" ht="17.100000000000001" customHeight="1" x14ac:dyDescent="0.2">
      <c r="A1085" s="40"/>
      <c r="B1085" s="40"/>
      <c r="C1085" s="48"/>
      <c r="D1085" s="202"/>
      <c r="E1085" s="77" t="s">
        <v>92</v>
      </c>
      <c r="F1085" s="41"/>
      <c r="G1085" s="42"/>
      <c r="H1085" s="43"/>
      <c r="I1085" s="43"/>
      <c r="J1085" s="43"/>
      <c r="K1085" s="43"/>
      <c r="L1085" s="43"/>
      <c r="M1085" s="43"/>
      <c r="N1085" s="43"/>
      <c r="O1085" s="56"/>
      <c r="P1085" s="42"/>
      <c r="Q1085" s="43"/>
      <c r="R1085" s="43"/>
      <c r="S1085" s="43"/>
      <c r="T1085" s="43"/>
      <c r="U1085" s="177"/>
      <c r="V1085" s="156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</row>
    <row r="1086" spans="1:84" s="20" customFormat="1" ht="17.100000000000001" customHeight="1" x14ac:dyDescent="0.2">
      <c r="A1086" s="73"/>
      <c r="B1086" s="73"/>
      <c r="C1086" s="44"/>
      <c r="D1086" s="203"/>
      <c r="E1086" s="78" t="s">
        <v>93</v>
      </c>
      <c r="F1086" s="45">
        <f>F1083-F1084+F1085</f>
        <v>32000</v>
      </c>
      <c r="G1086" s="46">
        <f>G1083-G1084+G1085</f>
        <v>32000</v>
      </c>
      <c r="H1086" s="45">
        <f>H1083-H1084+H1085</f>
        <v>32000</v>
      </c>
      <c r="I1086" s="45"/>
      <c r="J1086" s="45">
        <f>J1083-J1084+J1085</f>
        <v>32000</v>
      </c>
      <c r="K1086" s="45"/>
      <c r="L1086" s="45"/>
      <c r="M1086" s="45"/>
      <c r="N1086" s="45"/>
      <c r="O1086" s="47"/>
      <c r="P1086" s="46"/>
      <c r="Q1086" s="45"/>
      <c r="R1086" s="45"/>
      <c r="S1086" s="61"/>
      <c r="T1086" s="61"/>
      <c r="U1086" s="178"/>
      <c r="V1086" s="15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</row>
    <row r="1087" spans="1:84" s="20" customFormat="1" ht="17.100000000000001" customHeight="1" x14ac:dyDescent="0.2">
      <c r="A1087" s="48"/>
      <c r="B1087" s="48"/>
      <c r="C1087" s="48">
        <v>4410</v>
      </c>
      <c r="D1087" s="201" t="s">
        <v>57</v>
      </c>
      <c r="E1087" s="77" t="s">
        <v>90</v>
      </c>
      <c r="F1087" s="41">
        <f>G1087+P1087</f>
        <v>150</v>
      </c>
      <c r="G1087" s="42">
        <f>H1087+K1087+L1087+M1087</f>
        <v>150</v>
      </c>
      <c r="H1087" s="43">
        <f>SUM(I1087:J1087)</f>
        <v>150</v>
      </c>
      <c r="I1087" s="43"/>
      <c r="J1087" s="43">
        <v>150</v>
      </c>
      <c r="K1087" s="43"/>
      <c r="L1087" s="43"/>
      <c r="M1087" s="43"/>
      <c r="N1087" s="43"/>
      <c r="O1087" s="56"/>
      <c r="P1087" s="57"/>
      <c r="Q1087" s="43"/>
      <c r="R1087" s="43"/>
      <c r="S1087" s="43"/>
      <c r="T1087" s="43"/>
      <c r="U1087" s="179"/>
      <c r="V1087" s="156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</row>
    <row r="1088" spans="1:84" s="20" customFormat="1" ht="17.100000000000001" customHeight="1" x14ac:dyDescent="0.2">
      <c r="A1088" s="40"/>
      <c r="B1088" s="40"/>
      <c r="C1088" s="48"/>
      <c r="D1088" s="202"/>
      <c r="E1088" s="77" t="s">
        <v>91</v>
      </c>
      <c r="F1088" s="41">
        <f>G1088+P1088</f>
        <v>150</v>
      </c>
      <c r="G1088" s="42">
        <f>H1088+K1088+L1088+M1088</f>
        <v>150</v>
      </c>
      <c r="H1088" s="43">
        <f>SUM(I1088:J1088)</f>
        <v>150</v>
      </c>
      <c r="I1088" s="43"/>
      <c r="J1088" s="43">
        <v>150</v>
      </c>
      <c r="K1088" s="43"/>
      <c r="L1088" s="43"/>
      <c r="M1088" s="43"/>
      <c r="N1088" s="43"/>
      <c r="O1088" s="56"/>
      <c r="P1088" s="42"/>
      <c r="Q1088" s="43"/>
      <c r="R1088" s="43"/>
      <c r="S1088" s="43"/>
      <c r="T1088" s="43"/>
      <c r="U1088" s="177"/>
      <c r="V1088" s="156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</row>
    <row r="1089" spans="1:84" s="20" customFormat="1" ht="17.100000000000001" customHeight="1" x14ac:dyDescent="0.2">
      <c r="A1089" s="40"/>
      <c r="B1089" s="40"/>
      <c r="C1089" s="48"/>
      <c r="D1089" s="202"/>
      <c r="E1089" s="77" t="s">
        <v>92</v>
      </c>
      <c r="F1089" s="41"/>
      <c r="G1089" s="42"/>
      <c r="H1089" s="43"/>
      <c r="I1089" s="43"/>
      <c r="J1089" s="43"/>
      <c r="K1089" s="43"/>
      <c r="L1089" s="43"/>
      <c r="M1089" s="43"/>
      <c r="N1089" s="43"/>
      <c r="O1089" s="56"/>
      <c r="P1089" s="42"/>
      <c r="Q1089" s="43"/>
      <c r="R1089" s="43"/>
      <c r="S1089" s="43"/>
      <c r="T1089" s="43"/>
      <c r="U1089" s="177"/>
      <c r="V1089" s="156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</row>
    <row r="1090" spans="1:84" s="20" customFormat="1" ht="17.100000000000001" customHeight="1" x14ac:dyDescent="0.2">
      <c r="A1090" s="73"/>
      <c r="B1090" s="73"/>
      <c r="C1090" s="44"/>
      <c r="D1090" s="203"/>
      <c r="E1090" s="78" t="s">
        <v>93</v>
      </c>
      <c r="F1090" s="45">
        <f>F1087-F1088+F1089</f>
        <v>0</v>
      </c>
      <c r="G1090" s="46">
        <f>G1087-G1088+G1089</f>
        <v>0</v>
      </c>
      <c r="H1090" s="45">
        <f>H1087-H1088+H1089</f>
        <v>0</v>
      </c>
      <c r="I1090" s="45"/>
      <c r="J1090" s="45">
        <f>J1087-J1088+J1089</f>
        <v>0</v>
      </c>
      <c r="K1090" s="45"/>
      <c r="L1090" s="45"/>
      <c r="M1090" s="45"/>
      <c r="N1090" s="45"/>
      <c r="O1090" s="47"/>
      <c r="P1090" s="46"/>
      <c r="Q1090" s="45"/>
      <c r="R1090" s="45"/>
      <c r="S1090" s="61"/>
      <c r="T1090" s="61"/>
      <c r="U1090" s="178"/>
      <c r="V1090" s="156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</row>
    <row r="1091" spans="1:84" s="10" customFormat="1" ht="18" customHeight="1" x14ac:dyDescent="0.2">
      <c r="A1091" s="48"/>
      <c r="B1091" s="48"/>
      <c r="C1091" s="48">
        <v>4700</v>
      </c>
      <c r="D1091" s="201" t="s">
        <v>60</v>
      </c>
      <c r="E1091" s="77" t="s">
        <v>90</v>
      </c>
      <c r="F1091" s="41">
        <f>G1091+P1091</f>
        <v>1150</v>
      </c>
      <c r="G1091" s="42">
        <f>H1091+K1091+L1091+M1091</f>
        <v>1150</v>
      </c>
      <c r="H1091" s="43">
        <f>SUM(I1091:J1091)</f>
        <v>1150</v>
      </c>
      <c r="I1091" s="43"/>
      <c r="J1091" s="43">
        <v>1150</v>
      </c>
      <c r="K1091" s="43"/>
      <c r="L1091" s="43"/>
      <c r="M1091" s="43"/>
      <c r="N1091" s="43"/>
      <c r="O1091" s="56"/>
      <c r="P1091" s="57"/>
      <c r="Q1091" s="43"/>
      <c r="R1091" s="43"/>
      <c r="S1091" s="43"/>
      <c r="T1091" s="43"/>
      <c r="U1091" s="178"/>
      <c r="V1091" s="156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</row>
    <row r="1092" spans="1:84" s="15" customFormat="1" ht="18" customHeight="1" x14ac:dyDescent="0.2">
      <c r="A1092" s="40"/>
      <c r="B1092" s="40"/>
      <c r="C1092" s="48"/>
      <c r="D1092" s="202"/>
      <c r="E1092" s="77" t="s">
        <v>91</v>
      </c>
      <c r="F1092" s="41">
        <f>G1092+P1092</f>
        <v>500</v>
      </c>
      <c r="G1092" s="42">
        <f>H1092+K1092+L1092+M1092</f>
        <v>500</v>
      </c>
      <c r="H1092" s="43">
        <f>SUM(I1092:J1092)</f>
        <v>500</v>
      </c>
      <c r="I1092" s="43"/>
      <c r="J1092" s="43">
        <v>500</v>
      </c>
      <c r="K1092" s="43"/>
      <c r="L1092" s="43"/>
      <c r="M1092" s="43"/>
      <c r="N1092" s="43"/>
      <c r="O1092" s="56"/>
      <c r="P1092" s="42"/>
      <c r="Q1092" s="43"/>
      <c r="R1092" s="43"/>
      <c r="S1092" s="43"/>
      <c r="T1092" s="43"/>
      <c r="U1092" s="177"/>
      <c r="V1092" s="156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</row>
    <row r="1093" spans="1:84" s="15" customFormat="1" ht="18" customHeight="1" x14ac:dyDescent="0.2">
      <c r="A1093" s="40"/>
      <c r="B1093" s="40"/>
      <c r="C1093" s="48"/>
      <c r="D1093" s="202"/>
      <c r="E1093" s="77" t="s">
        <v>92</v>
      </c>
      <c r="F1093" s="41"/>
      <c r="G1093" s="42"/>
      <c r="H1093" s="43"/>
      <c r="I1093" s="43"/>
      <c r="J1093" s="43"/>
      <c r="K1093" s="43"/>
      <c r="L1093" s="43"/>
      <c r="M1093" s="43"/>
      <c r="N1093" s="43"/>
      <c r="O1093" s="56"/>
      <c r="P1093" s="42"/>
      <c r="Q1093" s="43"/>
      <c r="R1093" s="43"/>
      <c r="S1093" s="43"/>
      <c r="T1093" s="43"/>
      <c r="U1093" s="177"/>
      <c r="V1093" s="156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</row>
    <row r="1094" spans="1:84" s="20" customFormat="1" ht="18" customHeight="1" x14ac:dyDescent="0.2">
      <c r="A1094" s="73"/>
      <c r="B1094" s="73"/>
      <c r="C1094" s="44"/>
      <c r="D1094" s="203"/>
      <c r="E1094" s="78" t="s">
        <v>93</v>
      </c>
      <c r="F1094" s="45">
        <f>F1091-F1092+F1093</f>
        <v>650</v>
      </c>
      <c r="G1094" s="46">
        <f>G1091-G1092+G1093</f>
        <v>650</v>
      </c>
      <c r="H1094" s="45">
        <f>H1091-H1092+H1093</f>
        <v>650</v>
      </c>
      <c r="I1094" s="45"/>
      <c r="J1094" s="45">
        <f>J1091-J1092+J1093</f>
        <v>650</v>
      </c>
      <c r="K1094" s="45"/>
      <c r="L1094" s="45"/>
      <c r="M1094" s="45"/>
      <c r="N1094" s="45"/>
      <c r="O1094" s="47"/>
      <c r="P1094" s="46"/>
      <c r="Q1094" s="45"/>
      <c r="R1094" s="45"/>
      <c r="S1094" s="61"/>
      <c r="T1094" s="61"/>
      <c r="U1094" s="178"/>
      <c r="V1094" s="156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</row>
    <row r="1095" spans="1:84" s="127" customFormat="1" ht="18" customHeight="1" x14ac:dyDescent="0.2">
      <c r="A1095" s="98"/>
      <c r="B1095" s="98"/>
      <c r="C1095" s="198" t="s">
        <v>98</v>
      </c>
      <c r="D1095" s="199"/>
      <c r="E1095" s="199"/>
      <c r="F1095" s="199"/>
      <c r="G1095" s="199"/>
      <c r="H1095" s="199"/>
      <c r="I1095" s="199"/>
      <c r="J1095" s="199"/>
      <c r="K1095" s="199"/>
      <c r="L1095" s="199"/>
      <c r="M1095" s="199"/>
      <c r="N1095" s="199"/>
      <c r="O1095" s="199"/>
      <c r="P1095" s="199"/>
      <c r="Q1095" s="199"/>
      <c r="R1095" s="199"/>
      <c r="S1095" s="199"/>
      <c r="T1095" s="200"/>
      <c r="U1095" s="182"/>
      <c r="V1095" s="157"/>
    </row>
    <row r="1096" spans="1:84" s="127" customFormat="1" ht="18" customHeight="1" x14ac:dyDescent="0.2">
      <c r="A1096" s="98"/>
      <c r="B1096" s="40"/>
      <c r="C1096" s="192" t="s">
        <v>294</v>
      </c>
      <c r="D1096" s="193"/>
      <c r="E1096" s="193"/>
      <c r="F1096" s="193"/>
      <c r="G1096" s="193"/>
      <c r="H1096" s="193"/>
      <c r="I1096" s="193"/>
      <c r="J1096" s="193"/>
      <c r="K1096" s="193"/>
      <c r="L1096" s="193"/>
      <c r="M1096" s="193"/>
      <c r="N1096" s="193"/>
      <c r="O1096" s="193"/>
      <c r="P1096" s="193"/>
      <c r="Q1096" s="193"/>
      <c r="R1096" s="193"/>
      <c r="S1096" s="193"/>
      <c r="T1096" s="194"/>
      <c r="U1096" s="182"/>
      <c r="V1096" s="157"/>
    </row>
    <row r="1097" spans="1:84" s="127" customFormat="1" ht="18" customHeight="1" x14ac:dyDescent="0.2">
      <c r="A1097" s="98"/>
      <c r="B1097" s="40"/>
      <c r="C1097" s="192" t="s">
        <v>295</v>
      </c>
      <c r="D1097" s="193"/>
      <c r="E1097" s="193"/>
      <c r="F1097" s="193"/>
      <c r="G1097" s="193"/>
      <c r="H1097" s="193"/>
      <c r="I1097" s="193"/>
      <c r="J1097" s="193"/>
      <c r="K1097" s="193"/>
      <c r="L1097" s="193"/>
      <c r="M1097" s="193"/>
      <c r="N1097" s="193"/>
      <c r="O1097" s="193"/>
      <c r="P1097" s="193"/>
      <c r="Q1097" s="193"/>
      <c r="R1097" s="193"/>
      <c r="S1097" s="193"/>
      <c r="T1097" s="194"/>
      <c r="U1097" s="182"/>
      <c r="V1097" s="157"/>
    </row>
    <row r="1098" spans="1:84" s="127" customFormat="1" ht="18" customHeight="1" x14ac:dyDescent="0.2">
      <c r="A1098" s="98"/>
      <c r="B1098" s="40"/>
      <c r="C1098" s="192" t="s">
        <v>296</v>
      </c>
      <c r="D1098" s="193"/>
      <c r="E1098" s="193"/>
      <c r="F1098" s="193"/>
      <c r="G1098" s="193"/>
      <c r="H1098" s="193"/>
      <c r="I1098" s="193"/>
      <c r="J1098" s="193"/>
      <c r="K1098" s="193"/>
      <c r="L1098" s="193"/>
      <c r="M1098" s="193"/>
      <c r="N1098" s="193"/>
      <c r="O1098" s="193"/>
      <c r="P1098" s="193"/>
      <c r="Q1098" s="193"/>
      <c r="R1098" s="193"/>
      <c r="S1098" s="193"/>
      <c r="T1098" s="194"/>
      <c r="U1098" s="182"/>
      <c r="V1098" s="157"/>
    </row>
    <row r="1099" spans="1:84" s="127" customFormat="1" ht="18" customHeight="1" x14ac:dyDescent="0.2">
      <c r="A1099" s="98"/>
      <c r="B1099" s="40"/>
      <c r="C1099" s="192" t="s">
        <v>297</v>
      </c>
      <c r="D1099" s="193"/>
      <c r="E1099" s="193"/>
      <c r="F1099" s="193"/>
      <c r="G1099" s="193"/>
      <c r="H1099" s="193"/>
      <c r="I1099" s="193"/>
      <c r="J1099" s="193"/>
      <c r="K1099" s="193"/>
      <c r="L1099" s="193"/>
      <c r="M1099" s="193"/>
      <c r="N1099" s="193"/>
      <c r="O1099" s="193"/>
      <c r="P1099" s="193"/>
      <c r="Q1099" s="193"/>
      <c r="R1099" s="193"/>
      <c r="S1099" s="193"/>
      <c r="T1099" s="194"/>
      <c r="U1099" s="182"/>
      <c r="V1099" s="157"/>
    </row>
    <row r="1100" spans="1:84" s="127" customFormat="1" ht="18" customHeight="1" x14ac:dyDescent="0.2">
      <c r="A1100" s="98"/>
      <c r="B1100" s="40"/>
      <c r="C1100" s="192" t="s">
        <v>298</v>
      </c>
      <c r="D1100" s="193"/>
      <c r="E1100" s="193"/>
      <c r="F1100" s="193"/>
      <c r="G1100" s="193"/>
      <c r="H1100" s="193"/>
      <c r="I1100" s="193"/>
      <c r="J1100" s="193"/>
      <c r="K1100" s="193"/>
      <c r="L1100" s="193"/>
      <c r="M1100" s="193"/>
      <c r="N1100" s="193"/>
      <c r="O1100" s="193"/>
      <c r="P1100" s="193"/>
      <c r="Q1100" s="193"/>
      <c r="R1100" s="193"/>
      <c r="S1100" s="193"/>
      <c r="T1100" s="194"/>
      <c r="U1100" s="182"/>
      <c r="V1100" s="157"/>
    </row>
    <row r="1101" spans="1:84" s="127" customFormat="1" ht="18" customHeight="1" x14ac:dyDescent="0.2">
      <c r="A1101" s="98"/>
      <c r="B1101" s="40"/>
      <c r="C1101" s="192" t="s">
        <v>254</v>
      </c>
      <c r="D1101" s="193"/>
      <c r="E1101" s="193"/>
      <c r="F1101" s="193"/>
      <c r="G1101" s="193"/>
      <c r="H1101" s="193"/>
      <c r="I1101" s="193"/>
      <c r="J1101" s="193"/>
      <c r="K1101" s="193"/>
      <c r="L1101" s="193"/>
      <c r="M1101" s="193"/>
      <c r="N1101" s="193"/>
      <c r="O1101" s="193"/>
      <c r="P1101" s="193"/>
      <c r="Q1101" s="193"/>
      <c r="R1101" s="193"/>
      <c r="S1101" s="193"/>
      <c r="T1101" s="194"/>
      <c r="U1101" s="182"/>
      <c r="V1101" s="157"/>
    </row>
    <row r="1102" spans="1:84" s="127" customFormat="1" ht="18" customHeight="1" x14ac:dyDescent="0.2">
      <c r="A1102" s="98"/>
      <c r="B1102" s="40"/>
      <c r="C1102" s="192" t="s">
        <v>299</v>
      </c>
      <c r="D1102" s="193"/>
      <c r="E1102" s="193"/>
      <c r="F1102" s="193"/>
      <c r="G1102" s="193"/>
      <c r="H1102" s="193"/>
      <c r="I1102" s="193"/>
      <c r="J1102" s="193"/>
      <c r="K1102" s="193"/>
      <c r="L1102" s="193"/>
      <c r="M1102" s="193"/>
      <c r="N1102" s="193"/>
      <c r="O1102" s="193"/>
      <c r="P1102" s="193"/>
      <c r="Q1102" s="193"/>
      <c r="R1102" s="193"/>
      <c r="S1102" s="193"/>
      <c r="T1102" s="194"/>
      <c r="U1102" s="182"/>
      <c r="V1102" s="157"/>
    </row>
    <row r="1103" spans="1:84" s="127" customFormat="1" ht="18" customHeight="1" x14ac:dyDescent="0.2">
      <c r="A1103" s="98"/>
      <c r="B1103" s="40"/>
      <c r="C1103" s="192" t="s">
        <v>300</v>
      </c>
      <c r="D1103" s="193"/>
      <c r="E1103" s="193"/>
      <c r="F1103" s="193"/>
      <c r="G1103" s="193"/>
      <c r="H1103" s="193"/>
      <c r="I1103" s="193"/>
      <c r="J1103" s="193"/>
      <c r="K1103" s="193"/>
      <c r="L1103" s="193"/>
      <c r="M1103" s="193"/>
      <c r="N1103" s="193"/>
      <c r="O1103" s="193"/>
      <c r="P1103" s="193"/>
      <c r="Q1103" s="193"/>
      <c r="R1103" s="193"/>
      <c r="S1103" s="193"/>
      <c r="T1103" s="194"/>
      <c r="U1103" s="182"/>
      <c r="V1103" s="157"/>
    </row>
    <row r="1104" spans="1:84" s="127" customFormat="1" ht="18" customHeight="1" x14ac:dyDescent="0.2">
      <c r="A1104" s="98"/>
      <c r="B1104" s="40"/>
      <c r="C1104" s="195" t="s">
        <v>301</v>
      </c>
      <c r="D1104" s="196"/>
      <c r="E1104" s="196"/>
      <c r="F1104" s="196"/>
      <c r="G1104" s="196"/>
      <c r="H1104" s="196"/>
      <c r="I1104" s="196"/>
      <c r="J1104" s="196"/>
      <c r="K1104" s="196"/>
      <c r="L1104" s="196"/>
      <c r="M1104" s="196"/>
      <c r="N1104" s="196"/>
      <c r="O1104" s="196"/>
      <c r="P1104" s="196"/>
      <c r="Q1104" s="196"/>
      <c r="R1104" s="196"/>
      <c r="S1104" s="196"/>
      <c r="T1104" s="197"/>
      <c r="U1104" s="182"/>
      <c r="V1104" s="157"/>
    </row>
    <row r="1105" spans="1:84" s="9" customFormat="1" ht="18" customHeight="1" x14ac:dyDescent="0.2">
      <c r="A1105" s="40"/>
      <c r="B1105" s="49">
        <v>85508</v>
      </c>
      <c r="C1105" s="50"/>
      <c r="D1105" s="204" t="s">
        <v>129</v>
      </c>
      <c r="E1105" s="77" t="s">
        <v>90</v>
      </c>
      <c r="F1105" s="41">
        <f>G1105+P1105</f>
        <v>542376</v>
      </c>
      <c r="G1105" s="42">
        <f>H1105+K1105+L1105+M1105</f>
        <v>542376</v>
      </c>
      <c r="H1105" s="43">
        <f>SUM(I1105:J1105)</f>
        <v>542376</v>
      </c>
      <c r="I1105" s="54"/>
      <c r="J1105" s="39">
        <f>J1109</f>
        <v>542376</v>
      </c>
      <c r="K1105" s="54"/>
      <c r="L1105" s="54"/>
      <c r="M1105" s="54"/>
      <c r="N1105" s="54"/>
      <c r="O1105" s="55"/>
      <c r="P1105" s="59"/>
      <c r="Q1105" s="54"/>
      <c r="R1105" s="54"/>
      <c r="S1105" s="54"/>
      <c r="T1105" s="54"/>
      <c r="U1105" s="184"/>
      <c r="V1105" s="156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</row>
    <row r="1106" spans="1:84" s="15" customFormat="1" ht="18" customHeight="1" x14ac:dyDescent="0.2">
      <c r="A1106" s="40"/>
      <c r="B1106" s="40"/>
      <c r="C1106" s="48"/>
      <c r="D1106" s="205"/>
      <c r="E1106" s="77" t="s">
        <v>91</v>
      </c>
      <c r="F1106" s="41"/>
      <c r="G1106" s="42"/>
      <c r="H1106" s="43"/>
      <c r="I1106" s="128"/>
      <c r="J1106" s="43"/>
      <c r="K1106" s="128"/>
      <c r="L1106" s="128"/>
      <c r="M1106" s="128"/>
      <c r="N1106" s="128"/>
      <c r="O1106" s="89"/>
      <c r="P1106" s="57"/>
      <c r="Q1106" s="128"/>
      <c r="R1106" s="128"/>
      <c r="S1106" s="128"/>
      <c r="T1106" s="128"/>
      <c r="U1106" s="180"/>
      <c r="V1106" s="15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</row>
    <row r="1107" spans="1:84" s="15" customFormat="1" ht="18" customHeight="1" x14ac:dyDescent="0.2">
      <c r="A1107" s="40"/>
      <c r="B1107" s="40"/>
      <c r="C1107" s="48"/>
      <c r="D1107" s="205"/>
      <c r="E1107" s="77" t="s">
        <v>92</v>
      </c>
      <c r="F1107" s="41">
        <f>G1107+P1107</f>
        <v>23624</v>
      </c>
      <c r="G1107" s="42">
        <f>H1107+K1107+L1107+M1107</f>
        <v>23624</v>
      </c>
      <c r="H1107" s="43">
        <f>SUM(I1107:J1107)</f>
        <v>23624</v>
      </c>
      <c r="I1107" s="128"/>
      <c r="J1107" s="43">
        <f>J1111</f>
        <v>23624</v>
      </c>
      <c r="K1107" s="128"/>
      <c r="L1107" s="128"/>
      <c r="M1107" s="128"/>
      <c r="N1107" s="128"/>
      <c r="O1107" s="89"/>
      <c r="P1107" s="57"/>
      <c r="Q1107" s="128"/>
      <c r="R1107" s="128"/>
      <c r="S1107" s="128"/>
      <c r="T1107" s="128"/>
      <c r="U1107" s="180"/>
      <c r="V1107" s="156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</row>
    <row r="1108" spans="1:84" s="20" customFormat="1" ht="18" customHeight="1" x14ac:dyDescent="0.2">
      <c r="A1108" s="73"/>
      <c r="B1108" s="73"/>
      <c r="C1108" s="44"/>
      <c r="D1108" s="206"/>
      <c r="E1108" s="78" t="s">
        <v>93</v>
      </c>
      <c r="F1108" s="45">
        <f>F1105-F1106+F1107</f>
        <v>566000</v>
      </c>
      <c r="G1108" s="46">
        <f>G1105-G1106+G1107</f>
        <v>566000</v>
      </c>
      <c r="H1108" s="45">
        <f>H1105-H1106+H1107</f>
        <v>566000</v>
      </c>
      <c r="I1108" s="45"/>
      <c r="J1108" s="45">
        <f>J1105-J1106+J1107</f>
        <v>566000</v>
      </c>
      <c r="K1108" s="45"/>
      <c r="L1108" s="45"/>
      <c r="M1108" s="45"/>
      <c r="N1108" s="45"/>
      <c r="O1108" s="47"/>
      <c r="P1108" s="46"/>
      <c r="Q1108" s="45"/>
      <c r="R1108" s="45"/>
      <c r="S1108" s="61"/>
      <c r="T1108" s="61"/>
      <c r="U1108" s="178"/>
      <c r="V1108" s="156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</row>
    <row r="1109" spans="1:84" s="10" customFormat="1" ht="20.25" customHeight="1" x14ac:dyDescent="0.2">
      <c r="A1109" s="48"/>
      <c r="B1109" s="48"/>
      <c r="C1109" s="48">
        <v>4330</v>
      </c>
      <c r="D1109" s="201" t="s">
        <v>86</v>
      </c>
      <c r="E1109" s="77" t="s">
        <v>90</v>
      </c>
      <c r="F1109" s="41">
        <f>G1109+P1109</f>
        <v>542376</v>
      </c>
      <c r="G1109" s="42">
        <f>H1109+K1109+L1109+M1109</f>
        <v>542376</v>
      </c>
      <c r="H1109" s="43">
        <f>SUM(I1109:J1109)</f>
        <v>542376</v>
      </c>
      <c r="I1109" s="43"/>
      <c r="J1109" s="43">
        <v>542376</v>
      </c>
      <c r="K1109" s="43"/>
      <c r="L1109" s="43"/>
      <c r="M1109" s="43"/>
      <c r="N1109" s="43"/>
      <c r="O1109" s="56"/>
      <c r="P1109" s="57"/>
      <c r="Q1109" s="43"/>
      <c r="R1109" s="43"/>
      <c r="S1109" s="43"/>
      <c r="T1109" s="43"/>
      <c r="U1109" s="178"/>
      <c r="V1109" s="156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</row>
    <row r="1110" spans="1:84" s="15" customFormat="1" ht="20.25" customHeight="1" x14ac:dyDescent="0.2">
      <c r="A1110" s="40"/>
      <c r="B1110" s="40"/>
      <c r="C1110" s="48"/>
      <c r="D1110" s="202"/>
      <c r="E1110" s="77" t="s">
        <v>91</v>
      </c>
      <c r="F1110" s="41"/>
      <c r="G1110" s="42"/>
      <c r="H1110" s="43"/>
      <c r="I1110" s="43"/>
      <c r="J1110" s="43"/>
      <c r="K1110" s="43"/>
      <c r="L1110" s="43"/>
      <c r="M1110" s="43"/>
      <c r="N1110" s="43"/>
      <c r="O1110" s="56"/>
      <c r="P1110" s="42"/>
      <c r="Q1110" s="43"/>
      <c r="R1110" s="43"/>
      <c r="S1110" s="43"/>
      <c r="T1110" s="43"/>
      <c r="U1110" s="177"/>
      <c r="V1110" s="156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</row>
    <row r="1111" spans="1:84" s="15" customFormat="1" ht="20.25" customHeight="1" x14ac:dyDescent="0.2">
      <c r="A1111" s="40"/>
      <c r="B1111" s="40"/>
      <c r="C1111" s="48"/>
      <c r="D1111" s="202"/>
      <c r="E1111" s="77" t="s">
        <v>92</v>
      </c>
      <c r="F1111" s="41">
        <f>G1111+P1111</f>
        <v>23624</v>
      </c>
      <c r="G1111" s="42">
        <f>H1111+K1111+L1111+M1111</f>
        <v>23624</v>
      </c>
      <c r="H1111" s="43">
        <f>SUM(I1111:J1111)</f>
        <v>23624</v>
      </c>
      <c r="I1111" s="43"/>
      <c r="J1111" s="43">
        <v>23624</v>
      </c>
      <c r="K1111" s="43"/>
      <c r="L1111" s="43"/>
      <c r="M1111" s="43"/>
      <c r="N1111" s="43"/>
      <c r="O1111" s="56"/>
      <c r="P1111" s="42"/>
      <c r="Q1111" s="43"/>
      <c r="R1111" s="43"/>
      <c r="S1111" s="43"/>
      <c r="T1111" s="43"/>
      <c r="U1111" s="177"/>
      <c r="V1111" s="156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</row>
    <row r="1112" spans="1:84" s="20" customFormat="1" ht="20.25" customHeight="1" x14ac:dyDescent="0.2">
      <c r="A1112" s="73"/>
      <c r="B1112" s="48"/>
      <c r="C1112" s="44"/>
      <c r="D1112" s="203"/>
      <c r="E1112" s="78" t="s">
        <v>93</v>
      </c>
      <c r="F1112" s="45">
        <f>F1109-F1110+F1111</f>
        <v>566000</v>
      </c>
      <c r="G1112" s="46">
        <f>G1109-G1110+G1111</f>
        <v>566000</v>
      </c>
      <c r="H1112" s="45">
        <f>H1109-H1110+H1111</f>
        <v>566000</v>
      </c>
      <c r="I1112" s="45"/>
      <c r="J1112" s="45">
        <f>J1109-J1110+J1111</f>
        <v>566000</v>
      </c>
      <c r="K1112" s="45"/>
      <c r="L1112" s="45"/>
      <c r="M1112" s="45"/>
      <c r="N1112" s="45"/>
      <c r="O1112" s="47"/>
      <c r="P1112" s="46"/>
      <c r="Q1112" s="45"/>
      <c r="R1112" s="45"/>
      <c r="S1112" s="61"/>
      <c r="T1112" s="61"/>
      <c r="U1112" s="178"/>
      <c r="V1112" s="156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</row>
    <row r="1113" spans="1:84" s="127" customFormat="1" ht="16.5" customHeight="1" x14ac:dyDescent="0.2">
      <c r="A1113" s="98"/>
      <c r="B1113" s="40"/>
      <c r="C1113" s="198" t="s">
        <v>98</v>
      </c>
      <c r="D1113" s="199"/>
      <c r="E1113" s="199"/>
      <c r="F1113" s="199"/>
      <c r="G1113" s="199"/>
      <c r="H1113" s="199"/>
      <c r="I1113" s="199"/>
      <c r="J1113" s="199"/>
      <c r="K1113" s="199"/>
      <c r="L1113" s="199"/>
      <c r="M1113" s="199"/>
      <c r="N1113" s="199"/>
      <c r="O1113" s="199"/>
      <c r="P1113" s="199"/>
      <c r="Q1113" s="199"/>
      <c r="R1113" s="199"/>
      <c r="S1113" s="199"/>
      <c r="T1113" s="200"/>
      <c r="U1113" s="182"/>
      <c r="V1113" s="157"/>
    </row>
    <row r="1114" spans="1:84" s="127" customFormat="1" ht="16.5" customHeight="1" x14ac:dyDescent="0.2">
      <c r="A1114" s="98"/>
      <c r="B1114" s="40"/>
      <c r="C1114" s="192" t="s">
        <v>282</v>
      </c>
      <c r="D1114" s="193"/>
      <c r="E1114" s="193"/>
      <c r="F1114" s="193"/>
      <c r="G1114" s="193"/>
      <c r="H1114" s="193"/>
      <c r="I1114" s="193"/>
      <c r="J1114" s="193"/>
      <c r="K1114" s="193"/>
      <c r="L1114" s="193"/>
      <c r="M1114" s="193"/>
      <c r="N1114" s="193"/>
      <c r="O1114" s="193"/>
      <c r="P1114" s="193"/>
      <c r="Q1114" s="193"/>
      <c r="R1114" s="193"/>
      <c r="S1114" s="193"/>
      <c r="T1114" s="194"/>
      <c r="U1114" s="182"/>
      <c r="V1114" s="157"/>
    </row>
    <row r="1115" spans="1:84" s="127" customFormat="1" ht="30" customHeight="1" x14ac:dyDescent="0.2">
      <c r="A1115" s="98"/>
      <c r="B1115" s="40"/>
      <c r="C1115" s="195" t="s">
        <v>285</v>
      </c>
      <c r="D1115" s="196"/>
      <c r="E1115" s="196"/>
      <c r="F1115" s="196"/>
      <c r="G1115" s="196"/>
      <c r="H1115" s="196"/>
      <c r="I1115" s="196"/>
      <c r="J1115" s="196"/>
      <c r="K1115" s="196"/>
      <c r="L1115" s="196"/>
      <c r="M1115" s="196"/>
      <c r="N1115" s="196"/>
      <c r="O1115" s="196"/>
      <c r="P1115" s="196"/>
      <c r="Q1115" s="196"/>
      <c r="R1115" s="196"/>
      <c r="S1115" s="196"/>
      <c r="T1115" s="197"/>
      <c r="U1115" s="182"/>
      <c r="V1115" s="157"/>
    </row>
    <row r="1116" spans="1:84" s="1" customFormat="1" ht="18" customHeight="1" x14ac:dyDescent="0.2">
      <c r="A1116" s="51">
        <v>900</v>
      </c>
      <c r="B1116" s="51"/>
      <c r="C1116" s="116"/>
      <c r="D1116" s="207" t="s">
        <v>14</v>
      </c>
      <c r="E1116" s="81" t="s">
        <v>90</v>
      </c>
      <c r="F1116" s="63">
        <f>G1116+P1116</f>
        <v>21469036</v>
      </c>
      <c r="G1116" s="29">
        <f>H1116+K1116+L1116+M1116</f>
        <v>13315608.640000001</v>
      </c>
      <c r="H1116" s="30">
        <f>SUM(I1116:J1116)</f>
        <v>13205542</v>
      </c>
      <c r="I1116" s="30"/>
      <c r="J1116" s="30">
        <v>13205542</v>
      </c>
      <c r="K1116" s="30"/>
      <c r="L1116" s="30"/>
      <c r="M1116" s="30">
        <v>110066.64</v>
      </c>
      <c r="N1116" s="52"/>
      <c r="O1116" s="147"/>
      <c r="P1116" s="29">
        <f>Q1116+S1116+T1116</f>
        <v>8153427.3600000003</v>
      </c>
      <c r="Q1116" s="30">
        <v>7573257.3600000003</v>
      </c>
      <c r="R1116" s="30">
        <v>4807887.3600000003</v>
      </c>
      <c r="S1116" s="30">
        <v>170</v>
      </c>
      <c r="T1116" s="30">
        <v>580000</v>
      </c>
      <c r="U1116" s="177"/>
      <c r="V1116" s="15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</row>
    <row r="1117" spans="1:84" s="15" customFormat="1" ht="18" customHeight="1" x14ac:dyDescent="0.2">
      <c r="A1117" s="27"/>
      <c r="B1117" s="27"/>
      <c r="C1117" s="72"/>
      <c r="D1117" s="208"/>
      <c r="E1117" s="75" t="s">
        <v>91</v>
      </c>
      <c r="F1117" s="28">
        <f>G1117+P1117</f>
        <v>100719</v>
      </c>
      <c r="G1117" s="31">
        <f>H1117+K1117+L1117+M1117</f>
        <v>100719</v>
      </c>
      <c r="H1117" s="32">
        <f>SUM(I1117:J1117)</f>
        <v>100719</v>
      </c>
      <c r="I1117" s="32"/>
      <c r="J1117" s="32">
        <f>J1121+J1137+J1148+J1164+J1180+J1191+J1202</f>
        <v>100719</v>
      </c>
      <c r="K1117" s="32"/>
      <c r="L1117" s="32"/>
      <c r="M1117" s="32"/>
      <c r="N1117" s="53"/>
      <c r="O1117" s="148"/>
      <c r="P1117" s="31"/>
      <c r="Q1117" s="32"/>
      <c r="R1117" s="32"/>
      <c r="S1117" s="32"/>
      <c r="T1117" s="32"/>
      <c r="U1117" s="180"/>
      <c r="V1117" s="156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</row>
    <row r="1118" spans="1:84" s="15" customFormat="1" ht="18" customHeight="1" x14ac:dyDescent="0.2">
      <c r="A1118" s="27"/>
      <c r="B1118" s="27"/>
      <c r="C1118" s="72"/>
      <c r="D1118" s="208"/>
      <c r="E1118" s="75" t="s">
        <v>92</v>
      </c>
      <c r="F1118" s="28">
        <f>G1118+P1118</f>
        <v>2003916</v>
      </c>
      <c r="G1118" s="31">
        <f>H1118+K1118+L1118+M1118</f>
        <v>1700000</v>
      </c>
      <c r="H1118" s="32">
        <f>SUM(I1118:J1118)</f>
        <v>1700000</v>
      </c>
      <c r="I1118" s="32"/>
      <c r="J1118" s="32">
        <f>J1122+J1138+J1149+J1165+J1181+J1203</f>
        <v>1700000</v>
      </c>
      <c r="K1118" s="32"/>
      <c r="L1118" s="32"/>
      <c r="M1118" s="32"/>
      <c r="N1118" s="53"/>
      <c r="O1118" s="148"/>
      <c r="P1118" s="31">
        <f>Q1118+S1118+T1118</f>
        <v>303916</v>
      </c>
      <c r="Q1118" s="32"/>
      <c r="R1118" s="32"/>
      <c r="S1118" s="32"/>
      <c r="T1118" s="32">
        <f>T1122+T1138+T1149+T1165+T1181+T1203</f>
        <v>303916</v>
      </c>
      <c r="U1118" s="180"/>
      <c r="V1118" s="156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</row>
    <row r="1119" spans="1:84" s="20" customFormat="1" ht="18" customHeight="1" x14ac:dyDescent="0.2">
      <c r="A1119" s="72"/>
      <c r="B1119" s="72"/>
      <c r="C1119" s="33"/>
      <c r="D1119" s="209"/>
      <c r="E1119" s="76" t="s">
        <v>93</v>
      </c>
      <c r="F1119" s="34">
        <f t="shared" ref="F1119:T1119" si="54">F1116-F1117+F1118</f>
        <v>23372233</v>
      </c>
      <c r="G1119" s="99">
        <f t="shared" si="54"/>
        <v>14914889.640000001</v>
      </c>
      <c r="H1119" s="34">
        <f t="shared" si="54"/>
        <v>14804823</v>
      </c>
      <c r="I1119" s="34"/>
      <c r="J1119" s="87">
        <f t="shared" si="54"/>
        <v>14804823</v>
      </c>
      <c r="K1119" s="34"/>
      <c r="L1119" s="34"/>
      <c r="M1119" s="34">
        <f t="shared" si="54"/>
        <v>110066.64</v>
      </c>
      <c r="N1119" s="34"/>
      <c r="O1119" s="36"/>
      <c r="P1119" s="35">
        <f t="shared" si="54"/>
        <v>8457343.3599999994</v>
      </c>
      <c r="Q1119" s="34">
        <f t="shared" si="54"/>
        <v>7573257.3600000003</v>
      </c>
      <c r="R1119" s="87">
        <f t="shared" si="54"/>
        <v>4807887.3600000003</v>
      </c>
      <c r="S1119" s="87">
        <f t="shared" si="54"/>
        <v>170</v>
      </c>
      <c r="T1119" s="87">
        <f t="shared" si="54"/>
        <v>883916</v>
      </c>
      <c r="U1119" s="178"/>
      <c r="V1119" s="156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</row>
    <row r="1120" spans="1:84" s="1" customFormat="1" ht="17.100000000000001" customHeight="1" x14ac:dyDescent="0.2">
      <c r="A1120" s="40"/>
      <c r="B1120" s="49">
        <v>90001</v>
      </c>
      <c r="C1120" s="50"/>
      <c r="D1120" s="204" t="s">
        <v>19</v>
      </c>
      <c r="E1120" s="77" t="s">
        <v>90</v>
      </c>
      <c r="F1120" s="37">
        <f>G1120+P1120</f>
        <v>863000</v>
      </c>
      <c r="G1120" s="38">
        <f>H1120+K1120+L1120+M1120</f>
        <v>708000</v>
      </c>
      <c r="H1120" s="39">
        <f>SUM(I1120:J1120)</f>
        <v>708000</v>
      </c>
      <c r="I1120" s="39"/>
      <c r="J1120" s="39">
        <v>708000</v>
      </c>
      <c r="K1120" s="54"/>
      <c r="L1120" s="54"/>
      <c r="M1120" s="54"/>
      <c r="N1120" s="54"/>
      <c r="O1120" s="55"/>
      <c r="P1120" s="38">
        <f>Q1120+S1120+T1120</f>
        <v>155000</v>
      </c>
      <c r="Q1120" s="39">
        <v>155000</v>
      </c>
      <c r="R1120" s="54"/>
      <c r="S1120" s="54"/>
      <c r="T1120" s="54"/>
      <c r="U1120" s="178"/>
      <c r="V1120" s="156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</row>
    <row r="1121" spans="1:84" s="15" customFormat="1" ht="17.100000000000001" customHeight="1" x14ac:dyDescent="0.2">
      <c r="A1121" s="40"/>
      <c r="B1121" s="40"/>
      <c r="C1121" s="48"/>
      <c r="D1121" s="205"/>
      <c r="E1121" s="77" t="s">
        <v>91</v>
      </c>
      <c r="F1121" s="41">
        <f>G1121+P1121</f>
        <v>23719</v>
      </c>
      <c r="G1121" s="42">
        <f>H1121+K1121+L1121+M1121</f>
        <v>23719</v>
      </c>
      <c r="H1121" s="43">
        <f>SUM(I1121:J1121)</f>
        <v>23719</v>
      </c>
      <c r="I1121" s="43"/>
      <c r="J1121" s="43">
        <f>J1125+J1129</f>
        <v>23719</v>
      </c>
      <c r="K1121" s="128"/>
      <c r="L1121" s="128"/>
      <c r="M1121" s="128"/>
      <c r="N1121" s="128"/>
      <c r="O1121" s="89"/>
      <c r="P1121" s="42"/>
      <c r="Q1121" s="43"/>
      <c r="R1121" s="128"/>
      <c r="S1121" s="128"/>
      <c r="T1121" s="128"/>
      <c r="U1121" s="180"/>
      <c r="V1121" s="156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</row>
    <row r="1122" spans="1:84" s="15" customFormat="1" ht="17.100000000000001" customHeight="1" x14ac:dyDescent="0.2">
      <c r="A1122" s="40"/>
      <c r="B1122" s="40"/>
      <c r="C1122" s="48"/>
      <c r="D1122" s="205"/>
      <c r="E1122" s="77" t="s">
        <v>92</v>
      </c>
      <c r="F1122" s="41"/>
      <c r="G1122" s="42"/>
      <c r="H1122" s="43"/>
      <c r="I1122" s="43"/>
      <c r="J1122" s="43"/>
      <c r="K1122" s="128"/>
      <c r="L1122" s="128"/>
      <c r="M1122" s="128"/>
      <c r="N1122" s="128"/>
      <c r="O1122" s="89"/>
      <c r="P1122" s="42"/>
      <c r="Q1122" s="43"/>
      <c r="R1122" s="128"/>
      <c r="S1122" s="128"/>
      <c r="T1122" s="128"/>
      <c r="U1122" s="180"/>
      <c r="V1122" s="156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</row>
    <row r="1123" spans="1:84" s="20" customFormat="1" ht="17.100000000000001" customHeight="1" x14ac:dyDescent="0.2">
      <c r="A1123" s="73"/>
      <c r="B1123" s="73"/>
      <c r="C1123" s="44"/>
      <c r="D1123" s="206"/>
      <c r="E1123" s="78" t="s">
        <v>93</v>
      </c>
      <c r="F1123" s="45">
        <f>F1120-F1121+F1122</f>
        <v>839281</v>
      </c>
      <c r="G1123" s="62">
        <f>G1120-G1121+G1122</f>
        <v>684281</v>
      </c>
      <c r="H1123" s="45">
        <f>H1120-H1121+H1122</f>
        <v>684281</v>
      </c>
      <c r="I1123" s="45"/>
      <c r="J1123" s="61">
        <f>J1120-J1121+J1122</f>
        <v>684281</v>
      </c>
      <c r="K1123" s="45"/>
      <c r="L1123" s="45"/>
      <c r="M1123" s="45"/>
      <c r="N1123" s="45"/>
      <c r="O1123" s="47"/>
      <c r="P1123" s="46">
        <f>P1120-P1121+P1122</f>
        <v>155000</v>
      </c>
      <c r="Q1123" s="45">
        <f>Q1120-Q1121+Q1122</f>
        <v>155000</v>
      </c>
      <c r="R1123" s="45"/>
      <c r="S1123" s="61"/>
      <c r="T1123" s="61"/>
      <c r="U1123" s="178"/>
      <c r="V1123" s="156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</row>
    <row r="1124" spans="1:84" s="1" customFormat="1" ht="17.100000000000001" customHeight="1" x14ac:dyDescent="0.2">
      <c r="A1124" s="48"/>
      <c r="B1124" s="48"/>
      <c r="C1124" s="48">
        <v>4300</v>
      </c>
      <c r="D1124" s="201" t="s">
        <v>48</v>
      </c>
      <c r="E1124" s="77" t="s">
        <v>90</v>
      </c>
      <c r="F1124" s="41">
        <f>G1124+P1124</f>
        <v>690000</v>
      </c>
      <c r="G1124" s="42">
        <f>H1124+K1124+L1124+M1124</f>
        <v>690000</v>
      </c>
      <c r="H1124" s="43">
        <f>SUM(I1124:J1124)</f>
        <v>690000</v>
      </c>
      <c r="I1124" s="43"/>
      <c r="J1124" s="43">
        <v>690000</v>
      </c>
      <c r="K1124" s="43"/>
      <c r="L1124" s="43"/>
      <c r="M1124" s="43"/>
      <c r="N1124" s="43"/>
      <c r="O1124" s="56"/>
      <c r="P1124" s="57"/>
      <c r="Q1124" s="43"/>
      <c r="R1124" s="43"/>
      <c r="S1124" s="43"/>
      <c r="T1124" s="43"/>
      <c r="U1124" s="178"/>
      <c r="V1124" s="156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</row>
    <row r="1125" spans="1:84" s="16" customFormat="1" ht="17.100000000000001" customHeight="1" x14ac:dyDescent="0.2">
      <c r="A1125" s="40"/>
      <c r="B1125" s="40"/>
      <c r="C1125" s="48"/>
      <c r="D1125" s="202"/>
      <c r="E1125" s="77" t="s">
        <v>91</v>
      </c>
      <c r="F1125" s="41">
        <f>G1125+P1125</f>
        <v>15719</v>
      </c>
      <c r="G1125" s="42">
        <f>H1125+K1125+L1125+M1125</f>
        <v>15719</v>
      </c>
      <c r="H1125" s="43">
        <f>SUM(I1125:J1125)</f>
        <v>15719</v>
      </c>
      <c r="I1125" s="43"/>
      <c r="J1125" s="43">
        <v>15719</v>
      </c>
      <c r="K1125" s="43"/>
      <c r="L1125" s="43"/>
      <c r="M1125" s="43"/>
      <c r="N1125" s="43"/>
      <c r="O1125" s="56"/>
      <c r="P1125" s="42"/>
      <c r="Q1125" s="43"/>
      <c r="R1125" s="43"/>
      <c r="S1125" s="43"/>
      <c r="T1125" s="43"/>
      <c r="U1125" s="177"/>
      <c r="V1125" s="156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</row>
    <row r="1126" spans="1:84" s="16" customFormat="1" ht="17.100000000000001" customHeight="1" x14ac:dyDescent="0.2">
      <c r="A1126" s="40"/>
      <c r="B1126" s="40"/>
      <c r="C1126" s="48"/>
      <c r="D1126" s="202"/>
      <c r="E1126" s="77" t="s">
        <v>92</v>
      </c>
      <c r="F1126" s="41"/>
      <c r="G1126" s="42"/>
      <c r="H1126" s="43"/>
      <c r="I1126" s="43"/>
      <c r="J1126" s="43"/>
      <c r="K1126" s="43"/>
      <c r="L1126" s="43"/>
      <c r="M1126" s="43"/>
      <c r="N1126" s="43"/>
      <c r="O1126" s="56"/>
      <c r="P1126" s="42"/>
      <c r="Q1126" s="43"/>
      <c r="R1126" s="43"/>
      <c r="S1126" s="43"/>
      <c r="T1126" s="43"/>
      <c r="U1126" s="177"/>
      <c r="V1126" s="15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</row>
    <row r="1127" spans="1:84" s="20" customFormat="1" ht="17.100000000000001" customHeight="1" x14ac:dyDescent="0.2">
      <c r="A1127" s="73"/>
      <c r="B1127" s="73"/>
      <c r="C1127" s="44"/>
      <c r="D1127" s="203"/>
      <c r="E1127" s="78" t="s">
        <v>93</v>
      </c>
      <c r="F1127" s="45">
        <f>F1124-F1125+F1126</f>
        <v>674281</v>
      </c>
      <c r="G1127" s="46">
        <f>G1124-G1125+G1126</f>
        <v>674281</v>
      </c>
      <c r="H1127" s="45">
        <f>H1124-H1125+H1126</f>
        <v>674281</v>
      </c>
      <c r="I1127" s="45"/>
      <c r="J1127" s="45">
        <f>J1124-J1125+J1126</f>
        <v>674281</v>
      </c>
      <c r="K1127" s="45"/>
      <c r="L1127" s="45"/>
      <c r="M1127" s="45"/>
      <c r="N1127" s="45"/>
      <c r="O1127" s="47"/>
      <c r="P1127" s="46"/>
      <c r="Q1127" s="45"/>
      <c r="R1127" s="45"/>
      <c r="S1127" s="61"/>
      <c r="T1127" s="61"/>
      <c r="U1127" s="178"/>
      <c r="V1127" s="156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</row>
    <row r="1128" spans="1:84" s="1" customFormat="1" ht="17.100000000000001" customHeight="1" x14ac:dyDescent="0.2">
      <c r="A1128" s="48"/>
      <c r="B1128" s="48"/>
      <c r="C1128" s="48">
        <v>4430</v>
      </c>
      <c r="D1128" s="201" t="s">
        <v>49</v>
      </c>
      <c r="E1128" s="77" t="s">
        <v>90</v>
      </c>
      <c r="F1128" s="41">
        <f>G1128+P1128</f>
        <v>15000</v>
      </c>
      <c r="G1128" s="42">
        <f>H1128+K1128+L1128+M1128</f>
        <v>15000</v>
      </c>
      <c r="H1128" s="43">
        <f>SUM(I1128:J1128)</f>
        <v>15000</v>
      </c>
      <c r="I1128" s="43"/>
      <c r="J1128" s="43">
        <v>15000</v>
      </c>
      <c r="K1128" s="43"/>
      <c r="L1128" s="43"/>
      <c r="M1128" s="43"/>
      <c r="N1128" s="43"/>
      <c r="O1128" s="56"/>
      <c r="P1128" s="57"/>
      <c r="Q1128" s="43"/>
      <c r="R1128" s="43"/>
      <c r="S1128" s="43"/>
      <c r="T1128" s="43"/>
      <c r="U1128" s="178"/>
      <c r="V1128" s="156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</row>
    <row r="1129" spans="1:84" s="15" customFormat="1" ht="17.100000000000001" customHeight="1" x14ac:dyDescent="0.2">
      <c r="A1129" s="40"/>
      <c r="B1129" s="40"/>
      <c r="C1129" s="48"/>
      <c r="D1129" s="202"/>
      <c r="E1129" s="77" t="s">
        <v>91</v>
      </c>
      <c r="F1129" s="41">
        <f>G1129+P1129</f>
        <v>8000</v>
      </c>
      <c r="G1129" s="42">
        <f>H1129+K1129+L1129+M1129</f>
        <v>8000</v>
      </c>
      <c r="H1129" s="43">
        <f>SUM(I1129:J1129)</f>
        <v>8000</v>
      </c>
      <c r="I1129" s="43"/>
      <c r="J1129" s="43">
        <v>8000</v>
      </c>
      <c r="K1129" s="43"/>
      <c r="L1129" s="43"/>
      <c r="M1129" s="43"/>
      <c r="N1129" s="43"/>
      <c r="O1129" s="56"/>
      <c r="P1129" s="42"/>
      <c r="Q1129" s="43"/>
      <c r="R1129" s="43"/>
      <c r="S1129" s="43"/>
      <c r="T1129" s="43"/>
      <c r="U1129" s="177"/>
      <c r="V1129" s="156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</row>
    <row r="1130" spans="1:84" s="15" customFormat="1" ht="17.100000000000001" customHeight="1" x14ac:dyDescent="0.2">
      <c r="A1130" s="40"/>
      <c r="B1130" s="40"/>
      <c r="C1130" s="48"/>
      <c r="D1130" s="202"/>
      <c r="E1130" s="77" t="s">
        <v>92</v>
      </c>
      <c r="F1130" s="41"/>
      <c r="G1130" s="42"/>
      <c r="H1130" s="43"/>
      <c r="I1130" s="43"/>
      <c r="J1130" s="43"/>
      <c r="K1130" s="43"/>
      <c r="L1130" s="43"/>
      <c r="M1130" s="43"/>
      <c r="N1130" s="43"/>
      <c r="O1130" s="56"/>
      <c r="P1130" s="42"/>
      <c r="Q1130" s="43"/>
      <c r="R1130" s="43"/>
      <c r="S1130" s="43"/>
      <c r="T1130" s="43"/>
      <c r="U1130" s="177"/>
      <c r="V1130" s="156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</row>
    <row r="1131" spans="1:84" s="20" customFormat="1" ht="17.100000000000001" customHeight="1" x14ac:dyDescent="0.2">
      <c r="A1131" s="73"/>
      <c r="B1131" s="73"/>
      <c r="C1131" s="44"/>
      <c r="D1131" s="203"/>
      <c r="E1131" s="78" t="s">
        <v>93</v>
      </c>
      <c r="F1131" s="45">
        <f>F1128-F1129+F1130</f>
        <v>7000</v>
      </c>
      <c r="G1131" s="46">
        <f>G1128-G1129+G1130</f>
        <v>7000</v>
      </c>
      <c r="H1131" s="45">
        <f>H1128-H1129+H1130</f>
        <v>7000</v>
      </c>
      <c r="I1131" s="45"/>
      <c r="J1131" s="45">
        <f>J1128-J1129+J1130</f>
        <v>7000</v>
      </c>
      <c r="K1131" s="45"/>
      <c r="L1131" s="45"/>
      <c r="M1131" s="45"/>
      <c r="N1131" s="45"/>
      <c r="O1131" s="47"/>
      <c r="P1131" s="46"/>
      <c r="Q1131" s="45"/>
      <c r="R1131" s="45"/>
      <c r="S1131" s="61"/>
      <c r="T1131" s="61"/>
      <c r="U1131" s="178"/>
      <c r="V1131" s="156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</row>
    <row r="1132" spans="1:84" s="127" customFormat="1" ht="17.100000000000001" customHeight="1" x14ac:dyDescent="0.2">
      <c r="A1132" s="98"/>
      <c r="B1132" s="98"/>
      <c r="C1132" s="198" t="s">
        <v>98</v>
      </c>
      <c r="D1132" s="199"/>
      <c r="E1132" s="199"/>
      <c r="F1132" s="199"/>
      <c r="G1132" s="199"/>
      <c r="H1132" s="199"/>
      <c r="I1132" s="199"/>
      <c r="J1132" s="199"/>
      <c r="K1132" s="199"/>
      <c r="L1132" s="199"/>
      <c r="M1132" s="199"/>
      <c r="N1132" s="199"/>
      <c r="O1132" s="199"/>
      <c r="P1132" s="199"/>
      <c r="Q1132" s="199"/>
      <c r="R1132" s="199"/>
      <c r="S1132" s="199"/>
      <c r="T1132" s="200"/>
      <c r="U1132" s="182"/>
      <c r="V1132" s="157"/>
    </row>
    <row r="1133" spans="1:84" s="127" customFormat="1" ht="17.100000000000001" customHeight="1" x14ac:dyDescent="0.2">
      <c r="A1133" s="98"/>
      <c r="B1133" s="40"/>
      <c r="C1133" s="192" t="s">
        <v>183</v>
      </c>
      <c r="D1133" s="193"/>
      <c r="E1133" s="193"/>
      <c r="F1133" s="193"/>
      <c r="G1133" s="193"/>
      <c r="H1133" s="193"/>
      <c r="I1133" s="193"/>
      <c r="J1133" s="193"/>
      <c r="K1133" s="193"/>
      <c r="L1133" s="193"/>
      <c r="M1133" s="193"/>
      <c r="N1133" s="193"/>
      <c r="O1133" s="193"/>
      <c r="P1133" s="193"/>
      <c r="Q1133" s="193"/>
      <c r="R1133" s="193"/>
      <c r="S1133" s="193"/>
      <c r="T1133" s="194"/>
      <c r="U1133" s="182"/>
      <c r="V1133" s="157"/>
    </row>
    <row r="1134" spans="1:84" s="127" customFormat="1" ht="17.100000000000001" customHeight="1" x14ac:dyDescent="0.2">
      <c r="A1134" s="98"/>
      <c r="B1134" s="40"/>
      <c r="C1134" s="192" t="s">
        <v>190</v>
      </c>
      <c r="D1134" s="193"/>
      <c r="E1134" s="193"/>
      <c r="F1134" s="193"/>
      <c r="G1134" s="193"/>
      <c r="H1134" s="193"/>
      <c r="I1134" s="193"/>
      <c r="J1134" s="193"/>
      <c r="K1134" s="193"/>
      <c r="L1134" s="193"/>
      <c r="M1134" s="193"/>
      <c r="N1134" s="193"/>
      <c r="O1134" s="193"/>
      <c r="P1134" s="193"/>
      <c r="Q1134" s="193"/>
      <c r="R1134" s="193"/>
      <c r="S1134" s="193"/>
      <c r="T1134" s="194"/>
      <c r="U1134" s="182"/>
      <c r="V1134" s="157"/>
    </row>
    <row r="1135" spans="1:84" s="127" customFormat="1" ht="17.100000000000001" customHeight="1" x14ac:dyDescent="0.2">
      <c r="A1135" s="98"/>
      <c r="B1135" s="40"/>
      <c r="C1135" s="195" t="s">
        <v>400</v>
      </c>
      <c r="D1135" s="196"/>
      <c r="E1135" s="196"/>
      <c r="F1135" s="196"/>
      <c r="G1135" s="196"/>
      <c r="H1135" s="196"/>
      <c r="I1135" s="196"/>
      <c r="J1135" s="196"/>
      <c r="K1135" s="196"/>
      <c r="L1135" s="196"/>
      <c r="M1135" s="196"/>
      <c r="N1135" s="196"/>
      <c r="O1135" s="196"/>
      <c r="P1135" s="196"/>
      <c r="Q1135" s="196"/>
      <c r="R1135" s="196"/>
      <c r="S1135" s="196"/>
      <c r="T1135" s="197"/>
      <c r="U1135" s="182"/>
      <c r="V1135" s="157"/>
    </row>
    <row r="1136" spans="1:84" s="1" customFormat="1" ht="17.100000000000001" customHeight="1" x14ac:dyDescent="0.2">
      <c r="A1136" s="40"/>
      <c r="B1136" s="49">
        <v>90002</v>
      </c>
      <c r="C1136" s="48"/>
      <c r="D1136" s="205" t="s">
        <v>133</v>
      </c>
      <c r="E1136" s="77" t="s">
        <v>90</v>
      </c>
      <c r="F1136" s="41">
        <f>G1136+P1136</f>
        <v>8209398</v>
      </c>
      <c r="G1136" s="42">
        <f>H1136+K1136+L1136+M1136</f>
        <v>8209398</v>
      </c>
      <c r="H1136" s="43">
        <f>SUM(I1136:J1136)</f>
        <v>8209398</v>
      </c>
      <c r="I1136" s="128"/>
      <c r="J1136" s="43">
        <v>8209398</v>
      </c>
      <c r="K1136" s="128"/>
      <c r="L1136" s="128"/>
      <c r="M1136" s="128"/>
      <c r="N1136" s="128"/>
      <c r="O1136" s="89"/>
      <c r="P1136" s="42"/>
      <c r="Q1136" s="43"/>
      <c r="R1136" s="128"/>
      <c r="S1136" s="128"/>
      <c r="T1136" s="128"/>
      <c r="U1136" s="178"/>
      <c r="V1136" s="15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</row>
    <row r="1137" spans="1:84" s="15" customFormat="1" ht="17.100000000000001" customHeight="1" x14ac:dyDescent="0.2">
      <c r="A1137" s="40"/>
      <c r="B1137" s="40"/>
      <c r="C1137" s="48"/>
      <c r="D1137" s="205"/>
      <c r="E1137" s="77" t="s">
        <v>91</v>
      </c>
      <c r="F1137" s="41"/>
      <c r="G1137" s="42"/>
      <c r="H1137" s="43"/>
      <c r="I1137" s="128"/>
      <c r="J1137" s="43"/>
      <c r="K1137" s="128"/>
      <c r="L1137" s="128"/>
      <c r="M1137" s="128"/>
      <c r="N1137" s="128"/>
      <c r="O1137" s="89"/>
      <c r="P1137" s="42"/>
      <c r="Q1137" s="43"/>
      <c r="R1137" s="128"/>
      <c r="S1137" s="128"/>
      <c r="T1137" s="128"/>
      <c r="U1137" s="180"/>
      <c r="V1137" s="156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</row>
    <row r="1138" spans="1:84" s="15" customFormat="1" ht="17.100000000000001" customHeight="1" x14ac:dyDescent="0.2">
      <c r="A1138" s="40"/>
      <c r="B1138" s="40"/>
      <c r="C1138" s="48"/>
      <c r="D1138" s="205"/>
      <c r="E1138" s="77" t="s">
        <v>92</v>
      </c>
      <c r="F1138" s="41">
        <f>G1138+P1138</f>
        <v>1700000</v>
      </c>
      <c r="G1138" s="42">
        <f>H1138+K1138+L1138+M1138</f>
        <v>1700000</v>
      </c>
      <c r="H1138" s="43">
        <f>SUM(I1138:J1138)</f>
        <v>1700000</v>
      </c>
      <c r="I1138" s="128"/>
      <c r="J1138" s="43">
        <f>J1142</f>
        <v>1700000</v>
      </c>
      <c r="K1138" s="128"/>
      <c r="L1138" s="128"/>
      <c r="M1138" s="128"/>
      <c r="N1138" s="128"/>
      <c r="O1138" s="89"/>
      <c r="P1138" s="42"/>
      <c r="Q1138" s="43"/>
      <c r="R1138" s="128"/>
      <c r="S1138" s="128"/>
      <c r="T1138" s="128"/>
      <c r="U1138" s="180"/>
      <c r="V1138" s="156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</row>
    <row r="1139" spans="1:84" s="20" customFormat="1" ht="17.100000000000001" customHeight="1" x14ac:dyDescent="0.2">
      <c r="A1139" s="73"/>
      <c r="B1139" s="73"/>
      <c r="C1139" s="44"/>
      <c r="D1139" s="206"/>
      <c r="E1139" s="78" t="s">
        <v>93</v>
      </c>
      <c r="F1139" s="45">
        <f>F1136-F1137+F1138</f>
        <v>9909398</v>
      </c>
      <c r="G1139" s="46">
        <f>G1136-G1137+G1138</f>
        <v>9909398</v>
      </c>
      <c r="H1139" s="45">
        <f>H1136-H1137+H1138</f>
        <v>9909398</v>
      </c>
      <c r="I1139" s="45"/>
      <c r="J1139" s="45">
        <f>J1136-J1137+J1138</f>
        <v>9909398</v>
      </c>
      <c r="K1139" s="45"/>
      <c r="L1139" s="45"/>
      <c r="M1139" s="45"/>
      <c r="N1139" s="45"/>
      <c r="O1139" s="47"/>
      <c r="P1139" s="46"/>
      <c r="Q1139" s="45"/>
      <c r="R1139" s="45"/>
      <c r="S1139" s="61"/>
      <c r="T1139" s="61"/>
      <c r="U1139" s="178"/>
      <c r="V1139" s="156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</row>
    <row r="1140" spans="1:84" s="1" customFormat="1" ht="17.100000000000001" customHeight="1" x14ac:dyDescent="0.2">
      <c r="A1140" s="48"/>
      <c r="B1140" s="48"/>
      <c r="C1140" s="48">
        <v>4300</v>
      </c>
      <c r="D1140" s="201" t="s">
        <v>48</v>
      </c>
      <c r="E1140" s="77" t="s">
        <v>90</v>
      </c>
      <c r="F1140" s="41">
        <f>G1140+P1140</f>
        <v>8199398</v>
      </c>
      <c r="G1140" s="42">
        <f>H1140+K1140+L1140+M1140</f>
        <v>8199398</v>
      </c>
      <c r="H1140" s="43">
        <f>SUM(I1140:J1140)</f>
        <v>8199398</v>
      </c>
      <c r="I1140" s="43"/>
      <c r="J1140" s="43">
        <v>8199398</v>
      </c>
      <c r="K1140" s="43"/>
      <c r="L1140" s="43"/>
      <c r="M1140" s="43"/>
      <c r="N1140" s="43"/>
      <c r="O1140" s="56"/>
      <c r="P1140" s="57"/>
      <c r="Q1140" s="43"/>
      <c r="R1140" s="43"/>
      <c r="S1140" s="43"/>
      <c r="T1140" s="43"/>
      <c r="U1140" s="178"/>
      <c r="V1140" s="156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</row>
    <row r="1141" spans="1:84" s="15" customFormat="1" ht="17.100000000000001" customHeight="1" x14ac:dyDescent="0.2">
      <c r="A1141" s="40"/>
      <c r="B1141" s="40"/>
      <c r="C1141" s="48"/>
      <c r="D1141" s="202"/>
      <c r="E1141" s="77" t="s">
        <v>91</v>
      </c>
      <c r="F1141" s="41"/>
      <c r="G1141" s="42"/>
      <c r="H1141" s="43"/>
      <c r="I1141" s="43"/>
      <c r="J1141" s="43"/>
      <c r="K1141" s="43"/>
      <c r="L1141" s="43"/>
      <c r="M1141" s="43"/>
      <c r="N1141" s="43"/>
      <c r="O1141" s="56"/>
      <c r="P1141" s="42"/>
      <c r="Q1141" s="43"/>
      <c r="R1141" s="43"/>
      <c r="S1141" s="43"/>
      <c r="T1141" s="43"/>
      <c r="U1141" s="177"/>
      <c r="V1141" s="156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</row>
    <row r="1142" spans="1:84" s="15" customFormat="1" ht="17.100000000000001" customHeight="1" x14ac:dyDescent="0.2">
      <c r="A1142" s="40"/>
      <c r="B1142" s="40"/>
      <c r="C1142" s="48"/>
      <c r="D1142" s="202"/>
      <c r="E1142" s="77" t="s">
        <v>92</v>
      </c>
      <c r="F1142" s="41">
        <f>G1142+P1142</f>
        <v>1700000</v>
      </c>
      <c r="G1142" s="42">
        <f>H1142+K1142+L1142+M1142</f>
        <v>1700000</v>
      </c>
      <c r="H1142" s="43">
        <f>SUM(I1142:J1142)</f>
        <v>1700000</v>
      </c>
      <c r="I1142" s="43"/>
      <c r="J1142" s="43">
        <v>1700000</v>
      </c>
      <c r="K1142" s="43"/>
      <c r="L1142" s="43"/>
      <c r="M1142" s="43"/>
      <c r="N1142" s="43"/>
      <c r="O1142" s="56"/>
      <c r="P1142" s="42"/>
      <c r="Q1142" s="43"/>
      <c r="R1142" s="43"/>
      <c r="S1142" s="43"/>
      <c r="T1142" s="43"/>
      <c r="U1142" s="177"/>
      <c r="V1142" s="156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</row>
    <row r="1143" spans="1:84" s="20" customFormat="1" ht="17.100000000000001" customHeight="1" x14ac:dyDescent="0.2">
      <c r="A1143" s="73"/>
      <c r="B1143" s="73"/>
      <c r="C1143" s="44"/>
      <c r="D1143" s="203"/>
      <c r="E1143" s="78" t="s">
        <v>93</v>
      </c>
      <c r="F1143" s="45">
        <f>F1140-F1141+F1142</f>
        <v>9899398</v>
      </c>
      <c r="G1143" s="46">
        <f>G1140-G1141+G1142</f>
        <v>9899398</v>
      </c>
      <c r="H1143" s="45">
        <f>H1140-H1141+H1142</f>
        <v>9899398</v>
      </c>
      <c r="I1143" s="45"/>
      <c r="J1143" s="45">
        <f>J1140-J1141+J1142</f>
        <v>9899398</v>
      </c>
      <c r="K1143" s="45"/>
      <c r="L1143" s="45"/>
      <c r="M1143" s="45"/>
      <c r="N1143" s="45"/>
      <c r="O1143" s="47"/>
      <c r="P1143" s="46"/>
      <c r="Q1143" s="45"/>
      <c r="R1143" s="45"/>
      <c r="S1143" s="61"/>
      <c r="T1143" s="61"/>
      <c r="U1143" s="178"/>
      <c r="V1143" s="156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</row>
    <row r="1144" spans="1:84" s="127" customFormat="1" ht="17.100000000000001" customHeight="1" x14ac:dyDescent="0.2">
      <c r="A1144" s="98"/>
      <c r="B1144" s="98"/>
      <c r="C1144" s="198" t="s">
        <v>98</v>
      </c>
      <c r="D1144" s="199"/>
      <c r="E1144" s="199"/>
      <c r="F1144" s="199"/>
      <c r="G1144" s="199"/>
      <c r="H1144" s="199"/>
      <c r="I1144" s="199"/>
      <c r="J1144" s="199"/>
      <c r="K1144" s="199"/>
      <c r="L1144" s="199"/>
      <c r="M1144" s="199"/>
      <c r="N1144" s="199"/>
      <c r="O1144" s="199"/>
      <c r="P1144" s="199"/>
      <c r="Q1144" s="199"/>
      <c r="R1144" s="199"/>
      <c r="S1144" s="199"/>
      <c r="T1144" s="200"/>
      <c r="U1144" s="182"/>
      <c r="V1144" s="157"/>
    </row>
    <row r="1145" spans="1:84" s="127" customFormat="1" ht="17.100000000000001" customHeight="1" x14ac:dyDescent="0.2">
      <c r="A1145" s="98"/>
      <c r="B1145" s="40"/>
      <c r="C1145" s="192" t="s">
        <v>175</v>
      </c>
      <c r="D1145" s="193"/>
      <c r="E1145" s="193"/>
      <c r="F1145" s="193"/>
      <c r="G1145" s="193"/>
      <c r="H1145" s="193"/>
      <c r="I1145" s="193"/>
      <c r="J1145" s="193"/>
      <c r="K1145" s="193"/>
      <c r="L1145" s="193"/>
      <c r="M1145" s="193"/>
      <c r="N1145" s="193"/>
      <c r="O1145" s="193"/>
      <c r="P1145" s="193"/>
      <c r="Q1145" s="193"/>
      <c r="R1145" s="193"/>
      <c r="S1145" s="193"/>
      <c r="T1145" s="194"/>
      <c r="U1145" s="182"/>
      <c r="V1145" s="157"/>
    </row>
    <row r="1146" spans="1:84" s="127" customFormat="1" ht="27.75" customHeight="1" x14ac:dyDescent="0.2">
      <c r="A1146" s="98"/>
      <c r="B1146" s="40"/>
      <c r="C1146" s="195" t="s">
        <v>176</v>
      </c>
      <c r="D1146" s="196"/>
      <c r="E1146" s="196"/>
      <c r="F1146" s="196"/>
      <c r="G1146" s="196"/>
      <c r="H1146" s="196"/>
      <c r="I1146" s="196"/>
      <c r="J1146" s="196"/>
      <c r="K1146" s="196"/>
      <c r="L1146" s="196"/>
      <c r="M1146" s="196"/>
      <c r="N1146" s="196"/>
      <c r="O1146" s="196"/>
      <c r="P1146" s="196"/>
      <c r="Q1146" s="196"/>
      <c r="R1146" s="196"/>
      <c r="S1146" s="196"/>
      <c r="T1146" s="197"/>
      <c r="U1146" s="182"/>
      <c r="V1146" s="157"/>
    </row>
    <row r="1147" spans="1:84" s="11" customFormat="1" ht="17.100000000000001" customHeight="1" x14ac:dyDescent="0.2">
      <c r="A1147" s="40"/>
      <c r="B1147" s="49">
        <v>90004</v>
      </c>
      <c r="C1147" s="50"/>
      <c r="D1147" s="204" t="s">
        <v>20</v>
      </c>
      <c r="E1147" s="77" t="s">
        <v>90</v>
      </c>
      <c r="F1147" s="37">
        <f>G1147+P1147</f>
        <v>4040966.64</v>
      </c>
      <c r="G1147" s="38">
        <f>H1147+K1147+L1147+M1147</f>
        <v>483066.64</v>
      </c>
      <c r="H1147" s="39">
        <f>SUM(I1147:J1147)</f>
        <v>373000</v>
      </c>
      <c r="I1147" s="39"/>
      <c r="J1147" s="39">
        <v>373000</v>
      </c>
      <c r="K1147" s="54"/>
      <c r="L1147" s="54"/>
      <c r="M1147" s="39">
        <v>110066.64</v>
      </c>
      <c r="N1147" s="54"/>
      <c r="O1147" s="55"/>
      <c r="P1147" s="38">
        <f>Q1147+S1147+T1147</f>
        <v>3557900</v>
      </c>
      <c r="Q1147" s="39">
        <f>R1147</f>
        <v>3557900</v>
      </c>
      <c r="R1147" s="39">
        <v>3557900</v>
      </c>
      <c r="S1147" s="54"/>
      <c r="T1147" s="54"/>
      <c r="U1147" s="178"/>
      <c r="V1147" s="156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</row>
    <row r="1148" spans="1:84" s="15" customFormat="1" ht="17.100000000000001" customHeight="1" x14ac:dyDescent="0.2">
      <c r="A1148" s="40"/>
      <c r="B1148" s="40"/>
      <c r="C1148" s="48"/>
      <c r="D1148" s="205"/>
      <c r="E1148" s="77" t="s">
        <v>91</v>
      </c>
      <c r="F1148" s="41">
        <f>G1148+P1148</f>
        <v>35000</v>
      </c>
      <c r="G1148" s="42">
        <f>H1148+K1148+L1148+M1148</f>
        <v>35000</v>
      </c>
      <c r="H1148" s="43">
        <f>SUM(I1148:J1148)</f>
        <v>35000</v>
      </c>
      <c r="I1148" s="43"/>
      <c r="J1148" s="43">
        <f>J1152+J1156</f>
        <v>35000</v>
      </c>
      <c r="K1148" s="128"/>
      <c r="L1148" s="128"/>
      <c r="M1148" s="43"/>
      <c r="N1148" s="128"/>
      <c r="O1148" s="89"/>
      <c r="P1148" s="42"/>
      <c r="Q1148" s="43"/>
      <c r="R1148" s="43"/>
      <c r="S1148" s="128"/>
      <c r="T1148" s="128"/>
      <c r="U1148" s="180"/>
      <c r="V1148" s="156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</row>
    <row r="1149" spans="1:84" s="15" customFormat="1" ht="17.100000000000001" customHeight="1" x14ac:dyDescent="0.2">
      <c r="A1149" s="40"/>
      <c r="B1149" s="40"/>
      <c r="C1149" s="48"/>
      <c r="D1149" s="205"/>
      <c r="E1149" s="77" t="s">
        <v>92</v>
      </c>
      <c r="F1149" s="41"/>
      <c r="G1149" s="42"/>
      <c r="H1149" s="43"/>
      <c r="I1149" s="43"/>
      <c r="J1149" s="43"/>
      <c r="K1149" s="128"/>
      <c r="L1149" s="128"/>
      <c r="M1149" s="43"/>
      <c r="N1149" s="128"/>
      <c r="O1149" s="89"/>
      <c r="P1149" s="42"/>
      <c r="Q1149" s="43"/>
      <c r="R1149" s="43"/>
      <c r="S1149" s="128"/>
      <c r="T1149" s="128"/>
      <c r="U1149" s="180"/>
      <c r="V1149" s="156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</row>
    <row r="1150" spans="1:84" s="20" customFormat="1" ht="17.100000000000001" customHeight="1" x14ac:dyDescent="0.2">
      <c r="A1150" s="73"/>
      <c r="B1150" s="73"/>
      <c r="C1150" s="44"/>
      <c r="D1150" s="206"/>
      <c r="E1150" s="78" t="s">
        <v>93</v>
      </c>
      <c r="F1150" s="45">
        <f t="shared" ref="F1150:R1150" si="55">F1147-F1148+F1149</f>
        <v>4005966.64</v>
      </c>
      <c r="G1150" s="46">
        <f t="shared" si="55"/>
        <v>448066.64</v>
      </c>
      <c r="H1150" s="45">
        <f t="shared" si="55"/>
        <v>338000</v>
      </c>
      <c r="I1150" s="61"/>
      <c r="J1150" s="61">
        <f>J1147-J1148+J1149</f>
        <v>338000</v>
      </c>
      <c r="K1150" s="45"/>
      <c r="L1150" s="45"/>
      <c r="M1150" s="61">
        <f>M1147-M1148+M1149</f>
        <v>110066.64</v>
      </c>
      <c r="N1150" s="45"/>
      <c r="O1150" s="47"/>
      <c r="P1150" s="46">
        <f t="shared" si="55"/>
        <v>3557900</v>
      </c>
      <c r="Q1150" s="61">
        <f t="shared" si="55"/>
        <v>3557900</v>
      </c>
      <c r="R1150" s="61">
        <f t="shared" si="55"/>
        <v>3557900</v>
      </c>
      <c r="S1150" s="61"/>
      <c r="T1150" s="61"/>
      <c r="U1150" s="178"/>
      <c r="V1150" s="156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</row>
    <row r="1151" spans="1:84" s="1" customFormat="1" ht="16.5" customHeight="1" x14ac:dyDescent="0.2">
      <c r="A1151" s="48"/>
      <c r="B1151" s="48"/>
      <c r="C1151" s="48">
        <v>4190</v>
      </c>
      <c r="D1151" s="201" t="s">
        <v>122</v>
      </c>
      <c r="E1151" s="77" t="s">
        <v>90</v>
      </c>
      <c r="F1151" s="41">
        <f>G1151+P1151</f>
        <v>8000</v>
      </c>
      <c r="G1151" s="42">
        <f>H1151+K1151+L1151+M1151</f>
        <v>8000</v>
      </c>
      <c r="H1151" s="43">
        <f>SUM(I1151:J1151)</f>
        <v>8000</v>
      </c>
      <c r="I1151" s="43"/>
      <c r="J1151" s="43">
        <v>8000</v>
      </c>
      <c r="K1151" s="43"/>
      <c r="L1151" s="43"/>
      <c r="M1151" s="43"/>
      <c r="N1151" s="43"/>
      <c r="O1151" s="56"/>
      <c r="P1151" s="57"/>
      <c r="Q1151" s="43"/>
      <c r="R1151" s="43"/>
      <c r="S1151" s="43"/>
      <c r="T1151" s="43"/>
      <c r="U1151" s="178"/>
      <c r="V1151" s="156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</row>
    <row r="1152" spans="1:84" s="15" customFormat="1" ht="16.5" customHeight="1" x14ac:dyDescent="0.2">
      <c r="A1152" s="40"/>
      <c r="B1152" s="40"/>
      <c r="C1152" s="48"/>
      <c r="D1152" s="202"/>
      <c r="E1152" s="77" t="s">
        <v>91</v>
      </c>
      <c r="F1152" s="41">
        <f>G1152+P1152</f>
        <v>5000</v>
      </c>
      <c r="G1152" s="42">
        <f>H1152+K1152+L1152+M1152</f>
        <v>5000</v>
      </c>
      <c r="H1152" s="43">
        <f>SUM(I1152:J1152)</f>
        <v>5000</v>
      </c>
      <c r="I1152" s="43"/>
      <c r="J1152" s="43">
        <v>5000</v>
      </c>
      <c r="K1152" s="43"/>
      <c r="L1152" s="43"/>
      <c r="M1152" s="43"/>
      <c r="N1152" s="43"/>
      <c r="O1152" s="56"/>
      <c r="P1152" s="42"/>
      <c r="Q1152" s="43"/>
      <c r="R1152" s="43"/>
      <c r="S1152" s="43"/>
      <c r="T1152" s="43"/>
      <c r="U1152" s="177"/>
      <c r="V1152" s="156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</row>
    <row r="1153" spans="1:84" s="15" customFormat="1" ht="16.5" customHeight="1" x14ac:dyDescent="0.2">
      <c r="A1153" s="40"/>
      <c r="B1153" s="40"/>
      <c r="C1153" s="48"/>
      <c r="D1153" s="202"/>
      <c r="E1153" s="77" t="s">
        <v>92</v>
      </c>
      <c r="F1153" s="41"/>
      <c r="G1153" s="42"/>
      <c r="H1153" s="43"/>
      <c r="I1153" s="43"/>
      <c r="J1153" s="43"/>
      <c r="K1153" s="43"/>
      <c r="L1153" s="43"/>
      <c r="M1153" s="43"/>
      <c r="N1153" s="43"/>
      <c r="O1153" s="56"/>
      <c r="P1153" s="42"/>
      <c r="Q1153" s="43"/>
      <c r="R1153" s="43"/>
      <c r="S1153" s="43"/>
      <c r="T1153" s="43"/>
      <c r="U1153" s="177"/>
      <c r="V1153" s="156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</row>
    <row r="1154" spans="1:84" s="20" customFormat="1" ht="16.5" customHeight="1" x14ac:dyDescent="0.2">
      <c r="A1154" s="73"/>
      <c r="B1154" s="73"/>
      <c r="C1154" s="44"/>
      <c r="D1154" s="203"/>
      <c r="E1154" s="78" t="s">
        <v>93</v>
      </c>
      <c r="F1154" s="45">
        <f>F1151-F1152+F1153</f>
        <v>3000</v>
      </c>
      <c r="G1154" s="46">
        <f>G1151-G1152+G1153</f>
        <v>3000</v>
      </c>
      <c r="H1154" s="45">
        <f>H1151-H1152+H1153</f>
        <v>3000</v>
      </c>
      <c r="I1154" s="45"/>
      <c r="J1154" s="45">
        <f>J1151-J1152+J1153</f>
        <v>3000</v>
      </c>
      <c r="K1154" s="45"/>
      <c r="L1154" s="45"/>
      <c r="M1154" s="45"/>
      <c r="N1154" s="45"/>
      <c r="O1154" s="47"/>
      <c r="P1154" s="46"/>
      <c r="Q1154" s="45"/>
      <c r="R1154" s="45"/>
      <c r="S1154" s="61"/>
      <c r="T1154" s="61"/>
      <c r="U1154" s="178"/>
      <c r="V1154" s="156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</row>
    <row r="1155" spans="1:84" s="20" customFormat="1" ht="16.5" customHeight="1" x14ac:dyDescent="0.2">
      <c r="A1155" s="48"/>
      <c r="B1155" s="48"/>
      <c r="C1155" s="48">
        <v>4300</v>
      </c>
      <c r="D1155" s="201" t="s">
        <v>48</v>
      </c>
      <c r="E1155" s="77" t="s">
        <v>90</v>
      </c>
      <c r="F1155" s="41">
        <f>G1155+P1155</f>
        <v>320000</v>
      </c>
      <c r="G1155" s="42">
        <f>H1155+K1155+L1155+M1155</f>
        <v>320000</v>
      </c>
      <c r="H1155" s="43">
        <f>SUM(I1155:J1155)</f>
        <v>320000</v>
      </c>
      <c r="I1155" s="43"/>
      <c r="J1155" s="43">
        <v>320000</v>
      </c>
      <c r="K1155" s="43"/>
      <c r="L1155" s="43"/>
      <c r="M1155" s="43"/>
      <c r="N1155" s="43"/>
      <c r="O1155" s="56"/>
      <c r="P1155" s="57"/>
      <c r="Q1155" s="43"/>
      <c r="R1155" s="43"/>
      <c r="S1155" s="43"/>
      <c r="T1155" s="43"/>
      <c r="U1155" s="178"/>
      <c r="V1155" s="156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</row>
    <row r="1156" spans="1:84" s="20" customFormat="1" ht="16.5" customHeight="1" x14ac:dyDescent="0.2">
      <c r="A1156" s="40"/>
      <c r="B1156" s="40"/>
      <c r="C1156" s="48"/>
      <c r="D1156" s="202"/>
      <c r="E1156" s="77" t="s">
        <v>91</v>
      </c>
      <c r="F1156" s="41">
        <f>G1156+P1156</f>
        <v>30000</v>
      </c>
      <c r="G1156" s="42">
        <f>H1156+K1156+L1156+M1156</f>
        <v>30000</v>
      </c>
      <c r="H1156" s="43">
        <f>SUM(I1156:J1156)</f>
        <v>30000</v>
      </c>
      <c r="I1156" s="43"/>
      <c r="J1156" s="43">
        <v>30000</v>
      </c>
      <c r="K1156" s="43"/>
      <c r="L1156" s="43"/>
      <c r="M1156" s="43"/>
      <c r="N1156" s="43"/>
      <c r="O1156" s="56"/>
      <c r="P1156" s="42"/>
      <c r="Q1156" s="43"/>
      <c r="R1156" s="43"/>
      <c r="S1156" s="43"/>
      <c r="T1156" s="43"/>
      <c r="U1156" s="177"/>
      <c r="V1156" s="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</row>
    <row r="1157" spans="1:84" s="20" customFormat="1" ht="16.5" customHeight="1" x14ac:dyDescent="0.2">
      <c r="A1157" s="40"/>
      <c r="B1157" s="40"/>
      <c r="C1157" s="48"/>
      <c r="D1157" s="202"/>
      <c r="E1157" s="77" t="s">
        <v>92</v>
      </c>
      <c r="F1157" s="41"/>
      <c r="G1157" s="42"/>
      <c r="H1157" s="43"/>
      <c r="I1157" s="43"/>
      <c r="J1157" s="43"/>
      <c r="K1157" s="43"/>
      <c r="L1157" s="43"/>
      <c r="M1157" s="43"/>
      <c r="N1157" s="43"/>
      <c r="O1157" s="56"/>
      <c r="P1157" s="42"/>
      <c r="Q1157" s="43"/>
      <c r="R1157" s="43"/>
      <c r="S1157" s="43"/>
      <c r="T1157" s="43"/>
      <c r="U1157" s="177"/>
      <c r="V1157" s="156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</row>
    <row r="1158" spans="1:84" s="20" customFormat="1" ht="16.5" customHeight="1" x14ac:dyDescent="0.2">
      <c r="A1158" s="73"/>
      <c r="B1158" s="73"/>
      <c r="C1158" s="44"/>
      <c r="D1158" s="203"/>
      <c r="E1158" s="78" t="s">
        <v>93</v>
      </c>
      <c r="F1158" s="45">
        <f>F1155-F1156+F1157</f>
        <v>290000</v>
      </c>
      <c r="G1158" s="46">
        <f>G1155-G1156+G1157</f>
        <v>290000</v>
      </c>
      <c r="H1158" s="45">
        <f>H1155-H1156+H1157</f>
        <v>290000</v>
      </c>
      <c r="I1158" s="45"/>
      <c r="J1158" s="45">
        <f>J1155-J1156+J1157</f>
        <v>290000</v>
      </c>
      <c r="K1158" s="45"/>
      <c r="L1158" s="45"/>
      <c r="M1158" s="45"/>
      <c r="N1158" s="45"/>
      <c r="O1158" s="47"/>
      <c r="P1158" s="46"/>
      <c r="Q1158" s="45"/>
      <c r="R1158" s="45"/>
      <c r="S1158" s="61"/>
      <c r="T1158" s="61"/>
      <c r="U1158" s="178"/>
      <c r="V1158" s="156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</row>
    <row r="1159" spans="1:84" s="127" customFormat="1" ht="16.5" customHeight="1" x14ac:dyDescent="0.2">
      <c r="A1159" s="98"/>
      <c r="B1159" s="98"/>
      <c r="C1159" s="198" t="s">
        <v>98</v>
      </c>
      <c r="D1159" s="199"/>
      <c r="E1159" s="199"/>
      <c r="F1159" s="199"/>
      <c r="G1159" s="199"/>
      <c r="H1159" s="199"/>
      <c r="I1159" s="199"/>
      <c r="J1159" s="199"/>
      <c r="K1159" s="199"/>
      <c r="L1159" s="199"/>
      <c r="M1159" s="199"/>
      <c r="N1159" s="199"/>
      <c r="O1159" s="199"/>
      <c r="P1159" s="199"/>
      <c r="Q1159" s="199"/>
      <c r="R1159" s="199"/>
      <c r="S1159" s="199"/>
      <c r="T1159" s="200"/>
      <c r="U1159" s="182"/>
      <c r="V1159" s="157"/>
    </row>
    <row r="1160" spans="1:84" s="127" customFormat="1" ht="16.5" customHeight="1" x14ac:dyDescent="0.2">
      <c r="A1160" s="98"/>
      <c r="B1160" s="40"/>
      <c r="C1160" s="192" t="s">
        <v>401</v>
      </c>
      <c r="D1160" s="193"/>
      <c r="E1160" s="193"/>
      <c r="F1160" s="193"/>
      <c r="G1160" s="193"/>
      <c r="H1160" s="193"/>
      <c r="I1160" s="193"/>
      <c r="J1160" s="193"/>
      <c r="K1160" s="193"/>
      <c r="L1160" s="193"/>
      <c r="M1160" s="193"/>
      <c r="N1160" s="193"/>
      <c r="O1160" s="193"/>
      <c r="P1160" s="193"/>
      <c r="Q1160" s="193"/>
      <c r="R1160" s="193"/>
      <c r="S1160" s="193"/>
      <c r="T1160" s="194"/>
      <c r="U1160" s="182"/>
      <c r="V1160" s="157"/>
    </row>
    <row r="1161" spans="1:84" s="127" customFormat="1" ht="16.5" customHeight="1" x14ac:dyDescent="0.2">
      <c r="A1161" s="98"/>
      <c r="B1161" s="40"/>
      <c r="C1161" s="192" t="s">
        <v>177</v>
      </c>
      <c r="D1161" s="193"/>
      <c r="E1161" s="193"/>
      <c r="F1161" s="193"/>
      <c r="G1161" s="193"/>
      <c r="H1161" s="193"/>
      <c r="I1161" s="193"/>
      <c r="J1161" s="193"/>
      <c r="K1161" s="193"/>
      <c r="L1161" s="193"/>
      <c r="M1161" s="193"/>
      <c r="N1161" s="193"/>
      <c r="O1161" s="193"/>
      <c r="P1161" s="193"/>
      <c r="Q1161" s="193"/>
      <c r="R1161" s="193"/>
      <c r="S1161" s="193"/>
      <c r="T1161" s="194"/>
      <c r="U1161" s="182"/>
      <c r="V1161" s="157"/>
    </row>
    <row r="1162" spans="1:84" s="127" customFormat="1" ht="16.5" customHeight="1" x14ac:dyDescent="0.2">
      <c r="A1162" s="98"/>
      <c r="B1162" s="40"/>
      <c r="C1162" s="195" t="s">
        <v>178</v>
      </c>
      <c r="D1162" s="196"/>
      <c r="E1162" s="196"/>
      <c r="F1162" s="196"/>
      <c r="G1162" s="196"/>
      <c r="H1162" s="196"/>
      <c r="I1162" s="196"/>
      <c r="J1162" s="196"/>
      <c r="K1162" s="196"/>
      <c r="L1162" s="196"/>
      <c r="M1162" s="196"/>
      <c r="N1162" s="196"/>
      <c r="O1162" s="196"/>
      <c r="P1162" s="196"/>
      <c r="Q1162" s="196"/>
      <c r="R1162" s="196"/>
      <c r="S1162" s="196"/>
      <c r="T1162" s="197"/>
      <c r="U1162" s="182"/>
      <c r="V1162" s="157"/>
    </row>
    <row r="1163" spans="1:84" s="10" customFormat="1" ht="16.5" customHeight="1" x14ac:dyDescent="0.2">
      <c r="A1163" s="40"/>
      <c r="B1163" s="49">
        <v>90005</v>
      </c>
      <c r="C1163" s="50"/>
      <c r="D1163" s="204" t="s">
        <v>87</v>
      </c>
      <c r="E1163" s="77" t="s">
        <v>90</v>
      </c>
      <c r="F1163" s="37">
        <f>G1163+P1163</f>
        <v>1926487.36</v>
      </c>
      <c r="G1163" s="38">
        <f>H1163+K1163+L1163+M1163</f>
        <v>30000</v>
      </c>
      <c r="H1163" s="39">
        <f>SUM(I1163:J1163)</f>
        <v>30000</v>
      </c>
      <c r="I1163" s="39"/>
      <c r="J1163" s="39">
        <v>30000</v>
      </c>
      <c r="K1163" s="54"/>
      <c r="L1163" s="54"/>
      <c r="M1163" s="39"/>
      <c r="N1163" s="54"/>
      <c r="O1163" s="55"/>
      <c r="P1163" s="38">
        <f>Q1163+S1163+T1163</f>
        <v>1896487.36</v>
      </c>
      <c r="Q1163" s="39">
        <v>1356487.36</v>
      </c>
      <c r="R1163" s="39">
        <v>1249987.3600000001</v>
      </c>
      <c r="S1163" s="54"/>
      <c r="T1163" s="39">
        <v>540000</v>
      </c>
      <c r="U1163" s="179"/>
      <c r="V1163" s="156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</row>
    <row r="1164" spans="1:84" s="15" customFormat="1" ht="16.5" customHeight="1" x14ac:dyDescent="0.2">
      <c r="A1164" s="40"/>
      <c r="B1164" s="40"/>
      <c r="C1164" s="48"/>
      <c r="D1164" s="205"/>
      <c r="E1164" s="77" t="s">
        <v>91</v>
      </c>
      <c r="F1164" s="41">
        <f>G1164+P1164</f>
        <v>21000</v>
      </c>
      <c r="G1164" s="42">
        <f>H1164+K1164+L1164+M1164</f>
        <v>21000</v>
      </c>
      <c r="H1164" s="43">
        <f>SUM(I1164:J1164)</f>
        <v>21000</v>
      </c>
      <c r="I1164" s="43"/>
      <c r="J1164" s="43">
        <f>J1168+J1172</f>
        <v>21000</v>
      </c>
      <c r="K1164" s="128"/>
      <c r="L1164" s="128"/>
      <c r="M1164" s="43"/>
      <c r="N1164" s="128"/>
      <c r="O1164" s="89"/>
      <c r="P1164" s="42"/>
      <c r="Q1164" s="43"/>
      <c r="R1164" s="43"/>
      <c r="S1164" s="128"/>
      <c r="T1164" s="43"/>
      <c r="U1164" s="180"/>
      <c r="V1164" s="156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</row>
    <row r="1165" spans="1:84" s="15" customFormat="1" ht="16.5" customHeight="1" x14ac:dyDescent="0.2">
      <c r="A1165" s="40"/>
      <c r="B1165" s="40"/>
      <c r="C1165" s="48"/>
      <c r="D1165" s="205"/>
      <c r="E1165" s="77" t="s">
        <v>92</v>
      </c>
      <c r="F1165" s="41"/>
      <c r="G1165" s="42"/>
      <c r="H1165" s="43"/>
      <c r="I1165" s="43"/>
      <c r="J1165" s="43"/>
      <c r="K1165" s="128"/>
      <c r="L1165" s="128"/>
      <c r="M1165" s="43"/>
      <c r="N1165" s="128"/>
      <c r="O1165" s="89"/>
      <c r="P1165" s="42"/>
      <c r="Q1165" s="43"/>
      <c r="R1165" s="43"/>
      <c r="S1165" s="128"/>
      <c r="T1165" s="43"/>
      <c r="U1165" s="180"/>
      <c r="V1165" s="156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</row>
    <row r="1166" spans="1:84" s="20" customFormat="1" ht="16.5" customHeight="1" x14ac:dyDescent="0.2">
      <c r="A1166" s="73"/>
      <c r="B1166" s="73"/>
      <c r="C1166" s="44"/>
      <c r="D1166" s="206"/>
      <c r="E1166" s="78" t="s">
        <v>93</v>
      </c>
      <c r="F1166" s="45">
        <f>F1163-F1164+F1165</f>
        <v>1905487.36</v>
      </c>
      <c r="G1166" s="46">
        <f>G1163-G1164+G1165</f>
        <v>9000</v>
      </c>
      <c r="H1166" s="45">
        <f>H1163-H1164+H1165</f>
        <v>9000</v>
      </c>
      <c r="I1166" s="61"/>
      <c r="J1166" s="45">
        <f>J1163-J1164+J1165</f>
        <v>9000</v>
      </c>
      <c r="K1166" s="45"/>
      <c r="L1166" s="45"/>
      <c r="M1166" s="45"/>
      <c r="N1166" s="45"/>
      <c r="O1166" s="47"/>
      <c r="P1166" s="46">
        <f>P1163-P1164+P1165</f>
        <v>1896487.36</v>
      </c>
      <c r="Q1166" s="45">
        <f>Q1163-Q1164+Q1165</f>
        <v>1356487.36</v>
      </c>
      <c r="R1166" s="45">
        <f>R1163-R1164+R1165</f>
        <v>1249987.3600000001</v>
      </c>
      <c r="S1166" s="61"/>
      <c r="T1166" s="61">
        <f>T1163-T1164+T1165</f>
        <v>540000</v>
      </c>
      <c r="U1166" s="178"/>
      <c r="V1166" s="15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</row>
    <row r="1167" spans="1:84" s="1" customFormat="1" ht="16.5" customHeight="1" x14ac:dyDescent="0.2">
      <c r="A1167" s="48"/>
      <c r="B1167" s="48"/>
      <c r="C1167" s="48">
        <v>4390</v>
      </c>
      <c r="D1167" s="201" t="s">
        <v>51</v>
      </c>
      <c r="E1167" s="77" t="s">
        <v>90</v>
      </c>
      <c r="F1167" s="41">
        <f>G1167+P1167</f>
        <v>20000</v>
      </c>
      <c r="G1167" s="42">
        <f>H1167+K1167+L1167+M1167</f>
        <v>20000</v>
      </c>
      <c r="H1167" s="43">
        <f>SUM(I1167:J1167)</f>
        <v>20000</v>
      </c>
      <c r="I1167" s="43"/>
      <c r="J1167" s="43">
        <v>20000</v>
      </c>
      <c r="K1167" s="43"/>
      <c r="L1167" s="43"/>
      <c r="M1167" s="43"/>
      <c r="N1167" s="43"/>
      <c r="O1167" s="56"/>
      <c r="P1167" s="57"/>
      <c r="Q1167" s="43"/>
      <c r="R1167" s="43"/>
      <c r="S1167" s="43"/>
      <c r="T1167" s="43"/>
      <c r="U1167" s="178"/>
      <c r="V1167" s="156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</row>
    <row r="1168" spans="1:84" s="15" customFormat="1" ht="16.5" customHeight="1" x14ac:dyDescent="0.2">
      <c r="A1168" s="40"/>
      <c r="B1168" s="40"/>
      <c r="C1168" s="48"/>
      <c r="D1168" s="202"/>
      <c r="E1168" s="77" t="s">
        <v>91</v>
      </c>
      <c r="F1168" s="41">
        <f>G1168+P1168</f>
        <v>16000</v>
      </c>
      <c r="G1168" s="42">
        <f>H1168+K1168+L1168+M1168</f>
        <v>16000</v>
      </c>
      <c r="H1168" s="43">
        <f>SUM(I1168:J1168)</f>
        <v>16000</v>
      </c>
      <c r="I1168" s="43"/>
      <c r="J1168" s="43">
        <v>16000</v>
      </c>
      <c r="K1168" s="43"/>
      <c r="L1168" s="43"/>
      <c r="M1168" s="43"/>
      <c r="N1168" s="43"/>
      <c r="O1168" s="56"/>
      <c r="P1168" s="42"/>
      <c r="Q1168" s="43"/>
      <c r="R1168" s="43"/>
      <c r="S1168" s="43"/>
      <c r="T1168" s="43"/>
      <c r="U1168" s="177"/>
      <c r="V1168" s="156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</row>
    <row r="1169" spans="1:84" s="15" customFormat="1" ht="16.5" customHeight="1" x14ac:dyDescent="0.2">
      <c r="A1169" s="40"/>
      <c r="B1169" s="40"/>
      <c r="C1169" s="48"/>
      <c r="D1169" s="202"/>
      <c r="E1169" s="77" t="s">
        <v>92</v>
      </c>
      <c r="F1169" s="41"/>
      <c r="G1169" s="42"/>
      <c r="H1169" s="43"/>
      <c r="I1169" s="43"/>
      <c r="J1169" s="43"/>
      <c r="K1169" s="43"/>
      <c r="L1169" s="43"/>
      <c r="M1169" s="43"/>
      <c r="N1169" s="43"/>
      <c r="O1169" s="56"/>
      <c r="P1169" s="42"/>
      <c r="Q1169" s="43"/>
      <c r="R1169" s="43"/>
      <c r="S1169" s="43"/>
      <c r="T1169" s="43"/>
      <c r="U1169" s="177"/>
      <c r="V1169" s="156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</row>
    <row r="1170" spans="1:84" s="20" customFormat="1" ht="16.5" customHeight="1" x14ac:dyDescent="0.2">
      <c r="A1170" s="73"/>
      <c r="B1170" s="73"/>
      <c r="C1170" s="44"/>
      <c r="D1170" s="203"/>
      <c r="E1170" s="78" t="s">
        <v>93</v>
      </c>
      <c r="F1170" s="45">
        <f>F1167-F1168+F1169</f>
        <v>4000</v>
      </c>
      <c r="G1170" s="46">
        <f>G1167-G1168+G1169</f>
        <v>4000</v>
      </c>
      <c r="H1170" s="45">
        <f>H1167-H1168+H1169</f>
        <v>4000</v>
      </c>
      <c r="I1170" s="45"/>
      <c r="J1170" s="45">
        <f>J1167-J1168+J1169</f>
        <v>4000</v>
      </c>
      <c r="K1170" s="45"/>
      <c r="L1170" s="45"/>
      <c r="M1170" s="45"/>
      <c r="N1170" s="45"/>
      <c r="O1170" s="47"/>
      <c r="P1170" s="46"/>
      <c r="Q1170" s="45"/>
      <c r="R1170" s="45"/>
      <c r="S1170" s="61"/>
      <c r="T1170" s="61"/>
      <c r="U1170" s="178"/>
      <c r="V1170" s="156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</row>
    <row r="1171" spans="1:84" s="1" customFormat="1" ht="16.5" customHeight="1" x14ac:dyDescent="0.2">
      <c r="A1171" s="48"/>
      <c r="B1171" s="48"/>
      <c r="C1171" s="48">
        <v>4700</v>
      </c>
      <c r="D1171" s="201" t="s">
        <v>60</v>
      </c>
      <c r="E1171" s="77" t="s">
        <v>90</v>
      </c>
      <c r="F1171" s="41">
        <f>G1171+P1171</f>
        <v>10000</v>
      </c>
      <c r="G1171" s="42">
        <f>H1171+K1171+L1171+M1171</f>
        <v>10000</v>
      </c>
      <c r="H1171" s="43">
        <f>SUM(I1171:J1171)</f>
        <v>10000</v>
      </c>
      <c r="I1171" s="43"/>
      <c r="J1171" s="43">
        <v>10000</v>
      </c>
      <c r="K1171" s="43"/>
      <c r="L1171" s="43"/>
      <c r="M1171" s="43"/>
      <c r="N1171" s="43"/>
      <c r="O1171" s="56"/>
      <c r="P1171" s="57"/>
      <c r="Q1171" s="43"/>
      <c r="R1171" s="43"/>
      <c r="S1171" s="43"/>
      <c r="T1171" s="43"/>
      <c r="U1171" s="178"/>
      <c r="V1171" s="156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</row>
    <row r="1172" spans="1:84" s="15" customFormat="1" ht="16.5" customHeight="1" x14ac:dyDescent="0.2">
      <c r="A1172" s="40"/>
      <c r="B1172" s="40"/>
      <c r="C1172" s="48"/>
      <c r="D1172" s="202"/>
      <c r="E1172" s="77" t="s">
        <v>91</v>
      </c>
      <c r="F1172" s="41">
        <f>G1172+P1172</f>
        <v>5000</v>
      </c>
      <c r="G1172" s="42">
        <f>H1172+K1172+L1172+M1172</f>
        <v>5000</v>
      </c>
      <c r="H1172" s="43">
        <f>SUM(I1172:J1172)</f>
        <v>5000</v>
      </c>
      <c r="I1172" s="43"/>
      <c r="J1172" s="43">
        <v>5000</v>
      </c>
      <c r="K1172" s="43"/>
      <c r="L1172" s="43"/>
      <c r="M1172" s="43"/>
      <c r="N1172" s="43"/>
      <c r="O1172" s="56"/>
      <c r="P1172" s="42"/>
      <c r="Q1172" s="43"/>
      <c r="R1172" s="43"/>
      <c r="S1172" s="43"/>
      <c r="T1172" s="43"/>
      <c r="U1172" s="177"/>
      <c r="V1172" s="156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</row>
    <row r="1173" spans="1:84" s="15" customFormat="1" ht="16.5" customHeight="1" x14ac:dyDescent="0.2">
      <c r="A1173" s="40"/>
      <c r="B1173" s="40"/>
      <c r="C1173" s="48"/>
      <c r="D1173" s="202"/>
      <c r="E1173" s="77" t="s">
        <v>92</v>
      </c>
      <c r="F1173" s="41"/>
      <c r="G1173" s="42"/>
      <c r="H1173" s="43"/>
      <c r="I1173" s="43"/>
      <c r="J1173" s="43"/>
      <c r="K1173" s="43"/>
      <c r="L1173" s="43"/>
      <c r="M1173" s="43"/>
      <c r="N1173" s="43"/>
      <c r="O1173" s="56"/>
      <c r="P1173" s="42"/>
      <c r="Q1173" s="43"/>
      <c r="R1173" s="43"/>
      <c r="S1173" s="43"/>
      <c r="T1173" s="43"/>
      <c r="U1173" s="177"/>
      <c r="V1173" s="156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</row>
    <row r="1174" spans="1:84" s="20" customFormat="1" ht="16.5" customHeight="1" x14ac:dyDescent="0.2">
      <c r="A1174" s="73"/>
      <c r="B1174" s="73"/>
      <c r="C1174" s="44"/>
      <c r="D1174" s="203"/>
      <c r="E1174" s="78" t="s">
        <v>93</v>
      </c>
      <c r="F1174" s="45">
        <f>F1171-F1172+F1173</f>
        <v>5000</v>
      </c>
      <c r="G1174" s="46">
        <f>G1171-G1172+G1173</f>
        <v>5000</v>
      </c>
      <c r="H1174" s="45">
        <f>H1171-H1172+H1173</f>
        <v>5000</v>
      </c>
      <c r="I1174" s="45"/>
      <c r="J1174" s="45">
        <f>J1171-J1172+J1173</f>
        <v>5000</v>
      </c>
      <c r="K1174" s="45"/>
      <c r="L1174" s="45"/>
      <c r="M1174" s="45"/>
      <c r="N1174" s="45"/>
      <c r="O1174" s="47"/>
      <c r="P1174" s="46"/>
      <c r="Q1174" s="45"/>
      <c r="R1174" s="45"/>
      <c r="S1174" s="61"/>
      <c r="T1174" s="61"/>
      <c r="U1174" s="178"/>
      <c r="V1174" s="156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</row>
    <row r="1175" spans="1:84" s="127" customFormat="1" ht="16.5" customHeight="1" x14ac:dyDescent="0.2">
      <c r="A1175" s="98"/>
      <c r="B1175" s="98"/>
      <c r="C1175" s="198" t="s">
        <v>98</v>
      </c>
      <c r="D1175" s="199"/>
      <c r="E1175" s="199"/>
      <c r="F1175" s="199"/>
      <c r="G1175" s="199"/>
      <c r="H1175" s="199"/>
      <c r="I1175" s="199"/>
      <c r="J1175" s="199"/>
      <c r="K1175" s="199"/>
      <c r="L1175" s="199"/>
      <c r="M1175" s="199"/>
      <c r="N1175" s="199"/>
      <c r="O1175" s="199"/>
      <c r="P1175" s="199"/>
      <c r="Q1175" s="199"/>
      <c r="R1175" s="199"/>
      <c r="S1175" s="199"/>
      <c r="T1175" s="200"/>
      <c r="U1175" s="182"/>
      <c r="V1175" s="157"/>
    </row>
    <row r="1176" spans="1:84" s="127" customFormat="1" ht="16.5" customHeight="1" x14ac:dyDescent="0.2">
      <c r="A1176" s="98"/>
      <c r="B1176" s="40"/>
      <c r="C1176" s="192" t="s">
        <v>401</v>
      </c>
      <c r="D1176" s="193"/>
      <c r="E1176" s="193"/>
      <c r="F1176" s="193"/>
      <c r="G1176" s="193"/>
      <c r="H1176" s="193"/>
      <c r="I1176" s="193"/>
      <c r="J1176" s="193"/>
      <c r="K1176" s="193"/>
      <c r="L1176" s="193"/>
      <c r="M1176" s="193"/>
      <c r="N1176" s="193"/>
      <c r="O1176" s="193"/>
      <c r="P1176" s="193"/>
      <c r="Q1176" s="193"/>
      <c r="R1176" s="193"/>
      <c r="S1176" s="193"/>
      <c r="T1176" s="194"/>
      <c r="U1176" s="182"/>
      <c r="V1176" s="157"/>
    </row>
    <row r="1177" spans="1:84" s="127" customFormat="1" ht="16.5" customHeight="1" x14ac:dyDescent="0.2">
      <c r="A1177" s="98"/>
      <c r="B1177" s="40"/>
      <c r="C1177" s="192" t="s">
        <v>179</v>
      </c>
      <c r="D1177" s="193"/>
      <c r="E1177" s="193"/>
      <c r="F1177" s="193"/>
      <c r="G1177" s="193"/>
      <c r="H1177" s="193"/>
      <c r="I1177" s="193"/>
      <c r="J1177" s="193"/>
      <c r="K1177" s="193"/>
      <c r="L1177" s="193"/>
      <c r="M1177" s="193"/>
      <c r="N1177" s="193"/>
      <c r="O1177" s="193"/>
      <c r="P1177" s="193"/>
      <c r="Q1177" s="193"/>
      <c r="R1177" s="193"/>
      <c r="S1177" s="193"/>
      <c r="T1177" s="194"/>
      <c r="U1177" s="182"/>
      <c r="V1177" s="157"/>
    </row>
    <row r="1178" spans="1:84" s="127" customFormat="1" ht="16.5" customHeight="1" x14ac:dyDescent="0.2">
      <c r="A1178" s="98"/>
      <c r="B1178" s="40"/>
      <c r="C1178" s="195" t="s">
        <v>180</v>
      </c>
      <c r="D1178" s="196"/>
      <c r="E1178" s="196"/>
      <c r="F1178" s="196"/>
      <c r="G1178" s="196"/>
      <c r="H1178" s="196"/>
      <c r="I1178" s="196"/>
      <c r="J1178" s="196"/>
      <c r="K1178" s="196"/>
      <c r="L1178" s="196"/>
      <c r="M1178" s="196"/>
      <c r="N1178" s="196"/>
      <c r="O1178" s="196"/>
      <c r="P1178" s="196"/>
      <c r="Q1178" s="196"/>
      <c r="R1178" s="196"/>
      <c r="S1178" s="196"/>
      <c r="T1178" s="197"/>
      <c r="U1178" s="182"/>
      <c r="V1178" s="157"/>
    </row>
    <row r="1179" spans="1:84" s="9" customFormat="1" ht="16.5" customHeight="1" x14ac:dyDescent="0.2">
      <c r="A1179" s="40"/>
      <c r="B1179" s="49">
        <v>90025</v>
      </c>
      <c r="C1179" s="50"/>
      <c r="D1179" s="204" t="s">
        <v>143</v>
      </c>
      <c r="E1179" s="77" t="s">
        <v>90</v>
      </c>
      <c r="F1179" s="37">
        <f>G1179+P1179</f>
        <v>0</v>
      </c>
      <c r="G1179" s="38"/>
      <c r="H1179" s="54"/>
      <c r="I1179" s="39"/>
      <c r="J1179" s="39"/>
      <c r="K1179" s="54"/>
      <c r="L1179" s="54"/>
      <c r="M1179" s="54"/>
      <c r="N1179" s="54"/>
      <c r="O1179" s="55"/>
      <c r="P1179" s="38">
        <f>Q1179+S1179+T1179</f>
        <v>0</v>
      </c>
      <c r="Q1179" s="39"/>
      <c r="R1179" s="39"/>
      <c r="S1179" s="54"/>
      <c r="T1179" s="39">
        <f>T1183</f>
        <v>0</v>
      </c>
      <c r="U1179" s="179"/>
      <c r="V1179" s="156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</row>
    <row r="1180" spans="1:84" s="16" customFormat="1" ht="16.5" customHeight="1" x14ac:dyDescent="0.2">
      <c r="A1180" s="40"/>
      <c r="B1180" s="40"/>
      <c r="C1180" s="48"/>
      <c r="D1180" s="205"/>
      <c r="E1180" s="77" t="s">
        <v>91</v>
      </c>
      <c r="F1180" s="41"/>
      <c r="G1180" s="42"/>
      <c r="H1180" s="43"/>
      <c r="I1180" s="43"/>
      <c r="J1180" s="43"/>
      <c r="K1180" s="128"/>
      <c r="L1180" s="128"/>
      <c r="M1180" s="128"/>
      <c r="N1180" s="128"/>
      <c r="O1180" s="89"/>
      <c r="P1180" s="42"/>
      <c r="Q1180" s="43"/>
      <c r="R1180" s="43"/>
      <c r="S1180" s="128"/>
      <c r="T1180" s="43"/>
      <c r="U1180" s="180"/>
      <c r="V1180" s="156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</row>
    <row r="1181" spans="1:84" s="16" customFormat="1" ht="16.5" customHeight="1" x14ac:dyDescent="0.2">
      <c r="A1181" s="40"/>
      <c r="B1181" s="40"/>
      <c r="C1181" s="48"/>
      <c r="D1181" s="205"/>
      <c r="E1181" s="77" t="s">
        <v>92</v>
      </c>
      <c r="F1181" s="41">
        <f>G1181+P1181</f>
        <v>303916</v>
      </c>
      <c r="G1181" s="42"/>
      <c r="H1181" s="43"/>
      <c r="I1181" s="43"/>
      <c r="J1181" s="43"/>
      <c r="K1181" s="128"/>
      <c r="L1181" s="128"/>
      <c r="M1181" s="128"/>
      <c r="N1181" s="128"/>
      <c r="O1181" s="89"/>
      <c r="P1181" s="42">
        <f>Q1181+S1181+T1181</f>
        <v>303916</v>
      </c>
      <c r="Q1181" s="43"/>
      <c r="R1181" s="43"/>
      <c r="S1181" s="128"/>
      <c r="T1181" s="43">
        <f>T1185</f>
        <v>303916</v>
      </c>
      <c r="U1181" s="180"/>
      <c r="V1181" s="156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</row>
    <row r="1182" spans="1:84" s="20" customFormat="1" ht="16.5" customHeight="1" x14ac:dyDescent="0.2">
      <c r="A1182" s="73"/>
      <c r="B1182" s="73"/>
      <c r="C1182" s="44"/>
      <c r="D1182" s="206"/>
      <c r="E1182" s="78" t="s">
        <v>93</v>
      </c>
      <c r="F1182" s="45">
        <f>F1179-F1180+F1181</f>
        <v>303916</v>
      </c>
      <c r="G1182" s="46"/>
      <c r="H1182" s="45"/>
      <c r="I1182" s="45"/>
      <c r="J1182" s="45"/>
      <c r="K1182" s="45"/>
      <c r="L1182" s="45"/>
      <c r="M1182" s="45"/>
      <c r="N1182" s="45"/>
      <c r="O1182" s="47"/>
      <c r="P1182" s="46">
        <f>P1179-P1180+P1181</f>
        <v>303916</v>
      </c>
      <c r="Q1182" s="45"/>
      <c r="R1182" s="45"/>
      <c r="S1182" s="61"/>
      <c r="T1182" s="61">
        <f>T1179-T1180+T1181</f>
        <v>303916</v>
      </c>
      <c r="U1182" s="178"/>
      <c r="V1182" s="156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</row>
    <row r="1183" spans="1:84" s="20" customFormat="1" ht="31.5" customHeight="1" x14ac:dyDescent="0.2">
      <c r="A1183" s="48"/>
      <c r="B1183" s="40"/>
      <c r="C1183" s="48">
        <v>6220</v>
      </c>
      <c r="D1183" s="201" t="s">
        <v>102</v>
      </c>
      <c r="E1183" s="77" t="s">
        <v>90</v>
      </c>
      <c r="F1183" s="41">
        <f>G1183+P1183</f>
        <v>0</v>
      </c>
      <c r="G1183" s="42"/>
      <c r="H1183" s="43"/>
      <c r="I1183" s="43"/>
      <c r="J1183" s="43"/>
      <c r="K1183" s="43"/>
      <c r="L1183" s="43"/>
      <c r="M1183" s="43"/>
      <c r="N1183" s="43"/>
      <c r="O1183" s="56"/>
      <c r="P1183" s="42">
        <f>Q1183+S1183+T1183</f>
        <v>0</v>
      </c>
      <c r="Q1183" s="43"/>
      <c r="R1183" s="43"/>
      <c r="S1183" s="43"/>
      <c r="T1183" s="43">
        <v>0</v>
      </c>
      <c r="U1183" s="181"/>
      <c r="V1183" s="156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</row>
    <row r="1184" spans="1:84" s="20" customFormat="1" ht="31.5" customHeight="1" x14ac:dyDescent="0.2">
      <c r="A1184" s="40"/>
      <c r="B1184" s="40"/>
      <c r="C1184" s="48"/>
      <c r="D1184" s="202"/>
      <c r="E1184" s="77" t="s">
        <v>91</v>
      </c>
      <c r="F1184" s="41"/>
      <c r="G1184" s="42"/>
      <c r="H1184" s="43"/>
      <c r="I1184" s="43"/>
      <c r="J1184" s="43"/>
      <c r="K1184" s="43"/>
      <c r="L1184" s="43"/>
      <c r="M1184" s="43"/>
      <c r="N1184" s="43"/>
      <c r="O1184" s="56"/>
      <c r="P1184" s="42"/>
      <c r="Q1184" s="43"/>
      <c r="R1184" s="43"/>
      <c r="S1184" s="43"/>
      <c r="T1184" s="43"/>
      <c r="U1184" s="177"/>
      <c r="V1184" s="156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</row>
    <row r="1185" spans="1:84" s="20" customFormat="1" ht="31.5" customHeight="1" x14ac:dyDescent="0.2">
      <c r="A1185" s="40"/>
      <c r="B1185" s="40"/>
      <c r="C1185" s="48"/>
      <c r="D1185" s="202"/>
      <c r="E1185" s="77" t="s">
        <v>92</v>
      </c>
      <c r="F1185" s="41">
        <f>G1185+P1185</f>
        <v>303916</v>
      </c>
      <c r="G1185" s="42"/>
      <c r="H1185" s="43"/>
      <c r="I1185" s="43"/>
      <c r="J1185" s="43"/>
      <c r="K1185" s="43"/>
      <c r="L1185" s="43"/>
      <c r="M1185" s="43"/>
      <c r="N1185" s="43"/>
      <c r="O1185" s="56"/>
      <c r="P1185" s="42">
        <f>Q1185+S1185+T1185</f>
        <v>303916</v>
      </c>
      <c r="Q1185" s="43"/>
      <c r="R1185" s="43"/>
      <c r="S1185" s="43"/>
      <c r="T1185" s="43">
        <v>303916</v>
      </c>
      <c r="U1185" s="177"/>
      <c r="V1185" s="156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</row>
    <row r="1186" spans="1:84" s="20" customFormat="1" ht="31.5" customHeight="1" x14ac:dyDescent="0.2">
      <c r="A1186" s="73"/>
      <c r="B1186" s="40"/>
      <c r="C1186" s="44"/>
      <c r="D1186" s="203"/>
      <c r="E1186" s="78" t="s">
        <v>93</v>
      </c>
      <c r="F1186" s="45">
        <f>F1183-F1184+F1185</f>
        <v>303916</v>
      </c>
      <c r="G1186" s="46"/>
      <c r="H1186" s="45"/>
      <c r="I1186" s="45"/>
      <c r="J1186" s="45"/>
      <c r="K1186" s="45"/>
      <c r="L1186" s="45"/>
      <c r="M1186" s="45"/>
      <c r="N1186" s="45"/>
      <c r="O1186" s="47"/>
      <c r="P1186" s="46">
        <f>P1183-P1184+P1185</f>
        <v>303916</v>
      </c>
      <c r="Q1186" s="45"/>
      <c r="R1186" s="45"/>
      <c r="S1186" s="61"/>
      <c r="T1186" s="61">
        <f>T1183-T1184+T1185</f>
        <v>303916</v>
      </c>
      <c r="U1186" s="178"/>
      <c r="V1186" s="15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</row>
    <row r="1187" spans="1:84" s="127" customFormat="1" ht="16.5" customHeight="1" x14ac:dyDescent="0.2">
      <c r="A1187" s="98"/>
      <c r="B1187" s="98"/>
      <c r="C1187" s="198" t="s">
        <v>98</v>
      </c>
      <c r="D1187" s="199"/>
      <c r="E1187" s="199"/>
      <c r="F1187" s="199"/>
      <c r="G1187" s="199"/>
      <c r="H1187" s="199"/>
      <c r="I1187" s="199"/>
      <c r="J1187" s="199"/>
      <c r="K1187" s="199"/>
      <c r="L1187" s="199"/>
      <c r="M1187" s="199"/>
      <c r="N1187" s="199"/>
      <c r="O1187" s="199"/>
      <c r="P1187" s="199"/>
      <c r="Q1187" s="199"/>
      <c r="R1187" s="199"/>
      <c r="S1187" s="199"/>
      <c r="T1187" s="200"/>
      <c r="U1187" s="182"/>
      <c r="V1187" s="157"/>
    </row>
    <row r="1188" spans="1:84" s="127" customFormat="1" ht="16.5" customHeight="1" x14ac:dyDescent="0.2">
      <c r="A1188" s="98"/>
      <c r="B1188" s="40"/>
      <c r="C1188" s="192" t="s">
        <v>165</v>
      </c>
      <c r="D1188" s="193"/>
      <c r="E1188" s="193"/>
      <c r="F1188" s="193"/>
      <c r="G1188" s="193"/>
      <c r="H1188" s="193"/>
      <c r="I1188" s="193"/>
      <c r="J1188" s="193"/>
      <c r="K1188" s="193"/>
      <c r="L1188" s="193"/>
      <c r="M1188" s="193"/>
      <c r="N1188" s="193"/>
      <c r="O1188" s="193"/>
      <c r="P1188" s="193"/>
      <c r="Q1188" s="193"/>
      <c r="R1188" s="193"/>
      <c r="S1188" s="193"/>
      <c r="T1188" s="194"/>
      <c r="U1188" s="182"/>
      <c r="V1188" s="157"/>
    </row>
    <row r="1189" spans="1:84" s="127" customFormat="1" ht="27.75" customHeight="1" x14ac:dyDescent="0.2">
      <c r="A1189" s="98"/>
      <c r="B1189" s="40"/>
      <c r="C1189" s="195" t="s">
        <v>166</v>
      </c>
      <c r="D1189" s="196"/>
      <c r="E1189" s="196"/>
      <c r="F1189" s="196"/>
      <c r="G1189" s="196"/>
      <c r="H1189" s="196"/>
      <c r="I1189" s="196"/>
      <c r="J1189" s="196"/>
      <c r="K1189" s="196"/>
      <c r="L1189" s="196"/>
      <c r="M1189" s="196"/>
      <c r="N1189" s="196"/>
      <c r="O1189" s="196"/>
      <c r="P1189" s="196"/>
      <c r="Q1189" s="196"/>
      <c r="R1189" s="196"/>
      <c r="S1189" s="196"/>
      <c r="T1189" s="197"/>
      <c r="U1189" s="182"/>
      <c r="V1189" s="157"/>
    </row>
    <row r="1190" spans="1:84" s="20" customFormat="1" ht="18" customHeight="1" x14ac:dyDescent="0.2">
      <c r="A1190" s="40"/>
      <c r="B1190" s="49">
        <v>90026</v>
      </c>
      <c r="C1190" s="50"/>
      <c r="D1190" s="204" t="s">
        <v>137</v>
      </c>
      <c r="E1190" s="77" t="s">
        <v>90</v>
      </c>
      <c r="F1190" s="37">
        <f>G1190+P1190</f>
        <v>10204</v>
      </c>
      <c r="G1190" s="38">
        <f>H1190+K1190+L1190+M1190</f>
        <v>10204</v>
      </c>
      <c r="H1190" s="39">
        <f>SUM(I1190:J1190)</f>
        <v>10204</v>
      </c>
      <c r="I1190" s="54"/>
      <c r="J1190" s="39">
        <f>J1194</f>
        <v>10204</v>
      </c>
      <c r="K1190" s="54"/>
      <c r="L1190" s="54"/>
      <c r="M1190" s="54"/>
      <c r="N1190" s="54"/>
      <c r="O1190" s="55"/>
      <c r="P1190" s="59"/>
      <c r="Q1190" s="54"/>
      <c r="R1190" s="54"/>
      <c r="S1190" s="54"/>
      <c r="T1190" s="54"/>
      <c r="U1190" s="178"/>
      <c r="V1190" s="156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</row>
    <row r="1191" spans="1:84" s="20" customFormat="1" ht="18" customHeight="1" x14ac:dyDescent="0.2">
      <c r="A1191" s="40"/>
      <c r="B1191" s="40"/>
      <c r="C1191" s="48"/>
      <c r="D1191" s="205"/>
      <c r="E1191" s="77" t="s">
        <v>91</v>
      </c>
      <c r="F1191" s="41">
        <f>G1191+P1191</f>
        <v>9000</v>
      </c>
      <c r="G1191" s="42">
        <f>H1191+K1191+L1191+M1191</f>
        <v>9000</v>
      </c>
      <c r="H1191" s="43">
        <f>SUM(I1191:J1191)</f>
        <v>9000</v>
      </c>
      <c r="I1191" s="128"/>
      <c r="J1191" s="43">
        <f>J1195</f>
        <v>9000</v>
      </c>
      <c r="K1191" s="128"/>
      <c r="L1191" s="128"/>
      <c r="M1191" s="128"/>
      <c r="N1191" s="128"/>
      <c r="O1191" s="89"/>
      <c r="P1191" s="57"/>
      <c r="Q1191" s="128"/>
      <c r="R1191" s="128"/>
      <c r="S1191" s="128"/>
      <c r="T1191" s="128"/>
      <c r="U1191" s="180"/>
      <c r="V1191" s="156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</row>
    <row r="1192" spans="1:84" s="20" customFormat="1" ht="18" customHeight="1" x14ac:dyDescent="0.2">
      <c r="A1192" s="40"/>
      <c r="B1192" s="40"/>
      <c r="C1192" s="48"/>
      <c r="D1192" s="205"/>
      <c r="E1192" s="77" t="s">
        <v>92</v>
      </c>
      <c r="F1192" s="41"/>
      <c r="G1192" s="42"/>
      <c r="H1192" s="43"/>
      <c r="I1192" s="128"/>
      <c r="J1192" s="43"/>
      <c r="K1192" s="128"/>
      <c r="L1192" s="128"/>
      <c r="M1192" s="128"/>
      <c r="N1192" s="128"/>
      <c r="O1192" s="89"/>
      <c r="P1192" s="57"/>
      <c r="Q1192" s="128"/>
      <c r="R1192" s="128"/>
      <c r="S1192" s="128"/>
      <c r="T1192" s="128"/>
      <c r="U1192" s="180"/>
      <c r="V1192" s="156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</row>
    <row r="1193" spans="1:84" s="20" customFormat="1" ht="18" customHeight="1" x14ac:dyDescent="0.2">
      <c r="A1193" s="73"/>
      <c r="B1193" s="73"/>
      <c r="C1193" s="44"/>
      <c r="D1193" s="206"/>
      <c r="E1193" s="78" t="s">
        <v>93</v>
      </c>
      <c r="F1193" s="45">
        <f>F1190-F1191+F1192</f>
        <v>1204</v>
      </c>
      <c r="G1193" s="46">
        <f>G1190-G1191+G1192</f>
        <v>1204</v>
      </c>
      <c r="H1193" s="45">
        <f>H1190-H1191+H1192</f>
        <v>1204</v>
      </c>
      <c r="I1193" s="45"/>
      <c r="J1193" s="45">
        <f>J1190-J1191+J1192</f>
        <v>1204</v>
      </c>
      <c r="K1193" s="45"/>
      <c r="L1193" s="45"/>
      <c r="M1193" s="45"/>
      <c r="N1193" s="45"/>
      <c r="O1193" s="47"/>
      <c r="P1193" s="46"/>
      <c r="Q1193" s="45"/>
      <c r="R1193" s="45"/>
      <c r="S1193" s="61"/>
      <c r="T1193" s="61"/>
      <c r="U1193" s="178"/>
      <c r="V1193" s="156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</row>
    <row r="1194" spans="1:84" s="20" customFormat="1" ht="18" customHeight="1" x14ac:dyDescent="0.2">
      <c r="A1194" s="48"/>
      <c r="B1194" s="48"/>
      <c r="C1194" s="48">
        <v>4300</v>
      </c>
      <c r="D1194" s="201" t="s">
        <v>48</v>
      </c>
      <c r="E1194" s="77" t="s">
        <v>90</v>
      </c>
      <c r="F1194" s="41">
        <f>G1194+P1194</f>
        <v>10204</v>
      </c>
      <c r="G1194" s="42">
        <f>H1194+K1194+L1194+M1194</f>
        <v>10204</v>
      </c>
      <c r="H1194" s="43">
        <f>SUM(I1194:J1194)</f>
        <v>10204</v>
      </c>
      <c r="I1194" s="43"/>
      <c r="J1194" s="43">
        <v>10204</v>
      </c>
      <c r="K1194" s="43"/>
      <c r="L1194" s="43"/>
      <c r="M1194" s="43"/>
      <c r="N1194" s="43"/>
      <c r="O1194" s="56"/>
      <c r="P1194" s="57"/>
      <c r="Q1194" s="43"/>
      <c r="R1194" s="43"/>
      <c r="S1194" s="43"/>
      <c r="T1194" s="43"/>
      <c r="U1194" s="178"/>
      <c r="V1194" s="156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</row>
    <row r="1195" spans="1:84" s="20" customFormat="1" ht="18" customHeight="1" x14ac:dyDescent="0.2">
      <c r="A1195" s="40"/>
      <c r="B1195" s="40"/>
      <c r="C1195" s="48"/>
      <c r="D1195" s="202"/>
      <c r="E1195" s="77" t="s">
        <v>91</v>
      </c>
      <c r="F1195" s="41">
        <f>G1195+P1195</f>
        <v>9000</v>
      </c>
      <c r="G1195" s="42">
        <f>H1195+K1195+L1195+M1195</f>
        <v>9000</v>
      </c>
      <c r="H1195" s="43">
        <f>SUM(I1195:J1195)</f>
        <v>9000</v>
      </c>
      <c r="I1195" s="43"/>
      <c r="J1195" s="43">
        <v>9000</v>
      </c>
      <c r="K1195" s="43"/>
      <c r="L1195" s="43"/>
      <c r="M1195" s="43"/>
      <c r="N1195" s="43"/>
      <c r="O1195" s="56"/>
      <c r="P1195" s="42"/>
      <c r="Q1195" s="43"/>
      <c r="R1195" s="43"/>
      <c r="S1195" s="43"/>
      <c r="T1195" s="43"/>
      <c r="U1195" s="177"/>
      <c r="V1195" s="156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</row>
    <row r="1196" spans="1:84" s="20" customFormat="1" ht="18" customHeight="1" x14ac:dyDescent="0.2">
      <c r="A1196" s="40"/>
      <c r="B1196" s="40"/>
      <c r="C1196" s="48"/>
      <c r="D1196" s="202"/>
      <c r="E1196" s="77" t="s">
        <v>92</v>
      </c>
      <c r="F1196" s="41"/>
      <c r="G1196" s="42"/>
      <c r="H1196" s="43"/>
      <c r="I1196" s="43"/>
      <c r="J1196" s="43"/>
      <c r="K1196" s="43"/>
      <c r="L1196" s="43"/>
      <c r="M1196" s="43"/>
      <c r="N1196" s="43"/>
      <c r="O1196" s="56"/>
      <c r="P1196" s="42"/>
      <c r="Q1196" s="43"/>
      <c r="R1196" s="43"/>
      <c r="S1196" s="43"/>
      <c r="T1196" s="43"/>
      <c r="U1196" s="177"/>
      <c r="V1196" s="15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</row>
    <row r="1197" spans="1:84" s="20" customFormat="1" ht="18" customHeight="1" x14ac:dyDescent="0.2">
      <c r="A1197" s="73"/>
      <c r="B1197" s="73"/>
      <c r="C1197" s="44"/>
      <c r="D1197" s="203"/>
      <c r="E1197" s="78" t="s">
        <v>93</v>
      </c>
      <c r="F1197" s="45">
        <f>F1194-F1195+F1196</f>
        <v>1204</v>
      </c>
      <c r="G1197" s="46">
        <f>G1194-G1195+G1196</f>
        <v>1204</v>
      </c>
      <c r="H1197" s="45">
        <f>H1194-H1195+H1196</f>
        <v>1204</v>
      </c>
      <c r="I1197" s="45"/>
      <c r="J1197" s="45">
        <f>J1194-J1195+J1196</f>
        <v>1204</v>
      </c>
      <c r="K1197" s="45"/>
      <c r="L1197" s="45"/>
      <c r="M1197" s="45"/>
      <c r="N1197" s="45"/>
      <c r="O1197" s="47"/>
      <c r="P1197" s="46"/>
      <c r="Q1197" s="45"/>
      <c r="R1197" s="45"/>
      <c r="S1197" s="61"/>
      <c r="T1197" s="61"/>
      <c r="U1197" s="178"/>
      <c r="V1197" s="156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</row>
    <row r="1198" spans="1:84" s="127" customFormat="1" ht="18" customHeight="1" x14ac:dyDescent="0.2">
      <c r="A1198" s="98"/>
      <c r="B1198" s="98"/>
      <c r="C1198" s="198" t="s">
        <v>98</v>
      </c>
      <c r="D1198" s="199"/>
      <c r="E1198" s="199"/>
      <c r="F1198" s="199"/>
      <c r="G1198" s="199"/>
      <c r="H1198" s="199"/>
      <c r="I1198" s="199"/>
      <c r="J1198" s="199"/>
      <c r="K1198" s="199"/>
      <c r="L1198" s="199"/>
      <c r="M1198" s="199"/>
      <c r="N1198" s="199"/>
      <c r="O1198" s="199"/>
      <c r="P1198" s="199"/>
      <c r="Q1198" s="199"/>
      <c r="R1198" s="199"/>
      <c r="S1198" s="199"/>
      <c r="T1198" s="200"/>
      <c r="U1198" s="182"/>
      <c r="V1198" s="157"/>
    </row>
    <row r="1199" spans="1:84" s="127" customFormat="1" ht="18" customHeight="1" x14ac:dyDescent="0.2">
      <c r="A1199" s="98"/>
      <c r="B1199" s="40"/>
      <c r="C1199" s="192" t="s">
        <v>401</v>
      </c>
      <c r="D1199" s="193"/>
      <c r="E1199" s="193"/>
      <c r="F1199" s="193"/>
      <c r="G1199" s="193"/>
      <c r="H1199" s="193"/>
      <c r="I1199" s="193"/>
      <c r="J1199" s="193"/>
      <c r="K1199" s="193"/>
      <c r="L1199" s="193"/>
      <c r="M1199" s="193"/>
      <c r="N1199" s="193"/>
      <c r="O1199" s="193"/>
      <c r="P1199" s="193"/>
      <c r="Q1199" s="193"/>
      <c r="R1199" s="193"/>
      <c r="S1199" s="193"/>
      <c r="T1199" s="194"/>
      <c r="U1199" s="182"/>
      <c r="V1199" s="157"/>
    </row>
    <row r="1200" spans="1:84" s="127" customFormat="1" ht="18" customHeight="1" x14ac:dyDescent="0.2">
      <c r="A1200" s="98"/>
      <c r="B1200" s="40"/>
      <c r="C1200" s="195" t="s">
        <v>181</v>
      </c>
      <c r="D1200" s="196"/>
      <c r="E1200" s="196"/>
      <c r="F1200" s="196"/>
      <c r="G1200" s="196"/>
      <c r="H1200" s="196"/>
      <c r="I1200" s="196"/>
      <c r="J1200" s="196"/>
      <c r="K1200" s="196"/>
      <c r="L1200" s="196"/>
      <c r="M1200" s="196"/>
      <c r="N1200" s="196"/>
      <c r="O1200" s="196"/>
      <c r="P1200" s="196"/>
      <c r="Q1200" s="196"/>
      <c r="R1200" s="196"/>
      <c r="S1200" s="196"/>
      <c r="T1200" s="197"/>
      <c r="U1200" s="182"/>
      <c r="V1200" s="157"/>
    </row>
    <row r="1201" spans="1:84" s="20" customFormat="1" ht="18" customHeight="1" x14ac:dyDescent="0.2">
      <c r="A1201" s="40"/>
      <c r="B1201" s="49">
        <v>90095</v>
      </c>
      <c r="C1201" s="50"/>
      <c r="D1201" s="204" t="s">
        <v>1</v>
      </c>
      <c r="E1201" s="77" t="s">
        <v>90</v>
      </c>
      <c r="F1201" s="37">
        <f>G1201+P1201</f>
        <v>1960070</v>
      </c>
      <c r="G1201" s="38">
        <f>H1201+K1201+L1201+M1201</f>
        <v>655900</v>
      </c>
      <c r="H1201" s="39">
        <f>SUM(I1201:J1201)</f>
        <v>655900</v>
      </c>
      <c r="I1201" s="39"/>
      <c r="J1201" s="39">
        <v>655900</v>
      </c>
      <c r="K1201" s="54"/>
      <c r="L1201" s="54"/>
      <c r="M1201" s="54"/>
      <c r="N1201" s="54"/>
      <c r="O1201" s="55"/>
      <c r="P1201" s="38">
        <f>Q1201+S1201+T1201</f>
        <v>1304170</v>
      </c>
      <c r="Q1201" s="39">
        <v>1304000</v>
      </c>
      <c r="R1201" s="39"/>
      <c r="S1201" s="39">
        <v>170</v>
      </c>
      <c r="T1201" s="39"/>
      <c r="U1201" s="185"/>
      <c r="V1201" s="156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</row>
    <row r="1202" spans="1:84" s="20" customFormat="1" ht="18" customHeight="1" x14ac:dyDescent="0.2">
      <c r="A1202" s="40"/>
      <c r="B1202" s="40"/>
      <c r="C1202" s="48"/>
      <c r="D1202" s="205"/>
      <c r="E1202" s="77" t="s">
        <v>91</v>
      </c>
      <c r="F1202" s="41">
        <f>G1202+P1202</f>
        <v>12000</v>
      </c>
      <c r="G1202" s="42">
        <f>H1202+K1202+L1202+M1202</f>
        <v>12000</v>
      </c>
      <c r="H1202" s="43">
        <f>SUM(I1202:J1202)</f>
        <v>12000</v>
      </c>
      <c r="I1202" s="43"/>
      <c r="J1202" s="43">
        <f>J1206</f>
        <v>12000</v>
      </c>
      <c r="K1202" s="128"/>
      <c r="L1202" s="128"/>
      <c r="M1202" s="128"/>
      <c r="N1202" s="128"/>
      <c r="O1202" s="89"/>
      <c r="P1202" s="42"/>
      <c r="Q1202" s="43"/>
      <c r="R1202" s="43"/>
      <c r="S1202" s="43"/>
      <c r="T1202" s="43"/>
      <c r="U1202" s="180"/>
      <c r="V1202" s="156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</row>
    <row r="1203" spans="1:84" s="20" customFormat="1" ht="18" customHeight="1" x14ac:dyDescent="0.2">
      <c r="A1203" s="40"/>
      <c r="B1203" s="40"/>
      <c r="C1203" s="48"/>
      <c r="D1203" s="205"/>
      <c r="E1203" s="77" t="s">
        <v>92</v>
      </c>
      <c r="F1203" s="41"/>
      <c r="G1203" s="42"/>
      <c r="H1203" s="43"/>
      <c r="I1203" s="43"/>
      <c r="J1203" s="43"/>
      <c r="K1203" s="128"/>
      <c r="L1203" s="128"/>
      <c r="M1203" s="128"/>
      <c r="N1203" s="128"/>
      <c r="O1203" s="89"/>
      <c r="P1203" s="42"/>
      <c r="Q1203" s="43"/>
      <c r="R1203" s="43"/>
      <c r="S1203" s="43"/>
      <c r="T1203" s="43"/>
      <c r="U1203" s="180"/>
      <c r="V1203" s="156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</row>
    <row r="1204" spans="1:84" s="20" customFormat="1" ht="18" customHeight="1" x14ac:dyDescent="0.2">
      <c r="A1204" s="73"/>
      <c r="B1204" s="73"/>
      <c r="C1204" s="44"/>
      <c r="D1204" s="206"/>
      <c r="E1204" s="78" t="s">
        <v>93</v>
      </c>
      <c r="F1204" s="45">
        <f>F1201-F1202+F1203</f>
        <v>1948070</v>
      </c>
      <c r="G1204" s="46">
        <f>G1201-G1202+G1203</f>
        <v>643900</v>
      </c>
      <c r="H1204" s="45">
        <f>H1201-H1202+H1203</f>
        <v>643900</v>
      </c>
      <c r="I1204" s="61"/>
      <c r="J1204" s="61">
        <f>J1201-J1202+J1203</f>
        <v>643900</v>
      </c>
      <c r="K1204" s="45"/>
      <c r="L1204" s="45"/>
      <c r="M1204" s="45"/>
      <c r="N1204" s="45"/>
      <c r="O1204" s="47"/>
      <c r="P1204" s="46">
        <f>P1201-P1202+P1203</f>
        <v>1304170</v>
      </c>
      <c r="Q1204" s="61">
        <f>Q1201-Q1202+Q1203</f>
        <v>1304000</v>
      </c>
      <c r="R1204" s="61"/>
      <c r="S1204" s="61">
        <f>S1201-S1202+S1203</f>
        <v>170</v>
      </c>
      <c r="T1204" s="61"/>
      <c r="U1204" s="178"/>
      <c r="V1204" s="156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</row>
    <row r="1205" spans="1:84" s="1" customFormat="1" ht="18" customHeight="1" x14ac:dyDescent="0.2">
      <c r="A1205" s="48"/>
      <c r="B1205" s="48"/>
      <c r="C1205" s="48">
        <v>4300</v>
      </c>
      <c r="D1205" s="201" t="s">
        <v>48</v>
      </c>
      <c r="E1205" s="77" t="s">
        <v>90</v>
      </c>
      <c r="F1205" s="41">
        <f>G1205+P1205</f>
        <v>473900</v>
      </c>
      <c r="G1205" s="42">
        <f>H1205+K1205+L1205+M1205</f>
        <v>473900</v>
      </c>
      <c r="H1205" s="43">
        <f>SUM(I1205:J1205)</f>
        <v>473900</v>
      </c>
      <c r="I1205" s="43"/>
      <c r="J1205" s="43">
        <v>473900</v>
      </c>
      <c r="K1205" s="43"/>
      <c r="L1205" s="43"/>
      <c r="M1205" s="43"/>
      <c r="N1205" s="43"/>
      <c r="O1205" s="56"/>
      <c r="P1205" s="57"/>
      <c r="Q1205" s="43"/>
      <c r="R1205" s="43"/>
      <c r="S1205" s="43"/>
      <c r="T1205" s="43"/>
      <c r="U1205" s="178"/>
      <c r="V1205" s="156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</row>
    <row r="1206" spans="1:84" s="15" customFormat="1" ht="18" customHeight="1" x14ac:dyDescent="0.2">
      <c r="A1206" s="40"/>
      <c r="B1206" s="40"/>
      <c r="C1206" s="48"/>
      <c r="D1206" s="202"/>
      <c r="E1206" s="77" t="s">
        <v>91</v>
      </c>
      <c r="F1206" s="41">
        <f>G1206+P1206</f>
        <v>12000</v>
      </c>
      <c r="G1206" s="42">
        <f>H1206+K1206+L1206+M1206</f>
        <v>12000</v>
      </c>
      <c r="H1206" s="43">
        <f>SUM(I1206:J1206)</f>
        <v>12000</v>
      </c>
      <c r="I1206" s="43"/>
      <c r="J1206" s="43">
        <v>12000</v>
      </c>
      <c r="K1206" s="43"/>
      <c r="L1206" s="43"/>
      <c r="M1206" s="43"/>
      <c r="N1206" s="43"/>
      <c r="O1206" s="56"/>
      <c r="P1206" s="42"/>
      <c r="Q1206" s="43"/>
      <c r="R1206" s="43"/>
      <c r="S1206" s="43"/>
      <c r="T1206" s="43"/>
      <c r="U1206" s="177"/>
      <c r="V1206" s="15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</row>
    <row r="1207" spans="1:84" s="15" customFormat="1" ht="18" customHeight="1" x14ac:dyDescent="0.2">
      <c r="A1207" s="40"/>
      <c r="B1207" s="40"/>
      <c r="C1207" s="48"/>
      <c r="D1207" s="202"/>
      <c r="E1207" s="77" t="s">
        <v>92</v>
      </c>
      <c r="F1207" s="41"/>
      <c r="G1207" s="42"/>
      <c r="H1207" s="43"/>
      <c r="I1207" s="43"/>
      <c r="J1207" s="43"/>
      <c r="K1207" s="43"/>
      <c r="L1207" s="43"/>
      <c r="M1207" s="43"/>
      <c r="N1207" s="43"/>
      <c r="O1207" s="56"/>
      <c r="P1207" s="42"/>
      <c r="Q1207" s="43"/>
      <c r="R1207" s="43"/>
      <c r="S1207" s="43"/>
      <c r="T1207" s="43"/>
      <c r="U1207" s="177"/>
      <c r="V1207" s="156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</row>
    <row r="1208" spans="1:84" s="20" customFormat="1" ht="18" customHeight="1" x14ac:dyDescent="0.2">
      <c r="A1208" s="73"/>
      <c r="B1208" s="73"/>
      <c r="C1208" s="44"/>
      <c r="D1208" s="203"/>
      <c r="E1208" s="78" t="s">
        <v>93</v>
      </c>
      <c r="F1208" s="45">
        <f>F1205-F1206+F1207</f>
        <v>461900</v>
      </c>
      <c r="G1208" s="46">
        <f>G1205-G1206+G1207</f>
        <v>461900</v>
      </c>
      <c r="H1208" s="45">
        <f>H1205-H1206+H1207</f>
        <v>461900</v>
      </c>
      <c r="I1208" s="45"/>
      <c r="J1208" s="45">
        <f>J1205-J1206+J1207</f>
        <v>461900</v>
      </c>
      <c r="K1208" s="45"/>
      <c r="L1208" s="45"/>
      <c r="M1208" s="45"/>
      <c r="N1208" s="45"/>
      <c r="O1208" s="47"/>
      <c r="P1208" s="46"/>
      <c r="Q1208" s="45"/>
      <c r="R1208" s="45"/>
      <c r="S1208" s="61"/>
      <c r="T1208" s="61"/>
      <c r="U1208" s="178"/>
      <c r="V1208" s="156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</row>
    <row r="1209" spans="1:84" s="127" customFormat="1" ht="18" customHeight="1" x14ac:dyDescent="0.2">
      <c r="A1209" s="98"/>
      <c r="B1209" s="98"/>
      <c r="C1209" s="198" t="s">
        <v>98</v>
      </c>
      <c r="D1209" s="199"/>
      <c r="E1209" s="199"/>
      <c r="F1209" s="199"/>
      <c r="G1209" s="199"/>
      <c r="H1209" s="199"/>
      <c r="I1209" s="199"/>
      <c r="J1209" s="199"/>
      <c r="K1209" s="199"/>
      <c r="L1209" s="199"/>
      <c r="M1209" s="199"/>
      <c r="N1209" s="199"/>
      <c r="O1209" s="199"/>
      <c r="P1209" s="199"/>
      <c r="Q1209" s="199"/>
      <c r="R1209" s="199"/>
      <c r="S1209" s="199"/>
      <c r="T1209" s="200"/>
      <c r="U1209" s="182"/>
      <c r="V1209" s="157"/>
    </row>
    <row r="1210" spans="1:84" s="127" customFormat="1" ht="18" customHeight="1" x14ac:dyDescent="0.2">
      <c r="A1210" s="98"/>
      <c r="B1210" s="40"/>
      <c r="C1210" s="192" t="s">
        <v>401</v>
      </c>
      <c r="D1210" s="193"/>
      <c r="E1210" s="193"/>
      <c r="F1210" s="193"/>
      <c r="G1210" s="193"/>
      <c r="H1210" s="193"/>
      <c r="I1210" s="193"/>
      <c r="J1210" s="193"/>
      <c r="K1210" s="193"/>
      <c r="L1210" s="193"/>
      <c r="M1210" s="193"/>
      <c r="N1210" s="193"/>
      <c r="O1210" s="193"/>
      <c r="P1210" s="193"/>
      <c r="Q1210" s="193"/>
      <c r="R1210" s="193"/>
      <c r="S1210" s="193"/>
      <c r="T1210" s="194"/>
      <c r="U1210" s="182"/>
      <c r="V1210" s="157"/>
    </row>
    <row r="1211" spans="1:84" s="127" customFormat="1" ht="18" customHeight="1" x14ac:dyDescent="0.2">
      <c r="A1211" s="98"/>
      <c r="B1211" s="40"/>
      <c r="C1211" s="195" t="s">
        <v>182</v>
      </c>
      <c r="D1211" s="196"/>
      <c r="E1211" s="196"/>
      <c r="F1211" s="196"/>
      <c r="G1211" s="196"/>
      <c r="H1211" s="196"/>
      <c r="I1211" s="196"/>
      <c r="J1211" s="196"/>
      <c r="K1211" s="196"/>
      <c r="L1211" s="196"/>
      <c r="M1211" s="196"/>
      <c r="N1211" s="196"/>
      <c r="O1211" s="196"/>
      <c r="P1211" s="196"/>
      <c r="Q1211" s="196"/>
      <c r="R1211" s="196"/>
      <c r="S1211" s="196"/>
      <c r="T1211" s="197"/>
      <c r="U1211" s="182"/>
      <c r="V1211" s="157"/>
    </row>
    <row r="1212" spans="1:84" s="10" customFormat="1" ht="18" customHeight="1" x14ac:dyDescent="0.2">
      <c r="A1212" s="51">
        <v>921</v>
      </c>
      <c r="B1212" s="51"/>
      <c r="C1212" s="116"/>
      <c r="D1212" s="207" t="s">
        <v>21</v>
      </c>
      <c r="E1212" s="75" t="s">
        <v>90</v>
      </c>
      <c r="F1212" s="28">
        <f>G1212+P1212</f>
        <v>13868140.26</v>
      </c>
      <c r="G1212" s="29">
        <f>H1212+K1212+L1212+M1212</f>
        <v>3831592</v>
      </c>
      <c r="H1212" s="32">
        <f>SUM(I1212:J1212)</f>
        <v>15000</v>
      </c>
      <c r="I1212" s="30">
        <v>10000</v>
      </c>
      <c r="J1212" s="30">
        <v>5000</v>
      </c>
      <c r="K1212" s="30">
        <v>3816592</v>
      </c>
      <c r="L1212" s="52"/>
      <c r="M1212" s="52"/>
      <c r="N1212" s="52"/>
      <c r="O1212" s="147"/>
      <c r="P1212" s="29">
        <f>Q1212+S1212+T1212</f>
        <v>10036548.26</v>
      </c>
      <c r="Q1212" s="30">
        <v>9987348.2599999998</v>
      </c>
      <c r="R1212" s="30">
        <v>8225604.4299999997</v>
      </c>
      <c r="S1212" s="52"/>
      <c r="T1212" s="30">
        <v>49200</v>
      </c>
      <c r="U1212" s="177"/>
      <c r="V1212" s="156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</row>
    <row r="1213" spans="1:84" s="15" customFormat="1" ht="18" customHeight="1" x14ac:dyDescent="0.2">
      <c r="A1213" s="27"/>
      <c r="B1213" s="27"/>
      <c r="C1213" s="72"/>
      <c r="D1213" s="208"/>
      <c r="E1213" s="75" t="s">
        <v>91</v>
      </c>
      <c r="F1213" s="28">
        <f>G1213+P1213</f>
        <v>15640</v>
      </c>
      <c r="G1213" s="31">
        <f>H1213+K1213+L1213+M1213</f>
        <v>15640</v>
      </c>
      <c r="H1213" s="32"/>
      <c r="I1213" s="32"/>
      <c r="J1213" s="32"/>
      <c r="K1213" s="32">
        <f>K1217+K1228</f>
        <v>15640</v>
      </c>
      <c r="L1213" s="53"/>
      <c r="M1213" s="53"/>
      <c r="N1213" s="53"/>
      <c r="O1213" s="148"/>
      <c r="P1213" s="31"/>
      <c r="Q1213" s="32"/>
      <c r="R1213" s="32"/>
      <c r="S1213" s="53"/>
      <c r="T1213" s="32"/>
      <c r="U1213" s="180"/>
      <c r="V1213" s="156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</row>
    <row r="1214" spans="1:84" s="15" customFormat="1" ht="18" customHeight="1" x14ac:dyDescent="0.2">
      <c r="A1214" s="27"/>
      <c r="B1214" s="27"/>
      <c r="C1214" s="72"/>
      <c r="D1214" s="208"/>
      <c r="E1214" s="75" t="s">
        <v>92</v>
      </c>
      <c r="F1214" s="28">
        <f>G1214+P1214</f>
        <v>34932</v>
      </c>
      <c r="G1214" s="31"/>
      <c r="H1214" s="32"/>
      <c r="I1214" s="32"/>
      <c r="J1214" s="32"/>
      <c r="K1214" s="32"/>
      <c r="L1214" s="53"/>
      <c r="M1214" s="53"/>
      <c r="N1214" s="53"/>
      <c r="O1214" s="148"/>
      <c r="P1214" s="31">
        <f>Q1214+S1214+T1214</f>
        <v>34932</v>
      </c>
      <c r="Q1214" s="32">
        <f>Q1218+Q1229</f>
        <v>34932</v>
      </c>
      <c r="R1214" s="32"/>
      <c r="S1214" s="53"/>
      <c r="T1214" s="32"/>
      <c r="U1214" s="180"/>
      <c r="V1214" s="156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</row>
    <row r="1215" spans="1:84" s="20" customFormat="1" ht="18" customHeight="1" x14ac:dyDescent="0.2">
      <c r="A1215" s="72"/>
      <c r="B1215" s="72"/>
      <c r="C1215" s="33"/>
      <c r="D1215" s="209"/>
      <c r="E1215" s="76" t="s">
        <v>93</v>
      </c>
      <c r="F1215" s="34">
        <f t="shared" ref="F1215:K1215" si="56">F1212-F1213+F1214</f>
        <v>13887432.26</v>
      </c>
      <c r="G1215" s="35">
        <f t="shared" si="56"/>
        <v>3815952</v>
      </c>
      <c r="H1215" s="34">
        <f t="shared" si="56"/>
        <v>15000</v>
      </c>
      <c r="I1215" s="34">
        <f t="shared" si="56"/>
        <v>10000</v>
      </c>
      <c r="J1215" s="34">
        <f t="shared" si="56"/>
        <v>5000</v>
      </c>
      <c r="K1215" s="34">
        <f t="shared" si="56"/>
        <v>3800952</v>
      </c>
      <c r="L1215" s="34"/>
      <c r="M1215" s="34"/>
      <c r="N1215" s="34"/>
      <c r="O1215" s="36"/>
      <c r="P1215" s="35">
        <f>P1212-P1213+P1214</f>
        <v>10071480.26</v>
      </c>
      <c r="Q1215" s="34">
        <f>Q1212-Q1213+Q1214</f>
        <v>10022280.26</v>
      </c>
      <c r="R1215" s="34">
        <f>R1212-R1213+R1214</f>
        <v>8225604.4299999997</v>
      </c>
      <c r="S1215" s="87"/>
      <c r="T1215" s="87">
        <f>T1212-T1213+T1214</f>
        <v>49200</v>
      </c>
      <c r="U1215" s="178"/>
      <c r="V1215" s="156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</row>
    <row r="1216" spans="1:84" s="10" customFormat="1" ht="18" customHeight="1" x14ac:dyDescent="0.2">
      <c r="A1216" s="40"/>
      <c r="B1216" s="49">
        <v>92109</v>
      </c>
      <c r="C1216" s="50"/>
      <c r="D1216" s="204" t="s">
        <v>28</v>
      </c>
      <c r="E1216" s="77" t="s">
        <v>90</v>
      </c>
      <c r="F1216" s="37">
        <f>G1216+P1216</f>
        <v>1536392</v>
      </c>
      <c r="G1216" s="38">
        <f>H1216+K1216+L1216+M1216</f>
        <v>1536392</v>
      </c>
      <c r="H1216" s="39"/>
      <c r="I1216" s="54"/>
      <c r="J1216" s="54"/>
      <c r="K1216" s="39">
        <v>1536392</v>
      </c>
      <c r="L1216" s="54"/>
      <c r="M1216" s="54"/>
      <c r="N1216" s="54"/>
      <c r="O1216" s="55"/>
      <c r="P1216" s="42"/>
      <c r="Q1216" s="54"/>
      <c r="R1216" s="54"/>
      <c r="S1216" s="54"/>
      <c r="T1216" s="54"/>
      <c r="U1216" s="185"/>
      <c r="V1216" s="15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</row>
    <row r="1217" spans="1:84" s="15" customFormat="1" ht="18" customHeight="1" x14ac:dyDescent="0.2">
      <c r="A1217" s="40"/>
      <c r="B1217" s="40"/>
      <c r="C1217" s="48"/>
      <c r="D1217" s="205"/>
      <c r="E1217" s="77" t="s">
        <v>91</v>
      </c>
      <c r="F1217" s="41">
        <f>G1217+P1217</f>
        <v>15640</v>
      </c>
      <c r="G1217" s="42">
        <f>H1217+K1217+L1217+M1217</f>
        <v>15640</v>
      </c>
      <c r="H1217" s="43"/>
      <c r="I1217" s="128"/>
      <c r="J1217" s="128"/>
      <c r="K1217" s="43">
        <f>K1221</f>
        <v>15640</v>
      </c>
      <c r="L1217" s="128"/>
      <c r="M1217" s="128"/>
      <c r="N1217" s="128"/>
      <c r="O1217" s="89"/>
      <c r="P1217" s="42"/>
      <c r="Q1217" s="128"/>
      <c r="R1217" s="128"/>
      <c r="S1217" s="128"/>
      <c r="T1217" s="128"/>
      <c r="U1217" s="180"/>
      <c r="V1217" s="156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</row>
    <row r="1218" spans="1:84" s="15" customFormat="1" ht="18" customHeight="1" x14ac:dyDescent="0.2">
      <c r="A1218" s="40"/>
      <c r="B1218" s="40"/>
      <c r="C1218" s="48"/>
      <c r="D1218" s="205"/>
      <c r="E1218" s="77" t="s">
        <v>92</v>
      </c>
      <c r="F1218" s="41"/>
      <c r="G1218" s="42"/>
      <c r="H1218" s="43"/>
      <c r="I1218" s="128"/>
      <c r="J1218" s="128"/>
      <c r="K1218" s="43"/>
      <c r="L1218" s="128"/>
      <c r="M1218" s="128"/>
      <c r="N1218" s="128"/>
      <c r="O1218" s="89"/>
      <c r="P1218" s="42"/>
      <c r="Q1218" s="128"/>
      <c r="R1218" s="128"/>
      <c r="S1218" s="128"/>
      <c r="T1218" s="43"/>
      <c r="U1218" s="180"/>
      <c r="V1218" s="156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</row>
    <row r="1219" spans="1:84" s="20" customFormat="1" ht="18" customHeight="1" x14ac:dyDescent="0.2">
      <c r="A1219" s="73"/>
      <c r="B1219" s="73"/>
      <c r="C1219" s="44"/>
      <c r="D1219" s="206"/>
      <c r="E1219" s="78" t="s">
        <v>93</v>
      </c>
      <c r="F1219" s="45">
        <f>F1216-F1217+F1218</f>
        <v>1520752</v>
      </c>
      <c r="G1219" s="46">
        <f>G1216-G1217+G1218</f>
        <v>1520752</v>
      </c>
      <c r="H1219" s="45"/>
      <c r="I1219" s="45"/>
      <c r="J1219" s="45"/>
      <c r="K1219" s="61">
        <f>K1216-K1217+K1218</f>
        <v>1520752</v>
      </c>
      <c r="L1219" s="45"/>
      <c r="M1219" s="45"/>
      <c r="N1219" s="45"/>
      <c r="O1219" s="47"/>
      <c r="P1219" s="46"/>
      <c r="Q1219" s="45"/>
      <c r="R1219" s="45"/>
      <c r="S1219" s="61"/>
      <c r="T1219" s="61"/>
      <c r="U1219" s="178"/>
      <c r="V1219" s="156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</row>
    <row r="1220" spans="1:84" s="10" customFormat="1" ht="22.5" customHeight="1" x14ac:dyDescent="0.2">
      <c r="A1220" s="48"/>
      <c r="B1220" s="48"/>
      <c r="C1220" s="48">
        <v>2800</v>
      </c>
      <c r="D1220" s="201" t="s">
        <v>130</v>
      </c>
      <c r="E1220" s="77" t="s">
        <v>90</v>
      </c>
      <c r="F1220" s="41">
        <f>G1220+P1220</f>
        <v>80000</v>
      </c>
      <c r="G1220" s="42">
        <f>H1220+K1220+L1220+M1220</f>
        <v>80000</v>
      </c>
      <c r="H1220" s="43"/>
      <c r="I1220" s="43"/>
      <c r="J1220" s="43"/>
      <c r="K1220" s="43">
        <v>80000</v>
      </c>
      <c r="L1220" s="43"/>
      <c r="M1220" s="43"/>
      <c r="N1220" s="43"/>
      <c r="O1220" s="56"/>
      <c r="P1220" s="57"/>
      <c r="Q1220" s="43"/>
      <c r="R1220" s="43"/>
      <c r="S1220" s="43"/>
      <c r="T1220" s="43"/>
      <c r="U1220" s="178"/>
      <c r="V1220" s="156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</row>
    <row r="1221" spans="1:84" s="15" customFormat="1" ht="22.5" customHeight="1" x14ac:dyDescent="0.2">
      <c r="A1221" s="40"/>
      <c r="B1221" s="40"/>
      <c r="C1221" s="48"/>
      <c r="D1221" s="202"/>
      <c r="E1221" s="77" t="s">
        <v>91</v>
      </c>
      <c r="F1221" s="41">
        <f>G1221+P1221</f>
        <v>15640</v>
      </c>
      <c r="G1221" s="42">
        <f>H1221+K1221+L1221+M1221</f>
        <v>15640</v>
      </c>
      <c r="H1221" s="43"/>
      <c r="I1221" s="43"/>
      <c r="J1221" s="43"/>
      <c r="K1221" s="43">
        <v>15640</v>
      </c>
      <c r="L1221" s="43"/>
      <c r="M1221" s="43"/>
      <c r="N1221" s="43"/>
      <c r="O1221" s="56"/>
      <c r="P1221" s="42"/>
      <c r="Q1221" s="43"/>
      <c r="R1221" s="43"/>
      <c r="S1221" s="43"/>
      <c r="T1221" s="43"/>
      <c r="U1221" s="177"/>
      <c r="V1221" s="156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</row>
    <row r="1222" spans="1:84" s="15" customFormat="1" ht="22.5" customHeight="1" x14ac:dyDescent="0.2">
      <c r="A1222" s="40"/>
      <c r="B1222" s="40"/>
      <c r="C1222" s="48"/>
      <c r="D1222" s="202"/>
      <c r="E1222" s="77" t="s">
        <v>92</v>
      </c>
      <c r="F1222" s="41"/>
      <c r="G1222" s="42"/>
      <c r="H1222" s="43"/>
      <c r="I1222" s="43"/>
      <c r="J1222" s="43"/>
      <c r="K1222" s="43"/>
      <c r="L1222" s="43"/>
      <c r="M1222" s="43"/>
      <c r="N1222" s="43"/>
      <c r="O1222" s="56"/>
      <c r="P1222" s="42"/>
      <c r="Q1222" s="43"/>
      <c r="R1222" s="43"/>
      <c r="S1222" s="43"/>
      <c r="T1222" s="43"/>
      <c r="U1222" s="177"/>
      <c r="V1222" s="156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</row>
    <row r="1223" spans="1:84" s="20" customFormat="1" ht="22.5" customHeight="1" x14ac:dyDescent="0.2">
      <c r="A1223" s="73"/>
      <c r="B1223" s="73"/>
      <c r="C1223" s="44"/>
      <c r="D1223" s="203"/>
      <c r="E1223" s="78" t="s">
        <v>93</v>
      </c>
      <c r="F1223" s="45">
        <f>F1220-F1221+F1222</f>
        <v>64360</v>
      </c>
      <c r="G1223" s="46">
        <f>G1220-G1221+G1222</f>
        <v>64360</v>
      </c>
      <c r="H1223" s="45"/>
      <c r="I1223" s="45"/>
      <c r="J1223" s="45"/>
      <c r="K1223" s="45">
        <f>K1220-K1221+K1222</f>
        <v>64360</v>
      </c>
      <c r="L1223" s="45"/>
      <c r="M1223" s="45"/>
      <c r="N1223" s="45"/>
      <c r="O1223" s="47"/>
      <c r="P1223" s="46"/>
      <c r="Q1223" s="45"/>
      <c r="R1223" s="45"/>
      <c r="S1223" s="61"/>
      <c r="T1223" s="61"/>
      <c r="U1223" s="178"/>
      <c r="V1223" s="156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</row>
    <row r="1224" spans="1:84" s="127" customFormat="1" ht="18" customHeight="1" x14ac:dyDescent="0.2">
      <c r="A1224" s="98"/>
      <c r="B1224" s="98"/>
      <c r="C1224" s="198" t="s">
        <v>98</v>
      </c>
      <c r="D1224" s="199"/>
      <c r="E1224" s="199"/>
      <c r="F1224" s="199"/>
      <c r="G1224" s="199"/>
      <c r="H1224" s="199"/>
      <c r="I1224" s="199"/>
      <c r="J1224" s="199"/>
      <c r="K1224" s="199"/>
      <c r="L1224" s="199"/>
      <c r="M1224" s="199"/>
      <c r="N1224" s="199"/>
      <c r="O1224" s="199"/>
      <c r="P1224" s="199"/>
      <c r="Q1224" s="199"/>
      <c r="R1224" s="199"/>
      <c r="S1224" s="199"/>
      <c r="T1224" s="200"/>
      <c r="U1224" s="182"/>
      <c r="V1224" s="157"/>
    </row>
    <row r="1225" spans="1:84" s="127" customFormat="1" ht="18" customHeight="1" x14ac:dyDescent="0.2">
      <c r="A1225" s="98"/>
      <c r="B1225" s="40"/>
      <c r="C1225" s="192" t="s">
        <v>276</v>
      </c>
      <c r="D1225" s="193"/>
      <c r="E1225" s="193"/>
      <c r="F1225" s="193"/>
      <c r="G1225" s="193"/>
      <c r="H1225" s="193"/>
      <c r="I1225" s="193"/>
      <c r="J1225" s="193"/>
      <c r="K1225" s="193"/>
      <c r="L1225" s="193"/>
      <c r="M1225" s="193"/>
      <c r="N1225" s="193"/>
      <c r="O1225" s="193"/>
      <c r="P1225" s="193"/>
      <c r="Q1225" s="193"/>
      <c r="R1225" s="193"/>
      <c r="S1225" s="193"/>
      <c r="T1225" s="194"/>
      <c r="U1225" s="182"/>
      <c r="V1225" s="157"/>
    </row>
    <row r="1226" spans="1:84" s="127" customFormat="1" ht="18" customHeight="1" x14ac:dyDescent="0.2">
      <c r="A1226" s="98"/>
      <c r="B1226" s="40"/>
      <c r="C1226" s="195" t="s">
        <v>402</v>
      </c>
      <c r="D1226" s="196"/>
      <c r="E1226" s="196"/>
      <c r="F1226" s="196"/>
      <c r="G1226" s="196"/>
      <c r="H1226" s="196"/>
      <c r="I1226" s="196"/>
      <c r="J1226" s="196"/>
      <c r="K1226" s="196"/>
      <c r="L1226" s="196"/>
      <c r="M1226" s="196"/>
      <c r="N1226" s="196"/>
      <c r="O1226" s="196"/>
      <c r="P1226" s="196"/>
      <c r="Q1226" s="196"/>
      <c r="R1226" s="196"/>
      <c r="S1226" s="196"/>
      <c r="T1226" s="197"/>
      <c r="U1226" s="182"/>
      <c r="V1226" s="157"/>
    </row>
    <row r="1227" spans="1:84" ht="18" customHeight="1" x14ac:dyDescent="0.2">
      <c r="A1227" s="40"/>
      <c r="B1227" s="49">
        <v>92195</v>
      </c>
      <c r="C1227" s="50"/>
      <c r="D1227" s="204" t="s">
        <v>1</v>
      </c>
      <c r="E1227" s="77" t="s">
        <v>90</v>
      </c>
      <c r="F1227" s="37">
        <f>G1227+P1227</f>
        <v>377500</v>
      </c>
      <c r="G1227" s="38">
        <f>H1227+K1227+L1227+M1227</f>
        <v>13000</v>
      </c>
      <c r="H1227" s="39">
        <f>SUM(I1227:J1227)</f>
        <v>5000</v>
      </c>
      <c r="I1227" s="39"/>
      <c r="J1227" s="39">
        <v>5000</v>
      </c>
      <c r="K1227" s="39">
        <v>8000</v>
      </c>
      <c r="L1227" s="54"/>
      <c r="M1227" s="54"/>
      <c r="N1227" s="54"/>
      <c r="O1227" s="55"/>
      <c r="P1227" s="38">
        <f>Q1227+S1227+T1227</f>
        <v>364500</v>
      </c>
      <c r="Q1227" s="39">
        <v>364500</v>
      </c>
      <c r="R1227" s="54"/>
      <c r="S1227" s="39"/>
      <c r="T1227" s="54"/>
    </row>
    <row r="1228" spans="1:84" s="16" customFormat="1" ht="18" customHeight="1" x14ac:dyDescent="0.2">
      <c r="A1228" s="40"/>
      <c r="B1228" s="40"/>
      <c r="C1228" s="48"/>
      <c r="D1228" s="205"/>
      <c r="E1228" s="77" t="s">
        <v>91</v>
      </c>
      <c r="F1228" s="41"/>
      <c r="G1228" s="42"/>
      <c r="H1228" s="43"/>
      <c r="I1228" s="43"/>
      <c r="J1228" s="43"/>
      <c r="K1228" s="43"/>
      <c r="L1228" s="128"/>
      <c r="M1228" s="128"/>
      <c r="N1228" s="128"/>
      <c r="O1228" s="89"/>
      <c r="P1228" s="42"/>
      <c r="Q1228" s="43"/>
      <c r="R1228" s="128"/>
      <c r="S1228" s="43"/>
      <c r="T1228" s="128"/>
      <c r="U1228" s="180"/>
      <c r="V1228" s="156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</row>
    <row r="1229" spans="1:84" s="16" customFormat="1" ht="18" customHeight="1" x14ac:dyDescent="0.2">
      <c r="A1229" s="40"/>
      <c r="B1229" s="40"/>
      <c r="C1229" s="48"/>
      <c r="D1229" s="205"/>
      <c r="E1229" s="77" t="s">
        <v>92</v>
      </c>
      <c r="F1229" s="41">
        <f>G1229+P1229</f>
        <v>34932</v>
      </c>
      <c r="G1229" s="42"/>
      <c r="H1229" s="43"/>
      <c r="I1229" s="43"/>
      <c r="J1229" s="43"/>
      <c r="K1229" s="43"/>
      <c r="L1229" s="128"/>
      <c r="M1229" s="128"/>
      <c r="N1229" s="128"/>
      <c r="O1229" s="89"/>
      <c r="P1229" s="42">
        <f>Q1229+S1229+T1229</f>
        <v>34932</v>
      </c>
      <c r="Q1229" s="43">
        <f>Q1233</f>
        <v>34932</v>
      </c>
      <c r="R1229" s="128"/>
      <c r="S1229" s="43"/>
      <c r="T1229" s="128"/>
      <c r="U1229" s="180"/>
      <c r="V1229" s="156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</row>
    <row r="1230" spans="1:84" s="20" customFormat="1" ht="18" customHeight="1" x14ac:dyDescent="0.2">
      <c r="A1230" s="73"/>
      <c r="B1230" s="73"/>
      <c r="C1230" s="44"/>
      <c r="D1230" s="206"/>
      <c r="E1230" s="78" t="s">
        <v>93</v>
      </c>
      <c r="F1230" s="45">
        <f t="shared" ref="F1230:K1230" si="57">F1227-F1228+F1229</f>
        <v>412432</v>
      </c>
      <c r="G1230" s="46">
        <f t="shared" si="57"/>
        <v>13000</v>
      </c>
      <c r="H1230" s="45">
        <f t="shared" si="57"/>
        <v>5000</v>
      </c>
      <c r="I1230" s="45"/>
      <c r="J1230" s="45">
        <f t="shared" si="57"/>
        <v>5000</v>
      </c>
      <c r="K1230" s="45">
        <f t="shared" si="57"/>
        <v>8000</v>
      </c>
      <c r="L1230" s="45"/>
      <c r="M1230" s="45"/>
      <c r="N1230" s="45"/>
      <c r="O1230" s="47"/>
      <c r="P1230" s="46">
        <f>P1227-P1228+P1229</f>
        <v>399432</v>
      </c>
      <c r="Q1230" s="45">
        <f>Q1227-Q1228+Q1229</f>
        <v>399432</v>
      </c>
      <c r="R1230" s="45"/>
      <c r="S1230" s="61"/>
      <c r="T1230" s="61"/>
      <c r="U1230" s="178"/>
      <c r="V1230" s="156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</row>
    <row r="1231" spans="1:84" s="2" customFormat="1" ht="18" customHeight="1" x14ac:dyDescent="0.2">
      <c r="A1231" s="48"/>
      <c r="B1231" s="48"/>
      <c r="C1231" s="48">
        <v>6050</v>
      </c>
      <c r="D1231" s="201" t="s">
        <v>84</v>
      </c>
      <c r="E1231" s="77" t="s">
        <v>90</v>
      </c>
      <c r="F1231" s="41">
        <f>G1231+P1231</f>
        <v>364500</v>
      </c>
      <c r="G1231" s="42"/>
      <c r="H1231" s="43"/>
      <c r="I1231" s="43"/>
      <c r="J1231" s="43"/>
      <c r="K1231" s="43"/>
      <c r="L1231" s="43"/>
      <c r="M1231" s="43"/>
      <c r="N1231" s="43"/>
      <c r="O1231" s="56"/>
      <c r="P1231" s="42">
        <f>Q1231+S1231+T1231</f>
        <v>364500</v>
      </c>
      <c r="Q1231" s="43">
        <v>364500</v>
      </c>
      <c r="R1231" s="43"/>
      <c r="S1231" s="43"/>
      <c r="T1231" s="43"/>
      <c r="U1231" s="178"/>
      <c r="V1231" s="156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</row>
    <row r="1232" spans="1:84" s="15" customFormat="1" ht="18" customHeight="1" x14ac:dyDescent="0.2">
      <c r="A1232" s="40"/>
      <c r="B1232" s="40"/>
      <c r="C1232" s="48"/>
      <c r="D1232" s="202"/>
      <c r="E1232" s="77" t="s">
        <v>91</v>
      </c>
      <c r="F1232" s="41"/>
      <c r="G1232" s="42"/>
      <c r="H1232" s="43"/>
      <c r="I1232" s="43"/>
      <c r="J1232" s="43"/>
      <c r="K1232" s="43"/>
      <c r="L1232" s="43"/>
      <c r="M1232" s="43"/>
      <c r="N1232" s="43"/>
      <c r="O1232" s="56"/>
      <c r="P1232" s="42"/>
      <c r="Q1232" s="43"/>
      <c r="R1232" s="43"/>
      <c r="S1232" s="43"/>
      <c r="T1232" s="43"/>
      <c r="U1232" s="177"/>
      <c r="V1232" s="156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</row>
    <row r="1233" spans="1:84" s="15" customFormat="1" ht="18" customHeight="1" x14ac:dyDescent="0.2">
      <c r="A1233" s="40"/>
      <c r="B1233" s="40"/>
      <c r="C1233" s="48"/>
      <c r="D1233" s="202"/>
      <c r="E1233" s="77" t="s">
        <v>92</v>
      </c>
      <c r="F1233" s="41">
        <f>G1233+P1233</f>
        <v>34932</v>
      </c>
      <c r="G1233" s="42"/>
      <c r="H1233" s="43"/>
      <c r="I1233" s="43"/>
      <c r="J1233" s="43"/>
      <c r="K1233" s="43"/>
      <c r="L1233" s="43"/>
      <c r="M1233" s="43"/>
      <c r="N1233" s="43"/>
      <c r="O1233" s="56"/>
      <c r="P1233" s="42">
        <f>Q1233+S1233+T1233</f>
        <v>34932</v>
      </c>
      <c r="Q1233" s="43">
        <v>34932</v>
      </c>
      <c r="R1233" s="43"/>
      <c r="S1233" s="43"/>
      <c r="T1233" s="43"/>
      <c r="U1233" s="177"/>
      <c r="V1233" s="156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</row>
    <row r="1234" spans="1:84" s="20" customFormat="1" ht="18" customHeight="1" x14ac:dyDescent="0.2">
      <c r="A1234" s="73"/>
      <c r="B1234" s="73"/>
      <c r="C1234" s="44"/>
      <c r="D1234" s="203"/>
      <c r="E1234" s="78" t="s">
        <v>93</v>
      </c>
      <c r="F1234" s="45">
        <f>F1231-F1232+F1233</f>
        <v>399432</v>
      </c>
      <c r="G1234" s="46"/>
      <c r="H1234" s="45"/>
      <c r="I1234" s="45"/>
      <c r="J1234" s="45"/>
      <c r="K1234" s="45"/>
      <c r="L1234" s="45"/>
      <c r="M1234" s="45"/>
      <c r="N1234" s="45"/>
      <c r="O1234" s="47"/>
      <c r="P1234" s="46">
        <f>P1231-P1232+P1233</f>
        <v>399432</v>
      </c>
      <c r="Q1234" s="45">
        <f>Q1231-Q1232+Q1233</f>
        <v>399432</v>
      </c>
      <c r="R1234" s="45"/>
      <c r="S1234" s="61"/>
      <c r="T1234" s="61"/>
      <c r="U1234" s="178"/>
      <c r="V1234" s="156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</row>
    <row r="1235" spans="1:84" s="127" customFormat="1" ht="18" customHeight="1" x14ac:dyDescent="0.2">
      <c r="A1235" s="98"/>
      <c r="B1235" s="98"/>
      <c r="C1235" s="198" t="s">
        <v>98</v>
      </c>
      <c r="D1235" s="199"/>
      <c r="E1235" s="199"/>
      <c r="F1235" s="199"/>
      <c r="G1235" s="199"/>
      <c r="H1235" s="199"/>
      <c r="I1235" s="199"/>
      <c r="J1235" s="199"/>
      <c r="K1235" s="199"/>
      <c r="L1235" s="199"/>
      <c r="M1235" s="199"/>
      <c r="N1235" s="199"/>
      <c r="O1235" s="199"/>
      <c r="P1235" s="199"/>
      <c r="Q1235" s="199"/>
      <c r="R1235" s="199"/>
      <c r="S1235" s="199"/>
      <c r="T1235" s="200"/>
      <c r="U1235" s="182"/>
      <c r="V1235" s="157"/>
    </row>
    <row r="1236" spans="1:84" s="127" customFormat="1" ht="18" customHeight="1" x14ac:dyDescent="0.2">
      <c r="A1236" s="98"/>
      <c r="B1236" s="40"/>
      <c r="C1236" s="192" t="s">
        <v>168</v>
      </c>
      <c r="D1236" s="193"/>
      <c r="E1236" s="193"/>
      <c r="F1236" s="193"/>
      <c r="G1236" s="193"/>
      <c r="H1236" s="193"/>
      <c r="I1236" s="193"/>
      <c r="J1236" s="193"/>
      <c r="K1236" s="193"/>
      <c r="L1236" s="193"/>
      <c r="M1236" s="193"/>
      <c r="N1236" s="193"/>
      <c r="O1236" s="193"/>
      <c r="P1236" s="193"/>
      <c r="Q1236" s="193"/>
      <c r="R1236" s="193"/>
      <c r="S1236" s="193"/>
      <c r="T1236" s="194"/>
      <c r="U1236" s="182"/>
      <c r="V1236" s="157"/>
    </row>
    <row r="1237" spans="1:84" s="127" customFormat="1" ht="18" customHeight="1" x14ac:dyDescent="0.2">
      <c r="A1237" s="98"/>
      <c r="B1237" s="40"/>
      <c r="C1237" s="192" t="s">
        <v>169</v>
      </c>
      <c r="D1237" s="193"/>
      <c r="E1237" s="193"/>
      <c r="F1237" s="193"/>
      <c r="G1237" s="193"/>
      <c r="H1237" s="193"/>
      <c r="I1237" s="193"/>
      <c r="J1237" s="193"/>
      <c r="K1237" s="193"/>
      <c r="L1237" s="193"/>
      <c r="M1237" s="193"/>
      <c r="N1237" s="193"/>
      <c r="O1237" s="193"/>
      <c r="P1237" s="193"/>
      <c r="Q1237" s="193"/>
      <c r="R1237" s="193"/>
      <c r="S1237" s="193"/>
      <c r="T1237" s="194"/>
      <c r="U1237" s="182"/>
      <c r="V1237" s="157"/>
    </row>
    <row r="1238" spans="1:84" s="127" customFormat="1" ht="30" customHeight="1" x14ac:dyDescent="0.2">
      <c r="A1238" s="98"/>
      <c r="B1238" s="40"/>
      <c r="C1238" s="192" t="s">
        <v>372</v>
      </c>
      <c r="D1238" s="193"/>
      <c r="E1238" s="193"/>
      <c r="F1238" s="193"/>
      <c r="G1238" s="193"/>
      <c r="H1238" s="193"/>
      <c r="I1238" s="193"/>
      <c r="J1238" s="193"/>
      <c r="K1238" s="193"/>
      <c r="L1238" s="193"/>
      <c r="M1238" s="193"/>
      <c r="N1238" s="193"/>
      <c r="O1238" s="193"/>
      <c r="P1238" s="193"/>
      <c r="Q1238" s="193"/>
      <c r="R1238" s="193"/>
      <c r="S1238" s="193"/>
      <c r="T1238" s="194"/>
      <c r="U1238" s="182"/>
      <c r="V1238" s="157"/>
    </row>
    <row r="1239" spans="1:84" s="127" customFormat="1" ht="30" customHeight="1" x14ac:dyDescent="0.2">
      <c r="A1239" s="98"/>
      <c r="B1239" s="40"/>
      <c r="C1239" s="195" t="s">
        <v>373</v>
      </c>
      <c r="D1239" s="196"/>
      <c r="E1239" s="196"/>
      <c r="F1239" s="196"/>
      <c r="G1239" s="196"/>
      <c r="H1239" s="196"/>
      <c r="I1239" s="196"/>
      <c r="J1239" s="196"/>
      <c r="K1239" s="196"/>
      <c r="L1239" s="196"/>
      <c r="M1239" s="196"/>
      <c r="N1239" s="196"/>
      <c r="O1239" s="196"/>
      <c r="P1239" s="196"/>
      <c r="Q1239" s="196"/>
      <c r="R1239" s="196"/>
      <c r="S1239" s="196"/>
      <c r="T1239" s="197"/>
      <c r="U1239" s="182"/>
      <c r="V1239" s="157"/>
    </row>
    <row r="1240" spans="1:84" s="11" customFormat="1" ht="18" customHeight="1" x14ac:dyDescent="0.2">
      <c r="A1240" s="51">
        <v>926</v>
      </c>
      <c r="B1240" s="51"/>
      <c r="C1240" s="116"/>
      <c r="D1240" s="207" t="s">
        <v>95</v>
      </c>
      <c r="E1240" s="118" t="s">
        <v>90</v>
      </c>
      <c r="F1240" s="28">
        <f>G1240+P1240</f>
        <v>11826001</v>
      </c>
      <c r="G1240" s="29">
        <f>H1240+K1240+L1240+M1240</f>
        <v>11011001</v>
      </c>
      <c r="H1240" s="30">
        <f>SUM(I1240:J1240)</f>
        <v>9568401</v>
      </c>
      <c r="I1240" s="30">
        <v>4242106</v>
      </c>
      <c r="J1240" s="30">
        <v>5326295</v>
      </c>
      <c r="K1240" s="30">
        <v>260000</v>
      </c>
      <c r="L1240" s="30">
        <f>L1244</f>
        <v>1182600</v>
      </c>
      <c r="M1240" s="30"/>
      <c r="N1240" s="52"/>
      <c r="O1240" s="147"/>
      <c r="P1240" s="29">
        <f>Q1240+S1240+T1240</f>
        <v>815000</v>
      </c>
      <c r="Q1240" s="30">
        <f>Q1244</f>
        <v>815000</v>
      </c>
      <c r="R1240" s="52"/>
      <c r="S1240" s="52"/>
      <c r="T1240" s="30"/>
      <c r="U1240" s="177"/>
      <c r="V1240" s="156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</row>
    <row r="1241" spans="1:84" s="15" customFormat="1" ht="18" customHeight="1" x14ac:dyDescent="0.2">
      <c r="A1241" s="27"/>
      <c r="B1241" s="27"/>
      <c r="C1241" s="72"/>
      <c r="D1241" s="208"/>
      <c r="E1241" s="118" t="s">
        <v>91</v>
      </c>
      <c r="F1241" s="28">
        <f>G1241+P1241</f>
        <v>1350733</v>
      </c>
      <c r="G1241" s="31">
        <f>H1241+K1241+L1241+M1241</f>
        <v>1105038</v>
      </c>
      <c r="H1241" s="32">
        <f>SUM(I1241:J1241)</f>
        <v>1045038</v>
      </c>
      <c r="I1241" s="32">
        <f>I1245+I1313</f>
        <v>17038</v>
      </c>
      <c r="J1241" s="32">
        <f>J1245+J1313</f>
        <v>1028000</v>
      </c>
      <c r="K1241" s="32">
        <f>K1245+K1313</f>
        <v>60000</v>
      </c>
      <c r="L1241" s="32"/>
      <c r="M1241" s="32"/>
      <c r="N1241" s="53"/>
      <c r="O1241" s="148"/>
      <c r="P1241" s="31">
        <f>Q1241+S1241+T1241</f>
        <v>245695</v>
      </c>
      <c r="Q1241" s="32">
        <f>Q1245</f>
        <v>245695</v>
      </c>
      <c r="R1241" s="53"/>
      <c r="S1241" s="53"/>
      <c r="T1241" s="32"/>
      <c r="U1241" s="180"/>
      <c r="V1241" s="156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</row>
    <row r="1242" spans="1:84" s="15" customFormat="1" ht="18" customHeight="1" x14ac:dyDescent="0.2">
      <c r="A1242" s="27"/>
      <c r="B1242" s="27"/>
      <c r="C1242" s="72"/>
      <c r="D1242" s="208"/>
      <c r="E1242" s="118" t="s">
        <v>92</v>
      </c>
      <c r="F1242" s="28">
        <f>G1242+P1242</f>
        <v>28180</v>
      </c>
      <c r="G1242" s="31">
        <f>H1242+K1242+L1242+M1242</f>
        <v>3180</v>
      </c>
      <c r="H1242" s="32">
        <f>SUM(I1242:J1242)</f>
        <v>3180</v>
      </c>
      <c r="I1242" s="32"/>
      <c r="J1242" s="32">
        <f>J1246+J1314</f>
        <v>3180</v>
      </c>
      <c r="K1242" s="32"/>
      <c r="L1242" s="32"/>
      <c r="M1242" s="32"/>
      <c r="N1242" s="53"/>
      <c r="O1242" s="148"/>
      <c r="P1242" s="32">
        <f t="shared" ref="P1242:Q1242" si="58">P1246</f>
        <v>25000</v>
      </c>
      <c r="Q1242" s="32">
        <f t="shared" si="58"/>
        <v>25000</v>
      </c>
      <c r="R1242" s="53"/>
      <c r="S1242" s="53"/>
      <c r="T1242" s="32"/>
      <c r="U1242" s="180"/>
      <c r="V1242" s="156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</row>
    <row r="1243" spans="1:84" s="20" customFormat="1" ht="18" customHeight="1" x14ac:dyDescent="0.2">
      <c r="A1243" s="72"/>
      <c r="B1243" s="72"/>
      <c r="C1243" s="33"/>
      <c r="D1243" s="209"/>
      <c r="E1243" s="119" t="s">
        <v>93</v>
      </c>
      <c r="F1243" s="34">
        <f t="shared" ref="F1243:Q1243" si="59">F1240-F1241+F1242</f>
        <v>10503448</v>
      </c>
      <c r="G1243" s="35">
        <f t="shared" si="59"/>
        <v>9909143</v>
      </c>
      <c r="H1243" s="34">
        <f t="shared" si="59"/>
        <v>8526543</v>
      </c>
      <c r="I1243" s="34">
        <f t="shared" si="59"/>
        <v>4225068</v>
      </c>
      <c r="J1243" s="34">
        <f t="shared" si="59"/>
        <v>4301475</v>
      </c>
      <c r="K1243" s="34">
        <f t="shared" si="59"/>
        <v>200000</v>
      </c>
      <c r="L1243" s="34">
        <f t="shared" si="59"/>
        <v>1182600</v>
      </c>
      <c r="M1243" s="34"/>
      <c r="N1243" s="34"/>
      <c r="O1243" s="36"/>
      <c r="P1243" s="35">
        <f t="shared" si="59"/>
        <v>594305</v>
      </c>
      <c r="Q1243" s="34">
        <f t="shared" si="59"/>
        <v>594305</v>
      </c>
      <c r="R1243" s="34"/>
      <c r="S1243" s="87"/>
      <c r="T1243" s="87"/>
      <c r="U1243" s="178"/>
      <c r="V1243" s="156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</row>
    <row r="1244" spans="1:84" s="2" customFormat="1" ht="18" customHeight="1" x14ac:dyDescent="0.2">
      <c r="A1244" s="40"/>
      <c r="B1244" s="49">
        <v>92601</v>
      </c>
      <c r="C1244" s="50"/>
      <c r="D1244" s="204" t="s">
        <v>22</v>
      </c>
      <c r="E1244" s="79" t="s">
        <v>90</v>
      </c>
      <c r="F1244" s="37">
        <f>G1244+P1244</f>
        <v>11540201</v>
      </c>
      <c r="G1244" s="38">
        <f>H1244+K1244+L1244+M1244</f>
        <v>10725201</v>
      </c>
      <c r="H1244" s="39">
        <f>SUM(I1244:J1244)</f>
        <v>9542601</v>
      </c>
      <c r="I1244" s="39">
        <v>4228306</v>
      </c>
      <c r="J1244" s="39">
        <v>5314295</v>
      </c>
      <c r="K1244" s="39"/>
      <c r="L1244" s="39">
        <v>1182600</v>
      </c>
      <c r="M1244" s="54"/>
      <c r="N1244" s="54"/>
      <c r="O1244" s="55"/>
      <c r="P1244" s="38">
        <f>Q1244+S1244+T1244</f>
        <v>815000</v>
      </c>
      <c r="Q1244" s="39">
        <v>815000</v>
      </c>
      <c r="R1244" s="54"/>
      <c r="S1244" s="54"/>
      <c r="T1244" s="54"/>
      <c r="U1244" s="185"/>
      <c r="V1244" s="156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</row>
    <row r="1245" spans="1:84" s="15" customFormat="1" ht="18" customHeight="1" x14ac:dyDescent="0.2">
      <c r="A1245" s="40"/>
      <c r="B1245" s="40"/>
      <c r="C1245" s="48"/>
      <c r="D1245" s="205"/>
      <c r="E1245" s="79" t="s">
        <v>91</v>
      </c>
      <c r="F1245" s="41">
        <f>G1245+P1245</f>
        <v>1286733</v>
      </c>
      <c r="G1245" s="42">
        <f>H1245+K1245+L1245+M1245</f>
        <v>1041038</v>
      </c>
      <c r="H1245" s="43">
        <f>SUM(I1245:J1245)</f>
        <v>1041038</v>
      </c>
      <c r="I1245" s="43">
        <f t="shared" ref="I1245:J1245" si="60">I1249+I1253+I1257+I1261+I1265+I1269+I1273+I1277+I1281+I1285+I1289</f>
        <v>17038</v>
      </c>
      <c r="J1245" s="43">
        <f t="shared" si="60"/>
        <v>1024000</v>
      </c>
      <c r="K1245" s="43"/>
      <c r="L1245" s="43"/>
      <c r="M1245" s="128"/>
      <c r="N1245" s="128"/>
      <c r="O1245" s="89"/>
      <c r="P1245" s="42">
        <f>Q1245+S1245+T1245</f>
        <v>245695</v>
      </c>
      <c r="Q1245" s="43">
        <f>Q1249+Q1253+Q1257+Q1261+Q1265+Q1269+Q1273+Q1277+Q1281+Q1285+Q1289</f>
        <v>245695</v>
      </c>
      <c r="R1245" s="128"/>
      <c r="S1245" s="128"/>
      <c r="T1245" s="128"/>
      <c r="U1245" s="180"/>
      <c r="V1245" s="156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</row>
    <row r="1246" spans="1:84" s="15" customFormat="1" ht="18" customHeight="1" x14ac:dyDescent="0.2">
      <c r="A1246" s="40"/>
      <c r="B1246" s="40"/>
      <c r="C1246" s="48"/>
      <c r="D1246" s="205"/>
      <c r="E1246" s="79" t="s">
        <v>92</v>
      </c>
      <c r="F1246" s="41">
        <f>G1246+P1246</f>
        <v>28180</v>
      </c>
      <c r="G1246" s="42">
        <f>H1246+K1246+L1246+M1246</f>
        <v>3180</v>
      </c>
      <c r="H1246" s="43">
        <f>SUM(I1246:J1246)</f>
        <v>3180</v>
      </c>
      <c r="I1246" s="43"/>
      <c r="J1246" s="43">
        <f t="shared" ref="J1246" si="61">J1250+J1254+J1258+J1262+J1266+J1270+J1274+J1278+J1282+J1286+J1290</f>
        <v>3180</v>
      </c>
      <c r="K1246" s="43"/>
      <c r="L1246" s="43"/>
      <c r="M1246" s="128"/>
      <c r="N1246" s="128"/>
      <c r="O1246" s="89"/>
      <c r="P1246" s="42">
        <f>Q1246+S1246+T1246</f>
        <v>25000</v>
      </c>
      <c r="Q1246" s="43">
        <f>Q1250+Q1254+Q1258+Q1262+Q1266+Q1270+Q1274+Q1278+Q1282+Q1286+Q1290</f>
        <v>25000</v>
      </c>
      <c r="R1246" s="128"/>
      <c r="S1246" s="128"/>
      <c r="T1246" s="128"/>
      <c r="U1246" s="180"/>
      <c r="V1246" s="15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</row>
    <row r="1247" spans="1:84" s="20" customFormat="1" ht="18" customHeight="1" x14ac:dyDescent="0.2">
      <c r="A1247" s="73"/>
      <c r="B1247" s="73"/>
      <c r="C1247" s="44"/>
      <c r="D1247" s="206"/>
      <c r="E1247" s="80" t="s">
        <v>93</v>
      </c>
      <c r="F1247" s="45">
        <f t="shared" ref="F1247:P1247" si="62">F1244-F1245+F1246</f>
        <v>10281648</v>
      </c>
      <c r="G1247" s="46">
        <f t="shared" si="62"/>
        <v>9687343</v>
      </c>
      <c r="H1247" s="45">
        <f t="shared" si="62"/>
        <v>8504743</v>
      </c>
      <c r="I1247" s="61">
        <f>I1244-I1245+I1246</f>
        <v>4211268</v>
      </c>
      <c r="J1247" s="61">
        <f t="shared" si="62"/>
        <v>4293475</v>
      </c>
      <c r="K1247" s="45"/>
      <c r="L1247" s="61">
        <f>L1244-L1245+L1246</f>
        <v>1182600</v>
      </c>
      <c r="M1247" s="45"/>
      <c r="N1247" s="45"/>
      <c r="O1247" s="47"/>
      <c r="P1247" s="46">
        <f t="shared" si="62"/>
        <v>594305</v>
      </c>
      <c r="Q1247" s="45">
        <f>Q1244-Q1245+Q1246</f>
        <v>594305</v>
      </c>
      <c r="R1247" s="45"/>
      <c r="S1247" s="61"/>
      <c r="T1247" s="61"/>
      <c r="U1247" s="178"/>
      <c r="V1247" s="156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BS1247"/>
      <c r="BT1247"/>
      <c r="BU1247"/>
      <c r="BV1247"/>
      <c r="BW1247"/>
      <c r="BX1247"/>
      <c r="BY1247"/>
      <c r="BZ1247"/>
      <c r="CA1247"/>
      <c r="CB1247"/>
      <c r="CC1247"/>
      <c r="CD1247"/>
      <c r="CE1247"/>
      <c r="CF1247"/>
    </row>
    <row r="1248" spans="1:84" s="2" customFormat="1" ht="17.45" customHeight="1" x14ac:dyDescent="0.2">
      <c r="A1248" s="40"/>
      <c r="B1248" s="40"/>
      <c r="C1248" s="48">
        <v>4040</v>
      </c>
      <c r="D1248" s="201" t="s">
        <v>54</v>
      </c>
      <c r="E1248" s="79" t="s">
        <v>90</v>
      </c>
      <c r="F1248" s="41">
        <f>G1248+P1248</f>
        <v>215768</v>
      </c>
      <c r="G1248" s="42">
        <f>H1248+K1248+L1248+M1248</f>
        <v>215768</v>
      </c>
      <c r="H1248" s="43">
        <f>SUM(I1248:J1248)</f>
        <v>215768</v>
      </c>
      <c r="I1248" s="43">
        <v>215768</v>
      </c>
      <c r="J1248" s="43"/>
      <c r="K1248" s="43"/>
      <c r="L1248" s="43"/>
      <c r="M1248" s="43"/>
      <c r="N1248" s="43"/>
      <c r="O1248" s="56"/>
      <c r="P1248" s="57"/>
      <c r="Q1248" s="43"/>
      <c r="R1248" s="43"/>
      <c r="S1248" s="43"/>
      <c r="T1248" s="43"/>
      <c r="U1248" s="177"/>
      <c r="V1248" s="156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BT1248"/>
      <c r="BU1248"/>
      <c r="BV1248"/>
      <c r="BW1248"/>
      <c r="BX1248"/>
      <c r="BY1248"/>
      <c r="BZ1248"/>
      <c r="CA1248"/>
      <c r="CB1248"/>
      <c r="CC1248"/>
      <c r="CD1248"/>
      <c r="CE1248"/>
      <c r="CF1248"/>
    </row>
    <row r="1249" spans="1:84" s="15" customFormat="1" ht="17.45" customHeight="1" x14ac:dyDescent="0.2">
      <c r="A1249" s="40"/>
      <c r="B1249" s="40"/>
      <c r="C1249" s="48"/>
      <c r="D1249" s="202"/>
      <c r="E1249" s="79" t="s">
        <v>91</v>
      </c>
      <c r="F1249" s="41">
        <f>G1249+P1249</f>
        <v>17038</v>
      </c>
      <c r="G1249" s="42">
        <f>H1249+K1249+L1249+M1249</f>
        <v>17038</v>
      </c>
      <c r="H1249" s="43">
        <f>SUM(I1249:J1249)</f>
        <v>17038</v>
      </c>
      <c r="I1249" s="43">
        <v>17038</v>
      </c>
      <c r="J1249" s="43"/>
      <c r="K1249" s="43"/>
      <c r="L1249" s="43"/>
      <c r="M1249" s="43"/>
      <c r="N1249" s="43"/>
      <c r="O1249" s="56"/>
      <c r="P1249" s="42"/>
      <c r="Q1249" s="43"/>
      <c r="R1249" s="43"/>
      <c r="S1249" s="43"/>
      <c r="T1249" s="43"/>
      <c r="U1249" s="177"/>
      <c r="V1249" s="156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BS1249"/>
      <c r="BT1249"/>
      <c r="BU1249"/>
      <c r="BV1249"/>
      <c r="BW1249"/>
      <c r="BX1249"/>
      <c r="BY1249"/>
      <c r="BZ1249"/>
      <c r="CA1249"/>
      <c r="CB1249"/>
      <c r="CC1249"/>
      <c r="CD1249"/>
      <c r="CE1249"/>
      <c r="CF1249"/>
    </row>
    <row r="1250" spans="1:84" s="15" customFormat="1" ht="17.45" customHeight="1" x14ac:dyDescent="0.2">
      <c r="A1250" s="40"/>
      <c r="B1250" s="40"/>
      <c r="C1250" s="48"/>
      <c r="D1250" s="202"/>
      <c r="E1250" s="79" t="s">
        <v>92</v>
      </c>
      <c r="F1250" s="41"/>
      <c r="G1250" s="42"/>
      <c r="H1250" s="43"/>
      <c r="I1250" s="43"/>
      <c r="J1250" s="43"/>
      <c r="K1250" s="43"/>
      <c r="L1250" s="43"/>
      <c r="M1250" s="43"/>
      <c r="N1250" s="43"/>
      <c r="O1250" s="56"/>
      <c r="P1250" s="42"/>
      <c r="Q1250" s="43"/>
      <c r="R1250" s="43"/>
      <c r="S1250" s="43"/>
      <c r="T1250" s="43"/>
      <c r="U1250" s="177"/>
      <c r="V1250" s="156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BS1250"/>
      <c r="BT1250"/>
      <c r="BU1250"/>
      <c r="BV1250"/>
      <c r="BW1250"/>
      <c r="BX1250"/>
      <c r="BY1250"/>
      <c r="BZ1250"/>
      <c r="CA1250"/>
      <c r="CB1250"/>
      <c r="CC1250"/>
      <c r="CD1250"/>
      <c r="CE1250"/>
      <c r="CF1250"/>
    </row>
    <row r="1251" spans="1:84" s="20" customFormat="1" ht="17.45" customHeight="1" x14ac:dyDescent="0.2">
      <c r="A1251" s="73"/>
      <c r="B1251" s="73"/>
      <c r="C1251" s="44"/>
      <c r="D1251" s="203"/>
      <c r="E1251" s="80" t="s">
        <v>93</v>
      </c>
      <c r="F1251" s="45">
        <f>F1248-F1249+F1250</f>
        <v>198730</v>
      </c>
      <c r="G1251" s="46">
        <f>G1248-G1249+G1250</f>
        <v>198730</v>
      </c>
      <c r="H1251" s="45">
        <f>H1248-H1249+H1250</f>
        <v>198730</v>
      </c>
      <c r="I1251" s="45">
        <f>I1248-I1249+I1250</f>
        <v>198730</v>
      </c>
      <c r="J1251" s="45"/>
      <c r="K1251" s="45"/>
      <c r="L1251" s="45"/>
      <c r="M1251" s="45"/>
      <c r="N1251" s="45"/>
      <c r="O1251" s="47"/>
      <c r="P1251" s="46"/>
      <c r="Q1251" s="45"/>
      <c r="R1251" s="45"/>
      <c r="S1251" s="61"/>
      <c r="T1251" s="61"/>
      <c r="U1251" s="178"/>
      <c r="V1251" s="156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BS1251"/>
      <c r="BT1251"/>
      <c r="BU1251"/>
      <c r="BV1251"/>
      <c r="BW1251"/>
      <c r="BX1251"/>
      <c r="BY1251"/>
      <c r="BZ1251"/>
      <c r="CA1251"/>
      <c r="CB1251"/>
      <c r="CC1251"/>
      <c r="CD1251"/>
      <c r="CE1251"/>
      <c r="CF1251"/>
    </row>
    <row r="1252" spans="1:84" s="2" customFormat="1" ht="17.45" customHeight="1" x14ac:dyDescent="0.2">
      <c r="A1252" s="40"/>
      <c r="B1252" s="40"/>
      <c r="C1252" s="48">
        <v>4190</v>
      </c>
      <c r="D1252" s="201" t="s">
        <v>122</v>
      </c>
      <c r="E1252" s="79" t="s">
        <v>90</v>
      </c>
      <c r="F1252" s="41">
        <f>G1252+P1252</f>
        <v>40000</v>
      </c>
      <c r="G1252" s="42">
        <f>H1252+K1252+L1252+M1252</f>
        <v>40000</v>
      </c>
      <c r="H1252" s="43">
        <f>SUM(I1252:J1252)</f>
        <v>40000</v>
      </c>
      <c r="I1252" s="43"/>
      <c r="J1252" s="43">
        <v>40000</v>
      </c>
      <c r="K1252" s="43"/>
      <c r="L1252" s="43"/>
      <c r="M1252" s="43"/>
      <c r="N1252" s="43"/>
      <c r="O1252" s="56"/>
      <c r="P1252" s="57"/>
      <c r="Q1252" s="43"/>
      <c r="R1252" s="43"/>
      <c r="S1252" s="43"/>
      <c r="T1252" s="43"/>
      <c r="U1252" s="177"/>
      <c r="V1252" s="156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BS1252"/>
      <c r="BT1252"/>
      <c r="BU1252"/>
      <c r="BV1252"/>
      <c r="BW1252"/>
      <c r="BX1252"/>
      <c r="BY1252"/>
      <c r="BZ1252"/>
      <c r="CA1252"/>
      <c r="CB1252"/>
      <c r="CC1252"/>
      <c r="CD1252"/>
      <c r="CE1252"/>
      <c r="CF1252"/>
    </row>
    <row r="1253" spans="1:84" s="15" customFormat="1" ht="17.45" customHeight="1" x14ac:dyDescent="0.2">
      <c r="A1253" s="40"/>
      <c r="B1253" s="40"/>
      <c r="C1253" s="48"/>
      <c r="D1253" s="202"/>
      <c r="E1253" s="79" t="s">
        <v>91</v>
      </c>
      <c r="F1253" s="41">
        <f>G1253+P1253</f>
        <v>25000</v>
      </c>
      <c r="G1253" s="42">
        <f>H1253+K1253+L1253+M1253</f>
        <v>25000</v>
      </c>
      <c r="H1253" s="43">
        <f>SUM(I1253:J1253)</f>
        <v>25000</v>
      </c>
      <c r="I1253" s="43"/>
      <c r="J1253" s="43">
        <v>25000</v>
      </c>
      <c r="K1253" s="43"/>
      <c r="L1253" s="43"/>
      <c r="M1253" s="43"/>
      <c r="N1253" s="43"/>
      <c r="O1253" s="56"/>
      <c r="P1253" s="42"/>
      <c r="Q1253" s="43"/>
      <c r="R1253" s="43"/>
      <c r="S1253" s="43"/>
      <c r="T1253" s="43"/>
      <c r="U1253" s="177"/>
      <c r="V1253" s="156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BS1253"/>
      <c r="BT1253"/>
      <c r="BU1253"/>
      <c r="BV1253"/>
      <c r="BW1253"/>
      <c r="BX1253"/>
      <c r="BY1253"/>
      <c r="BZ1253"/>
      <c r="CA1253"/>
      <c r="CB1253"/>
      <c r="CC1253"/>
      <c r="CD1253"/>
      <c r="CE1253"/>
      <c r="CF1253"/>
    </row>
    <row r="1254" spans="1:84" s="15" customFormat="1" ht="17.45" customHeight="1" x14ac:dyDescent="0.2">
      <c r="A1254" s="40"/>
      <c r="B1254" s="40"/>
      <c r="C1254" s="48"/>
      <c r="D1254" s="202"/>
      <c r="E1254" s="79" t="s">
        <v>92</v>
      </c>
      <c r="F1254" s="41"/>
      <c r="G1254" s="42"/>
      <c r="H1254" s="43"/>
      <c r="I1254" s="43"/>
      <c r="J1254" s="43"/>
      <c r="K1254" s="43"/>
      <c r="L1254" s="43"/>
      <c r="M1254" s="43"/>
      <c r="N1254" s="43"/>
      <c r="O1254" s="56"/>
      <c r="P1254" s="42"/>
      <c r="Q1254" s="43"/>
      <c r="R1254" s="43"/>
      <c r="S1254" s="43"/>
      <c r="T1254" s="43"/>
      <c r="U1254" s="177"/>
      <c r="V1254" s="156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BS1254"/>
      <c r="BT1254"/>
      <c r="BU1254"/>
      <c r="BV1254"/>
      <c r="BW1254"/>
      <c r="BX1254"/>
      <c r="BY1254"/>
      <c r="BZ1254"/>
      <c r="CA1254"/>
      <c r="CB1254"/>
      <c r="CC1254"/>
      <c r="CD1254"/>
      <c r="CE1254"/>
      <c r="CF1254"/>
    </row>
    <row r="1255" spans="1:84" s="20" customFormat="1" ht="17.45" customHeight="1" x14ac:dyDescent="0.2">
      <c r="A1255" s="73"/>
      <c r="B1255" s="73"/>
      <c r="C1255" s="44"/>
      <c r="D1255" s="203"/>
      <c r="E1255" s="80" t="s">
        <v>93</v>
      </c>
      <c r="F1255" s="45">
        <f>F1252-F1253+F1254</f>
        <v>15000</v>
      </c>
      <c r="G1255" s="46">
        <f>G1252-G1253+G1254</f>
        <v>15000</v>
      </c>
      <c r="H1255" s="45">
        <f>H1252-H1253+H1254</f>
        <v>15000</v>
      </c>
      <c r="I1255" s="45"/>
      <c r="J1255" s="45">
        <f>J1252-J1253+J1254</f>
        <v>15000</v>
      </c>
      <c r="K1255" s="45"/>
      <c r="L1255" s="45"/>
      <c r="M1255" s="45"/>
      <c r="N1255" s="45"/>
      <c r="O1255" s="47"/>
      <c r="P1255" s="46"/>
      <c r="Q1255" s="45"/>
      <c r="R1255" s="45"/>
      <c r="S1255" s="61"/>
      <c r="T1255" s="61"/>
      <c r="U1255" s="178"/>
      <c r="V1255" s="156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BS1255"/>
      <c r="BT1255"/>
      <c r="BU1255"/>
      <c r="BV1255"/>
      <c r="BW1255"/>
      <c r="BX1255"/>
      <c r="BY1255"/>
      <c r="BZ1255"/>
      <c r="CA1255"/>
      <c r="CB1255"/>
      <c r="CC1255"/>
      <c r="CD1255"/>
      <c r="CE1255"/>
      <c r="CF1255"/>
    </row>
    <row r="1256" spans="1:84" s="2" customFormat="1" ht="17.45" customHeight="1" x14ac:dyDescent="0.2">
      <c r="A1256" s="40"/>
      <c r="B1256" s="40"/>
      <c r="C1256" s="48">
        <v>4210</v>
      </c>
      <c r="D1256" s="201" t="s">
        <v>45</v>
      </c>
      <c r="E1256" s="79" t="s">
        <v>90</v>
      </c>
      <c r="F1256" s="41">
        <f>G1256+P1256</f>
        <v>451303</v>
      </c>
      <c r="G1256" s="42">
        <f>H1256+K1256+L1256+M1256</f>
        <v>451303</v>
      </c>
      <c r="H1256" s="43">
        <f>SUM(I1256:J1256)</f>
        <v>451303</v>
      </c>
      <c r="I1256" s="43"/>
      <c r="J1256" s="43">
        <v>451303</v>
      </c>
      <c r="K1256" s="43"/>
      <c r="L1256" s="43"/>
      <c r="M1256" s="43"/>
      <c r="N1256" s="43"/>
      <c r="O1256" s="56"/>
      <c r="P1256" s="57"/>
      <c r="Q1256" s="43"/>
      <c r="R1256" s="43"/>
      <c r="S1256" s="43"/>
      <c r="T1256" s="43"/>
      <c r="U1256" s="177"/>
      <c r="V1256" s="1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BS1256"/>
      <c r="BT1256"/>
      <c r="BU1256"/>
      <c r="BV1256"/>
      <c r="BW1256"/>
      <c r="BX1256"/>
      <c r="BY1256"/>
      <c r="BZ1256"/>
      <c r="CA1256"/>
      <c r="CB1256"/>
      <c r="CC1256"/>
      <c r="CD1256"/>
      <c r="CE1256"/>
      <c r="CF1256"/>
    </row>
    <row r="1257" spans="1:84" s="15" customFormat="1" ht="17.45" customHeight="1" x14ac:dyDescent="0.2">
      <c r="A1257" s="40"/>
      <c r="B1257" s="40"/>
      <c r="C1257" s="48"/>
      <c r="D1257" s="202"/>
      <c r="E1257" s="79" t="s">
        <v>91</v>
      </c>
      <c r="F1257" s="41">
        <f>G1257+P1257</f>
        <v>25000</v>
      </c>
      <c r="G1257" s="42">
        <f>H1257+K1257+L1257+M1257</f>
        <v>25000</v>
      </c>
      <c r="H1257" s="43">
        <f>SUM(I1257:J1257)</f>
        <v>25000</v>
      </c>
      <c r="I1257" s="43"/>
      <c r="J1257" s="43">
        <v>25000</v>
      </c>
      <c r="K1257" s="43"/>
      <c r="L1257" s="43"/>
      <c r="M1257" s="43"/>
      <c r="N1257" s="43"/>
      <c r="O1257" s="56"/>
      <c r="P1257" s="42"/>
      <c r="Q1257" s="43"/>
      <c r="R1257" s="43"/>
      <c r="S1257" s="43"/>
      <c r="T1257" s="43"/>
      <c r="U1257" s="177"/>
      <c r="V1257" s="156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BS1257"/>
      <c r="BT1257"/>
      <c r="BU1257"/>
      <c r="BV1257"/>
      <c r="BW1257"/>
      <c r="BX1257"/>
      <c r="BY1257"/>
      <c r="BZ1257"/>
      <c r="CA1257"/>
      <c r="CB1257"/>
      <c r="CC1257"/>
      <c r="CD1257"/>
      <c r="CE1257"/>
      <c r="CF1257"/>
    </row>
    <row r="1258" spans="1:84" s="15" customFormat="1" ht="17.45" customHeight="1" x14ac:dyDescent="0.2">
      <c r="A1258" s="40"/>
      <c r="B1258" s="40"/>
      <c r="C1258" s="48"/>
      <c r="D1258" s="202"/>
      <c r="E1258" s="79" t="s">
        <v>92</v>
      </c>
      <c r="F1258" s="41"/>
      <c r="G1258" s="42"/>
      <c r="H1258" s="43"/>
      <c r="I1258" s="43"/>
      <c r="J1258" s="43"/>
      <c r="K1258" s="43"/>
      <c r="L1258" s="43"/>
      <c r="M1258" s="43"/>
      <c r="N1258" s="43"/>
      <c r="O1258" s="56"/>
      <c r="P1258" s="42"/>
      <c r="Q1258" s="43"/>
      <c r="R1258" s="43"/>
      <c r="S1258" s="43"/>
      <c r="T1258" s="43"/>
      <c r="U1258" s="177"/>
      <c r="V1258" s="156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BS1258"/>
      <c r="BT1258"/>
      <c r="BU1258"/>
      <c r="BV1258"/>
      <c r="BW1258"/>
      <c r="BX1258"/>
      <c r="BY1258"/>
      <c r="BZ1258"/>
      <c r="CA1258"/>
      <c r="CB1258"/>
      <c r="CC1258"/>
      <c r="CD1258"/>
      <c r="CE1258"/>
      <c r="CF1258"/>
    </row>
    <row r="1259" spans="1:84" s="20" customFormat="1" ht="17.45" customHeight="1" x14ac:dyDescent="0.2">
      <c r="A1259" s="73"/>
      <c r="B1259" s="73"/>
      <c r="C1259" s="44"/>
      <c r="D1259" s="203"/>
      <c r="E1259" s="80" t="s">
        <v>93</v>
      </c>
      <c r="F1259" s="45">
        <f>F1256-F1257+F1258</f>
        <v>426303</v>
      </c>
      <c r="G1259" s="46">
        <f>G1256-G1257+G1258</f>
        <v>426303</v>
      </c>
      <c r="H1259" s="45">
        <f>H1256-H1257+H1258</f>
        <v>426303</v>
      </c>
      <c r="I1259" s="45"/>
      <c r="J1259" s="45">
        <f>J1256-J1257+J1258</f>
        <v>426303</v>
      </c>
      <c r="K1259" s="45"/>
      <c r="L1259" s="45"/>
      <c r="M1259" s="45"/>
      <c r="N1259" s="45"/>
      <c r="O1259" s="47"/>
      <c r="P1259" s="46"/>
      <c r="Q1259" s="45"/>
      <c r="R1259" s="45"/>
      <c r="S1259" s="61"/>
      <c r="T1259" s="61"/>
      <c r="U1259" s="178"/>
      <c r="V1259" s="156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BS1259"/>
      <c r="BT1259"/>
      <c r="BU1259"/>
      <c r="BV1259"/>
      <c r="BW1259"/>
      <c r="BX1259"/>
      <c r="BY1259"/>
      <c r="BZ1259"/>
      <c r="CA1259"/>
      <c r="CB1259"/>
      <c r="CC1259"/>
      <c r="CD1259"/>
      <c r="CE1259"/>
      <c r="CF1259"/>
    </row>
    <row r="1260" spans="1:84" s="2" customFormat="1" ht="17.45" customHeight="1" x14ac:dyDescent="0.2">
      <c r="A1260" s="40"/>
      <c r="B1260" s="40"/>
      <c r="C1260" s="48">
        <v>4270</v>
      </c>
      <c r="D1260" s="201" t="s">
        <v>47</v>
      </c>
      <c r="E1260" s="79" t="s">
        <v>90</v>
      </c>
      <c r="F1260" s="41">
        <f>G1260+P1260</f>
        <v>370000</v>
      </c>
      <c r="G1260" s="42">
        <f>H1260+K1260+L1260+M1260</f>
        <v>370000</v>
      </c>
      <c r="H1260" s="43">
        <f>SUM(I1260:J1260)</f>
        <v>370000</v>
      </c>
      <c r="I1260" s="43"/>
      <c r="J1260" s="43">
        <v>370000</v>
      </c>
      <c r="K1260" s="43"/>
      <c r="L1260" s="43"/>
      <c r="M1260" s="43"/>
      <c r="N1260" s="43"/>
      <c r="O1260" s="56"/>
      <c r="P1260" s="57"/>
      <c r="Q1260" s="43"/>
      <c r="R1260" s="43"/>
      <c r="S1260" s="43"/>
      <c r="T1260" s="43"/>
      <c r="U1260" s="177"/>
      <c r="V1260" s="156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BS1260"/>
      <c r="BT1260"/>
      <c r="BU1260"/>
      <c r="BV1260"/>
      <c r="BW1260"/>
      <c r="BX1260"/>
      <c r="BY1260"/>
      <c r="BZ1260"/>
      <c r="CA1260"/>
      <c r="CB1260"/>
      <c r="CC1260"/>
      <c r="CD1260"/>
      <c r="CE1260"/>
      <c r="CF1260"/>
    </row>
    <row r="1261" spans="1:84" s="15" customFormat="1" ht="17.45" customHeight="1" x14ac:dyDescent="0.2">
      <c r="A1261" s="40"/>
      <c r="B1261" s="40"/>
      <c r="C1261" s="48"/>
      <c r="D1261" s="202"/>
      <c r="E1261" s="79" t="s">
        <v>91</v>
      </c>
      <c r="F1261" s="41">
        <f>G1261+P1261</f>
        <v>20000</v>
      </c>
      <c r="G1261" s="42">
        <f>H1261+K1261+L1261+M1261</f>
        <v>20000</v>
      </c>
      <c r="H1261" s="43">
        <f>SUM(I1261:J1261)</f>
        <v>20000</v>
      </c>
      <c r="I1261" s="43"/>
      <c r="J1261" s="43">
        <v>20000</v>
      </c>
      <c r="K1261" s="43"/>
      <c r="L1261" s="43"/>
      <c r="M1261" s="43"/>
      <c r="N1261" s="43"/>
      <c r="O1261" s="56"/>
      <c r="P1261" s="42"/>
      <c r="Q1261" s="43"/>
      <c r="R1261" s="43"/>
      <c r="S1261" s="43"/>
      <c r="T1261" s="43"/>
      <c r="U1261" s="177"/>
      <c r="V1261" s="156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BS1261"/>
      <c r="BT1261"/>
      <c r="BU1261"/>
      <c r="BV1261"/>
      <c r="BW1261"/>
      <c r="BX1261"/>
      <c r="BY1261"/>
      <c r="BZ1261"/>
      <c r="CA1261"/>
      <c r="CB1261"/>
      <c r="CC1261"/>
      <c r="CD1261"/>
      <c r="CE1261"/>
      <c r="CF1261"/>
    </row>
    <row r="1262" spans="1:84" s="15" customFormat="1" ht="17.45" customHeight="1" x14ac:dyDescent="0.2">
      <c r="A1262" s="40"/>
      <c r="B1262" s="40"/>
      <c r="C1262" s="48"/>
      <c r="D1262" s="202"/>
      <c r="E1262" s="79" t="s">
        <v>92</v>
      </c>
      <c r="F1262" s="41"/>
      <c r="G1262" s="42"/>
      <c r="H1262" s="43"/>
      <c r="I1262" s="43"/>
      <c r="J1262" s="43"/>
      <c r="K1262" s="43"/>
      <c r="L1262" s="43"/>
      <c r="M1262" s="43"/>
      <c r="N1262" s="43"/>
      <c r="O1262" s="56"/>
      <c r="P1262" s="42"/>
      <c r="Q1262" s="43"/>
      <c r="R1262" s="43"/>
      <c r="S1262" s="43"/>
      <c r="T1262" s="43"/>
      <c r="U1262" s="177"/>
      <c r="V1262" s="156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BS1262"/>
      <c r="BT1262"/>
      <c r="BU1262"/>
      <c r="BV1262"/>
      <c r="BW1262"/>
      <c r="BX1262"/>
      <c r="BY1262"/>
      <c r="BZ1262"/>
      <c r="CA1262"/>
      <c r="CB1262"/>
      <c r="CC1262"/>
      <c r="CD1262"/>
      <c r="CE1262"/>
      <c r="CF1262"/>
    </row>
    <row r="1263" spans="1:84" s="20" customFormat="1" ht="17.45" customHeight="1" x14ac:dyDescent="0.2">
      <c r="A1263" s="73"/>
      <c r="B1263" s="73"/>
      <c r="C1263" s="44"/>
      <c r="D1263" s="203"/>
      <c r="E1263" s="80" t="s">
        <v>93</v>
      </c>
      <c r="F1263" s="45">
        <f>F1260-F1261+F1262</f>
        <v>350000</v>
      </c>
      <c r="G1263" s="46">
        <f>G1260-G1261+G1262</f>
        <v>350000</v>
      </c>
      <c r="H1263" s="45">
        <f>H1260-H1261+H1262</f>
        <v>350000</v>
      </c>
      <c r="I1263" s="45"/>
      <c r="J1263" s="45">
        <f>J1260-J1261+J1262</f>
        <v>350000</v>
      </c>
      <c r="K1263" s="45"/>
      <c r="L1263" s="45"/>
      <c r="M1263" s="45"/>
      <c r="N1263" s="45"/>
      <c r="O1263" s="47"/>
      <c r="P1263" s="46"/>
      <c r="Q1263" s="45"/>
      <c r="R1263" s="45"/>
      <c r="S1263" s="61"/>
      <c r="T1263" s="61"/>
      <c r="U1263" s="178"/>
      <c r="V1263" s="156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BS1263"/>
      <c r="BT1263"/>
      <c r="BU1263"/>
      <c r="BV1263"/>
      <c r="BW1263"/>
      <c r="BX1263"/>
      <c r="BY1263"/>
      <c r="BZ1263"/>
      <c r="CA1263"/>
      <c r="CB1263"/>
      <c r="CC1263"/>
      <c r="CD1263"/>
      <c r="CE1263"/>
      <c r="CF1263"/>
    </row>
    <row r="1264" spans="1:84" s="2" customFormat="1" ht="17.45" customHeight="1" x14ac:dyDescent="0.2">
      <c r="A1264" s="40"/>
      <c r="B1264" s="40"/>
      <c r="C1264" s="48">
        <v>4280</v>
      </c>
      <c r="D1264" s="201" t="s">
        <v>56</v>
      </c>
      <c r="E1264" s="79" t="s">
        <v>90</v>
      </c>
      <c r="F1264" s="41">
        <f>G1264+P1264</f>
        <v>5000</v>
      </c>
      <c r="G1264" s="42">
        <f>H1264+K1264+L1264+M1264</f>
        <v>5000</v>
      </c>
      <c r="H1264" s="43">
        <f>SUM(I1264:J1264)</f>
        <v>5000</v>
      </c>
      <c r="I1264" s="43"/>
      <c r="J1264" s="43">
        <v>5000</v>
      </c>
      <c r="K1264" s="43"/>
      <c r="L1264" s="43"/>
      <c r="M1264" s="43"/>
      <c r="N1264" s="43"/>
      <c r="O1264" s="56"/>
      <c r="P1264" s="57"/>
      <c r="Q1264" s="43"/>
      <c r="R1264" s="43"/>
      <c r="S1264" s="43"/>
      <c r="T1264" s="43"/>
      <c r="U1264" s="177"/>
      <c r="V1264" s="156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BS1264"/>
      <c r="BT1264"/>
      <c r="BU1264"/>
      <c r="BV1264"/>
      <c r="BW1264"/>
      <c r="BX1264"/>
      <c r="BY1264"/>
      <c r="BZ1264"/>
      <c r="CA1264"/>
      <c r="CB1264"/>
      <c r="CC1264"/>
      <c r="CD1264"/>
      <c r="CE1264"/>
      <c r="CF1264"/>
    </row>
    <row r="1265" spans="1:84" s="15" customFormat="1" ht="17.45" customHeight="1" x14ac:dyDescent="0.2">
      <c r="A1265" s="40"/>
      <c r="B1265" s="40"/>
      <c r="C1265" s="48"/>
      <c r="D1265" s="202"/>
      <c r="E1265" s="79" t="s">
        <v>91</v>
      </c>
      <c r="F1265" s="41">
        <f>G1265+P1265</f>
        <v>2000</v>
      </c>
      <c r="G1265" s="42">
        <f>H1265+K1265+L1265+M1265</f>
        <v>2000</v>
      </c>
      <c r="H1265" s="43">
        <f>SUM(I1265:J1265)</f>
        <v>2000</v>
      </c>
      <c r="I1265" s="43"/>
      <c r="J1265" s="43">
        <v>2000</v>
      </c>
      <c r="K1265" s="43"/>
      <c r="L1265" s="43"/>
      <c r="M1265" s="43"/>
      <c r="N1265" s="43"/>
      <c r="O1265" s="56"/>
      <c r="P1265" s="42"/>
      <c r="Q1265" s="43"/>
      <c r="R1265" s="43"/>
      <c r="S1265" s="43"/>
      <c r="T1265" s="43"/>
      <c r="U1265" s="177"/>
      <c r="V1265" s="156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BS1265"/>
      <c r="BT1265"/>
      <c r="BU1265"/>
      <c r="BV1265"/>
      <c r="BW1265"/>
      <c r="BX1265"/>
      <c r="BY1265"/>
      <c r="BZ1265"/>
      <c r="CA1265"/>
      <c r="CB1265"/>
      <c r="CC1265"/>
      <c r="CD1265"/>
      <c r="CE1265"/>
      <c r="CF1265"/>
    </row>
    <row r="1266" spans="1:84" s="15" customFormat="1" ht="17.45" customHeight="1" x14ac:dyDescent="0.2">
      <c r="A1266" s="40"/>
      <c r="B1266" s="40"/>
      <c r="C1266" s="48"/>
      <c r="D1266" s="202"/>
      <c r="E1266" s="79" t="s">
        <v>92</v>
      </c>
      <c r="F1266" s="41"/>
      <c r="G1266" s="42"/>
      <c r="H1266" s="43"/>
      <c r="I1266" s="43"/>
      <c r="J1266" s="43"/>
      <c r="K1266" s="43"/>
      <c r="L1266" s="43"/>
      <c r="M1266" s="43"/>
      <c r="N1266" s="43"/>
      <c r="O1266" s="56"/>
      <c r="P1266" s="42"/>
      <c r="Q1266" s="43"/>
      <c r="R1266" s="43"/>
      <c r="S1266" s="43"/>
      <c r="T1266" s="43"/>
      <c r="U1266" s="177"/>
      <c r="V1266" s="15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BS1266"/>
      <c r="BT1266"/>
      <c r="BU1266"/>
      <c r="BV1266"/>
      <c r="BW1266"/>
      <c r="BX1266"/>
      <c r="BY1266"/>
      <c r="BZ1266"/>
      <c r="CA1266"/>
      <c r="CB1266"/>
      <c r="CC1266"/>
      <c r="CD1266"/>
      <c r="CE1266"/>
      <c r="CF1266"/>
    </row>
    <row r="1267" spans="1:84" s="20" customFormat="1" ht="17.45" customHeight="1" x14ac:dyDescent="0.2">
      <c r="A1267" s="73"/>
      <c r="B1267" s="73"/>
      <c r="C1267" s="44"/>
      <c r="D1267" s="203"/>
      <c r="E1267" s="80" t="s">
        <v>93</v>
      </c>
      <c r="F1267" s="45">
        <f>F1264-F1265+F1266</f>
        <v>3000</v>
      </c>
      <c r="G1267" s="46">
        <f>G1264-G1265+G1266</f>
        <v>3000</v>
      </c>
      <c r="H1267" s="45">
        <f>H1264-H1265+H1266</f>
        <v>3000</v>
      </c>
      <c r="I1267" s="45"/>
      <c r="J1267" s="45">
        <f>J1264-J1265+J1266</f>
        <v>3000</v>
      </c>
      <c r="K1267" s="45"/>
      <c r="L1267" s="45"/>
      <c r="M1267" s="45"/>
      <c r="N1267" s="45"/>
      <c r="O1267" s="47"/>
      <c r="P1267" s="46"/>
      <c r="Q1267" s="45"/>
      <c r="R1267" s="45"/>
      <c r="S1267" s="61"/>
      <c r="T1267" s="61"/>
      <c r="U1267" s="178"/>
      <c r="V1267" s="156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BS1267"/>
      <c r="BT1267"/>
      <c r="BU1267"/>
      <c r="BV1267"/>
      <c r="BW1267"/>
      <c r="BX1267"/>
      <c r="BY1267"/>
      <c r="BZ1267"/>
      <c r="CA1267"/>
      <c r="CB1267"/>
      <c r="CC1267"/>
      <c r="CD1267"/>
      <c r="CE1267"/>
      <c r="CF1267"/>
    </row>
    <row r="1268" spans="1:84" s="17" customFormat="1" ht="17.100000000000001" customHeight="1" x14ac:dyDescent="0.2">
      <c r="A1268" s="40"/>
      <c r="B1268" s="40"/>
      <c r="C1268" s="48">
        <v>4300</v>
      </c>
      <c r="D1268" s="201" t="s">
        <v>48</v>
      </c>
      <c r="E1268" s="79" t="s">
        <v>90</v>
      </c>
      <c r="F1268" s="41">
        <f>G1268+P1268</f>
        <v>2598000</v>
      </c>
      <c r="G1268" s="42">
        <f>H1268+K1268+L1268+M1268</f>
        <v>2598000</v>
      </c>
      <c r="H1268" s="43">
        <f>SUM(I1268:J1268)</f>
        <v>2598000</v>
      </c>
      <c r="I1268" s="43"/>
      <c r="J1268" s="43">
        <v>2598000</v>
      </c>
      <c r="K1268" s="43"/>
      <c r="L1268" s="43"/>
      <c r="M1268" s="43"/>
      <c r="N1268" s="43"/>
      <c r="O1268" s="56"/>
      <c r="P1268" s="57"/>
      <c r="Q1268" s="43"/>
      <c r="R1268" s="43"/>
      <c r="S1268" s="43"/>
      <c r="T1268" s="43"/>
      <c r="U1268" s="177"/>
      <c r="V1268" s="156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BS1268"/>
      <c r="BT1268"/>
      <c r="BU1268"/>
      <c r="BV1268"/>
      <c r="BW1268"/>
      <c r="BX1268"/>
      <c r="BY1268"/>
      <c r="BZ1268"/>
      <c r="CA1268"/>
      <c r="CB1268"/>
      <c r="CC1268"/>
      <c r="CD1268"/>
      <c r="CE1268"/>
      <c r="CF1268"/>
    </row>
    <row r="1269" spans="1:84" s="16" customFormat="1" ht="17.100000000000001" customHeight="1" x14ac:dyDescent="0.2">
      <c r="A1269" s="40"/>
      <c r="B1269" s="40"/>
      <c r="C1269" s="48"/>
      <c r="D1269" s="202"/>
      <c r="E1269" s="79" t="s">
        <v>91</v>
      </c>
      <c r="F1269" s="41">
        <f>G1269+P1269</f>
        <v>900000</v>
      </c>
      <c r="G1269" s="42">
        <f>H1269+K1269+L1269+M1269</f>
        <v>900000</v>
      </c>
      <c r="H1269" s="43">
        <f>SUM(I1269:J1269)</f>
        <v>900000</v>
      </c>
      <c r="I1269" s="43"/>
      <c r="J1269" s="43">
        <v>900000</v>
      </c>
      <c r="K1269" s="43"/>
      <c r="L1269" s="43"/>
      <c r="M1269" s="43"/>
      <c r="N1269" s="43"/>
      <c r="O1269" s="56"/>
      <c r="P1269" s="42"/>
      <c r="Q1269" s="43"/>
      <c r="R1269" s="43"/>
      <c r="S1269" s="43"/>
      <c r="T1269" s="43"/>
      <c r="U1269" s="177"/>
      <c r="V1269" s="156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  <c r="AT1269"/>
      <c r="AU1269"/>
      <c r="AV1269"/>
      <c r="AW1269"/>
      <c r="AX1269"/>
      <c r="AY1269"/>
      <c r="AZ1269"/>
      <c r="BA1269"/>
      <c r="BB1269"/>
      <c r="BC1269"/>
      <c r="BD1269"/>
      <c r="BE1269"/>
      <c r="BF1269"/>
      <c r="BG1269"/>
      <c r="BH1269"/>
      <c r="BI1269"/>
      <c r="BJ1269"/>
      <c r="BK1269"/>
      <c r="BL1269"/>
      <c r="BM1269"/>
      <c r="BN1269"/>
      <c r="BO1269"/>
      <c r="BP1269"/>
      <c r="BQ1269"/>
      <c r="BR1269"/>
      <c r="BS1269"/>
      <c r="BT1269"/>
      <c r="BU1269"/>
      <c r="BV1269"/>
      <c r="BW1269"/>
      <c r="BX1269"/>
      <c r="BY1269"/>
      <c r="BZ1269"/>
      <c r="CA1269"/>
      <c r="CB1269"/>
      <c r="CC1269"/>
      <c r="CD1269"/>
      <c r="CE1269"/>
      <c r="CF1269"/>
    </row>
    <row r="1270" spans="1:84" s="16" customFormat="1" ht="17.100000000000001" customHeight="1" x14ac:dyDescent="0.2">
      <c r="A1270" s="40"/>
      <c r="B1270" s="40"/>
      <c r="C1270" s="48"/>
      <c r="D1270" s="202"/>
      <c r="E1270" s="79" t="s">
        <v>92</v>
      </c>
      <c r="F1270" s="41">
        <f>G1270+P1270</f>
        <v>3180</v>
      </c>
      <c r="G1270" s="42">
        <f>H1270+K1270+L1270+M1270</f>
        <v>3180</v>
      </c>
      <c r="H1270" s="43">
        <f>SUM(I1270:J1270)</f>
        <v>3180</v>
      </c>
      <c r="I1270" s="43"/>
      <c r="J1270" s="43">
        <v>3180</v>
      </c>
      <c r="K1270" s="43"/>
      <c r="L1270" s="43"/>
      <c r="M1270" s="43"/>
      <c r="N1270" s="43"/>
      <c r="O1270" s="56"/>
      <c r="P1270" s="42"/>
      <c r="Q1270" s="43"/>
      <c r="R1270" s="43"/>
      <c r="S1270" s="43"/>
      <c r="T1270" s="43"/>
      <c r="U1270" s="177"/>
      <c r="V1270" s="156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  <c r="AT1270"/>
      <c r="AU1270"/>
      <c r="AV1270"/>
      <c r="AW1270"/>
      <c r="AX1270"/>
      <c r="AY1270"/>
      <c r="AZ1270"/>
      <c r="BA1270"/>
      <c r="BB1270"/>
      <c r="BC1270"/>
      <c r="BD1270"/>
      <c r="BE1270"/>
      <c r="BF1270"/>
      <c r="BG1270"/>
      <c r="BH1270"/>
      <c r="BI1270"/>
      <c r="BJ1270"/>
      <c r="BK1270"/>
      <c r="BL1270"/>
      <c r="BM1270"/>
      <c r="BN1270"/>
      <c r="BO1270"/>
      <c r="BP1270"/>
      <c r="BQ1270"/>
      <c r="BR1270"/>
      <c r="BS1270"/>
      <c r="BT1270"/>
      <c r="BU1270"/>
      <c r="BV1270"/>
      <c r="BW1270"/>
      <c r="BX1270"/>
      <c r="BY1270"/>
      <c r="BZ1270"/>
      <c r="CA1270"/>
      <c r="CB1270"/>
      <c r="CC1270"/>
      <c r="CD1270"/>
      <c r="CE1270"/>
      <c r="CF1270"/>
    </row>
    <row r="1271" spans="1:84" s="20" customFormat="1" ht="17.100000000000001" customHeight="1" x14ac:dyDescent="0.2">
      <c r="A1271" s="73"/>
      <c r="B1271" s="73"/>
      <c r="C1271" s="44"/>
      <c r="D1271" s="203"/>
      <c r="E1271" s="80" t="s">
        <v>93</v>
      </c>
      <c r="F1271" s="45">
        <f>F1268-F1269+F1270</f>
        <v>1701180</v>
      </c>
      <c r="G1271" s="46">
        <f>G1268-G1269+G1270</f>
        <v>1701180</v>
      </c>
      <c r="H1271" s="45">
        <f>H1268-H1269+H1270</f>
        <v>1701180</v>
      </c>
      <c r="I1271" s="45"/>
      <c r="J1271" s="45">
        <f>J1268-J1269+J1270</f>
        <v>1701180</v>
      </c>
      <c r="K1271" s="45"/>
      <c r="L1271" s="45"/>
      <c r="M1271" s="45"/>
      <c r="N1271" s="45"/>
      <c r="O1271" s="47"/>
      <c r="P1271" s="46"/>
      <c r="Q1271" s="45"/>
      <c r="R1271" s="45"/>
      <c r="S1271" s="61"/>
      <c r="T1271" s="61"/>
      <c r="U1271" s="178"/>
      <c r="V1271" s="156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  <c r="AT1271"/>
      <c r="AU1271"/>
      <c r="AV1271"/>
      <c r="AW1271"/>
      <c r="AX1271"/>
      <c r="AY1271"/>
      <c r="AZ1271"/>
      <c r="BA1271"/>
      <c r="BB1271"/>
      <c r="BC1271"/>
      <c r="BD1271"/>
      <c r="BE1271"/>
      <c r="BF1271"/>
      <c r="BG1271"/>
      <c r="BH1271"/>
      <c r="BI1271"/>
      <c r="BJ1271"/>
      <c r="BK1271"/>
      <c r="BL1271"/>
      <c r="BM1271"/>
      <c r="BN1271"/>
      <c r="BO1271"/>
      <c r="BP1271"/>
      <c r="BQ1271"/>
      <c r="BR1271"/>
      <c r="BS1271"/>
      <c r="BT1271"/>
      <c r="BU1271"/>
      <c r="BV1271"/>
      <c r="BW1271"/>
      <c r="BX1271"/>
      <c r="BY1271"/>
      <c r="BZ1271"/>
      <c r="CA1271"/>
      <c r="CB1271"/>
      <c r="CC1271"/>
      <c r="CD1271"/>
      <c r="CE1271"/>
      <c r="CF1271"/>
    </row>
    <row r="1272" spans="1:84" s="1" customFormat="1" ht="17.100000000000001" customHeight="1" x14ac:dyDescent="0.2">
      <c r="A1272" s="40"/>
      <c r="B1272" s="40"/>
      <c r="C1272" s="48">
        <v>4410</v>
      </c>
      <c r="D1272" s="201" t="s">
        <v>57</v>
      </c>
      <c r="E1272" s="79" t="s">
        <v>90</v>
      </c>
      <c r="F1272" s="41">
        <f>G1272+P1272</f>
        <v>5000</v>
      </c>
      <c r="G1272" s="42">
        <f>H1272+K1272+L1272+M1272</f>
        <v>5000</v>
      </c>
      <c r="H1272" s="43">
        <f>SUM(I1272:J1272)</f>
        <v>5000</v>
      </c>
      <c r="I1272" s="43"/>
      <c r="J1272" s="43">
        <v>5000</v>
      </c>
      <c r="K1272" s="43"/>
      <c r="L1272" s="43"/>
      <c r="M1272" s="43"/>
      <c r="N1272" s="43"/>
      <c r="O1272" s="56"/>
      <c r="P1272" s="57"/>
      <c r="Q1272" s="43"/>
      <c r="R1272" s="43"/>
      <c r="S1272" s="43"/>
      <c r="T1272" s="43"/>
      <c r="U1272" s="177"/>
      <c r="V1272" s="156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  <c r="BC1272"/>
      <c r="BD1272"/>
      <c r="BE1272"/>
      <c r="BF1272"/>
      <c r="BG1272"/>
      <c r="BH1272"/>
      <c r="BI1272"/>
      <c r="BJ1272"/>
      <c r="BK1272"/>
      <c r="BL1272"/>
      <c r="BM1272"/>
      <c r="BN1272"/>
      <c r="BO1272"/>
      <c r="BP1272"/>
      <c r="BQ1272"/>
      <c r="BR1272"/>
      <c r="BS1272"/>
      <c r="BT1272"/>
      <c r="BU1272"/>
      <c r="BV1272"/>
      <c r="BW1272"/>
      <c r="BX1272"/>
      <c r="BY1272"/>
      <c r="BZ1272"/>
      <c r="CA1272"/>
      <c r="CB1272"/>
      <c r="CC1272"/>
      <c r="CD1272"/>
      <c r="CE1272"/>
      <c r="CF1272"/>
    </row>
    <row r="1273" spans="1:84" s="15" customFormat="1" ht="17.100000000000001" customHeight="1" x14ac:dyDescent="0.2">
      <c r="A1273" s="40"/>
      <c r="B1273" s="40"/>
      <c r="C1273" s="48"/>
      <c r="D1273" s="202"/>
      <c r="E1273" s="79" t="s">
        <v>91</v>
      </c>
      <c r="F1273" s="41">
        <f>G1273+P1273</f>
        <v>1500</v>
      </c>
      <c r="G1273" s="42">
        <f>H1273+K1273+L1273+M1273</f>
        <v>1500</v>
      </c>
      <c r="H1273" s="43">
        <f>SUM(I1273:J1273)</f>
        <v>1500</v>
      </c>
      <c r="I1273" s="43"/>
      <c r="J1273" s="43">
        <v>1500</v>
      </c>
      <c r="K1273" s="43"/>
      <c r="L1273" s="43"/>
      <c r="M1273" s="43"/>
      <c r="N1273" s="43"/>
      <c r="O1273" s="56"/>
      <c r="P1273" s="42"/>
      <c r="Q1273" s="43"/>
      <c r="R1273" s="43"/>
      <c r="S1273" s="43"/>
      <c r="T1273" s="43"/>
      <c r="U1273" s="177"/>
      <c r="V1273" s="156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  <c r="AT1273"/>
      <c r="AU1273"/>
      <c r="AV1273"/>
      <c r="AW1273"/>
      <c r="AX1273"/>
      <c r="AY1273"/>
      <c r="AZ1273"/>
      <c r="BA1273"/>
      <c r="BB1273"/>
      <c r="BC1273"/>
      <c r="BD1273"/>
      <c r="BE1273"/>
      <c r="BF1273"/>
      <c r="BG1273"/>
      <c r="BH1273"/>
      <c r="BI1273"/>
      <c r="BJ1273"/>
      <c r="BK1273"/>
      <c r="BL1273"/>
      <c r="BM1273"/>
      <c r="BN1273"/>
      <c r="BO1273"/>
      <c r="BP1273"/>
      <c r="BQ1273"/>
      <c r="BR1273"/>
      <c r="BS1273"/>
      <c r="BT1273"/>
      <c r="BU1273"/>
      <c r="BV1273"/>
      <c r="BW1273"/>
      <c r="BX1273"/>
      <c r="BY1273"/>
      <c r="BZ1273"/>
      <c r="CA1273"/>
      <c r="CB1273"/>
      <c r="CC1273"/>
      <c r="CD1273"/>
      <c r="CE1273"/>
      <c r="CF1273"/>
    </row>
    <row r="1274" spans="1:84" s="15" customFormat="1" ht="17.100000000000001" customHeight="1" x14ac:dyDescent="0.2">
      <c r="A1274" s="40"/>
      <c r="B1274" s="40"/>
      <c r="C1274" s="48"/>
      <c r="D1274" s="202"/>
      <c r="E1274" s="79" t="s">
        <v>92</v>
      </c>
      <c r="F1274" s="41"/>
      <c r="G1274" s="42"/>
      <c r="H1274" s="43"/>
      <c r="I1274" s="43"/>
      <c r="J1274" s="43"/>
      <c r="K1274" s="43"/>
      <c r="L1274" s="43"/>
      <c r="M1274" s="43"/>
      <c r="N1274" s="43"/>
      <c r="O1274" s="56"/>
      <c r="P1274" s="42"/>
      <c r="Q1274" s="43"/>
      <c r="R1274" s="43"/>
      <c r="S1274" s="43"/>
      <c r="T1274" s="43"/>
      <c r="U1274" s="177"/>
      <c r="V1274" s="156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  <c r="AT1274"/>
      <c r="AU1274"/>
      <c r="AV1274"/>
      <c r="AW1274"/>
      <c r="AX1274"/>
      <c r="AY1274"/>
      <c r="AZ1274"/>
      <c r="BA1274"/>
      <c r="BB1274"/>
      <c r="BC1274"/>
      <c r="BD1274"/>
      <c r="BE1274"/>
      <c r="BF1274"/>
      <c r="BG1274"/>
      <c r="BH1274"/>
      <c r="BI1274"/>
      <c r="BJ1274"/>
      <c r="BK1274"/>
      <c r="BL1274"/>
      <c r="BM1274"/>
      <c r="BN1274"/>
      <c r="BO1274"/>
      <c r="BP1274"/>
      <c r="BQ1274"/>
      <c r="BR1274"/>
      <c r="BS1274"/>
      <c r="BT1274"/>
      <c r="BU1274"/>
      <c r="BV1274"/>
      <c r="BW1274"/>
      <c r="BX1274"/>
      <c r="BY1274"/>
      <c r="BZ1274"/>
      <c r="CA1274"/>
      <c r="CB1274"/>
      <c r="CC1274"/>
      <c r="CD1274"/>
      <c r="CE1274"/>
      <c r="CF1274"/>
    </row>
    <row r="1275" spans="1:84" s="20" customFormat="1" ht="17.100000000000001" customHeight="1" x14ac:dyDescent="0.2">
      <c r="A1275" s="73"/>
      <c r="B1275" s="73"/>
      <c r="C1275" s="44"/>
      <c r="D1275" s="203"/>
      <c r="E1275" s="80" t="s">
        <v>93</v>
      </c>
      <c r="F1275" s="45">
        <f>F1272-F1273+F1274</f>
        <v>3500</v>
      </c>
      <c r="G1275" s="46">
        <f>G1272-G1273+G1274</f>
        <v>3500</v>
      </c>
      <c r="H1275" s="45">
        <f>H1272-H1273+H1274</f>
        <v>3500</v>
      </c>
      <c r="I1275" s="45"/>
      <c r="J1275" s="45">
        <f>J1272-J1273+J1274</f>
        <v>3500</v>
      </c>
      <c r="K1275" s="45"/>
      <c r="L1275" s="45"/>
      <c r="M1275" s="45"/>
      <c r="N1275" s="45"/>
      <c r="O1275" s="47"/>
      <c r="P1275" s="46"/>
      <c r="Q1275" s="45"/>
      <c r="R1275" s="45"/>
      <c r="S1275" s="61"/>
      <c r="T1275" s="61"/>
      <c r="U1275" s="178"/>
      <c r="V1275" s="156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  <c r="AT1275"/>
      <c r="AU1275"/>
      <c r="AV1275"/>
      <c r="AW1275"/>
      <c r="AX1275"/>
      <c r="AY1275"/>
      <c r="AZ1275"/>
      <c r="BA1275"/>
      <c r="BB1275"/>
      <c r="BC1275"/>
      <c r="BD1275"/>
      <c r="BE1275"/>
      <c r="BF1275"/>
      <c r="BG1275"/>
      <c r="BH1275"/>
      <c r="BI1275"/>
      <c r="BJ1275"/>
      <c r="BK1275"/>
      <c r="BL1275"/>
      <c r="BM1275"/>
      <c r="BN1275"/>
      <c r="BO1275"/>
      <c r="BP1275"/>
      <c r="BQ1275"/>
      <c r="BR1275"/>
      <c r="BS1275"/>
      <c r="BT1275"/>
      <c r="BU1275"/>
      <c r="BV1275"/>
      <c r="BW1275"/>
      <c r="BX1275"/>
      <c r="BY1275"/>
      <c r="BZ1275"/>
      <c r="CA1275"/>
      <c r="CB1275"/>
      <c r="CC1275"/>
      <c r="CD1275"/>
      <c r="CE1275"/>
      <c r="CF1275"/>
    </row>
    <row r="1276" spans="1:84" s="21" customFormat="1" ht="17.100000000000001" customHeight="1" x14ac:dyDescent="0.2">
      <c r="A1276" s="40"/>
      <c r="B1276" s="40"/>
      <c r="C1276" s="48">
        <v>4430</v>
      </c>
      <c r="D1276" s="201" t="s">
        <v>49</v>
      </c>
      <c r="E1276" s="79" t="s">
        <v>90</v>
      </c>
      <c r="F1276" s="41">
        <f>G1276+P1276</f>
        <v>159000</v>
      </c>
      <c r="G1276" s="42">
        <f>H1276+K1276+L1276+M1276</f>
        <v>159000</v>
      </c>
      <c r="H1276" s="43">
        <f>SUM(I1276:J1276)</f>
        <v>159000</v>
      </c>
      <c r="I1276" s="43"/>
      <c r="J1276" s="43">
        <v>159000</v>
      </c>
      <c r="K1276" s="43"/>
      <c r="L1276" s="43"/>
      <c r="M1276" s="43"/>
      <c r="N1276" s="43"/>
      <c r="O1276" s="56"/>
      <c r="P1276" s="57"/>
      <c r="Q1276" s="43"/>
      <c r="R1276" s="43"/>
      <c r="S1276" s="43"/>
      <c r="T1276" s="43"/>
      <c r="U1276" s="177"/>
      <c r="V1276" s="15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  <c r="AR1276"/>
      <c r="AS1276"/>
      <c r="AT1276"/>
      <c r="AU1276"/>
      <c r="AV1276"/>
      <c r="AW1276"/>
      <c r="AX1276"/>
      <c r="AY1276"/>
      <c r="AZ1276"/>
      <c r="BA1276"/>
      <c r="BB1276"/>
      <c r="BC1276"/>
      <c r="BD1276"/>
      <c r="BE1276"/>
      <c r="BF1276"/>
      <c r="BG1276"/>
      <c r="BH1276"/>
      <c r="BI1276"/>
      <c r="BJ1276"/>
      <c r="BK1276"/>
      <c r="BL1276"/>
      <c r="BM1276"/>
      <c r="BN1276"/>
      <c r="BO1276"/>
      <c r="BP1276"/>
      <c r="BQ1276"/>
      <c r="BR1276"/>
      <c r="BS1276"/>
      <c r="BT1276"/>
      <c r="BU1276"/>
      <c r="BV1276"/>
      <c r="BW1276"/>
      <c r="BX1276"/>
      <c r="BY1276"/>
      <c r="BZ1276"/>
      <c r="CA1276"/>
      <c r="CB1276"/>
      <c r="CC1276"/>
      <c r="CD1276"/>
      <c r="CE1276"/>
      <c r="CF1276"/>
    </row>
    <row r="1277" spans="1:84" s="15" customFormat="1" ht="17.100000000000001" customHeight="1" x14ac:dyDescent="0.2">
      <c r="A1277" s="40"/>
      <c r="B1277" s="40"/>
      <c r="C1277" s="48"/>
      <c r="D1277" s="202"/>
      <c r="E1277" s="79" t="s">
        <v>91</v>
      </c>
      <c r="F1277" s="41">
        <f>G1277+P1277</f>
        <v>49000</v>
      </c>
      <c r="G1277" s="42">
        <f>H1277+K1277+L1277+M1277</f>
        <v>49000</v>
      </c>
      <c r="H1277" s="43">
        <f>SUM(I1277:J1277)</f>
        <v>49000</v>
      </c>
      <c r="I1277" s="43"/>
      <c r="J1277" s="43">
        <v>49000</v>
      </c>
      <c r="K1277" s="43"/>
      <c r="L1277" s="43"/>
      <c r="M1277" s="43"/>
      <c r="N1277" s="43"/>
      <c r="O1277" s="56"/>
      <c r="P1277" s="42"/>
      <c r="Q1277" s="43"/>
      <c r="R1277" s="43"/>
      <c r="S1277" s="43"/>
      <c r="T1277" s="43"/>
      <c r="U1277" s="177"/>
      <c r="V1277" s="156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  <c r="AT1277"/>
      <c r="AU1277"/>
      <c r="AV1277"/>
      <c r="AW1277"/>
      <c r="AX1277"/>
      <c r="AY1277"/>
      <c r="AZ1277"/>
      <c r="BA1277"/>
      <c r="BB1277"/>
      <c r="BC1277"/>
      <c r="BD1277"/>
      <c r="BE1277"/>
      <c r="BF1277"/>
      <c r="BG1277"/>
      <c r="BH1277"/>
      <c r="BI1277"/>
      <c r="BJ1277"/>
      <c r="BK1277"/>
      <c r="BL1277"/>
      <c r="BM1277"/>
      <c r="BN1277"/>
      <c r="BO1277"/>
      <c r="BP1277"/>
      <c r="BQ1277"/>
      <c r="BR1277"/>
      <c r="BS1277"/>
      <c r="BT1277"/>
      <c r="BU1277"/>
      <c r="BV1277"/>
      <c r="BW1277"/>
      <c r="BX1277"/>
      <c r="BY1277"/>
      <c r="BZ1277"/>
      <c r="CA1277"/>
      <c r="CB1277"/>
      <c r="CC1277"/>
      <c r="CD1277"/>
      <c r="CE1277"/>
      <c r="CF1277"/>
    </row>
    <row r="1278" spans="1:84" s="15" customFormat="1" ht="17.100000000000001" customHeight="1" x14ac:dyDescent="0.2">
      <c r="A1278" s="40"/>
      <c r="B1278" s="40"/>
      <c r="C1278" s="48"/>
      <c r="D1278" s="202"/>
      <c r="E1278" s="79" t="s">
        <v>92</v>
      </c>
      <c r="F1278" s="41"/>
      <c r="G1278" s="42"/>
      <c r="H1278" s="43"/>
      <c r="I1278" s="43"/>
      <c r="J1278" s="43"/>
      <c r="K1278" s="43"/>
      <c r="L1278" s="43"/>
      <c r="M1278" s="43"/>
      <c r="N1278" s="43"/>
      <c r="O1278" s="56"/>
      <c r="P1278" s="42"/>
      <c r="Q1278" s="43"/>
      <c r="R1278" s="43"/>
      <c r="S1278" s="43"/>
      <c r="T1278" s="43"/>
      <c r="U1278" s="177"/>
      <c r="V1278" s="156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  <c r="AR1278"/>
      <c r="AS1278"/>
      <c r="AT1278"/>
      <c r="AU1278"/>
      <c r="AV1278"/>
      <c r="AW1278"/>
      <c r="AX1278"/>
      <c r="AY1278"/>
      <c r="AZ1278"/>
      <c r="BA1278"/>
      <c r="BB1278"/>
      <c r="BC1278"/>
      <c r="BD1278"/>
      <c r="BE1278"/>
      <c r="BF1278"/>
      <c r="BG1278"/>
      <c r="BH1278"/>
      <c r="BI1278"/>
      <c r="BJ1278"/>
      <c r="BK1278"/>
      <c r="BL1278"/>
      <c r="BM1278"/>
      <c r="BN1278"/>
      <c r="BO1278"/>
      <c r="BP1278"/>
      <c r="BQ1278"/>
      <c r="BR1278"/>
      <c r="BS1278"/>
      <c r="BT1278"/>
      <c r="BU1278"/>
      <c r="BV1278"/>
      <c r="BW1278"/>
      <c r="BX1278"/>
      <c r="BY1278"/>
      <c r="BZ1278"/>
      <c r="CA1278"/>
      <c r="CB1278"/>
      <c r="CC1278"/>
      <c r="CD1278"/>
      <c r="CE1278"/>
      <c r="CF1278"/>
    </row>
    <row r="1279" spans="1:84" s="20" customFormat="1" ht="17.100000000000001" customHeight="1" x14ac:dyDescent="0.2">
      <c r="A1279" s="73"/>
      <c r="B1279" s="73"/>
      <c r="C1279" s="44"/>
      <c r="D1279" s="203"/>
      <c r="E1279" s="80" t="s">
        <v>93</v>
      </c>
      <c r="F1279" s="45">
        <f>F1276-F1277+F1278</f>
        <v>110000</v>
      </c>
      <c r="G1279" s="46">
        <f>G1276-G1277+G1278</f>
        <v>110000</v>
      </c>
      <c r="H1279" s="45">
        <f>H1276-H1277+H1278</f>
        <v>110000</v>
      </c>
      <c r="I1279" s="45"/>
      <c r="J1279" s="45">
        <f>J1276-J1277+J1278</f>
        <v>110000</v>
      </c>
      <c r="K1279" s="45"/>
      <c r="L1279" s="45"/>
      <c r="M1279" s="45"/>
      <c r="N1279" s="45"/>
      <c r="O1279" s="47"/>
      <c r="P1279" s="46"/>
      <c r="Q1279" s="45"/>
      <c r="R1279" s="45"/>
      <c r="S1279" s="61"/>
      <c r="T1279" s="61"/>
      <c r="U1279" s="178"/>
      <c r="V1279" s="156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  <c r="AR1279"/>
      <c r="AS1279"/>
      <c r="AT1279"/>
      <c r="AU1279"/>
      <c r="AV1279"/>
      <c r="AW1279"/>
      <c r="AX1279"/>
      <c r="AY1279"/>
      <c r="AZ1279"/>
      <c r="BA1279"/>
      <c r="BB1279"/>
      <c r="BC1279"/>
      <c r="BD1279"/>
      <c r="BE1279"/>
      <c r="BF1279"/>
      <c r="BG1279"/>
      <c r="BH1279"/>
      <c r="BI1279"/>
      <c r="BJ1279"/>
      <c r="BK1279"/>
      <c r="BL1279"/>
      <c r="BM1279"/>
      <c r="BN1279"/>
      <c r="BO1279"/>
      <c r="BP1279"/>
      <c r="BQ1279"/>
      <c r="BR1279"/>
      <c r="BS1279"/>
      <c r="BT1279"/>
      <c r="BU1279"/>
      <c r="BV1279"/>
      <c r="BW1279"/>
      <c r="BX1279"/>
      <c r="BY1279"/>
      <c r="BZ1279"/>
      <c r="CA1279"/>
      <c r="CB1279"/>
      <c r="CC1279"/>
      <c r="CD1279"/>
      <c r="CE1279"/>
      <c r="CF1279"/>
    </row>
    <row r="1280" spans="1:84" s="11" customFormat="1" ht="17.100000000000001" customHeight="1" x14ac:dyDescent="0.2">
      <c r="A1280" s="40"/>
      <c r="B1280" s="40"/>
      <c r="C1280" s="48">
        <v>4700</v>
      </c>
      <c r="D1280" s="201" t="s">
        <v>60</v>
      </c>
      <c r="E1280" s="79" t="s">
        <v>90</v>
      </c>
      <c r="F1280" s="41">
        <f>G1280+P1280</f>
        <v>3000</v>
      </c>
      <c r="G1280" s="42">
        <f>H1280+K1280+L1280+M1280</f>
        <v>3000</v>
      </c>
      <c r="H1280" s="43">
        <f>SUM(I1280:J1280)</f>
        <v>3000</v>
      </c>
      <c r="I1280" s="43"/>
      <c r="J1280" s="43">
        <v>3000</v>
      </c>
      <c r="K1280" s="43"/>
      <c r="L1280" s="43"/>
      <c r="M1280" s="43"/>
      <c r="N1280" s="43"/>
      <c r="O1280" s="56"/>
      <c r="P1280" s="57"/>
      <c r="Q1280" s="43"/>
      <c r="R1280" s="43"/>
      <c r="S1280" s="43"/>
      <c r="T1280" s="43"/>
      <c r="U1280" s="177"/>
      <c r="V1280" s="156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  <c r="AT1280"/>
      <c r="AU1280"/>
      <c r="AV1280"/>
      <c r="AW1280"/>
      <c r="AX1280"/>
      <c r="AY1280"/>
      <c r="AZ1280"/>
      <c r="BA1280"/>
      <c r="BB1280"/>
      <c r="BC1280"/>
      <c r="BD1280"/>
      <c r="BE1280"/>
      <c r="BF1280"/>
      <c r="BG1280"/>
      <c r="BH1280"/>
      <c r="BI1280"/>
      <c r="BJ1280"/>
      <c r="BK1280"/>
      <c r="BL1280"/>
      <c r="BM1280"/>
      <c r="BN1280"/>
      <c r="BO1280"/>
      <c r="BP1280"/>
      <c r="BQ1280"/>
      <c r="BR1280"/>
      <c r="BS1280"/>
      <c r="BT1280"/>
      <c r="BU1280"/>
      <c r="BV1280"/>
      <c r="BW1280"/>
      <c r="BX1280"/>
      <c r="BY1280"/>
      <c r="BZ1280"/>
      <c r="CA1280"/>
      <c r="CB1280"/>
      <c r="CC1280"/>
      <c r="CD1280"/>
      <c r="CE1280"/>
      <c r="CF1280"/>
    </row>
    <row r="1281" spans="1:84" s="15" customFormat="1" ht="17.100000000000001" customHeight="1" x14ac:dyDescent="0.2">
      <c r="A1281" s="40"/>
      <c r="B1281" s="40"/>
      <c r="C1281" s="48"/>
      <c r="D1281" s="202"/>
      <c r="E1281" s="79" t="s">
        <v>91</v>
      </c>
      <c r="F1281" s="41">
        <f>G1281+P1281</f>
        <v>1500</v>
      </c>
      <c r="G1281" s="42">
        <f>H1281+K1281+L1281+M1281</f>
        <v>1500</v>
      </c>
      <c r="H1281" s="43">
        <f>SUM(I1281:J1281)</f>
        <v>1500</v>
      </c>
      <c r="I1281" s="43"/>
      <c r="J1281" s="43">
        <v>1500</v>
      </c>
      <c r="K1281" s="43"/>
      <c r="L1281" s="43"/>
      <c r="M1281" s="43"/>
      <c r="N1281" s="43"/>
      <c r="O1281" s="56"/>
      <c r="P1281" s="42"/>
      <c r="Q1281" s="43"/>
      <c r="R1281" s="43"/>
      <c r="S1281" s="43"/>
      <c r="T1281" s="43"/>
      <c r="U1281" s="177"/>
      <c r="V1281" s="156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  <c r="BC1281"/>
      <c r="BD1281"/>
      <c r="BE1281"/>
      <c r="BF1281"/>
      <c r="BG1281"/>
      <c r="BH1281"/>
      <c r="BI1281"/>
      <c r="BJ1281"/>
      <c r="BK1281"/>
      <c r="BL1281"/>
      <c r="BM1281"/>
      <c r="BN1281"/>
      <c r="BO1281"/>
      <c r="BP1281"/>
      <c r="BQ1281"/>
      <c r="BR1281"/>
      <c r="BS1281"/>
      <c r="BT1281"/>
      <c r="BU1281"/>
      <c r="BV1281"/>
      <c r="BW1281"/>
      <c r="BX1281"/>
      <c r="BY1281"/>
      <c r="BZ1281"/>
      <c r="CA1281"/>
      <c r="CB1281"/>
      <c r="CC1281"/>
      <c r="CD1281"/>
      <c r="CE1281"/>
      <c r="CF1281"/>
    </row>
    <row r="1282" spans="1:84" s="15" customFormat="1" ht="17.100000000000001" customHeight="1" x14ac:dyDescent="0.2">
      <c r="A1282" s="40"/>
      <c r="B1282" s="40"/>
      <c r="C1282" s="48"/>
      <c r="D1282" s="202"/>
      <c r="E1282" s="79" t="s">
        <v>92</v>
      </c>
      <c r="F1282" s="41"/>
      <c r="G1282" s="42"/>
      <c r="H1282" s="43"/>
      <c r="I1282" s="43"/>
      <c r="J1282" s="43"/>
      <c r="K1282" s="43"/>
      <c r="L1282" s="43"/>
      <c r="M1282" s="43"/>
      <c r="N1282" s="43"/>
      <c r="O1282" s="56"/>
      <c r="P1282" s="42"/>
      <c r="Q1282" s="43"/>
      <c r="R1282" s="43"/>
      <c r="S1282" s="43"/>
      <c r="T1282" s="43"/>
      <c r="U1282" s="177"/>
      <c r="V1282" s="156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  <c r="AT1282"/>
      <c r="AU1282"/>
      <c r="AV1282"/>
      <c r="AW1282"/>
      <c r="AX1282"/>
      <c r="AY1282"/>
      <c r="AZ1282"/>
      <c r="BA1282"/>
      <c r="BB1282"/>
      <c r="BC1282"/>
      <c r="BD1282"/>
      <c r="BE1282"/>
      <c r="BF1282"/>
      <c r="BG1282"/>
      <c r="BH1282"/>
      <c r="BI1282"/>
      <c r="BJ1282"/>
      <c r="BK1282"/>
      <c r="BL1282"/>
      <c r="BM1282"/>
      <c r="BN1282"/>
      <c r="BO1282"/>
      <c r="BP1282"/>
      <c r="BQ1282"/>
      <c r="BR1282"/>
      <c r="BS1282"/>
      <c r="BT1282"/>
      <c r="BU1282"/>
      <c r="BV1282"/>
      <c r="BW1282"/>
      <c r="BX1282"/>
      <c r="BY1282"/>
      <c r="BZ1282"/>
      <c r="CA1282"/>
      <c r="CB1282"/>
      <c r="CC1282"/>
      <c r="CD1282"/>
      <c r="CE1282"/>
      <c r="CF1282"/>
    </row>
    <row r="1283" spans="1:84" s="20" customFormat="1" ht="17.100000000000001" customHeight="1" x14ac:dyDescent="0.2">
      <c r="A1283" s="73"/>
      <c r="B1283" s="73"/>
      <c r="C1283" s="44"/>
      <c r="D1283" s="203"/>
      <c r="E1283" s="80" t="s">
        <v>93</v>
      </c>
      <c r="F1283" s="45">
        <f>F1280-F1281+F1282</f>
        <v>1500</v>
      </c>
      <c r="G1283" s="46">
        <f>G1280-G1281+G1282</f>
        <v>1500</v>
      </c>
      <c r="H1283" s="45">
        <f>H1280-H1281+H1282</f>
        <v>1500</v>
      </c>
      <c r="I1283" s="45"/>
      <c r="J1283" s="45">
        <f>J1280-J1281+J1282</f>
        <v>1500</v>
      </c>
      <c r="K1283" s="45"/>
      <c r="L1283" s="45"/>
      <c r="M1283" s="45"/>
      <c r="N1283" s="45"/>
      <c r="O1283" s="47"/>
      <c r="P1283" s="46"/>
      <c r="Q1283" s="45"/>
      <c r="R1283" s="45"/>
      <c r="S1283" s="61"/>
      <c r="T1283" s="61"/>
      <c r="U1283" s="178"/>
      <c r="V1283" s="156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/>
      <c r="BE1283"/>
      <c r="BF1283"/>
      <c r="BG1283"/>
      <c r="BH1283"/>
      <c r="BI1283"/>
      <c r="BJ1283"/>
      <c r="BK1283"/>
      <c r="BL1283"/>
      <c r="BM1283"/>
      <c r="BN1283"/>
      <c r="BO1283"/>
      <c r="BP1283"/>
      <c r="BQ1283"/>
      <c r="BR1283"/>
      <c r="BS1283"/>
      <c r="BT1283"/>
      <c r="BU1283"/>
      <c r="BV1283"/>
      <c r="BW1283"/>
      <c r="BX1283"/>
      <c r="BY1283"/>
      <c r="BZ1283"/>
      <c r="CA1283"/>
      <c r="CB1283"/>
      <c r="CC1283"/>
      <c r="CD1283"/>
      <c r="CE1283"/>
      <c r="CF1283"/>
    </row>
    <row r="1284" spans="1:84" s="21" customFormat="1" ht="17.100000000000001" customHeight="1" x14ac:dyDescent="0.2">
      <c r="A1284" s="40"/>
      <c r="B1284" s="40"/>
      <c r="C1284" s="48">
        <v>6050</v>
      </c>
      <c r="D1284" s="201" t="s">
        <v>84</v>
      </c>
      <c r="E1284" s="79" t="s">
        <v>90</v>
      </c>
      <c r="F1284" s="41">
        <f>G1284+P1284</f>
        <v>750000</v>
      </c>
      <c r="G1284" s="57"/>
      <c r="H1284" s="43"/>
      <c r="I1284" s="43"/>
      <c r="J1284" s="43"/>
      <c r="K1284" s="43"/>
      <c r="L1284" s="43"/>
      <c r="M1284" s="43"/>
      <c r="N1284" s="43"/>
      <c r="O1284" s="56"/>
      <c r="P1284" s="42">
        <f>Q1284+S1284+T1284</f>
        <v>750000</v>
      </c>
      <c r="Q1284" s="43">
        <v>750000</v>
      </c>
      <c r="R1284" s="43"/>
      <c r="S1284" s="43"/>
      <c r="T1284" s="43"/>
      <c r="U1284" s="177"/>
      <c r="V1284" s="156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  <c r="AT1284"/>
      <c r="AU1284"/>
      <c r="AV1284"/>
      <c r="AW1284"/>
      <c r="AX1284"/>
      <c r="AY1284"/>
      <c r="AZ1284"/>
      <c r="BA1284"/>
      <c r="BB1284"/>
      <c r="BC1284"/>
      <c r="BD1284"/>
      <c r="BE1284"/>
      <c r="BF1284"/>
      <c r="BG1284"/>
      <c r="BH1284"/>
      <c r="BI1284"/>
      <c r="BJ1284"/>
      <c r="BK1284"/>
      <c r="BL1284"/>
      <c r="BM1284"/>
      <c r="BN1284"/>
      <c r="BO1284"/>
      <c r="BP1284"/>
      <c r="BQ1284"/>
      <c r="BR1284"/>
      <c r="BS1284"/>
      <c r="BT1284"/>
      <c r="BU1284"/>
      <c r="BV1284"/>
      <c r="BW1284"/>
      <c r="BX1284"/>
      <c r="BY1284"/>
      <c r="BZ1284"/>
      <c r="CA1284"/>
      <c r="CB1284"/>
      <c r="CC1284"/>
      <c r="CD1284"/>
      <c r="CE1284"/>
      <c r="CF1284"/>
    </row>
    <row r="1285" spans="1:84" s="15" customFormat="1" ht="17.100000000000001" customHeight="1" x14ac:dyDescent="0.2">
      <c r="A1285" s="40"/>
      <c r="B1285" s="40"/>
      <c r="C1285" s="48"/>
      <c r="D1285" s="202"/>
      <c r="E1285" s="79" t="s">
        <v>91</v>
      </c>
      <c r="F1285" s="41">
        <f>G1285+P1285</f>
        <v>245695</v>
      </c>
      <c r="G1285" s="42"/>
      <c r="H1285" s="43"/>
      <c r="I1285" s="43"/>
      <c r="J1285" s="43"/>
      <c r="K1285" s="43"/>
      <c r="L1285" s="43"/>
      <c r="M1285" s="43"/>
      <c r="N1285" s="43"/>
      <c r="O1285" s="56"/>
      <c r="P1285" s="42">
        <f>Q1285+S1285+T1285</f>
        <v>245695</v>
      </c>
      <c r="Q1285" s="43">
        <v>245695</v>
      </c>
      <c r="R1285" s="43"/>
      <c r="S1285" s="43"/>
      <c r="T1285" s="43"/>
      <c r="U1285" s="177"/>
      <c r="V1285" s="156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  <c r="BC1285"/>
      <c r="BD1285"/>
      <c r="BE1285"/>
      <c r="BF1285"/>
      <c r="BG1285"/>
      <c r="BH1285"/>
      <c r="BI1285"/>
      <c r="BJ1285"/>
      <c r="BK1285"/>
      <c r="BL1285"/>
      <c r="BM1285"/>
      <c r="BN1285"/>
      <c r="BO1285"/>
      <c r="BP1285"/>
      <c r="BQ1285"/>
      <c r="BR1285"/>
      <c r="BS1285"/>
      <c r="BT1285"/>
      <c r="BU1285"/>
      <c r="BV1285"/>
      <c r="BW1285"/>
      <c r="BX1285"/>
      <c r="BY1285"/>
      <c r="BZ1285"/>
      <c r="CA1285"/>
      <c r="CB1285"/>
      <c r="CC1285"/>
      <c r="CD1285"/>
      <c r="CE1285"/>
      <c r="CF1285"/>
    </row>
    <row r="1286" spans="1:84" s="15" customFormat="1" ht="17.100000000000001" customHeight="1" x14ac:dyDescent="0.2">
      <c r="A1286" s="40"/>
      <c r="B1286" s="40"/>
      <c r="C1286" s="48"/>
      <c r="D1286" s="202"/>
      <c r="E1286" s="79" t="s">
        <v>92</v>
      </c>
      <c r="F1286" s="41"/>
      <c r="G1286" s="42"/>
      <c r="H1286" s="43"/>
      <c r="I1286" s="43"/>
      <c r="J1286" s="43"/>
      <c r="K1286" s="43"/>
      <c r="L1286" s="43"/>
      <c r="M1286" s="43"/>
      <c r="N1286" s="43"/>
      <c r="O1286" s="56"/>
      <c r="P1286" s="42"/>
      <c r="Q1286" s="43"/>
      <c r="R1286" s="43"/>
      <c r="S1286" s="43"/>
      <c r="T1286" s="43"/>
      <c r="U1286" s="177"/>
      <c r="V1286" s="15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  <c r="BC1286"/>
      <c r="BD1286"/>
      <c r="BE1286"/>
      <c r="BF1286"/>
      <c r="BG1286"/>
      <c r="BH1286"/>
      <c r="BI1286"/>
      <c r="BJ1286"/>
      <c r="BK1286"/>
      <c r="BL1286"/>
      <c r="BM1286"/>
      <c r="BN1286"/>
      <c r="BO1286"/>
      <c r="BP1286"/>
      <c r="BQ1286"/>
      <c r="BR1286"/>
      <c r="BS1286"/>
      <c r="BT1286"/>
      <c r="BU1286"/>
      <c r="BV1286"/>
      <c r="BW1286"/>
      <c r="BX1286"/>
      <c r="BY1286"/>
      <c r="BZ1286"/>
      <c r="CA1286"/>
      <c r="CB1286"/>
      <c r="CC1286"/>
      <c r="CD1286"/>
      <c r="CE1286"/>
      <c r="CF1286"/>
    </row>
    <row r="1287" spans="1:84" s="20" customFormat="1" ht="17.100000000000001" customHeight="1" x14ac:dyDescent="0.2">
      <c r="A1287" s="73"/>
      <c r="B1287" s="73"/>
      <c r="C1287" s="44"/>
      <c r="D1287" s="203"/>
      <c r="E1287" s="80" t="s">
        <v>93</v>
      </c>
      <c r="F1287" s="45">
        <f>F1284-F1285+F1286</f>
        <v>504305</v>
      </c>
      <c r="G1287" s="46"/>
      <c r="H1287" s="45"/>
      <c r="I1287" s="45"/>
      <c r="J1287" s="45"/>
      <c r="K1287" s="45"/>
      <c r="L1287" s="45"/>
      <c r="M1287" s="45"/>
      <c r="N1287" s="45"/>
      <c r="O1287" s="47"/>
      <c r="P1287" s="46">
        <f>P1284-P1285+P1286</f>
        <v>504305</v>
      </c>
      <c r="Q1287" s="45">
        <f>Q1284-Q1285+Q1286</f>
        <v>504305</v>
      </c>
      <c r="R1287" s="45"/>
      <c r="S1287" s="61"/>
      <c r="T1287" s="61"/>
      <c r="U1287" s="178"/>
      <c r="V1287" s="156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  <c r="AT1287"/>
      <c r="AU1287"/>
      <c r="AV1287"/>
      <c r="AW1287"/>
      <c r="AX1287"/>
      <c r="AY1287"/>
      <c r="AZ1287"/>
      <c r="BA1287"/>
      <c r="BB1287"/>
      <c r="BC1287"/>
      <c r="BD1287"/>
      <c r="BE1287"/>
      <c r="BF1287"/>
      <c r="BG1287"/>
      <c r="BH1287"/>
      <c r="BI1287"/>
      <c r="BJ1287"/>
      <c r="BK1287"/>
      <c r="BL1287"/>
      <c r="BM1287"/>
      <c r="BN1287"/>
      <c r="BO1287"/>
      <c r="BP1287"/>
      <c r="BQ1287"/>
      <c r="BR1287"/>
      <c r="BS1287"/>
      <c r="BT1287"/>
      <c r="BU1287"/>
      <c r="BV1287"/>
      <c r="BW1287"/>
      <c r="BX1287"/>
      <c r="BY1287"/>
      <c r="BZ1287"/>
      <c r="CA1287"/>
      <c r="CB1287"/>
      <c r="CC1287"/>
      <c r="CD1287"/>
      <c r="CE1287"/>
      <c r="CF1287"/>
    </row>
    <row r="1288" spans="1:84" s="21" customFormat="1" ht="17.100000000000001" customHeight="1" x14ac:dyDescent="0.2">
      <c r="A1288" s="40"/>
      <c r="B1288" s="40"/>
      <c r="C1288" s="48">
        <v>6060</v>
      </c>
      <c r="D1288" s="201" t="s">
        <v>85</v>
      </c>
      <c r="E1288" s="79" t="s">
        <v>90</v>
      </c>
      <c r="F1288" s="41">
        <f>G1288+P1288</f>
        <v>65000</v>
      </c>
      <c r="G1288" s="57"/>
      <c r="H1288" s="43"/>
      <c r="I1288" s="43"/>
      <c r="J1288" s="43"/>
      <c r="K1288" s="43"/>
      <c r="L1288" s="43"/>
      <c r="M1288" s="43"/>
      <c r="N1288" s="43"/>
      <c r="O1288" s="56"/>
      <c r="P1288" s="42">
        <f>Q1288+S1288+T1288</f>
        <v>65000</v>
      </c>
      <c r="Q1288" s="43">
        <v>65000</v>
      </c>
      <c r="R1288" s="43"/>
      <c r="S1288" s="43"/>
      <c r="T1288" s="43"/>
      <c r="U1288" s="177"/>
      <c r="V1288" s="156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  <c r="AT1288"/>
      <c r="AU1288"/>
      <c r="AV1288"/>
      <c r="AW1288"/>
      <c r="AX1288"/>
      <c r="AY1288"/>
      <c r="AZ1288"/>
      <c r="BA1288"/>
      <c r="BB1288"/>
      <c r="BC1288"/>
      <c r="BD1288"/>
      <c r="BE1288"/>
      <c r="BF1288"/>
      <c r="BG1288"/>
      <c r="BH1288"/>
      <c r="BI1288"/>
      <c r="BJ1288"/>
      <c r="BK1288"/>
      <c r="BL1288"/>
      <c r="BM1288"/>
      <c r="BN1288"/>
      <c r="BO1288"/>
      <c r="BP1288"/>
      <c r="BQ1288"/>
      <c r="BR1288"/>
      <c r="BS1288"/>
      <c r="BT1288"/>
      <c r="BU1288"/>
      <c r="BV1288"/>
      <c r="BW1288"/>
      <c r="BX1288"/>
      <c r="BY1288"/>
      <c r="BZ1288"/>
      <c r="CA1288"/>
      <c r="CB1288"/>
      <c r="CC1288"/>
      <c r="CD1288"/>
      <c r="CE1288"/>
      <c r="CF1288"/>
    </row>
    <row r="1289" spans="1:84" s="15" customFormat="1" ht="17.100000000000001" customHeight="1" x14ac:dyDescent="0.2">
      <c r="A1289" s="40"/>
      <c r="B1289" s="40"/>
      <c r="C1289" s="48"/>
      <c r="D1289" s="202"/>
      <c r="E1289" s="79" t="s">
        <v>91</v>
      </c>
      <c r="F1289" s="41"/>
      <c r="G1289" s="42"/>
      <c r="H1289" s="43"/>
      <c r="I1289" s="43"/>
      <c r="J1289" s="43"/>
      <c r="K1289" s="43"/>
      <c r="L1289" s="43"/>
      <c r="M1289" s="43"/>
      <c r="N1289" s="43"/>
      <c r="O1289" s="56"/>
      <c r="P1289" s="42"/>
      <c r="Q1289" s="43"/>
      <c r="R1289" s="43"/>
      <c r="S1289" s="43"/>
      <c r="T1289" s="43"/>
      <c r="U1289" s="177"/>
      <c r="V1289" s="156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  <c r="AT1289"/>
      <c r="AU1289"/>
      <c r="AV1289"/>
      <c r="AW1289"/>
      <c r="AX1289"/>
      <c r="AY1289"/>
      <c r="AZ1289"/>
      <c r="BA1289"/>
      <c r="BB1289"/>
      <c r="BC1289"/>
      <c r="BD1289"/>
      <c r="BE1289"/>
      <c r="BF1289"/>
      <c r="BG1289"/>
      <c r="BH1289"/>
      <c r="BI1289"/>
      <c r="BJ1289"/>
      <c r="BK1289"/>
      <c r="BL1289"/>
      <c r="BM1289"/>
      <c r="BN1289"/>
      <c r="BO1289"/>
      <c r="BP1289"/>
      <c r="BQ1289"/>
      <c r="BR1289"/>
      <c r="BS1289"/>
      <c r="BT1289"/>
      <c r="BU1289"/>
      <c r="BV1289"/>
      <c r="BW1289"/>
      <c r="BX1289"/>
      <c r="BY1289"/>
      <c r="BZ1289"/>
      <c r="CA1289"/>
      <c r="CB1289"/>
      <c r="CC1289"/>
      <c r="CD1289"/>
      <c r="CE1289"/>
      <c r="CF1289"/>
    </row>
    <row r="1290" spans="1:84" s="15" customFormat="1" ht="17.100000000000001" customHeight="1" x14ac:dyDescent="0.2">
      <c r="A1290" s="40"/>
      <c r="B1290" s="40"/>
      <c r="C1290" s="48"/>
      <c r="D1290" s="202"/>
      <c r="E1290" s="79" t="s">
        <v>92</v>
      </c>
      <c r="F1290" s="41">
        <f>G1290+P1290</f>
        <v>25000</v>
      </c>
      <c r="G1290" s="42"/>
      <c r="H1290" s="43"/>
      <c r="I1290" s="43"/>
      <c r="J1290" s="43"/>
      <c r="K1290" s="43"/>
      <c r="L1290" s="43"/>
      <c r="M1290" s="43"/>
      <c r="N1290" s="43"/>
      <c r="O1290" s="56"/>
      <c r="P1290" s="42">
        <f>Q1290+S1290+T1290</f>
        <v>25000</v>
      </c>
      <c r="Q1290" s="43">
        <v>25000</v>
      </c>
      <c r="R1290" s="43"/>
      <c r="S1290" s="43"/>
      <c r="T1290" s="43"/>
      <c r="U1290" s="177"/>
      <c r="V1290" s="156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  <c r="AT1290"/>
      <c r="AU1290"/>
      <c r="AV1290"/>
      <c r="AW1290"/>
      <c r="AX1290"/>
      <c r="AY1290"/>
      <c r="AZ1290"/>
      <c r="BA1290"/>
      <c r="BB1290"/>
      <c r="BC1290"/>
      <c r="BD1290"/>
      <c r="BE1290"/>
      <c r="BF1290"/>
      <c r="BG1290"/>
      <c r="BH1290"/>
      <c r="BI1290"/>
      <c r="BJ1290"/>
      <c r="BK1290"/>
      <c r="BL1290"/>
      <c r="BM1290"/>
      <c r="BN1290"/>
      <c r="BO1290"/>
      <c r="BP1290"/>
      <c r="BQ1290"/>
      <c r="BR1290"/>
      <c r="BS1290"/>
      <c r="BT1290"/>
      <c r="BU1290"/>
      <c r="BV1290"/>
      <c r="BW1290"/>
      <c r="BX1290"/>
      <c r="BY1290"/>
      <c r="BZ1290"/>
      <c r="CA1290"/>
      <c r="CB1290"/>
      <c r="CC1290"/>
      <c r="CD1290"/>
      <c r="CE1290"/>
      <c r="CF1290"/>
    </row>
    <row r="1291" spans="1:84" s="20" customFormat="1" ht="17.100000000000001" customHeight="1" x14ac:dyDescent="0.2">
      <c r="A1291" s="73"/>
      <c r="B1291" s="73"/>
      <c r="C1291" s="44"/>
      <c r="D1291" s="203"/>
      <c r="E1291" s="80" t="s">
        <v>93</v>
      </c>
      <c r="F1291" s="45">
        <f>F1288-F1289+F1290</f>
        <v>90000</v>
      </c>
      <c r="G1291" s="46"/>
      <c r="H1291" s="45"/>
      <c r="I1291" s="45"/>
      <c r="J1291" s="45"/>
      <c r="K1291" s="45"/>
      <c r="L1291" s="45"/>
      <c r="M1291" s="45"/>
      <c r="N1291" s="45"/>
      <c r="O1291" s="47"/>
      <c r="P1291" s="46">
        <f>P1288-P1289+P1290</f>
        <v>90000</v>
      </c>
      <c r="Q1291" s="45">
        <f>Q1288-Q1289+Q1290</f>
        <v>90000</v>
      </c>
      <c r="R1291" s="45"/>
      <c r="S1291" s="61"/>
      <c r="T1291" s="61"/>
      <c r="U1291" s="178"/>
      <c r="V1291" s="156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  <c r="AT1291"/>
      <c r="AU1291"/>
      <c r="AV1291"/>
      <c r="AW1291"/>
      <c r="AX1291"/>
      <c r="AY1291"/>
      <c r="AZ1291"/>
      <c r="BA1291"/>
      <c r="BB1291"/>
      <c r="BC1291"/>
      <c r="BD1291"/>
      <c r="BE1291"/>
      <c r="BF1291"/>
      <c r="BG1291"/>
      <c r="BH1291"/>
      <c r="BI1291"/>
      <c r="BJ1291"/>
      <c r="BK1291"/>
      <c r="BL1291"/>
      <c r="BM1291"/>
      <c r="BN1291"/>
      <c r="BO1291"/>
      <c r="BP1291"/>
      <c r="BQ1291"/>
      <c r="BR1291"/>
      <c r="BS1291"/>
      <c r="BT1291"/>
      <c r="BU1291"/>
      <c r="BV1291"/>
      <c r="BW1291"/>
      <c r="BX1291"/>
      <c r="BY1291"/>
      <c r="BZ1291"/>
      <c r="CA1291"/>
      <c r="CB1291"/>
      <c r="CC1291"/>
      <c r="CD1291"/>
      <c r="CE1291"/>
      <c r="CF1291"/>
    </row>
    <row r="1292" spans="1:84" s="127" customFormat="1" ht="17.100000000000001" customHeight="1" x14ac:dyDescent="0.2">
      <c r="A1292" s="98"/>
      <c r="B1292" s="98"/>
      <c r="C1292" s="198" t="s">
        <v>98</v>
      </c>
      <c r="D1292" s="199"/>
      <c r="E1292" s="199"/>
      <c r="F1292" s="199"/>
      <c r="G1292" s="199"/>
      <c r="H1292" s="199"/>
      <c r="I1292" s="199"/>
      <c r="J1292" s="199"/>
      <c r="K1292" s="199"/>
      <c r="L1292" s="199"/>
      <c r="M1292" s="199"/>
      <c r="N1292" s="199"/>
      <c r="O1292" s="199"/>
      <c r="P1292" s="199"/>
      <c r="Q1292" s="199"/>
      <c r="R1292" s="199"/>
      <c r="S1292" s="199"/>
      <c r="T1292" s="200"/>
      <c r="U1292" s="182"/>
      <c r="V1292" s="157"/>
    </row>
    <row r="1293" spans="1:84" s="127" customFormat="1" ht="17.100000000000001" customHeight="1" x14ac:dyDescent="0.2">
      <c r="A1293" s="98"/>
      <c r="B1293" s="40"/>
      <c r="C1293" s="192" t="s">
        <v>394</v>
      </c>
      <c r="D1293" s="193"/>
      <c r="E1293" s="193"/>
      <c r="F1293" s="193"/>
      <c r="G1293" s="193"/>
      <c r="H1293" s="193"/>
      <c r="I1293" s="193"/>
      <c r="J1293" s="193"/>
      <c r="K1293" s="193"/>
      <c r="L1293" s="193"/>
      <c r="M1293" s="193"/>
      <c r="N1293" s="193"/>
      <c r="O1293" s="193"/>
      <c r="P1293" s="193"/>
      <c r="Q1293" s="193"/>
      <c r="R1293" s="193"/>
      <c r="S1293" s="193"/>
      <c r="T1293" s="194"/>
      <c r="U1293" s="182"/>
      <c r="V1293" s="157"/>
    </row>
    <row r="1294" spans="1:84" s="127" customFormat="1" ht="28.5" customHeight="1" x14ac:dyDescent="0.2">
      <c r="A1294" s="98"/>
      <c r="B1294" s="40"/>
      <c r="C1294" s="192" t="s">
        <v>286</v>
      </c>
      <c r="D1294" s="193"/>
      <c r="E1294" s="193"/>
      <c r="F1294" s="193"/>
      <c r="G1294" s="193"/>
      <c r="H1294" s="193"/>
      <c r="I1294" s="193"/>
      <c r="J1294" s="193"/>
      <c r="K1294" s="193"/>
      <c r="L1294" s="193"/>
      <c r="M1294" s="193"/>
      <c r="N1294" s="193"/>
      <c r="O1294" s="193"/>
      <c r="P1294" s="193"/>
      <c r="Q1294" s="193"/>
      <c r="R1294" s="193"/>
      <c r="S1294" s="193"/>
      <c r="T1294" s="194"/>
      <c r="U1294" s="182"/>
      <c r="V1294" s="157"/>
    </row>
    <row r="1295" spans="1:84" s="127" customFormat="1" ht="8.25" customHeight="1" x14ac:dyDescent="0.2">
      <c r="A1295" s="98"/>
      <c r="B1295" s="40"/>
      <c r="C1295" s="192"/>
      <c r="D1295" s="193"/>
      <c r="E1295" s="193"/>
      <c r="F1295" s="193"/>
      <c r="G1295" s="193"/>
      <c r="H1295" s="193"/>
      <c r="I1295" s="193"/>
      <c r="J1295" s="193"/>
      <c r="K1295" s="193"/>
      <c r="L1295" s="193"/>
      <c r="M1295" s="193"/>
      <c r="N1295" s="193"/>
      <c r="O1295" s="193"/>
      <c r="P1295" s="193"/>
      <c r="Q1295" s="193"/>
      <c r="R1295" s="193"/>
      <c r="S1295" s="193"/>
      <c r="T1295" s="194"/>
      <c r="U1295" s="182"/>
      <c r="V1295" s="157"/>
    </row>
    <row r="1296" spans="1:84" s="127" customFormat="1" ht="18" customHeight="1" x14ac:dyDescent="0.2">
      <c r="A1296" s="98"/>
      <c r="B1296" s="40"/>
      <c r="C1296" s="192" t="s">
        <v>395</v>
      </c>
      <c r="D1296" s="193"/>
      <c r="E1296" s="193"/>
      <c r="F1296" s="193"/>
      <c r="G1296" s="193"/>
      <c r="H1296" s="193"/>
      <c r="I1296" s="193"/>
      <c r="J1296" s="193"/>
      <c r="K1296" s="193"/>
      <c r="L1296" s="193"/>
      <c r="M1296" s="193"/>
      <c r="N1296" s="193"/>
      <c r="O1296" s="193"/>
      <c r="P1296" s="193"/>
      <c r="Q1296" s="193"/>
      <c r="R1296" s="193"/>
      <c r="S1296" s="193"/>
      <c r="T1296" s="194"/>
      <c r="U1296" s="182"/>
      <c r="V1296" s="157"/>
    </row>
    <row r="1297" spans="1:22" s="127" customFormat="1" ht="18" customHeight="1" x14ac:dyDescent="0.2">
      <c r="A1297" s="98"/>
      <c r="B1297" s="40"/>
      <c r="C1297" s="192" t="s">
        <v>287</v>
      </c>
      <c r="D1297" s="193"/>
      <c r="E1297" s="193"/>
      <c r="F1297" s="193"/>
      <c r="G1297" s="193"/>
      <c r="H1297" s="193"/>
      <c r="I1297" s="193"/>
      <c r="J1297" s="193"/>
      <c r="K1297" s="193"/>
      <c r="L1297" s="193"/>
      <c r="M1297" s="193"/>
      <c r="N1297" s="193"/>
      <c r="O1297" s="193"/>
      <c r="P1297" s="193"/>
      <c r="Q1297" s="193"/>
      <c r="R1297" s="193"/>
      <c r="S1297" s="193"/>
      <c r="T1297" s="194"/>
      <c r="U1297" s="182"/>
      <c r="V1297" s="157"/>
    </row>
    <row r="1298" spans="1:22" s="127" customFormat="1" ht="30" customHeight="1" x14ac:dyDescent="0.2">
      <c r="A1298" s="98"/>
      <c r="B1298" s="40"/>
      <c r="C1298" s="192" t="s">
        <v>375</v>
      </c>
      <c r="D1298" s="193"/>
      <c r="E1298" s="193"/>
      <c r="F1298" s="193"/>
      <c r="G1298" s="193"/>
      <c r="H1298" s="193"/>
      <c r="I1298" s="193"/>
      <c r="J1298" s="193"/>
      <c r="K1298" s="193"/>
      <c r="L1298" s="193"/>
      <c r="M1298" s="193"/>
      <c r="N1298" s="193"/>
      <c r="O1298" s="193"/>
      <c r="P1298" s="193"/>
      <c r="Q1298" s="193"/>
      <c r="R1298" s="193"/>
      <c r="S1298" s="193"/>
      <c r="T1298" s="194"/>
      <c r="U1298" s="182"/>
      <c r="V1298" s="157"/>
    </row>
    <row r="1299" spans="1:22" s="127" customFormat="1" ht="8.25" customHeight="1" x14ac:dyDescent="0.2">
      <c r="A1299" s="98"/>
      <c r="B1299" s="40"/>
      <c r="C1299" s="192"/>
      <c r="D1299" s="193"/>
      <c r="E1299" s="193"/>
      <c r="F1299" s="193"/>
      <c r="G1299" s="193"/>
      <c r="H1299" s="193"/>
      <c r="I1299" s="193"/>
      <c r="J1299" s="193"/>
      <c r="K1299" s="193"/>
      <c r="L1299" s="193"/>
      <c r="M1299" s="193"/>
      <c r="N1299" s="193"/>
      <c r="O1299" s="193"/>
      <c r="P1299" s="193"/>
      <c r="Q1299" s="193"/>
      <c r="R1299" s="193"/>
      <c r="S1299" s="193"/>
      <c r="T1299" s="194"/>
      <c r="U1299" s="182"/>
      <c r="V1299" s="157"/>
    </row>
    <row r="1300" spans="1:22" s="127" customFormat="1" ht="17.45" customHeight="1" x14ac:dyDescent="0.2">
      <c r="A1300" s="98"/>
      <c r="B1300" s="40"/>
      <c r="C1300" s="192" t="s">
        <v>396</v>
      </c>
      <c r="D1300" s="193"/>
      <c r="E1300" s="193"/>
      <c r="F1300" s="193"/>
      <c r="G1300" s="193"/>
      <c r="H1300" s="193"/>
      <c r="I1300" s="193"/>
      <c r="J1300" s="193"/>
      <c r="K1300" s="193"/>
      <c r="L1300" s="193"/>
      <c r="M1300" s="193"/>
      <c r="N1300" s="193"/>
      <c r="O1300" s="193"/>
      <c r="P1300" s="193"/>
      <c r="Q1300" s="193"/>
      <c r="R1300" s="193"/>
      <c r="S1300" s="193"/>
      <c r="T1300" s="194"/>
      <c r="U1300" s="182"/>
      <c r="V1300" s="157"/>
    </row>
    <row r="1301" spans="1:22" s="127" customFormat="1" ht="17.45" customHeight="1" x14ac:dyDescent="0.2">
      <c r="A1301" s="98"/>
      <c r="B1301" s="40"/>
      <c r="C1301" s="192" t="s">
        <v>323</v>
      </c>
      <c r="D1301" s="193"/>
      <c r="E1301" s="193"/>
      <c r="F1301" s="193"/>
      <c r="G1301" s="193"/>
      <c r="H1301" s="193"/>
      <c r="I1301" s="193"/>
      <c r="J1301" s="193"/>
      <c r="K1301" s="193"/>
      <c r="L1301" s="193"/>
      <c r="M1301" s="193"/>
      <c r="N1301" s="193"/>
      <c r="O1301" s="193"/>
      <c r="P1301" s="193"/>
      <c r="Q1301" s="193"/>
      <c r="R1301" s="193"/>
      <c r="S1301" s="193"/>
      <c r="T1301" s="194"/>
      <c r="U1301" s="182"/>
      <c r="V1301" s="157"/>
    </row>
    <row r="1302" spans="1:22" s="127" customFormat="1" ht="17.45" customHeight="1" x14ac:dyDescent="0.2">
      <c r="A1302" s="98"/>
      <c r="B1302" s="40"/>
      <c r="C1302" s="192" t="s">
        <v>324</v>
      </c>
      <c r="D1302" s="193"/>
      <c r="E1302" s="193"/>
      <c r="F1302" s="193"/>
      <c r="G1302" s="193"/>
      <c r="H1302" s="193"/>
      <c r="I1302" s="193"/>
      <c r="J1302" s="193"/>
      <c r="K1302" s="193"/>
      <c r="L1302" s="193"/>
      <c r="M1302" s="193"/>
      <c r="N1302" s="193"/>
      <c r="O1302" s="193"/>
      <c r="P1302" s="193"/>
      <c r="Q1302" s="193"/>
      <c r="R1302" s="193"/>
      <c r="S1302" s="193"/>
      <c r="T1302" s="194"/>
      <c r="U1302" s="182"/>
      <c r="V1302" s="157"/>
    </row>
    <row r="1303" spans="1:22" s="127" customFormat="1" ht="17.45" customHeight="1" x14ac:dyDescent="0.2">
      <c r="A1303" s="98"/>
      <c r="B1303" s="40"/>
      <c r="C1303" s="192" t="s">
        <v>325</v>
      </c>
      <c r="D1303" s="193"/>
      <c r="E1303" s="193"/>
      <c r="F1303" s="193"/>
      <c r="G1303" s="193"/>
      <c r="H1303" s="193"/>
      <c r="I1303" s="193"/>
      <c r="J1303" s="193"/>
      <c r="K1303" s="193"/>
      <c r="L1303" s="193"/>
      <c r="M1303" s="193"/>
      <c r="N1303" s="193"/>
      <c r="O1303" s="193"/>
      <c r="P1303" s="193"/>
      <c r="Q1303" s="193"/>
      <c r="R1303" s="193"/>
      <c r="S1303" s="193"/>
      <c r="T1303" s="194"/>
      <c r="U1303" s="182"/>
      <c r="V1303" s="157"/>
    </row>
    <row r="1304" spans="1:22" s="127" customFormat="1" ht="17.45" customHeight="1" x14ac:dyDescent="0.2">
      <c r="A1304" s="98"/>
      <c r="B1304" s="40"/>
      <c r="C1304" s="192" t="s">
        <v>326</v>
      </c>
      <c r="D1304" s="193"/>
      <c r="E1304" s="193"/>
      <c r="F1304" s="193"/>
      <c r="G1304" s="193"/>
      <c r="H1304" s="193"/>
      <c r="I1304" s="193"/>
      <c r="J1304" s="193"/>
      <c r="K1304" s="193"/>
      <c r="L1304" s="193"/>
      <c r="M1304" s="193"/>
      <c r="N1304" s="193"/>
      <c r="O1304" s="193"/>
      <c r="P1304" s="193"/>
      <c r="Q1304" s="193"/>
      <c r="R1304" s="193"/>
      <c r="S1304" s="193"/>
      <c r="T1304" s="194"/>
      <c r="U1304" s="182"/>
      <c r="V1304" s="157"/>
    </row>
    <row r="1305" spans="1:22" s="127" customFormat="1" ht="17.45" customHeight="1" x14ac:dyDescent="0.2">
      <c r="A1305" s="98"/>
      <c r="B1305" s="40"/>
      <c r="C1305" s="192" t="s">
        <v>327</v>
      </c>
      <c r="D1305" s="193"/>
      <c r="E1305" s="193"/>
      <c r="F1305" s="193"/>
      <c r="G1305" s="193"/>
      <c r="H1305" s="193"/>
      <c r="I1305" s="193"/>
      <c r="J1305" s="193"/>
      <c r="K1305" s="193"/>
      <c r="L1305" s="193"/>
      <c r="M1305" s="193"/>
      <c r="N1305" s="193"/>
      <c r="O1305" s="193"/>
      <c r="P1305" s="193"/>
      <c r="Q1305" s="193"/>
      <c r="R1305" s="193"/>
      <c r="S1305" s="193"/>
      <c r="T1305" s="194"/>
      <c r="U1305" s="182"/>
      <c r="V1305" s="157"/>
    </row>
    <row r="1306" spans="1:22" s="127" customFormat="1" ht="17.45" customHeight="1" x14ac:dyDescent="0.2">
      <c r="A1306" s="98"/>
      <c r="B1306" s="40"/>
      <c r="C1306" s="192" t="s">
        <v>328</v>
      </c>
      <c r="D1306" s="193"/>
      <c r="E1306" s="193"/>
      <c r="F1306" s="193"/>
      <c r="G1306" s="193"/>
      <c r="H1306" s="193"/>
      <c r="I1306" s="193"/>
      <c r="J1306" s="193"/>
      <c r="K1306" s="193"/>
      <c r="L1306" s="193"/>
      <c r="M1306" s="193"/>
      <c r="N1306" s="193"/>
      <c r="O1306" s="193"/>
      <c r="P1306" s="193"/>
      <c r="Q1306" s="193"/>
      <c r="R1306" s="193"/>
      <c r="S1306" s="193"/>
      <c r="T1306" s="194"/>
      <c r="U1306" s="182"/>
      <c r="V1306" s="157"/>
    </row>
    <row r="1307" spans="1:22" s="127" customFormat="1" ht="17.45" customHeight="1" x14ac:dyDescent="0.2">
      <c r="A1307" s="98"/>
      <c r="B1307" s="40"/>
      <c r="C1307" s="192" t="s">
        <v>329</v>
      </c>
      <c r="D1307" s="193"/>
      <c r="E1307" s="193"/>
      <c r="F1307" s="193"/>
      <c r="G1307" s="193"/>
      <c r="H1307" s="193"/>
      <c r="I1307" s="193"/>
      <c r="J1307" s="193"/>
      <c r="K1307" s="193"/>
      <c r="L1307" s="193"/>
      <c r="M1307" s="193"/>
      <c r="N1307" s="193"/>
      <c r="O1307" s="193"/>
      <c r="P1307" s="193"/>
      <c r="Q1307" s="193"/>
      <c r="R1307" s="193"/>
      <c r="S1307" s="193"/>
      <c r="T1307" s="194"/>
      <c r="U1307" s="182"/>
      <c r="V1307" s="157"/>
    </row>
    <row r="1308" spans="1:22" s="191" customFormat="1" ht="17.45" customHeight="1" x14ac:dyDescent="0.2">
      <c r="A1308" s="98"/>
      <c r="B1308" s="40"/>
      <c r="C1308" s="192" t="s">
        <v>330</v>
      </c>
      <c r="D1308" s="193"/>
      <c r="E1308" s="193"/>
      <c r="F1308" s="193"/>
      <c r="G1308" s="193"/>
      <c r="H1308" s="193"/>
      <c r="I1308" s="193"/>
      <c r="J1308" s="193"/>
      <c r="K1308" s="193"/>
      <c r="L1308" s="193"/>
      <c r="M1308" s="193"/>
      <c r="N1308" s="193"/>
      <c r="O1308" s="193"/>
      <c r="P1308" s="193"/>
      <c r="Q1308" s="193"/>
      <c r="R1308" s="193"/>
      <c r="S1308" s="193"/>
      <c r="T1308" s="194"/>
      <c r="U1308" s="189"/>
      <c r="V1308" s="190"/>
    </row>
    <row r="1309" spans="1:22" s="127" customFormat="1" ht="8.25" customHeight="1" x14ac:dyDescent="0.2">
      <c r="A1309" s="98"/>
      <c r="B1309" s="40"/>
      <c r="C1309" s="192"/>
      <c r="D1309" s="193"/>
      <c r="E1309" s="193"/>
      <c r="F1309" s="193"/>
      <c r="G1309" s="193"/>
      <c r="H1309" s="193"/>
      <c r="I1309" s="193"/>
      <c r="J1309" s="193"/>
      <c r="K1309" s="193"/>
      <c r="L1309" s="193"/>
      <c r="M1309" s="193"/>
      <c r="N1309" s="193"/>
      <c r="O1309" s="193"/>
      <c r="P1309" s="193"/>
      <c r="Q1309" s="193"/>
      <c r="R1309" s="193"/>
      <c r="S1309" s="193"/>
      <c r="T1309" s="194"/>
      <c r="U1309" s="182"/>
      <c r="V1309" s="157"/>
    </row>
    <row r="1310" spans="1:22" s="127" customFormat="1" ht="18.75" customHeight="1" x14ac:dyDescent="0.2">
      <c r="A1310" s="98"/>
      <c r="B1310" s="40"/>
      <c r="C1310" s="192" t="s">
        <v>397</v>
      </c>
      <c r="D1310" s="193"/>
      <c r="E1310" s="193"/>
      <c r="F1310" s="193"/>
      <c r="G1310" s="193"/>
      <c r="H1310" s="193"/>
      <c r="I1310" s="193"/>
      <c r="J1310" s="193"/>
      <c r="K1310" s="193"/>
      <c r="L1310" s="193"/>
      <c r="M1310" s="193"/>
      <c r="N1310" s="193"/>
      <c r="O1310" s="193"/>
      <c r="P1310" s="193"/>
      <c r="Q1310" s="193"/>
      <c r="R1310" s="193"/>
      <c r="S1310" s="193"/>
      <c r="T1310" s="194"/>
      <c r="U1310" s="182"/>
      <c r="V1310" s="157"/>
    </row>
    <row r="1311" spans="1:22" s="127" customFormat="1" ht="33" customHeight="1" x14ac:dyDescent="0.2">
      <c r="A1311" s="98"/>
      <c r="B1311" s="40"/>
      <c r="C1311" s="195" t="s">
        <v>374</v>
      </c>
      <c r="D1311" s="196"/>
      <c r="E1311" s="196"/>
      <c r="F1311" s="196"/>
      <c r="G1311" s="196"/>
      <c r="H1311" s="196"/>
      <c r="I1311" s="196"/>
      <c r="J1311" s="196"/>
      <c r="K1311" s="196"/>
      <c r="L1311" s="196"/>
      <c r="M1311" s="196"/>
      <c r="N1311" s="196"/>
      <c r="O1311" s="196"/>
      <c r="P1311" s="196"/>
      <c r="Q1311" s="196"/>
      <c r="R1311" s="196"/>
      <c r="S1311" s="196"/>
      <c r="T1311" s="197"/>
      <c r="U1311" s="182"/>
      <c r="V1311" s="157"/>
    </row>
    <row r="1312" spans="1:22" ht="18" customHeight="1" x14ac:dyDescent="0.2">
      <c r="A1312" s="40"/>
      <c r="B1312" s="49">
        <v>92605</v>
      </c>
      <c r="C1312" s="48"/>
      <c r="D1312" s="205" t="s">
        <v>96</v>
      </c>
      <c r="E1312" s="79" t="s">
        <v>90</v>
      </c>
      <c r="F1312" s="41">
        <f>G1312+P1312</f>
        <v>285800</v>
      </c>
      <c r="G1312" s="42">
        <f>H1312+K1312+L1312+M1312</f>
        <v>285800</v>
      </c>
      <c r="H1312" s="43">
        <f>SUM(I1312:J1312)</f>
        <v>25800</v>
      </c>
      <c r="I1312" s="43">
        <v>13800</v>
      </c>
      <c r="J1312" s="43">
        <v>12000</v>
      </c>
      <c r="K1312" s="43">
        <v>260000</v>
      </c>
      <c r="L1312" s="128"/>
      <c r="M1312" s="43"/>
      <c r="N1312" s="128"/>
      <c r="O1312" s="89"/>
      <c r="P1312" s="57"/>
      <c r="Q1312" s="128"/>
      <c r="R1312" s="128"/>
      <c r="S1312" s="128"/>
      <c r="T1312" s="128"/>
      <c r="U1312" s="186"/>
    </row>
    <row r="1313" spans="1:84" s="15" customFormat="1" ht="18" customHeight="1" x14ac:dyDescent="0.2">
      <c r="A1313" s="40"/>
      <c r="B1313" s="40"/>
      <c r="C1313" s="48"/>
      <c r="D1313" s="205"/>
      <c r="E1313" s="79" t="s">
        <v>91</v>
      </c>
      <c r="F1313" s="41">
        <f>G1313+P1313</f>
        <v>64000</v>
      </c>
      <c r="G1313" s="42">
        <f>H1313+K1313+L1313+M1313</f>
        <v>64000</v>
      </c>
      <c r="H1313" s="43">
        <f>SUM(I1313:J1313)</f>
        <v>4000</v>
      </c>
      <c r="I1313" s="43"/>
      <c r="J1313" s="43">
        <f>J1317+J1321+J1325+J1329</f>
        <v>4000</v>
      </c>
      <c r="K1313" s="43">
        <f>K1317</f>
        <v>60000</v>
      </c>
      <c r="L1313" s="128"/>
      <c r="M1313" s="43"/>
      <c r="N1313" s="128"/>
      <c r="O1313" s="89"/>
      <c r="P1313" s="57"/>
      <c r="Q1313" s="128"/>
      <c r="R1313" s="128"/>
      <c r="S1313" s="128"/>
      <c r="T1313" s="128"/>
      <c r="U1313" s="180"/>
      <c r="V1313" s="156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  <c r="AR1313"/>
      <c r="AS1313"/>
      <c r="AT1313"/>
      <c r="AU1313"/>
      <c r="AV1313"/>
      <c r="AW1313"/>
      <c r="AX1313"/>
      <c r="AY1313"/>
      <c r="AZ1313"/>
      <c r="BA1313"/>
      <c r="BB1313"/>
      <c r="BC1313"/>
      <c r="BD1313"/>
      <c r="BE1313"/>
      <c r="BF1313"/>
      <c r="BG1313"/>
      <c r="BH1313"/>
      <c r="BI1313"/>
      <c r="BJ1313"/>
      <c r="BK1313"/>
      <c r="BL1313"/>
      <c r="BM1313"/>
      <c r="BN1313"/>
      <c r="BO1313"/>
      <c r="BP1313"/>
      <c r="BQ1313"/>
      <c r="BR1313"/>
      <c r="BS1313"/>
      <c r="BT1313"/>
      <c r="BU1313"/>
      <c r="BV1313"/>
      <c r="BW1313"/>
      <c r="BX1313"/>
      <c r="BY1313"/>
      <c r="BZ1313"/>
      <c r="CA1313"/>
      <c r="CB1313"/>
      <c r="CC1313"/>
      <c r="CD1313"/>
      <c r="CE1313"/>
      <c r="CF1313"/>
    </row>
    <row r="1314" spans="1:84" s="15" customFormat="1" ht="18" customHeight="1" x14ac:dyDescent="0.2">
      <c r="A1314" s="40"/>
      <c r="B1314" s="40"/>
      <c r="C1314" s="48"/>
      <c r="D1314" s="205"/>
      <c r="E1314" s="79" t="s">
        <v>92</v>
      </c>
      <c r="F1314" s="41"/>
      <c r="G1314" s="42"/>
      <c r="H1314" s="43"/>
      <c r="I1314" s="43"/>
      <c r="J1314" s="43"/>
      <c r="K1314" s="43"/>
      <c r="L1314" s="128"/>
      <c r="M1314" s="43"/>
      <c r="N1314" s="128"/>
      <c r="O1314" s="89"/>
      <c r="P1314" s="57"/>
      <c r="Q1314" s="128"/>
      <c r="R1314" s="128"/>
      <c r="S1314" s="128"/>
      <c r="T1314" s="128"/>
      <c r="U1314" s="180"/>
      <c r="V1314" s="156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  <c r="AR1314"/>
      <c r="AS1314"/>
      <c r="AT1314"/>
      <c r="AU1314"/>
      <c r="AV1314"/>
      <c r="AW1314"/>
      <c r="AX1314"/>
      <c r="AY1314"/>
      <c r="AZ1314"/>
      <c r="BA1314"/>
      <c r="BB1314"/>
      <c r="BC1314"/>
      <c r="BD1314"/>
      <c r="BE1314"/>
      <c r="BF1314"/>
      <c r="BG1314"/>
      <c r="BH1314"/>
      <c r="BI1314"/>
      <c r="BJ1314"/>
      <c r="BK1314"/>
      <c r="BL1314"/>
      <c r="BM1314"/>
      <c r="BN1314"/>
      <c r="BO1314"/>
      <c r="BP1314"/>
      <c r="BQ1314"/>
      <c r="BR1314"/>
      <c r="BS1314"/>
      <c r="BT1314"/>
      <c r="BU1314"/>
      <c r="BV1314"/>
      <c r="BW1314"/>
      <c r="BX1314"/>
      <c r="BY1314"/>
      <c r="BZ1314"/>
      <c r="CA1314"/>
      <c r="CB1314"/>
      <c r="CC1314"/>
      <c r="CD1314"/>
      <c r="CE1314"/>
      <c r="CF1314"/>
    </row>
    <row r="1315" spans="1:84" s="20" customFormat="1" ht="18" customHeight="1" x14ac:dyDescent="0.2">
      <c r="A1315" s="73"/>
      <c r="B1315" s="73"/>
      <c r="C1315" s="44"/>
      <c r="D1315" s="206"/>
      <c r="E1315" s="80" t="s">
        <v>93</v>
      </c>
      <c r="F1315" s="45">
        <f t="shared" ref="F1315:K1315" si="63">F1312-F1313+F1314</f>
        <v>221800</v>
      </c>
      <c r="G1315" s="46">
        <f t="shared" si="63"/>
        <v>221800</v>
      </c>
      <c r="H1315" s="45">
        <f t="shared" si="63"/>
        <v>21800</v>
      </c>
      <c r="I1315" s="45">
        <f t="shared" si="63"/>
        <v>13800</v>
      </c>
      <c r="J1315" s="45">
        <f t="shared" si="63"/>
        <v>8000</v>
      </c>
      <c r="K1315" s="45">
        <f t="shared" si="63"/>
        <v>200000</v>
      </c>
      <c r="L1315" s="45"/>
      <c r="M1315" s="45"/>
      <c r="N1315" s="45"/>
      <c r="O1315" s="47"/>
      <c r="P1315" s="46"/>
      <c r="Q1315" s="45"/>
      <c r="R1315" s="45"/>
      <c r="S1315" s="61"/>
      <c r="T1315" s="61"/>
      <c r="U1315" s="178"/>
      <c r="V1315" s="156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/>
      <c r="AR1315"/>
      <c r="AS1315"/>
      <c r="AT1315"/>
      <c r="AU1315"/>
      <c r="AV1315"/>
      <c r="AW1315"/>
      <c r="AX1315"/>
      <c r="AY1315"/>
      <c r="AZ1315"/>
      <c r="BA1315"/>
      <c r="BB1315"/>
      <c r="BC1315"/>
      <c r="BD1315"/>
      <c r="BE1315"/>
      <c r="BF1315"/>
      <c r="BG1315"/>
      <c r="BH1315"/>
      <c r="BI1315"/>
      <c r="BJ1315"/>
      <c r="BK1315"/>
      <c r="BL1315"/>
      <c r="BM1315"/>
      <c r="BN1315"/>
      <c r="BO1315"/>
      <c r="BP1315"/>
      <c r="BQ1315"/>
      <c r="BR1315"/>
      <c r="BS1315"/>
      <c r="BT1315"/>
      <c r="BU1315"/>
      <c r="BV1315"/>
      <c r="BW1315"/>
      <c r="BX1315"/>
      <c r="BY1315"/>
      <c r="BZ1315"/>
      <c r="CA1315"/>
      <c r="CB1315"/>
      <c r="CC1315"/>
      <c r="CD1315"/>
      <c r="CE1315"/>
      <c r="CF1315"/>
    </row>
    <row r="1316" spans="1:84" s="21" customFormat="1" ht="43.5" customHeight="1" x14ac:dyDescent="0.2">
      <c r="A1316" s="48"/>
      <c r="B1316" s="48"/>
      <c r="C1316" s="48">
        <v>2360</v>
      </c>
      <c r="D1316" s="201" t="s">
        <v>106</v>
      </c>
      <c r="E1316" s="79" t="s">
        <v>90</v>
      </c>
      <c r="F1316" s="41">
        <f>G1316+P1316</f>
        <v>60000</v>
      </c>
      <c r="G1316" s="42">
        <f>H1316+K1316+L1316+M1316</f>
        <v>60000</v>
      </c>
      <c r="H1316" s="43"/>
      <c r="I1316" s="43"/>
      <c r="J1316" s="43"/>
      <c r="K1316" s="43">
        <v>60000</v>
      </c>
      <c r="L1316" s="43"/>
      <c r="M1316" s="43"/>
      <c r="N1316" s="43"/>
      <c r="O1316" s="56"/>
      <c r="P1316" s="57"/>
      <c r="Q1316" s="43"/>
      <c r="R1316" s="43"/>
      <c r="S1316" s="43"/>
      <c r="T1316" s="43"/>
      <c r="U1316" s="178"/>
      <c r="V1316" s="15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/>
      <c r="AR1316"/>
      <c r="AS1316"/>
      <c r="AT1316"/>
      <c r="AU1316"/>
      <c r="AV1316"/>
      <c r="AW1316"/>
      <c r="AX1316"/>
      <c r="AY1316"/>
      <c r="AZ1316"/>
      <c r="BA1316"/>
      <c r="BB1316"/>
      <c r="BC1316"/>
      <c r="BD1316"/>
      <c r="BE1316"/>
      <c r="BF1316"/>
      <c r="BG1316"/>
      <c r="BH1316"/>
      <c r="BI1316"/>
      <c r="BJ1316"/>
      <c r="BK1316"/>
      <c r="BL1316"/>
      <c r="BM1316"/>
      <c r="BN1316"/>
      <c r="BO1316"/>
      <c r="BP1316"/>
      <c r="BQ1316"/>
      <c r="BR1316"/>
      <c r="BS1316"/>
      <c r="BT1316"/>
      <c r="BU1316"/>
      <c r="BV1316"/>
      <c r="BW1316"/>
      <c r="BX1316"/>
      <c r="BY1316"/>
      <c r="BZ1316"/>
      <c r="CA1316"/>
      <c r="CB1316"/>
      <c r="CC1316"/>
      <c r="CD1316"/>
      <c r="CE1316"/>
      <c r="CF1316"/>
    </row>
    <row r="1317" spans="1:84" s="15" customFormat="1" ht="43.5" customHeight="1" x14ac:dyDescent="0.2">
      <c r="A1317" s="40"/>
      <c r="B1317" s="40"/>
      <c r="C1317" s="48"/>
      <c r="D1317" s="202"/>
      <c r="E1317" s="79" t="s">
        <v>91</v>
      </c>
      <c r="F1317" s="41">
        <f>G1317+P1317</f>
        <v>60000</v>
      </c>
      <c r="G1317" s="42">
        <f>H1317+K1317+L1317+M1317</f>
        <v>60000</v>
      </c>
      <c r="H1317" s="43"/>
      <c r="I1317" s="43"/>
      <c r="J1317" s="43"/>
      <c r="K1317" s="43">
        <v>60000</v>
      </c>
      <c r="L1317" s="43"/>
      <c r="M1317" s="43"/>
      <c r="N1317" s="43"/>
      <c r="O1317" s="56"/>
      <c r="P1317" s="42"/>
      <c r="Q1317" s="43"/>
      <c r="R1317" s="43"/>
      <c r="S1317" s="43"/>
      <c r="T1317" s="43"/>
      <c r="U1317" s="177"/>
      <c r="V1317" s="156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/>
      <c r="AR1317"/>
      <c r="AS1317"/>
      <c r="AT1317"/>
      <c r="AU1317"/>
      <c r="AV1317"/>
      <c r="AW1317"/>
      <c r="AX1317"/>
      <c r="AY1317"/>
      <c r="AZ1317"/>
      <c r="BA1317"/>
      <c r="BB1317"/>
      <c r="BC1317"/>
      <c r="BD1317"/>
      <c r="BE1317"/>
      <c r="BF1317"/>
      <c r="BG1317"/>
      <c r="BH1317"/>
      <c r="BI1317"/>
      <c r="BJ1317"/>
      <c r="BK1317"/>
      <c r="BL1317"/>
      <c r="BM1317"/>
      <c r="BN1317"/>
      <c r="BO1317"/>
      <c r="BP1317"/>
      <c r="BQ1317"/>
      <c r="BR1317"/>
      <c r="BS1317"/>
      <c r="BT1317"/>
      <c r="BU1317"/>
      <c r="BV1317"/>
      <c r="BW1317"/>
      <c r="BX1317"/>
      <c r="BY1317"/>
      <c r="BZ1317"/>
      <c r="CA1317"/>
      <c r="CB1317"/>
      <c r="CC1317"/>
      <c r="CD1317"/>
      <c r="CE1317"/>
      <c r="CF1317"/>
    </row>
    <row r="1318" spans="1:84" s="15" customFormat="1" ht="43.5" customHeight="1" x14ac:dyDescent="0.2">
      <c r="A1318" s="40"/>
      <c r="B1318" s="40"/>
      <c r="C1318" s="48"/>
      <c r="D1318" s="202"/>
      <c r="E1318" s="79" t="s">
        <v>92</v>
      </c>
      <c r="F1318" s="41"/>
      <c r="G1318" s="42"/>
      <c r="H1318" s="43"/>
      <c r="I1318" s="43"/>
      <c r="J1318" s="43"/>
      <c r="K1318" s="43"/>
      <c r="L1318" s="43"/>
      <c r="M1318" s="43"/>
      <c r="N1318" s="43"/>
      <c r="O1318" s="56"/>
      <c r="P1318" s="42"/>
      <c r="Q1318" s="43"/>
      <c r="R1318" s="43"/>
      <c r="S1318" s="43"/>
      <c r="T1318" s="43"/>
      <c r="U1318" s="177"/>
      <c r="V1318" s="156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/>
      <c r="AR1318"/>
      <c r="AS1318"/>
      <c r="AT1318"/>
      <c r="AU1318"/>
      <c r="AV1318"/>
      <c r="AW1318"/>
      <c r="AX1318"/>
      <c r="AY1318"/>
      <c r="AZ1318"/>
      <c r="BA1318"/>
      <c r="BB1318"/>
      <c r="BC1318"/>
      <c r="BD1318"/>
      <c r="BE1318"/>
      <c r="BF1318"/>
      <c r="BG1318"/>
      <c r="BH1318"/>
      <c r="BI1318"/>
      <c r="BJ1318"/>
      <c r="BK1318"/>
      <c r="BL1318"/>
      <c r="BM1318"/>
      <c r="BN1318"/>
      <c r="BO1318"/>
      <c r="BP1318"/>
      <c r="BQ1318"/>
      <c r="BR1318"/>
      <c r="BS1318"/>
      <c r="BT1318"/>
      <c r="BU1318"/>
      <c r="BV1318"/>
      <c r="BW1318"/>
      <c r="BX1318"/>
      <c r="BY1318"/>
      <c r="BZ1318"/>
      <c r="CA1318"/>
      <c r="CB1318"/>
      <c r="CC1318"/>
      <c r="CD1318"/>
      <c r="CE1318"/>
      <c r="CF1318"/>
    </row>
    <row r="1319" spans="1:84" s="20" customFormat="1" ht="43.5" customHeight="1" x14ac:dyDescent="0.2">
      <c r="A1319" s="73"/>
      <c r="B1319" s="73"/>
      <c r="C1319" s="44"/>
      <c r="D1319" s="203"/>
      <c r="E1319" s="80" t="s">
        <v>93</v>
      </c>
      <c r="F1319" s="45">
        <f>F1316-F1317+F1318</f>
        <v>0</v>
      </c>
      <c r="G1319" s="46">
        <f>G1316-G1317+G1318</f>
        <v>0</v>
      </c>
      <c r="H1319" s="45"/>
      <c r="I1319" s="45"/>
      <c r="J1319" s="45"/>
      <c r="K1319" s="45">
        <f>K1316-K1317+K1318</f>
        <v>0</v>
      </c>
      <c r="L1319" s="45"/>
      <c r="M1319" s="45"/>
      <c r="N1319" s="45"/>
      <c r="O1319" s="47"/>
      <c r="P1319" s="46"/>
      <c r="Q1319" s="45"/>
      <c r="R1319" s="45"/>
      <c r="S1319" s="61"/>
      <c r="T1319" s="61"/>
      <c r="U1319" s="178"/>
      <c r="V1319" s="156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  <c r="AR1319"/>
      <c r="AS1319"/>
      <c r="AT1319"/>
      <c r="AU1319"/>
      <c r="AV1319"/>
      <c r="AW1319"/>
      <c r="AX1319"/>
      <c r="AY1319"/>
      <c r="AZ1319"/>
      <c r="BA1319"/>
      <c r="BB1319"/>
      <c r="BC1319"/>
      <c r="BD1319"/>
      <c r="BE1319"/>
      <c r="BF1319"/>
      <c r="BG1319"/>
      <c r="BH1319"/>
      <c r="BI1319"/>
      <c r="BJ1319"/>
      <c r="BK1319"/>
      <c r="BL1319"/>
      <c r="BM1319"/>
      <c r="BN1319"/>
      <c r="BO1319"/>
      <c r="BP1319"/>
      <c r="BQ1319"/>
      <c r="BR1319"/>
      <c r="BS1319"/>
      <c r="BT1319"/>
      <c r="BU1319"/>
      <c r="BV1319"/>
      <c r="BW1319"/>
      <c r="BX1319"/>
      <c r="BY1319"/>
      <c r="BZ1319"/>
      <c r="CA1319"/>
      <c r="CB1319"/>
      <c r="CC1319"/>
      <c r="CD1319"/>
      <c r="CE1319"/>
      <c r="CF1319"/>
    </row>
    <row r="1320" spans="1:84" s="100" customFormat="1" ht="16.5" customHeight="1" x14ac:dyDescent="0.2">
      <c r="A1320" s="40"/>
      <c r="B1320" s="40"/>
      <c r="C1320" s="48">
        <v>4190</v>
      </c>
      <c r="D1320" s="201" t="s">
        <v>122</v>
      </c>
      <c r="E1320" s="79" t="s">
        <v>90</v>
      </c>
      <c r="F1320" s="41">
        <f>G1320+P1320</f>
        <v>2000</v>
      </c>
      <c r="G1320" s="42">
        <f>H1320+K1320+L1320+M1320</f>
        <v>2000</v>
      </c>
      <c r="H1320" s="43">
        <f>SUM(I1320:J1320)</f>
        <v>2000</v>
      </c>
      <c r="I1320" s="43"/>
      <c r="J1320" s="43">
        <v>2000</v>
      </c>
      <c r="K1320" s="43"/>
      <c r="L1320" s="43"/>
      <c r="M1320" s="43"/>
      <c r="N1320" s="43"/>
      <c r="O1320" s="56"/>
      <c r="P1320" s="57"/>
      <c r="Q1320" s="128"/>
      <c r="R1320" s="128"/>
      <c r="S1320" s="128"/>
      <c r="T1320" s="128"/>
      <c r="U1320" s="185"/>
      <c r="V1320" s="156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/>
      <c r="AR1320"/>
      <c r="AS1320"/>
      <c r="AT1320"/>
      <c r="AU1320"/>
      <c r="AV1320"/>
      <c r="AW1320"/>
      <c r="AX1320"/>
      <c r="AY1320"/>
      <c r="AZ1320"/>
      <c r="BA1320"/>
      <c r="BB1320"/>
      <c r="BC1320"/>
      <c r="BD1320"/>
      <c r="BE1320"/>
      <c r="BF1320"/>
      <c r="BG1320"/>
      <c r="BH1320"/>
      <c r="BI1320"/>
      <c r="BJ1320"/>
      <c r="BK1320"/>
      <c r="BL1320"/>
      <c r="BM1320"/>
      <c r="BN1320"/>
      <c r="BO1320"/>
      <c r="BP1320"/>
      <c r="BQ1320"/>
      <c r="BR1320"/>
      <c r="BS1320"/>
      <c r="BT1320"/>
      <c r="BU1320"/>
      <c r="BV1320"/>
      <c r="BW1320"/>
      <c r="BX1320"/>
      <c r="BY1320"/>
      <c r="BZ1320"/>
      <c r="CA1320"/>
      <c r="CB1320"/>
      <c r="CC1320"/>
      <c r="CD1320"/>
      <c r="CE1320"/>
      <c r="CF1320"/>
    </row>
    <row r="1321" spans="1:84" s="100" customFormat="1" ht="16.5" customHeight="1" x14ac:dyDescent="0.2">
      <c r="A1321" s="40"/>
      <c r="B1321" s="40"/>
      <c r="C1321" s="48"/>
      <c r="D1321" s="202"/>
      <c r="E1321" s="79" t="s">
        <v>91</v>
      </c>
      <c r="F1321" s="41">
        <f>G1321+P1321</f>
        <v>2000</v>
      </c>
      <c r="G1321" s="42">
        <f>H1321+K1321+L1321+M1321</f>
        <v>2000</v>
      </c>
      <c r="H1321" s="43">
        <f>SUM(I1321:J1321)</f>
        <v>2000</v>
      </c>
      <c r="I1321" s="43"/>
      <c r="J1321" s="43">
        <v>2000</v>
      </c>
      <c r="K1321" s="43"/>
      <c r="L1321" s="43"/>
      <c r="M1321" s="43"/>
      <c r="N1321" s="43"/>
      <c r="O1321" s="56"/>
      <c r="P1321" s="42"/>
      <c r="Q1321" s="43"/>
      <c r="R1321" s="43"/>
      <c r="S1321" s="43"/>
      <c r="T1321" s="43"/>
      <c r="U1321" s="177"/>
      <c r="V1321" s="156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/>
      <c r="AR1321"/>
      <c r="AS1321"/>
      <c r="AT1321"/>
      <c r="AU1321"/>
      <c r="AV1321"/>
      <c r="AW1321"/>
      <c r="AX1321"/>
      <c r="AY1321"/>
      <c r="AZ1321"/>
      <c r="BA1321"/>
      <c r="BB1321"/>
      <c r="BC1321"/>
      <c r="BD1321"/>
      <c r="BE1321"/>
      <c r="BF1321"/>
      <c r="BG1321"/>
      <c r="BH1321"/>
      <c r="BI1321"/>
      <c r="BJ1321"/>
      <c r="BK1321"/>
      <c r="BL1321"/>
      <c r="BM1321"/>
      <c r="BN1321"/>
      <c r="BO1321"/>
      <c r="BP1321"/>
      <c r="BQ1321"/>
      <c r="BR1321"/>
      <c r="BS1321"/>
      <c r="BT1321"/>
      <c r="BU1321"/>
      <c r="BV1321"/>
      <c r="BW1321"/>
      <c r="BX1321"/>
      <c r="BY1321"/>
      <c r="BZ1321"/>
      <c r="CA1321"/>
      <c r="CB1321"/>
      <c r="CC1321"/>
      <c r="CD1321"/>
      <c r="CE1321"/>
      <c r="CF1321"/>
    </row>
    <row r="1322" spans="1:84" s="100" customFormat="1" ht="16.5" customHeight="1" x14ac:dyDescent="0.2">
      <c r="A1322" s="40"/>
      <c r="B1322" s="40"/>
      <c r="C1322" s="48"/>
      <c r="D1322" s="202"/>
      <c r="E1322" s="79" t="s">
        <v>92</v>
      </c>
      <c r="F1322" s="41"/>
      <c r="G1322" s="42"/>
      <c r="H1322" s="43"/>
      <c r="I1322" s="43"/>
      <c r="J1322" s="43"/>
      <c r="K1322" s="43"/>
      <c r="L1322" s="43"/>
      <c r="M1322" s="43"/>
      <c r="N1322" s="43"/>
      <c r="O1322" s="56"/>
      <c r="P1322" s="42"/>
      <c r="Q1322" s="43"/>
      <c r="R1322" s="43"/>
      <c r="S1322" s="43"/>
      <c r="T1322" s="43"/>
      <c r="U1322" s="177"/>
      <c r="V1322" s="156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  <c r="AR1322"/>
      <c r="AS1322"/>
      <c r="AT1322"/>
      <c r="AU1322"/>
      <c r="AV1322"/>
      <c r="AW1322"/>
      <c r="AX1322"/>
      <c r="AY1322"/>
      <c r="AZ1322"/>
      <c r="BA1322"/>
      <c r="BB1322"/>
      <c r="BC1322"/>
      <c r="BD1322"/>
      <c r="BE1322"/>
      <c r="BF1322"/>
      <c r="BG1322"/>
      <c r="BH1322"/>
      <c r="BI1322"/>
      <c r="BJ1322"/>
      <c r="BK1322"/>
      <c r="BL1322"/>
      <c r="BM1322"/>
      <c r="BN1322"/>
      <c r="BO1322"/>
      <c r="BP1322"/>
      <c r="BQ1322"/>
      <c r="BR1322"/>
      <c r="BS1322"/>
      <c r="BT1322"/>
      <c r="BU1322"/>
      <c r="BV1322"/>
      <c r="BW1322"/>
      <c r="BX1322"/>
      <c r="BY1322"/>
      <c r="BZ1322"/>
      <c r="CA1322"/>
      <c r="CB1322"/>
      <c r="CC1322"/>
      <c r="CD1322"/>
      <c r="CE1322"/>
      <c r="CF1322"/>
    </row>
    <row r="1323" spans="1:84" ht="16.5" customHeight="1" x14ac:dyDescent="0.2">
      <c r="A1323" s="73"/>
      <c r="B1323" s="73"/>
      <c r="C1323" s="44"/>
      <c r="D1323" s="203"/>
      <c r="E1323" s="80" t="s">
        <v>93</v>
      </c>
      <c r="F1323" s="45">
        <f>F1320-F1321+F1322</f>
        <v>0</v>
      </c>
      <c r="G1323" s="46">
        <f>G1320-G1321+G1322</f>
        <v>0</v>
      </c>
      <c r="H1323" s="45">
        <f>H1320-H1321+H1322</f>
        <v>0</v>
      </c>
      <c r="I1323" s="45"/>
      <c r="J1323" s="45">
        <f>J1320-J1321+J1322</f>
        <v>0</v>
      </c>
      <c r="K1323" s="45"/>
      <c r="L1323" s="45"/>
      <c r="M1323" s="45"/>
      <c r="N1323" s="45"/>
      <c r="O1323" s="47"/>
      <c r="P1323" s="46"/>
      <c r="Q1323" s="45"/>
      <c r="R1323" s="45"/>
      <c r="S1323" s="61"/>
      <c r="T1323" s="61"/>
      <c r="U1323" s="178"/>
    </row>
    <row r="1324" spans="1:84" s="100" customFormat="1" ht="16.5" customHeight="1" x14ac:dyDescent="0.2">
      <c r="A1324" s="40"/>
      <c r="B1324" s="40"/>
      <c r="C1324" s="48">
        <v>4210</v>
      </c>
      <c r="D1324" s="201" t="s">
        <v>45</v>
      </c>
      <c r="E1324" s="79" t="s">
        <v>90</v>
      </c>
      <c r="F1324" s="41">
        <f>G1324+P1324</f>
        <v>1000</v>
      </c>
      <c r="G1324" s="42">
        <f>H1324+K1324+L1324+M1324</f>
        <v>1000</v>
      </c>
      <c r="H1324" s="43">
        <f>SUM(I1324:J1324)</f>
        <v>1000</v>
      </c>
      <c r="I1324" s="43"/>
      <c r="J1324" s="43">
        <v>1000</v>
      </c>
      <c r="K1324" s="43"/>
      <c r="L1324" s="43"/>
      <c r="M1324" s="43"/>
      <c r="N1324" s="43"/>
      <c r="O1324" s="56"/>
      <c r="P1324" s="57"/>
      <c r="Q1324" s="128"/>
      <c r="R1324" s="128"/>
      <c r="S1324" s="128"/>
      <c r="T1324" s="128"/>
      <c r="U1324" s="185"/>
      <c r="V1324" s="156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  <c r="AR1324"/>
      <c r="AS1324"/>
      <c r="AT1324"/>
      <c r="AU1324"/>
      <c r="AV1324"/>
      <c r="AW1324"/>
      <c r="AX1324"/>
      <c r="AY1324"/>
      <c r="AZ1324"/>
      <c r="BA1324"/>
      <c r="BB1324"/>
      <c r="BC1324"/>
      <c r="BD1324"/>
      <c r="BE1324"/>
      <c r="BF1324"/>
      <c r="BG1324"/>
      <c r="BH1324"/>
      <c r="BI1324"/>
      <c r="BJ1324"/>
      <c r="BK1324"/>
      <c r="BL1324"/>
      <c r="BM1324"/>
      <c r="BN1324"/>
      <c r="BO1324"/>
      <c r="BP1324"/>
      <c r="BQ1324"/>
      <c r="BR1324"/>
      <c r="BS1324"/>
      <c r="BT1324"/>
      <c r="BU1324"/>
      <c r="BV1324"/>
      <c r="BW1324"/>
      <c r="BX1324"/>
      <c r="BY1324"/>
      <c r="BZ1324"/>
      <c r="CA1324"/>
      <c r="CB1324"/>
      <c r="CC1324"/>
      <c r="CD1324"/>
      <c r="CE1324"/>
      <c r="CF1324"/>
    </row>
    <row r="1325" spans="1:84" s="100" customFormat="1" ht="16.5" customHeight="1" x14ac:dyDescent="0.2">
      <c r="A1325" s="40"/>
      <c r="B1325" s="40"/>
      <c r="C1325" s="48"/>
      <c r="D1325" s="202"/>
      <c r="E1325" s="79" t="s">
        <v>91</v>
      </c>
      <c r="F1325" s="41">
        <f>G1325+P1325</f>
        <v>1000</v>
      </c>
      <c r="G1325" s="42">
        <f>H1325+K1325+L1325+M1325</f>
        <v>1000</v>
      </c>
      <c r="H1325" s="43">
        <f>SUM(I1325:J1325)</f>
        <v>1000</v>
      </c>
      <c r="I1325" s="43"/>
      <c r="J1325" s="43">
        <v>1000</v>
      </c>
      <c r="K1325" s="43"/>
      <c r="L1325" s="43"/>
      <c r="M1325" s="43"/>
      <c r="N1325" s="43"/>
      <c r="O1325" s="56"/>
      <c r="P1325" s="42"/>
      <c r="Q1325" s="43"/>
      <c r="R1325" s="43"/>
      <c r="S1325" s="43"/>
      <c r="T1325" s="43"/>
      <c r="U1325" s="177"/>
      <c r="V1325" s="156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  <c r="AR1325"/>
      <c r="AS1325"/>
      <c r="AT1325"/>
      <c r="AU1325"/>
      <c r="AV1325"/>
      <c r="AW1325"/>
      <c r="AX1325"/>
      <c r="AY1325"/>
      <c r="AZ1325"/>
      <c r="BA1325"/>
      <c r="BB1325"/>
      <c r="BC1325"/>
      <c r="BD1325"/>
      <c r="BE1325"/>
      <c r="BF1325"/>
      <c r="BG1325"/>
      <c r="BH1325"/>
      <c r="BI1325"/>
      <c r="BJ1325"/>
      <c r="BK1325"/>
      <c r="BL1325"/>
      <c r="BM1325"/>
      <c r="BN1325"/>
      <c r="BO1325"/>
      <c r="BP1325"/>
      <c r="BQ1325"/>
      <c r="BR1325"/>
      <c r="BS1325"/>
      <c r="BT1325"/>
      <c r="BU1325"/>
      <c r="BV1325"/>
      <c r="BW1325"/>
      <c r="BX1325"/>
      <c r="BY1325"/>
      <c r="BZ1325"/>
      <c r="CA1325"/>
      <c r="CB1325"/>
      <c r="CC1325"/>
      <c r="CD1325"/>
      <c r="CE1325"/>
      <c r="CF1325"/>
    </row>
    <row r="1326" spans="1:84" s="100" customFormat="1" ht="16.5" customHeight="1" x14ac:dyDescent="0.2">
      <c r="A1326" s="40"/>
      <c r="B1326" s="40"/>
      <c r="C1326" s="48"/>
      <c r="D1326" s="202"/>
      <c r="E1326" s="79" t="s">
        <v>92</v>
      </c>
      <c r="F1326" s="41"/>
      <c r="G1326" s="42"/>
      <c r="H1326" s="43"/>
      <c r="I1326" s="43"/>
      <c r="J1326" s="43"/>
      <c r="K1326" s="43"/>
      <c r="L1326" s="43"/>
      <c r="M1326" s="43"/>
      <c r="N1326" s="43"/>
      <c r="O1326" s="56"/>
      <c r="P1326" s="42"/>
      <c r="Q1326" s="43"/>
      <c r="R1326" s="43"/>
      <c r="S1326" s="43"/>
      <c r="T1326" s="43"/>
      <c r="U1326" s="177"/>
      <c r="V1326" s="15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  <c r="AR1326"/>
      <c r="AS1326"/>
      <c r="AT1326"/>
      <c r="AU1326"/>
      <c r="AV1326"/>
      <c r="AW1326"/>
      <c r="AX1326"/>
      <c r="AY1326"/>
      <c r="AZ1326"/>
      <c r="BA1326"/>
      <c r="BB1326"/>
      <c r="BC1326"/>
      <c r="BD1326"/>
      <c r="BE1326"/>
      <c r="BF1326"/>
      <c r="BG1326"/>
      <c r="BH1326"/>
      <c r="BI1326"/>
      <c r="BJ1326"/>
      <c r="BK1326"/>
      <c r="BL1326"/>
      <c r="BM1326"/>
      <c r="BN1326"/>
      <c r="BO1326"/>
      <c r="BP1326"/>
      <c r="BQ1326"/>
      <c r="BR1326"/>
      <c r="BS1326"/>
      <c r="BT1326"/>
      <c r="BU1326"/>
      <c r="BV1326"/>
      <c r="BW1326"/>
      <c r="BX1326"/>
      <c r="BY1326"/>
      <c r="BZ1326"/>
      <c r="CA1326"/>
      <c r="CB1326"/>
      <c r="CC1326"/>
      <c r="CD1326"/>
      <c r="CE1326"/>
      <c r="CF1326"/>
    </row>
    <row r="1327" spans="1:84" ht="16.5" customHeight="1" x14ac:dyDescent="0.2">
      <c r="A1327" s="73"/>
      <c r="B1327" s="73"/>
      <c r="C1327" s="44"/>
      <c r="D1327" s="203"/>
      <c r="E1327" s="80" t="s">
        <v>93</v>
      </c>
      <c r="F1327" s="45">
        <f>F1324-F1325+F1326</f>
        <v>0</v>
      </c>
      <c r="G1327" s="46">
        <f>G1324-G1325+G1326</f>
        <v>0</v>
      </c>
      <c r="H1327" s="45">
        <f>H1324-H1325+H1326</f>
        <v>0</v>
      </c>
      <c r="I1327" s="45"/>
      <c r="J1327" s="45">
        <f>J1324-J1325+J1326</f>
        <v>0</v>
      </c>
      <c r="K1327" s="45"/>
      <c r="L1327" s="45"/>
      <c r="M1327" s="45"/>
      <c r="N1327" s="45"/>
      <c r="O1327" s="47"/>
      <c r="P1327" s="46"/>
      <c r="Q1327" s="45"/>
      <c r="R1327" s="45"/>
      <c r="S1327" s="61"/>
      <c r="T1327" s="61"/>
      <c r="U1327" s="178"/>
    </row>
    <row r="1328" spans="1:84" s="1" customFormat="1" ht="16.5" customHeight="1" x14ac:dyDescent="0.2">
      <c r="A1328" s="48"/>
      <c r="B1328" s="48"/>
      <c r="C1328" s="48">
        <v>4220</v>
      </c>
      <c r="D1328" s="201" t="s">
        <v>97</v>
      </c>
      <c r="E1328" s="79" t="s">
        <v>90</v>
      </c>
      <c r="F1328" s="41">
        <f>G1328+P1328</f>
        <v>1000</v>
      </c>
      <c r="G1328" s="42">
        <f>H1328+K1328+L1328+M1328</f>
        <v>1000</v>
      </c>
      <c r="H1328" s="43">
        <f>SUM(I1328:J1328)</f>
        <v>1000</v>
      </c>
      <c r="I1328" s="43"/>
      <c r="J1328" s="43">
        <v>1000</v>
      </c>
      <c r="K1328" s="43"/>
      <c r="L1328" s="43"/>
      <c r="M1328" s="43"/>
      <c r="N1328" s="43"/>
      <c r="O1328" s="56"/>
      <c r="P1328" s="57"/>
      <c r="Q1328" s="43"/>
      <c r="R1328" s="43"/>
      <c r="S1328" s="43"/>
      <c r="T1328" s="43"/>
      <c r="U1328" s="178"/>
      <c r="V1328" s="156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  <c r="AR1328"/>
      <c r="AS1328"/>
      <c r="AT1328"/>
      <c r="AU1328"/>
      <c r="AV1328"/>
      <c r="AW1328"/>
      <c r="AX1328"/>
      <c r="AY1328"/>
      <c r="AZ1328"/>
      <c r="BA1328"/>
      <c r="BB1328"/>
      <c r="BC1328"/>
      <c r="BD1328"/>
      <c r="BE1328"/>
      <c r="BF1328"/>
      <c r="BG1328"/>
      <c r="BH1328"/>
      <c r="BI1328"/>
      <c r="BJ1328"/>
      <c r="BK1328"/>
      <c r="BL1328"/>
      <c r="BM1328"/>
      <c r="BN1328"/>
      <c r="BO1328"/>
      <c r="BP1328"/>
      <c r="BQ1328"/>
      <c r="BR1328"/>
      <c r="BS1328"/>
      <c r="BT1328"/>
      <c r="BU1328"/>
      <c r="BV1328"/>
      <c r="BW1328"/>
      <c r="BX1328"/>
      <c r="BY1328"/>
      <c r="BZ1328"/>
      <c r="CA1328"/>
      <c r="CB1328"/>
      <c r="CC1328"/>
      <c r="CD1328"/>
      <c r="CE1328"/>
      <c r="CF1328"/>
    </row>
    <row r="1329" spans="1:84" s="15" customFormat="1" ht="16.5" customHeight="1" x14ac:dyDescent="0.2">
      <c r="A1329" s="40"/>
      <c r="B1329" s="40"/>
      <c r="C1329" s="48"/>
      <c r="D1329" s="202"/>
      <c r="E1329" s="79" t="s">
        <v>91</v>
      </c>
      <c r="F1329" s="41">
        <f>G1329+P1329</f>
        <v>1000</v>
      </c>
      <c r="G1329" s="42">
        <f>H1329+K1329+L1329+M1329</f>
        <v>1000</v>
      </c>
      <c r="H1329" s="43">
        <f>SUM(I1329:J1329)</f>
        <v>1000</v>
      </c>
      <c r="I1329" s="43"/>
      <c r="J1329" s="43">
        <v>1000</v>
      </c>
      <c r="K1329" s="43"/>
      <c r="L1329" s="43"/>
      <c r="M1329" s="43"/>
      <c r="N1329" s="43"/>
      <c r="O1329" s="56"/>
      <c r="P1329" s="42"/>
      <c r="Q1329" s="43"/>
      <c r="R1329" s="43"/>
      <c r="S1329" s="43"/>
      <c r="T1329" s="43"/>
      <c r="U1329" s="177"/>
      <c r="V1329" s="156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  <c r="AR1329"/>
      <c r="AS1329"/>
      <c r="AT1329"/>
      <c r="AU1329"/>
      <c r="AV1329"/>
      <c r="AW1329"/>
      <c r="AX1329"/>
      <c r="AY1329"/>
      <c r="AZ1329"/>
      <c r="BA1329"/>
      <c r="BB1329"/>
      <c r="BC1329"/>
      <c r="BD1329"/>
      <c r="BE1329"/>
      <c r="BF1329"/>
      <c r="BG1329"/>
      <c r="BH1329"/>
      <c r="BI1329"/>
      <c r="BJ1329"/>
      <c r="BK1329"/>
      <c r="BL1329"/>
      <c r="BM1329"/>
      <c r="BN1329"/>
      <c r="BO1329"/>
      <c r="BP1329"/>
      <c r="BQ1329"/>
      <c r="BR1329"/>
      <c r="BS1329"/>
      <c r="BT1329"/>
      <c r="BU1329"/>
      <c r="BV1329"/>
      <c r="BW1329"/>
      <c r="BX1329"/>
      <c r="BY1329"/>
      <c r="BZ1329"/>
      <c r="CA1329"/>
      <c r="CB1329"/>
      <c r="CC1329"/>
      <c r="CD1329"/>
      <c r="CE1329"/>
      <c r="CF1329"/>
    </row>
    <row r="1330" spans="1:84" s="15" customFormat="1" ht="16.5" customHeight="1" x14ac:dyDescent="0.2">
      <c r="A1330" s="40"/>
      <c r="B1330" s="40"/>
      <c r="C1330" s="48"/>
      <c r="D1330" s="202"/>
      <c r="E1330" s="79" t="s">
        <v>92</v>
      </c>
      <c r="F1330" s="41"/>
      <c r="G1330" s="42"/>
      <c r="H1330" s="43"/>
      <c r="I1330" s="43"/>
      <c r="J1330" s="43"/>
      <c r="K1330" s="43"/>
      <c r="L1330" s="43"/>
      <c r="M1330" s="43"/>
      <c r="N1330" s="43"/>
      <c r="O1330" s="56"/>
      <c r="P1330" s="42"/>
      <c r="Q1330" s="43"/>
      <c r="R1330" s="43"/>
      <c r="S1330" s="43"/>
      <c r="T1330" s="43"/>
      <c r="U1330" s="177"/>
      <c r="V1330" s="156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  <c r="AT1330"/>
      <c r="AU1330"/>
      <c r="AV1330"/>
      <c r="AW1330"/>
      <c r="AX1330"/>
      <c r="AY1330"/>
      <c r="AZ1330"/>
      <c r="BA1330"/>
      <c r="BB1330"/>
      <c r="BC1330"/>
      <c r="BD1330"/>
      <c r="BE1330"/>
      <c r="BF1330"/>
      <c r="BG1330"/>
      <c r="BH1330"/>
      <c r="BI1330"/>
      <c r="BJ1330"/>
      <c r="BK1330"/>
      <c r="BL1330"/>
      <c r="BM1330"/>
      <c r="BN1330"/>
      <c r="BO1330"/>
      <c r="BP1330"/>
      <c r="BQ1330"/>
      <c r="BR1330"/>
      <c r="BS1330"/>
      <c r="BT1330"/>
      <c r="BU1330"/>
      <c r="BV1330"/>
      <c r="BW1330"/>
      <c r="BX1330"/>
      <c r="BY1330"/>
      <c r="BZ1330"/>
      <c r="CA1330"/>
      <c r="CB1330"/>
      <c r="CC1330"/>
      <c r="CD1330"/>
      <c r="CE1330"/>
      <c r="CF1330"/>
    </row>
    <row r="1331" spans="1:84" s="20" customFormat="1" ht="16.5" customHeight="1" x14ac:dyDescent="0.2">
      <c r="A1331" s="73"/>
      <c r="B1331" s="73"/>
      <c r="C1331" s="44"/>
      <c r="D1331" s="203"/>
      <c r="E1331" s="80" t="s">
        <v>93</v>
      </c>
      <c r="F1331" s="45">
        <f>F1328-F1329+F1330</f>
        <v>0</v>
      </c>
      <c r="G1331" s="46">
        <f>G1328-G1329+G1330</f>
        <v>0</v>
      </c>
      <c r="H1331" s="45">
        <f>H1328-H1329+H1330</f>
        <v>0</v>
      </c>
      <c r="I1331" s="45"/>
      <c r="J1331" s="45">
        <f>J1328-J1329+J1330</f>
        <v>0</v>
      </c>
      <c r="K1331" s="45"/>
      <c r="L1331" s="45"/>
      <c r="M1331" s="45"/>
      <c r="N1331" s="45"/>
      <c r="O1331" s="47"/>
      <c r="P1331" s="46"/>
      <c r="Q1331" s="45"/>
      <c r="R1331" s="45"/>
      <c r="S1331" s="61"/>
      <c r="T1331" s="61"/>
      <c r="U1331" s="178"/>
      <c r="V1331" s="156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  <c r="AR1331"/>
      <c r="AS1331"/>
      <c r="AT1331"/>
      <c r="AU1331"/>
      <c r="AV1331"/>
      <c r="AW1331"/>
      <c r="AX1331"/>
      <c r="AY1331"/>
      <c r="AZ1331"/>
      <c r="BA1331"/>
      <c r="BB1331"/>
      <c r="BC1331"/>
      <c r="BD1331"/>
      <c r="BE1331"/>
      <c r="BF1331"/>
      <c r="BG1331"/>
      <c r="BH1331"/>
      <c r="BI1331"/>
      <c r="BJ1331"/>
      <c r="BK1331"/>
      <c r="BL1331"/>
      <c r="BM1331"/>
      <c r="BN1331"/>
      <c r="BO1331"/>
      <c r="BP1331"/>
      <c r="BQ1331"/>
      <c r="BR1331"/>
      <c r="BS1331"/>
      <c r="BT1331"/>
      <c r="BU1331"/>
      <c r="BV1331"/>
      <c r="BW1331"/>
      <c r="BX1331"/>
      <c r="BY1331"/>
      <c r="BZ1331"/>
      <c r="CA1331"/>
      <c r="CB1331"/>
      <c r="CC1331"/>
      <c r="CD1331"/>
      <c r="CE1331"/>
      <c r="CF1331"/>
    </row>
    <row r="1332" spans="1:84" s="127" customFormat="1" ht="18" customHeight="1" x14ac:dyDescent="0.2">
      <c r="A1332" s="98"/>
      <c r="B1332" s="98"/>
      <c r="C1332" s="198" t="s">
        <v>98</v>
      </c>
      <c r="D1332" s="199"/>
      <c r="E1332" s="199"/>
      <c r="F1332" s="199"/>
      <c r="G1332" s="199"/>
      <c r="H1332" s="199"/>
      <c r="I1332" s="199"/>
      <c r="J1332" s="199"/>
      <c r="K1332" s="199"/>
      <c r="L1332" s="199"/>
      <c r="M1332" s="199"/>
      <c r="N1332" s="199"/>
      <c r="O1332" s="199"/>
      <c r="P1332" s="199"/>
      <c r="Q1332" s="199"/>
      <c r="R1332" s="199"/>
      <c r="S1332" s="199"/>
      <c r="T1332" s="200"/>
      <c r="U1332" s="182"/>
      <c r="V1332" s="157"/>
    </row>
    <row r="1333" spans="1:84" s="127" customFormat="1" ht="18" customHeight="1" x14ac:dyDescent="0.2">
      <c r="A1333" s="98"/>
      <c r="B1333" s="40"/>
      <c r="C1333" s="192" t="s">
        <v>243</v>
      </c>
      <c r="D1333" s="193"/>
      <c r="E1333" s="193"/>
      <c r="F1333" s="193"/>
      <c r="G1333" s="193"/>
      <c r="H1333" s="193"/>
      <c r="I1333" s="193"/>
      <c r="J1333" s="193"/>
      <c r="K1333" s="193"/>
      <c r="L1333" s="193"/>
      <c r="M1333" s="193"/>
      <c r="N1333" s="193"/>
      <c r="O1333" s="193"/>
      <c r="P1333" s="193"/>
      <c r="Q1333" s="193"/>
      <c r="R1333" s="193"/>
      <c r="S1333" s="193"/>
      <c r="T1333" s="194"/>
      <c r="U1333" s="182"/>
      <c r="V1333" s="157"/>
    </row>
    <row r="1334" spans="1:84" s="127" customFormat="1" ht="29.25" customHeight="1" x14ac:dyDescent="0.2">
      <c r="A1334" s="98"/>
      <c r="B1334" s="40"/>
      <c r="C1334" s="192" t="s">
        <v>258</v>
      </c>
      <c r="D1334" s="193"/>
      <c r="E1334" s="193"/>
      <c r="F1334" s="193"/>
      <c r="G1334" s="193"/>
      <c r="H1334" s="193"/>
      <c r="I1334" s="193"/>
      <c r="J1334" s="193"/>
      <c r="K1334" s="193"/>
      <c r="L1334" s="193"/>
      <c r="M1334" s="193"/>
      <c r="N1334" s="193"/>
      <c r="O1334" s="193"/>
      <c r="P1334" s="193"/>
      <c r="Q1334" s="193"/>
      <c r="R1334" s="193"/>
      <c r="S1334" s="193"/>
      <c r="T1334" s="194"/>
      <c r="U1334" s="182"/>
      <c r="V1334" s="157"/>
    </row>
    <row r="1335" spans="1:84" s="127" customFormat="1" ht="18" customHeight="1" x14ac:dyDescent="0.2">
      <c r="A1335" s="98"/>
      <c r="B1335" s="40"/>
      <c r="C1335" s="192" t="s">
        <v>259</v>
      </c>
      <c r="D1335" s="193"/>
      <c r="E1335" s="193"/>
      <c r="F1335" s="193"/>
      <c r="G1335" s="193"/>
      <c r="H1335" s="193"/>
      <c r="I1335" s="193"/>
      <c r="J1335" s="193"/>
      <c r="K1335" s="193"/>
      <c r="L1335" s="193"/>
      <c r="M1335" s="193"/>
      <c r="N1335" s="193"/>
      <c r="O1335" s="193"/>
      <c r="P1335" s="193"/>
      <c r="Q1335" s="193"/>
      <c r="R1335" s="193"/>
      <c r="S1335" s="193"/>
      <c r="T1335" s="194"/>
      <c r="U1335" s="182"/>
      <c r="V1335" s="157"/>
    </row>
    <row r="1336" spans="1:84" s="127" customFormat="1" ht="18" customHeight="1" x14ac:dyDescent="0.2">
      <c r="A1336" s="98"/>
      <c r="B1336" s="40"/>
      <c r="C1336" s="192" t="s">
        <v>260</v>
      </c>
      <c r="D1336" s="193"/>
      <c r="E1336" s="193"/>
      <c r="F1336" s="193"/>
      <c r="G1336" s="193"/>
      <c r="H1336" s="193"/>
      <c r="I1336" s="193"/>
      <c r="J1336" s="193"/>
      <c r="K1336" s="193"/>
      <c r="L1336" s="193"/>
      <c r="M1336" s="193"/>
      <c r="N1336" s="193"/>
      <c r="O1336" s="193"/>
      <c r="P1336" s="193"/>
      <c r="Q1336" s="193"/>
      <c r="R1336" s="193"/>
      <c r="S1336" s="193"/>
      <c r="T1336" s="194"/>
      <c r="U1336" s="182"/>
      <c r="V1336" s="157"/>
    </row>
    <row r="1337" spans="1:84" s="127" customFormat="1" ht="18" customHeight="1" x14ac:dyDescent="0.2">
      <c r="A1337" s="98"/>
      <c r="B1337" s="40"/>
      <c r="C1337" s="195" t="s">
        <v>261</v>
      </c>
      <c r="D1337" s="196"/>
      <c r="E1337" s="196"/>
      <c r="F1337" s="196"/>
      <c r="G1337" s="196"/>
      <c r="H1337" s="196"/>
      <c r="I1337" s="196"/>
      <c r="J1337" s="196"/>
      <c r="K1337" s="196"/>
      <c r="L1337" s="196"/>
      <c r="M1337" s="196"/>
      <c r="N1337" s="196"/>
      <c r="O1337" s="196"/>
      <c r="P1337" s="196"/>
      <c r="Q1337" s="196"/>
      <c r="R1337" s="196"/>
      <c r="S1337" s="196"/>
      <c r="T1337" s="197"/>
      <c r="U1337" s="182"/>
      <c r="V1337" s="157"/>
    </row>
    <row r="1338" spans="1:84" ht="18" customHeight="1" x14ac:dyDescent="0.2">
      <c r="A1338" s="51"/>
      <c r="B1338" s="51"/>
      <c r="C1338" s="116"/>
      <c r="D1338" s="245" t="s">
        <v>89</v>
      </c>
      <c r="E1338" s="81" t="s">
        <v>90</v>
      </c>
      <c r="F1338" s="133">
        <f>G1338+P1338</f>
        <v>212200229.29999998</v>
      </c>
      <c r="G1338" s="58">
        <f>H1338+K1338+L1338+M1338+N1338+O1338</f>
        <v>172836588.01999998</v>
      </c>
      <c r="H1338" s="52">
        <f>SUM(I1338:J1338)</f>
        <v>112952009.50999999</v>
      </c>
      <c r="I1338" s="131">
        <v>71777408.109999999</v>
      </c>
      <c r="J1338" s="131">
        <v>41174601.399999999</v>
      </c>
      <c r="K1338" s="131">
        <v>10756546</v>
      </c>
      <c r="L1338" s="131">
        <v>46815095.619999997</v>
      </c>
      <c r="M1338" s="131">
        <v>1033778.89</v>
      </c>
      <c r="N1338" s="131">
        <v>392539</v>
      </c>
      <c r="O1338" s="131">
        <v>886619</v>
      </c>
      <c r="P1338" s="134">
        <f>Q1338+S1338+T1338</f>
        <v>39363641.280000001</v>
      </c>
      <c r="Q1338" s="131">
        <v>38064355.280000001</v>
      </c>
      <c r="R1338" s="131">
        <v>23303806.43</v>
      </c>
      <c r="S1338" s="149">
        <v>170</v>
      </c>
      <c r="T1338" s="131">
        <v>1299116</v>
      </c>
    </row>
    <row r="1339" spans="1:84" ht="18" customHeight="1" x14ac:dyDescent="0.2">
      <c r="A1339" s="27"/>
      <c r="B1339" s="27"/>
      <c r="C1339" s="72"/>
      <c r="D1339" s="246"/>
      <c r="E1339" s="75" t="s">
        <v>91</v>
      </c>
      <c r="F1339" s="28">
        <f>G1339+P1339</f>
        <v>5024978.28</v>
      </c>
      <c r="G1339" s="31">
        <f>H1339+K1339+L1339+M1339+N1339+O1339</f>
        <v>3244364.2800000003</v>
      </c>
      <c r="H1339" s="32">
        <f>SUM(I1339:J1339)</f>
        <v>2315379.2400000002</v>
      </c>
      <c r="I1339" s="132">
        <f>I11+I26+I89+I122+I151+I166+I338+I363+I458+I473+I488+I712+I742+I950+I965+I1037+I1117+I1213+I1241</f>
        <v>618582.85</v>
      </c>
      <c r="J1339" s="132">
        <f>J11+J26+J89+J122+J151+J166+J338+J363+J458+J473+J488+J712+J742+J950+J965+J1037+J1117+J1213+J1241</f>
        <v>1696796.3900000001</v>
      </c>
      <c r="K1339" s="132">
        <f>K11+K26+K89+K122+K151+K166+K338+K363+K458+K473+K488+K712+K742+K950+K965+K1037+K1117+K1213+K1241</f>
        <v>567185.04</v>
      </c>
      <c r="L1339" s="132">
        <f>L11+L26+L89+L122+L151+L166+L338+L363+L458+L473+L488+L712+L742+L950+L965+L1037+L1117+L1213+L1241</f>
        <v>272940</v>
      </c>
      <c r="M1339" s="132"/>
      <c r="N1339" s="132"/>
      <c r="O1339" s="132">
        <f>O11+O26+O89+O122+O151+O166+O338+O363+O458+O473+O488+O712+O742+O950+O965+O1037+O1117+O1213+O1241</f>
        <v>88860</v>
      </c>
      <c r="P1339" s="68">
        <f>Q1339+S1339+T1339</f>
        <v>1780614</v>
      </c>
      <c r="Q1339" s="132">
        <f>Q11+Q26+Q89+Q122+Q151+Q166+Q338+Q363+Q458+Q473+Q488+Q712+Q742+Q950+Q965+Q1037+Q1117+Q1213+Q1241</f>
        <v>1476698</v>
      </c>
      <c r="R1339" s="132"/>
      <c r="S1339" s="132"/>
      <c r="T1339" s="132">
        <f>T11+T26+T89+T122+T151+T166+T338+T363+T458+T473+T488+T712+T742+T950+T965+T1037+T1117+T1213+T1241</f>
        <v>303916</v>
      </c>
      <c r="U1339" s="187"/>
    </row>
    <row r="1340" spans="1:84" ht="18" customHeight="1" x14ac:dyDescent="0.2">
      <c r="A1340" s="27"/>
      <c r="B1340" s="27"/>
      <c r="C1340" s="72"/>
      <c r="D1340" s="246"/>
      <c r="E1340" s="75" t="s">
        <v>92</v>
      </c>
      <c r="F1340" s="28">
        <f>G1340+P1340</f>
        <v>2536887.6399999997</v>
      </c>
      <c r="G1340" s="31">
        <f>H1340+K1340+L1340+M1340+N1340+O1340</f>
        <v>2151169.6399999997</v>
      </c>
      <c r="H1340" s="32">
        <f>SUM(I1340:J1340)</f>
        <v>2010169.64</v>
      </c>
      <c r="I1340" s="132">
        <f>I12+I27+I90+I123+I152+I167+I339+I364+I459+I474+I489+I713+I743+I951+I966+I1038+I1118+I1214+I1242</f>
        <v>72316.209999999992</v>
      </c>
      <c r="J1340" s="132">
        <f>J12+J27+J90+J123+J152+J167+J339+J364+J459+J474+J489+J713+J743+J951+J966+J1038+J1118+J1214+J1242</f>
        <v>1937853.43</v>
      </c>
      <c r="K1340" s="132">
        <f>K12+K27+K90+K123+K152+K167+K339+K364+K459+K474+K489+K713+K743+K951+K966+K1038+K1118+K1214+K1242</f>
        <v>141000</v>
      </c>
      <c r="L1340" s="132"/>
      <c r="M1340" s="132"/>
      <c r="N1340" s="132"/>
      <c r="O1340" s="132"/>
      <c r="P1340" s="68">
        <f>Q1340+S1340+T1340</f>
        <v>385718</v>
      </c>
      <c r="Q1340" s="132">
        <f>Q12+Q27+Q90+Q123+Q152+Q167+Q339+Q364+Q459+Q474+Q489+Q713+Q743+Q951+Q966+Q1038+Q1118+Q1214+Q1242</f>
        <v>81802</v>
      </c>
      <c r="R1340" s="132"/>
      <c r="S1340" s="132"/>
      <c r="T1340" s="132">
        <f>T12+T27+T90+T123+T152+T167+T339+T364+T459+T474+T489+T713+T743+T951+T966+T1038+T1118+T1214+T1242</f>
        <v>303916</v>
      </c>
      <c r="U1340" s="187"/>
    </row>
    <row r="1341" spans="1:84" ht="18" customHeight="1" x14ac:dyDescent="0.2">
      <c r="A1341" s="33"/>
      <c r="B1341" s="33"/>
      <c r="C1341" s="33"/>
      <c r="D1341" s="247"/>
      <c r="E1341" s="76" t="s">
        <v>93</v>
      </c>
      <c r="F1341" s="34">
        <f t="shared" ref="F1341:T1341" si="64">F1338-F1339+F1340</f>
        <v>209712138.65999997</v>
      </c>
      <c r="G1341" s="35">
        <f t="shared" si="64"/>
        <v>171743393.37999997</v>
      </c>
      <c r="H1341" s="34">
        <f t="shared" si="64"/>
        <v>112646799.91</v>
      </c>
      <c r="I1341" s="34">
        <f t="shared" si="64"/>
        <v>71231141.469999999</v>
      </c>
      <c r="J1341" s="34">
        <f t="shared" ref="J1341:O1341" si="65">J1338-J1339+J1340</f>
        <v>41415658.439999998</v>
      </c>
      <c r="K1341" s="34">
        <f t="shared" si="65"/>
        <v>10330360.960000001</v>
      </c>
      <c r="L1341" s="34">
        <f t="shared" si="65"/>
        <v>46542155.619999997</v>
      </c>
      <c r="M1341" s="34">
        <f t="shared" si="65"/>
        <v>1033778.89</v>
      </c>
      <c r="N1341" s="34">
        <f t="shared" si="65"/>
        <v>392539</v>
      </c>
      <c r="O1341" s="34">
        <f t="shared" si="65"/>
        <v>797759</v>
      </c>
      <c r="P1341" s="35">
        <f t="shared" si="64"/>
        <v>37968745.280000001</v>
      </c>
      <c r="Q1341" s="34">
        <f t="shared" si="64"/>
        <v>36669459.280000001</v>
      </c>
      <c r="R1341" s="34">
        <f t="shared" si="64"/>
        <v>23303806.43</v>
      </c>
      <c r="S1341" s="34">
        <f t="shared" si="64"/>
        <v>170</v>
      </c>
      <c r="T1341" s="87">
        <f t="shared" si="64"/>
        <v>1299116</v>
      </c>
      <c r="U1341" s="178"/>
    </row>
    <row r="1342" spans="1:84" s="126" customFormat="1" ht="15.75" customHeight="1" x14ac:dyDescent="0.2">
      <c r="A1342" s="120"/>
      <c r="B1342" s="120"/>
      <c r="C1342" s="120"/>
      <c r="D1342" s="123"/>
      <c r="E1342" s="121"/>
      <c r="F1342" s="150"/>
      <c r="G1342" s="124"/>
      <c r="H1342" s="125"/>
      <c r="I1342" s="125"/>
      <c r="J1342" s="125"/>
      <c r="K1342" s="151"/>
      <c r="L1342" s="151"/>
      <c r="M1342" s="125"/>
      <c r="N1342" s="125"/>
      <c r="O1342" s="125"/>
      <c r="P1342" s="122"/>
      <c r="Q1342" s="152"/>
      <c r="R1342" s="125"/>
      <c r="S1342" s="125"/>
      <c r="T1342" s="125"/>
      <c r="U1342" s="188"/>
      <c r="V1342" s="158"/>
    </row>
    <row r="1343" spans="1:84" s="126" customFormat="1" ht="15.75" customHeight="1" x14ac:dyDescent="0.2">
      <c r="A1343" s="120"/>
      <c r="B1343" s="120"/>
      <c r="C1343" s="120"/>
      <c r="D1343" s="123"/>
      <c r="E1343" s="121"/>
      <c r="F1343" s="150"/>
      <c r="G1343" s="124"/>
      <c r="H1343" s="125"/>
      <c r="I1343" s="125"/>
      <c r="J1343" s="125"/>
      <c r="K1343" s="151"/>
      <c r="L1343" s="151"/>
      <c r="M1343" s="125"/>
      <c r="N1343" s="125"/>
      <c r="O1343" s="125"/>
      <c r="P1343" s="122"/>
      <c r="Q1343" s="152"/>
      <c r="R1343" s="125"/>
      <c r="S1343" s="125"/>
      <c r="T1343" s="125"/>
      <c r="U1343" s="188"/>
      <c r="V1343" s="158"/>
    </row>
    <row r="1344" spans="1:84" s="126" customFormat="1" ht="15.75" customHeight="1" x14ac:dyDescent="0.2">
      <c r="A1344" s="120"/>
      <c r="B1344" s="120"/>
      <c r="C1344" s="120"/>
      <c r="D1344" s="123"/>
      <c r="E1344" s="121"/>
      <c r="F1344" s="150"/>
      <c r="G1344" s="124"/>
      <c r="H1344" s="125"/>
      <c r="I1344" s="125"/>
      <c r="J1344" s="125"/>
      <c r="K1344" s="151"/>
      <c r="L1344" s="151"/>
      <c r="M1344" s="125"/>
      <c r="N1344" s="125"/>
      <c r="O1344" s="125"/>
      <c r="P1344" s="122"/>
      <c r="Q1344" s="152"/>
      <c r="R1344" s="125"/>
      <c r="S1344" s="125"/>
      <c r="T1344" s="125"/>
      <c r="U1344" s="188"/>
      <c r="V1344" s="158"/>
    </row>
    <row r="1345" spans="1:22" s="126" customFormat="1" ht="15.75" customHeight="1" x14ac:dyDescent="0.2">
      <c r="A1345" s="120"/>
      <c r="B1345" s="120"/>
      <c r="C1345" s="120"/>
      <c r="D1345" s="123"/>
      <c r="E1345" s="121"/>
      <c r="F1345" s="150"/>
      <c r="G1345" s="124"/>
      <c r="H1345" s="125"/>
      <c r="I1345" s="125"/>
      <c r="J1345" s="125"/>
      <c r="K1345" s="151"/>
      <c r="L1345" s="151"/>
      <c r="M1345" s="125"/>
      <c r="N1345" s="125"/>
      <c r="O1345" s="125"/>
      <c r="P1345" s="122"/>
      <c r="Q1345" s="152"/>
      <c r="R1345" s="125"/>
      <c r="S1345" s="125"/>
      <c r="T1345" s="125"/>
      <c r="U1345" s="188"/>
      <c r="V1345" s="158"/>
    </row>
  </sheetData>
  <mergeCells count="621">
    <mergeCell ref="C592:T592"/>
    <mergeCell ref="C593:T593"/>
    <mergeCell ref="C594:T594"/>
    <mergeCell ref="C544:T544"/>
    <mergeCell ref="C545:T545"/>
    <mergeCell ref="C652:T652"/>
    <mergeCell ref="C650:T650"/>
    <mergeCell ref="C651:T651"/>
    <mergeCell ref="C1008:T1008"/>
    <mergeCell ref="C1009:T1009"/>
    <mergeCell ref="C1010:T1010"/>
    <mergeCell ref="C919:T919"/>
    <mergeCell ref="C940:T940"/>
    <mergeCell ref="C945:T945"/>
    <mergeCell ref="C948:T948"/>
    <mergeCell ref="C946:T946"/>
    <mergeCell ref="C947:T947"/>
    <mergeCell ref="D932:D935"/>
    <mergeCell ref="C900:T900"/>
    <mergeCell ref="C908:T908"/>
    <mergeCell ref="C901:T901"/>
    <mergeCell ref="C113:T113"/>
    <mergeCell ref="C119:T119"/>
    <mergeCell ref="C120:T120"/>
    <mergeCell ref="C146:T146"/>
    <mergeCell ref="C147:T147"/>
    <mergeCell ref="C144:T144"/>
    <mergeCell ref="C145:T145"/>
    <mergeCell ref="C114:T114"/>
    <mergeCell ref="C115:T115"/>
    <mergeCell ref="C116:T116"/>
    <mergeCell ref="C117:T117"/>
    <mergeCell ref="C118:T118"/>
    <mergeCell ref="C143:T143"/>
    <mergeCell ref="C559:T559"/>
    <mergeCell ref="C383:T383"/>
    <mergeCell ref="C381:T381"/>
    <mergeCell ref="C382:T382"/>
    <mergeCell ref="C558:T558"/>
    <mergeCell ref="C560:T560"/>
    <mergeCell ref="C336:T336"/>
    <mergeCell ref="C328:T328"/>
    <mergeCell ref="C329:T329"/>
    <mergeCell ref="C332:T332"/>
    <mergeCell ref="C333:T333"/>
    <mergeCell ref="C331:T331"/>
    <mergeCell ref="C335:T335"/>
    <mergeCell ref="C357:T357"/>
    <mergeCell ref="C361:T361"/>
    <mergeCell ref="C360:T360"/>
    <mergeCell ref="C358:T358"/>
    <mergeCell ref="C359:T359"/>
    <mergeCell ref="C378:T378"/>
    <mergeCell ref="C379:T379"/>
    <mergeCell ref="C404:T404"/>
    <mergeCell ref="C405:T405"/>
    <mergeCell ref="C409:T409"/>
    <mergeCell ref="D353:D356"/>
    <mergeCell ref="C533:T533"/>
    <mergeCell ref="C534:T534"/>
    <mergeCell ref="C535:T535"/>
    <mergeCell ref="C536:T536"/>
    <mergeCell ref="C537:T537"/>
    <mergeCell ref="C538:T538"/>
    <mergeCell ref="C539:T539"/>
    <mergeCell ref="C524:T524"/>
    <mergeCell ref="C525:T525"/>
    <mergeCell ref="C526:T526"/>
    <mergeCell ref="C527:T527"/>
    <mergeCell ref="C528:T528"/>
    <mergeCell ref="C529:T529"/>
    <mergeCell ref="C942:T942"/>
    <mergeCell ref="C943:T943"/>
    <mergeCell ref="D928:D931"/>
    <mergeCell ref="C907:T907"/>
    <mergeCell ref="C906:T906"/>
    <mergeCell ref="C905:T905"/>
    <mergeCell ref="C684:T684"/>
    <mergeCell ref="C685:T685"/>
    <mergeCell ref="C686:T686"/>
    <mergeCell ref="C687:T687"/>
    <mergeCell ref="C688:T688"/>
    <mergeCell ref="D887:D890"/>
    <mergeCell ref="D875:D878"/>
    <mergeCell ref="D809:D812"/>
    <mergeCell ref="C902:T902"/>
    <mergeCell ref="C903:T903"/>
    <mergeCell ref="C904:T904"/>
    <mergeCell ref="C917:T917"/>
    <mergeCell ref="C918:T918"/>
    <mergeCell ref="C941:T941"/>
    <mergeCell ref="C770:T770"/>
    <mergeCell ref="C771:T771"/>
    <mergeCell ref="C772:T772"/>
    <mergeCell ref="C773:T773"/>
    <mergeCell ref="C774:T774"/>
    <mergeCell ref="D879:D882"/>
    <mergeCell ref="C784:T784"/>
    <mergeCell ref="C785:T785"/>
    <mergeCell ref="C786:T786"/>
    <mergeCell ref="C795:T795"/>
    <mergeCell ref="C796:T796"/>
    <mergeCell ref="C797:T797"/>
    <mergeCell ref="C806:T806"/>
    <mergeCell ref="C807:T807"/>
    <mergeCell ref="C808:T808"/>
    <mergeCell ref="D798:D801"/>
    <mergeCell ref="D776:D779"/>
    <mergeCell ref="D817:D820"/>
    <mergeCell ref="D813:D816"/>
    <mergeCell ref="C708:T708"/>
    <mergeCell ref="C709:T709"/>
    <mergeCell ref="C735:T735"/>
    <mergeCell ref="D731:D734"/>
    <mergeCell ref="C710:T710"/>
    <mergeCell ref="C618:T618"/>
    <mergeCell ref="C665:T665"/>
    <mergeCell ref="C585:T585"/>
    <mergeCell ref="C599:T599"/>
    <mergeCell ref="C607:T607"/>
    <mergeCell ref="C600:T600"/>
    <mergeCell ref="C603:T603"/>
    <mergeCell ref="C604:T604"/>
    <mergeCell ref="D634:D637"/>
    <mergeCell ref="D702:D705"/>
    <mergeCell ref="D727:D730"/>
    <mergeCell ref="C707:T707"/>
    <mergeCell ref="D715:D718"/>
    <mergeCell ref="D719:D722"/>
    <mergeCell ref="C595:T595"/>
    <mergeCell ref="C596:T596"/>
    <mergeCell ref="C597:T597"/>
    <mergeCell ref="C598:T598"/>
    <mergeCell ref="C587:T587"/>
    <mergeCell ref="C142:T142"/>
    <mergeCell ref="D345:D348"/>
    <mergeCell ref="D388:D391"/>
    <mergeCell ref="D337:D340"/>
    <mergeCell ref="D476:D479"/>
    <mergeCell ref="D503:D506"/>
    <mergeCell ref="D362:D365"/>
    <mergeCell ref="C530:T530"/>
    <mergeCell ref="C531:T531"/>
    <mergeCell ref="C163:T163"/>
    <mergeCell ref="C246:T246"/>
    <mergeCell ref="C270:T270"/>
    <mergeCell ref="C261:T261"/>
    <mergeCell ref="C266:T266"/>
    <mergeCell ref="C268:T268"/>
    <mergeCell ref="C269:T269"/>
    <mergeCell ref="C257:T257"/>
    <mergeCell ref="C258:T258"/>
    <mergeCell ref="C259:T259"/>
    <mergeCell ref="C260:T260"/>
    <mergeCell ref="C256:T256"/>
    <mergeCell ref="C247:T247"/>
    <mergeCell ref="C248:T248"/>
    <mergeCell ref="C249:T249"/>
    <mergeCell ref="C38:T38"/>
    <mergeCell ref="C39:T39"/>
    <mergeCell ref="C52:T52"/>
    <mergeCell ref="C56:T56"/>
    <mergeCell ref="C57:T57"/>
    <mergeCell ref="C78:T78"/>
    <mergeCell ref="C87:T87"/>
    <mergeCell ref="C81:T81"/>
    <mergeCell ref="C86:T86"/>
    <mergeCell ref="C79:T79"/>
    <mergeCell ref="C53:T53"/>
    <mergeCell ref="C54:T54"/>
    <mergeCell ref="C82:T82"/>
    <mergeCell ref="C83:T83"/>
    <mergeCell ref="C84:T84"/>
    <mergeCell ref="C85:T85"/>
    <mergeCell ref="C653:T653"/>
    <mergeCell ref="C80:T80"/>
    <mergeCell ref="C22:T22"/>
    <mergeCell ref="C23:T23"/>
    <mergeCell ref="C24:T24"/>
    <mergeCell ref="D283:D286"/>
    <mergeCell ref="D341:D344"/>
    <mergeCell ref="D108:D111"/>
    <mergeCell ref="D457:D460"/>
    <mergeCell ref="D48:D51"/>
    <mergeCell ref="D58:D61"/>
    <mergeCell ref="D133:D136"/>
    <mergeCell ref="D158:D161"/>
    <mergeCell ref="D137:D140"/>
    <mergeCell ref="D70:D73"/>
    <mergeCell ref="D29:D32"/>
    <mergeCell ref="C245:T245"/>
    <mergeCell ref="C112:T112"/>
    <mergeCell ref="D241:D244"/>
    <mergeCell ref="D92:D95"/>
    <mergeCell ref="C141:T141"/>
    <mergeCell ref="C149:T149"/>
    <mergeCell ref="C251:T251"/>
    <mergeCell ref="C252:T252"/>
    <mergeCell ref="C470:T470"/>
    <mergeCell ref="C471:T471"/>
    <mergeCell ref="C484:T484"/>
    <mergeCell ref="C486:T486"/>
    <mergeCell ref="C523:T523"/>
    <mergeCell ref="C546:T546"/>
    <mergeCell ref="C549:T549"/>
    <mergeCell ref="C540:T540"/>
    <mergeCell ref="D641:D644"/>
    <mergeCell ref="C616:T616"/>
    <mergeCell ref="C617:T617"/>
    <mergeCell ref="D608:D611"/>
    <mergeCell ref="D565:D568"/>
    <mergeCell ref="D573:D576"/>
    <mergeCell ref="C588:T588"/>
    <mergeCell ref="C589:T589"/>
    <mergeCell ref="D507:D510"/>
    <mergeCell ref="C627:T627"/>
    <mergeCell ref="C628:T628"/>
    <mergeCell ref="C629:T629"/>
    <mergeCell ref="C638:T638"/>
    <mergeCell ref="D619:D622"/>
    <mergeCell ref="D630:D633"/>
    <mergeCell ref="C532:T532"/>
    <mergeCell ref="C590:T590"/>
    <mergeCell ref="C591:T591"/>
    <mergeCell ref="D711:D714"/>
    <mergeCell ref="D765:D768"/>
    <mergeCell ref="C739:T739"/>
    <mergeCell ref="C740:T740"/>
    <mergeCell ref="C736:T736"/>
    <mergeCell ref="C737:T737"/>
    <mergeCell ref="C738:T738"/>
    <mergeCell ref="D659:D662"/>
    <mergeCell ref="D645:D648"/>
    <mergeCell ref="C639:T639"/>
    <mergeCell ref="C640:T640"/>
    <mergeCell ref="C649:T649"/>
    <mergeCell ref="C706:T706"/>
    <mergeCell ref="C682:T682"/>
    <mergeCell ref="C683:T683"/>
    <mergeCell ref="C689:T689"/>
    <mergeCell ref="D678:D681"/>
    <mergeCell ref="D690:D693"/>
    <mergeCell ref="D674:D677"/>
    <mergeCell ref="D666:D669"/>
    <mergeCell ref="D655:D658"/>
    <mergeCell ref="D670:D673"/>
    <mergeCell ref="C861:T861"/>
    <mergeCell ref="C899:T899"/>
    <mergeCell ref="C769:T769"/>
    <mergeCell ref="D1338:D1341"/>
    <mergeCell ref="D1324:D1327"/>
    <mergeCell ref="D1320:D1323"/>
    <mergeCell ref="D1312:D1315"/>
    <mergeCell ref="D1205:D1208"/>
    <mergeCell ref="D1231:D1234"/>
    <mergeCell ref="D1264:D1267"/>
    <mergeCell ref="D1212:D1215"/>
    <mergeCell ref="D1220:D1223"/>
    <mergeCell ref="C1236:T1236"/>
    <mergeCell ref="C1237:T1237"/>
    <mergeCell ref="C1238:T1238"/>
    <mergeCell ref="D1276:D1279"/>
    <mergeCell ref="D1268:D1271"/>
    <mergeCell ref="D1147:D1150"/>
    <mergeCell ref="D1280:D1283"/>
    <mergeCell ref="C860:T860"/>
    <mergeCell ref="D867:D870"/>
    <mergeCell ref="D920:D923"/>
    <mergeCell ref="C944:T944"/>
    <mergeCell ref="C775:T775"/>
    <mergeCell ref="C1337:T1337"/>
    <mergeCell ref="D957:D960"/>
    <mergeCell ref="D1288:D1291"/>
    <mergeCell ref="D1316:D1319"/>
    <mergeCell ref="D1284:D1287"/>
    <mergeCell ref="D1240:D1243"/>
    <mergeCell ref="D1260:D1263"/>
    <mergeCell ref="D1256:D1259"/>
    <mergeCell ref="D1252:D1255"/>
    <mergeCell ref="D1244:D1247"/>
    <mergeCell ref="D1272:D1275"/>
    <mergeCell ref="C1308:T1308"/>
    <mergeCell ref="D1190:D1193"/>
    <mergeCell ref="D1194:D1197"/>
    <mergeCell ref="D1216:D1219"/>
    <mergeCell ref="D1167:D1170"/>
    <mergeCell ref="D1003:D1006"/>
    <mergeCell ref="D1036:D1037"/>
    <mergeCell ref="D1140:D1143"/>
    <mergeCell ref="D1136:D1139"/>
    <mergeCell ref="D1328:D1331"/>
    <mergeCell ref="D1248:D1251"/>
    <mergeCell ref="D1183:D1186"/>
    <mergeCell ref="D1227:D1230"/>
    <mergeCell ref="D802:D805"/>
    <mergeCell ref="D1059:D1062"/>
    <mergeCell ref="D1071:D1074"/>
    <mergeCell ref="D1063:D1066"/>
    <mergeCell ref="D988:D991"/>
    <mergeCell ref="D980:D983"/>
    <mergeCell ref="D924:D927"/>
    <mergeCell ref="C961:T961"/>
    <mergeCell ref="C962:T962"/>
    <mergeCell ref="C963:T963"/>
    <mergeCell ref="D1120:D1123"/>
    <mergeCell ref="D1087:D1090"/>
    <mergeCell ref="D1091:D1094"/>
    <mergeCell ref="D913:D916"/>
    <mergeCell ref="D833:D836"/>
    <mergeCell ref="D1201:D1204"/>
    <mergeCell ref="D1067:D1070"/>
    <mergeCell ref="D1163:D1166"/>
    <mergeCell ref="D1075:D1078"/>
    <mergeCell ref="D964:D967"/>
    <mergeCell ref="C849:T849"/>
    <mergeCell ref="C856:T856"/>
    <mergeCell ref="C855:T855"/>
    <mergeCell ref="N7:N8"/>
    <mergeCell ref="P6:P8"/>
    <mergeCell ref="D100:D103"/>
    <mergeCell ref="D177:D180"/>
    <mergeCell ref="D197:D200"/>
    <mergeCell ref="D150:D153"/>
    <mergeCell ref="D193:D196"/>
    <mergeCell ref="D185:D188"/>
    <mergeCell ref="D205:D208"/>
    <mergeCell ref="D165:D168"/>
    <mergeCell ref="D189:D192"/>
    <mergeCell ref="C148:T148"/>
    <mergeCell ref="C162:T162"/>
    <mergeCell ref="C164:T164"/>
    <mergeCell ref="D14:D17"/>
    <mergeCell ref="D25:D28"/>
    <mergeCell ref="D96:D99"/>
    <mergeCell ref="D129:D132"/>
    <mergeCell ref="D74:D77"/>
    <mergeCell ref="D104:D107"/>
    <mergeCell ref="C181:T181"/>
    <mergeCell ref="C184:T184"/>
    <mergeCell ref="C182:T182"/>
    <mergeCell ref="C37:T37"/>
    <mergeCell ref="D121:D124"/>
    <mergeCell ref="D287:D290"/>
    <mergeCell ref="D201:D204"/>
    <mergeCell ref="D217:D220"/>
    <mergeCell ref="D310:D313"/>
    <mergeCell ref="D550:D553"/>
    <mergeCell ref="D569:D572"/>
    <mergeCell ref="F5:F8"/>
    <mergeCell ref="K7:K8"/>
    <mergeCell ref="D62:D65"/>
    <mergeCell ref="D366:D369"/>
    <mergeCell ref="D66:D69"/>
    <mergeCell ref="D125:D128"/>
    <mergeCell ref="H7:H8"/>
    <mergeCell ref="D221:D224"/>
    <mergeCell ref="D229:D232"/>
    <mergeCell ref="D306:D309"/>
    <mergeCell ref="D314:D317"/>
    <mergeCell ref="D318:D321"/>
    <mergeCell ref="D213:D216"/>
    <mergeCell ref="D271:D274"/>
    <mergeCell ref="C455:T455"/>
    <mergeCell ref="C456:T456"/>
    <mergeCell ref="C469:T469"/>
    <mergeCell ref="D225:D228"/>
    <mergeCell ref="D322:D325"/>
    <mergeCell ref="D370:D373"/>
    <mergeCell ref="D374:D377"/>
    <mergeCell ref="D233:D236"/>
    <mergeCell ref="D237:D240"/>
    <mergeCell ref="D349:D352"/>
    <mergeCell ref="D461:D464"/>
    <mergeCell ref="D173:D176"/>
    <mergeCell ref="D209:D212"/>
    <mergeCell ref="D396:D399"/>
    <mergeCell ref="C407:T407"/>
    <mergeCell ref="C408:T408"/>
    <mergeCell ref="C427:T427"/>
    <mergeCell ref="C253:T253"/>
    <mergeCell ref="C250:T250"/>
    <mergeCell ref="C380:T380"/>
    <mergeCell ref="C254:T254"/>
    <mergeCell ref="C255:T255"/>
    <mergeCell ref="C297:T297"/>
    <mergeCell ref="C298:T298"/>
    <mergeCell ref="C299:T299"/>
    <mergeCell ref="D439:D442"/>
    <mergeCell ref="G6:G8"/>
    <mergeCell ref="B5:B8"/>
    <mergeCell ref="A4:O4"/>
    <mergeCell ref="A5:A8"/>
    <mergeCell ref="D10:D13"/>
    <mergeCell ref="D18:D21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E5:E8"/>
    <mergeCell ref="T7:T8"/>
    <mergeCell ref="S7:S8"/>
    <mergeCell ref="D33:D36"/>
    <mergeCell ref="D40:D43"/>
    <mergeCell ref="D44:D47"/>
    <mergeCell ref="D169:D172"/>
    <mergeCell ref="D400:D403"/>
    <mergeCell ref="D447:D450"/>
    <mergeCell ref="C422:T422"/>
    <mergeCell ref="C426:T426"/>
    <mergeCell ref="C543:T543"/>
    <mergeCell ref="D410:D413"/>
    <mergeCell ref="D418:D421"/>
    <mergeCell ref="D432:D435"/>
    <mergeCell ref="D953:D956"/>
    <mergeCell ref="C606:T606"/>
    <mergeCell ref="C851:T851"/>
    <mergeCell ref="C852:T852"/>
    <mergeCell ref="C853:T853"/>
    <mergeCell ref="C854:T854"/>
    <mergeCell ref="D577:D580"/>
    <mergeCell ref="D499:D502"/>
    <mergeCell ref="D472:D475"/>
    <mergeCell ref="D495:D498"/>
    <mergeCell ref="D480:D483"/>
    <mergeCell ref="D428:D431"/>
    <mergeCell ref="D554:D557"/>
    <mergeCell ref="C436:T436"/>
    <mergeCell ref="C437:T437"/>
    <mergeCell ref="D465:D468"/>
    <mergeCell ref="D612:D615"/>
    <mergeCell ref="D1044:D1047"/>
    <mergeCell ref="D883:D886"/>
    <mergeCell ref="D999:D1002"/>
    <mergeCell ref="D487:D490"/>
    <mergeCell ref="D581:D584"/>
    <mergeCell ref="D491:D494"/>
    <mergeCell ref="D936:D939"/>
    <mergeCell ref="D871:D874"/>
    <mergeCell ref="D787:D790"/>
    <mergeCell ref="D761:D764"/>
    <mergeCell ref="D891:D894"/>
    <mergeCell ref="D780:D783"/>
    <mergeCell ref="D791:D794"/>
    <mergeCell ref="D821:D824"/>
    <mergeCell ref="C862:T862"/>
    <mergeCell ref="C850:T850"/>
    <mergeCell ref="D1040:D1043"/>
    <mergeCell ref="D519:D522"/>
    <mergeCell ref="D623:D626"/>
    <mergeCell ref="D694:D697"/>
    <mergeCell ref="D698:D701"/>
    <mergeCell ref="D723:D726"/>
    <mergeCell ref="D749:D752"/>
    <mergeCell ref="D984:D987"/>
    <mergeCell ref="D972:D975"/>
    <mergeCell ref="D1048:D1051"/>
    <mergeCell ref="D1052:D1055"/>
    <mergeCell ref="C1011:T1011"/>
    <mergeCell ref="D1105:D1108"/>
    <mergeCell ref="D1079:D1082"/>
    <mergeCell ref="D1083:D1086"/>
    <mergeCell ref="C1095:T1095"/>
    <mergeCell ref="C1096:T1096"/>
    <mergeCell ref="C1104:T1104"/>
    <mergeCell ref="C1097:T1097"/>
    <mergeCell ref="C1098:T1098"/>
    <mergeCell ref="C1099:T1099"/>
    <mergeCell ref="C1100:T1100"/>
    <mergeCell ref="C1101:T1101"/>
    <mergeCell ref="C1102:T1102"/>
    <mergeCell ref="C1103:T1103"/>
    <mergeCell ref="C1035:T1035"/>
    <mergeCell ref="C1056:T1056"/>
    <mergeCell ref="C1057:T1057"/>
    <mergeCell ref="C1058:T1058"/>
    <mergeCell ref="D1025:D1028"/>
    <mergeCell ref="D1155:D1158"/>
    <mergeCell ref="D1018:D1021"/>
    <mergeCell ref="D1029:D1032"/>
    <mergeCell ref="C1033:T1033"/>
    <mergeCell ref="C1034:T1034"/>
    <mergeCell ref="C1113:T1113"/>
    <mergeCell ref="C1114:T1114"/>
    <mergeCell ref="C1115:T1115"/>
    <mergeCell ref="D1124:D1127"/>
    <mergeCell ref="D1109:D1112"/>
    <mergeCell ref="C1144:T1144"/>
    <mergeCell ref="C1145:T1145"/>
    <mergeCell ref="C1146:T1146"/>
    <mergeCell ref="D1014:D1017"/>
    <mergeCell ref="D949:D952"/>
    <mergeCell ref="D976:D979"/>
    <mergeCell ref="D1171:D1174"/>
    <mergeCell ref="D741:D742"/>
    <mergeCell ref="D841:D844"/>
    <mergeCell ref="D863:D866"/>
    <mergeCell ref="D845:D848"/>
    <mergeCell ref="D837:D840"/>
    <mergeCell ref="D909:D912"/>
    <mergeCell ref="D753:D756"/>
    <mergeCell ref="C992:T992"/>
    <mergeCell ref="C998:T998"/>
    <mergeCell ref="C996:T996"/>
    <mergeCell ref="C997:T997"/>
    <mergeCell ref="C1007:T1007"/>
    <mergeCell ref="C1012:T1012"/>
    <mergeCell ref="C1013:T1013"/>
    <mergeCell ref="C1022:T1022"/>
    <mergeCell ref="C1023:T1023"/>
    <mergeCell ref="C1024:T1024"/>
    <mergeCell ref="C1333:T1333"/>
    <mergeCell ref="C1334:T1334"/>
    <mergeCell ref="C1335:T1335"/>
    <mergeCell ref="C1336:T1336"/>
    <mergeCell ref="D414:D417"/>
    <mergeCell ref="D443:D446"/>
    <mergeCell ref="C452:T452"/>
    <mergeCell ref="C453:T453"/>
    <mergeCell ref="C454:T454"/>
    <mergeCell ref="C423:T423"/>
    <mergeCell ref="C424:T424"/>
    <mergeCell ref="C425:T425"/>
    <mergeCell ref="C993:T993"/>
    <mergeCell ref="C994:T994"/>
    <mergeCell ref="C995:T995"/>
    <mergeCell ref="C1294:T1294"/>
    <mergeCell ref="C1235:T1235"/>
    <mergeCell ref="C1239:T1239"/>
    <mergeCell ref="C1292:T1292"/>
    <mergeCell ref="C1159:T1159"/>
    <mergeCell ref="C1160:T1160"/>
    <mergeCell ref="C1161:T1161"/>
    <mergeCell ref="C1162:T1162"/>
    <mergeCell ref="D1151:D1154"/>
    <mergeCell ref="C55:T55"/>
    <mergeCell ref="C183:T183"/>
    <mergeCell ref="C267:T267"/>
    <mergeCell ref="C1332:T1332"/>
    <mergeCell ref="C1293:T1293"/>
    <mergeCell ref="C1306:T1306"/>
    <mergeCell ref="C1307:T1307"/>
    <mergeCell ref="C1198:T1198"/>
    <mergeCell ref="C1199:T1199"/>
    <mergeCell ref="C1200:T1200"/>
    <mergeCell ref="C1209:T1209"/>
    <mergeCell ref="C1210:T1210"/>
    <mergeCell ref="C1211:T1211"/>
    <mergeCell ref="C1224:T1224"/>
    <mergeCell ref="C1225:T1225"/>
    <mergeCell ref="C1226:T1226"/>
    <mergeCell ref="C406:T406"/>
    <mergeCell ref="C541:T541"/>
    <mergeCell ref="C542:T542"/>
    <mergeCell ref="C262:T262"/>
    <mergeCell ref="C263:T263"/>
    <mergeCell ref="C264:T264"/>
    <mergeCell ref="C1187:T1187"/>
    <mergeCell ref="C1188:T1188"/>
    <mergeCell ref="C265:T265"/>
    <mergeCell ref="C601:T601"/>
    <mergeCell ref="C602:T602"/>
    <mergeCell ref="C548:T548"/>
    <mergeCell ref="C547:T547"/>
    <mergeCell ref="C605:T605"/>
    <mergeCell ref="D291:D294"/>
    <mergeCell ref="D279:D282"/>
    <mergeCell ref="D275:D278"/>
    <mergeCell ref="C295:T295"/>
    <mergeCell ref="C296:T296"/>
    <mergeCell ref="C305:T305"/>
    <mergeCell ref="C300:T300"/>
    <mergeCell ref="C301:T301"/>
    <mergeCell ref="C302:T302"/>
    <mergeCell ref="C303:T303"/>
    <mergeCell ref="C304:T304"/>
    <mergeCell ref="C326:T326"/>
    <mergeCell ref="C327:T327"/>
    <mergeCell ref="C330:T330"/>
    <mergeCell ref="C334:T334"/>
    <mergeCell ref="C485:T485"/>
    <mergeCell ref="C438:T438"/>
    <mergeCell ref="C451:T451"/>
    <mergeCell ref="C586:T586"/>
    <mergeCell ref="C1301:T1301"/>
    <mergeCell ref="C1302:T1302"/>
    <mergeCell ref="C1303:T1303"/>
    <mergeCell ref="C1304:T1304"/>
    <mergeCell ref="C857:T857"/>
    <mergeCell ref="C858:T858"/>
    <mergeCell ref="C859:T859"/>
    <mergeCell ref="C654:T654"/>
    <mergeCell ref="C663:T663"/>
    <mergeCell ref="C664:T664"/>
    <mergeCell ref="C1299:T1299"/>
    <mergeCell ref="C1189:T1189"/>
    <mergeCell ref="D1179:D1182"/>
    <mergeCell ref="C1175:T1175"/>
    <mergeCell ref="C1176:T1176"/>
    <mergeCell ref="C1177:T1177"/>
    <mergeCell ref="C1178:T1178"/>
    <mergeCell ref="C1132:T1132"/>
    <mergeCell ref="C1135:T1135"/>
    <mergeCell ref="C1133:T1133"/>
    <mergeCell ref="C1134:T1134"/>
    <mergeCell ref="D1116:D1119"/>
    <mergeCell ref="D1128:D1131"/>
    <mergeCell ref="C1310:T1310"/>
    <mergeCell ref="C1311:T1311"/>
    <mergeCell ref="C1309:T1309"/>
    <mergeCell ref="C1295:T1295"/>
    <mergeCell ref="C1296:T1296"/>
    <mergeCell ref="C1305:T1305"/>
    <mergeCell ref="C1297:T1297"/>
    <mergeCell ref="C1298:T1298"/>
    <mergeCell ref="C1300:T1300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2020-11-30T14:28:25Z</cp:lastPrinted>
  <dcterms:created xsi:type="dcterms:W3CDTF">2000-01-03T19:49:14Z</dcterms:created>
  <dcterms:modified xsi:type="dcterms:W3CDTF">2020-11-30T14:35:48Z</dcterms:modified>
</cp:coreProperties>
</file>