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_216_8IX2020_ZM_BUDZET 2020\"/>
    </mc:Choice>
  </mc:AlternateContent>
  <bookViews>
    <workbookView xWindow="0" yWindow="0" windowWidth="28800" windowHeight="1243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WYDATKI!$A$1:$T$324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219" i="1" l="1"/>
  <c r="K219" i="1"/>
  <c r="J234" i="1"/>
  <c r="H233" i="1"/>
  <c r="G233" i="1" s="1"/>
  <c r="F233" i="1" s="1"/>
  <c r="H231" i="1"/>
  <c r="G231" i="1" s="1"/>
  <c r="J230" i="1"/>
  <c r="H229" i="1"/>
  <c r="G229" i="1" s="1"/>
  <c r="F229" i="1" s="1"/>
  <c r="H227" i="1"/>
  <c r="G227" i="1"/>
  <c r="F227" i="1"/>
  <c r="K226" i="1"/>
  <c r="G225" i="1"/>
  <c r="F225" i="1" s="1"/>
  <c r="G223" i="1"/>
  <c r="F223" i="1"/>
  <c r="K221" i="1"/>
  <c r="K222" i="1" s="1"/>
  <c r="J221" i="1"/>
  <c r="J222" i="1" s="1"/>
  <c r="H219" i="1"/>
  <c r="H221" i="1" l="1"/>
  <c r="G221" i="1" s="1"/>
  <c r="F221" i="1" s="1"/>
  <c r="J206" i="1"/>
  <c r="K206" i="1"/>
  <c r="K323" i="1" s="1"/>
  <c r="H230" i="1"/>
  <c r="H222" i="1"/>
  <c r="G230" i="1"/>
  <c r="G219" i="1"/>
  <c r="F219" i="1" s="1"/>
  <c r="G226" i="1"/>
  <c r="F231" i="1"/>
  <c r="F234" i="1" s="1"/>
  <c r="G234" i="1"/>
  <c r="F226" i="1"/>
  <c r="F230" i="1"/>
  <c r="H234" i="1"/>
  <c r="F222" i="1" l="1"/>
  <c r="G222" i="1"/>
  <c r="L302" i="1" l="1"/>
  <c r="L298" i="1" s="1"/>
  <c r="L323" i="1" s="1"/>
  <c r="L307" i="1"/>
  <c r="G306" i="1"/>
  <c r="F306" i="1" s="1"/>
  <c r="G304" i="1"/>
  <c r="F304" i="1" s="1"/>
  <c r="F307" i="1" l="1"/>
  <c r="G307" i="1"/>
  <c r="G197" i="1" l="1"/>
  <c r="F197" i="1" s="1"/>
  <c r="J302" i="1"/>
  <c r="J298" i="1" s="1"/>
  <c r="G199" i="1"/>
  <c r="H272" i="1"/>
  <c r="G272" i="1" s="1"/>
  <c r="F272" i="1" s="1"/>
  <c r="H251" i="1"/>
  <c r="G251" i="1" s="1"/>
  <c r="F251" i="1" s="1"/>
  <c r="J126" i="1"/>
  <c r="M51" i="1"/>
  <c r="L296" i="1"/>
  <c r="Q296" i="1"/>
  <c r="I283" i="1"/>
  <c r="I279" i="1" s="1"/>
  <c r="J268" i="1"/>
  <c r="R248" i="1"/>
  <c r="R247" i="1"/>
  <c r="J247" i="1"/>
  <c r="H208" i="1"/>
  <c r="G208" i="1" s="1"/>
  <c r="I210" i="1"/>
  <c r="I206" i="1" s="1"/>
  <c r="R162" i="1"/>
  <c r="R161" i="1"/>
  <c r="J150" i="1"/>
  <c r="M97" i="1"/>
  <c r="J98" i="1"/>
  <c r="J31" i="1"/>
  <c r="Q30" i="1"/>
  <c r="J16" i="1"/>
  <c r="P321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H212" i="1" l="1"/>
  <c r="J315" i="1" l="1"/>
  <c r="H314" i="1"/>
  <c r="G314" i="1" s="1"/>
  <c r="F314" i="1" s="1"/>
  <c r="H312" i="1"/>
  <c r="G312" i="1" s="1"/>
  <c r="J311" i="1"/>
  <c r="H310" i="1"/>
  <c r="G310" i="1" s="1"/>
  <c r="F310" i="1" s="1"/>
  <c r="H308" i="1"/>
  <c r="G308" i="1" s="1"/>
  <c r="F308" i="1" s="1"/>
  <c r="L303" i="1"/>
  <c r="N200" i="1"/>
  <c r="N195" i="1"/>
  <c r="G195" i="1" s="1"/>
  <c r="N193" i="1"/>
  <c r="M94" i="1"/>
  <c r="J94" i="1"/>
  <c r="M93" i="1"/>
  <c r="J93" i="1"/>
  <c r="R94" i="1"/>
  <c r="R93" i="1"/>
  <c r="R171" i="1"/>
  <c r="Q170" i="1"/>
  <c r="Q168" i="1"/>
  <c r="P168" i="1" s="1"/>
  <c r="F168" i="1" s="1"/>
  <c r="R167" i="1"/>
  <c r="Q166" i="1"/>
  <c r="Q164" i="1"/>
  <c r="F199" i="1"/>
  <c r="P208" i="1"/>
  <c r="F208" i="1" s="1"/>
  <c r="I280" i="1"/>
  <c r="J27" i="1"/>
  <c r="R175" i="1"/>
  <c r="Q173" i="1"/>
  <c r="Q172" i="1"/>
  <c r="P172" i="1" s="1"/>
  <c r="F172" i="1" s="1"/>
  <c r="M47" i="1"/>
  <c r="M323" i="1" s="1"/>
  <c r="M76" i="1"/>
  <c r="G75" i="1"/>
  <c r="F75" i="1" s="1"/>
  <c r="G73" i="1"/>
  <c r="M72" i="1"/>
  <c r="G71" i="1"/>
  <c r="F71" i="1" s="1"/>
  <c r="G69" i="1"/>
  <c r="F69" i="1" s="1"/>
  <c r="M68" i="1"/>
  <c r="G67" i="1"/>
  <c r="F67" i="1" s="1"/>
  <c r="G65" i="1"/>
  <c r="M64" i="1"/>
  <c r="G63" i="1"/>
  <c r="F63" i="1" s="1"/>
  <c r="G61" i="1"/>
  <c r="M60" i="1"/>
  <c r="G59" i="1"/>
  <c r="F59" i="1" s="1"/>
  <c r="G57" i="1"/>
  <c r="M56" i="1"/>
  <c r="G55" i="1"/>
  <c r="F55" i="1" s="1"/>
  <c r="G53" i="1"/>
  <c r="M119" i="1"/>
  <c r="M123" i="1"/>
  <c r="G121" i="1"/>
  <c r="F121" i="1" s="1"/>
  <c r="G120" i="1"/>
  <c r="G117" i="1"/>
  <c r="F117" i="1" s="1"/>
  <c r="M115" i="1"/>
  <c r="G113" i="1"/>
  <c r="F113" i="1" s="1"/>
  <c r="G112" i="1"/>
  <c r="F112" i="1" s="1"/>
  <c r="M111" i="1"/>
  <c r="G109" i="1"/>
  <c r="F109" i="1" s="1"/>
  <c r="G108" i="1"/>
  <c r="M107" i="1"/>
  <c r="G105" i="1"/>
  <c r="F105" i="1" s="1"/>
  <c r="G104" i="1"/>
  <c r="M103" i="1"/>
  <c r="G101" i="1"/>
  <c r="F101" i="1" s="1"/>
  <c r="G100" i="1"/>
  <c r="I10" i="1"/>
  <c r="L10" i="1"/>
  <c r="J10" i="1"/>
  <c r="I292" i="1"/>
  <c r="H289" i="1"/>
  <c r="G289" i="1" s="1"/>
  <c r="F289" i="1" s="1"/>
  <c r="H291" i="1"/>
  <c r="I288" i="1"/>
  <c r="H285" i="1"/>
  <c r="G285" i="1" s="1"/>
  <c r="F285" i="1" s="1"/>
  <c r="H287" i="1"/>
  <c r="G287" i="1" s="1"/>
  <c r="J21" i="1"/>
  <c r="H18" i="1"/>
  <c r="G18" i="1" s="1"/>
  <c r="H20" i="1"/>
  <c r="G20" i="1" s="1"/>
  <c r="F20" i="1" s="1"/>
  <c r="Q254" i="1"/>
  <c r="Q176" i="1"/>
  <c r="Q177" i="1"/>
  <c r="P177" i="1" s="1"/>
  <c r="F177" i="1" s="1"/>
  <c r="Q255" i="1"/>
  <c r="Q256" i="1"/>
  <c r="R179" i="1"/>
  <c r="R257" i="1"/>
  <c r="P38" i="1"/>
  <c r="F38" i="1" s="1"/>
  <c r="J253" i="1"/>
  <c r="H250" i="1"/>
  <c r="G250" i="1" s="1"/>
  <c r="F250" i="1" s="1"/>
  <c r="G212" i="1"/>
  <c r="F212" i="1" s="1"/>
  <c r="Q40" i="1"/>
  <c r="P37" i="1"/>
  <c r="F37" i="1" s="1"/>
  <c r="J36" i="1"/>
  <c r="H35" i="1"/>
  <c r="G35" i="1" s="1"/>
  <c r="F35" i="1" s="1"/>
  <c r="H33" i="1"/>
  <c r="G33" i="1" s="1"/>
  <c r="F33" i="1" s="1"/>
  <c r="J273" i="1"/>
  <c r="H270" i="1"/>
  <c r="G270" i="1" s="1"/>
  <c r="I215" i="1"/>
  <c r="H214" i="1"/>
  <c r="G214" i="1" s="1"/>
  <c r="F214" i="1" s="1"/>
  <c r="J156" i="1"/>
  <c r="H154" i="1"/>
  <c r="G154" i="1" s="1"/>
  <c r="F154" i="1" s="1"/>
  <c r="H153" i="1"/>
  <c r="G153" i="1" s="1"/>
  <c r="J127" i="1"/>
  <c r="H126" i="1"/>
  <c r="G126" i="1" s="1"/>
  <c r="F126" i="1" s="1"/>
  <c r="H124" i="1"/>
  <c r="G116" i="1"/>
  <c r="M322" i="1" l="1"/>
  <c r="I323" i="1"/>
  <c r="P256" i="1"/>
  <c r="F256" i="1" s="1"/>
  <c r="Q248" i="1"/>
  <c r="P255" i="1"/>
  <c r="F255" i="1" s="1"/>
  <c r="Q247" i="1"/>
  <c r="R243" i="1"/>
  <c r="R322" i="1" s="1"/>
  <c r="J244" i="1"/>
  <c r="R249" i="1"/>
  <c r="R244" i="1"/>
  <c r="R323" i="1" s="1"/>
  <c r="J243" i="1"/>
  <c r="J322" i="1" s="1"/>
  <c r="H296" i="1"/>
  <c r="N191" i="1"/>
  <c r="N323" i="1" s="1"/>
  <c r="P166" i="1"/>
  <c r="F166" i="1" s="1"/>
  <c r="Q162" i="1"/>
  <c r="Q161" i="1"/>
  <c r="Q93" i="1" s="1"/>
  <c r="F200" i="1"/>
  <c r="G200" i="1"/>
  <c r="H281" i="1"/>
  <c r="G281" i="1" s="1"/>
  <c r="L99" i="1"/>
  <c r="H311" i="1"/>
  <c r="Q269" i="1"/>
  <c r="Q17" i="1"/>
  <c r="H215" i="1"/>
  <c r="M52" i="1"/>
  <c r="F311" i="1"/>
  <c r="G315" i="1"/>
  <c r="H268" i="1"/>
  <c r="G268" i="1" s="1"/>
  <c r="Q26" i="1"/>
  <c r="I299" i="1"/>
  <c r="L299" i="1"/>
  <c r="G311" i="1"/>
  <c r="I17" i="1"/>
  <c r="H14" i="1"/>
  <c r="G14" i="1" s="1"/>
  <c r="S269" i="1"/>
  <c r="G72" i="1"/>
  <c r="P296" i="1"/>
  <c r="F72" i="1"/>
  <c r="F53" i="1"/>
  <c r="F56" i="1" s="1"/>
  <c r="G56" i="1"/>
  <c r="G64" i="1"/>
  <c r="F61" i="1"/>
  <c r="F64" i="1" s="1"/>
  <c r="F73" i="1"/>
  <c r="F76" i="1" s="1"/>
  <c r="G76" i="1"/>
  <c r="R280" i="1"/>
  <c r="R284" i="1"/>
  <c r="P170" i="1"/>
  <c r="Q171" i="1"/>
  <c r="N196" i="1"/>
  <c r="G193" i="1"/>
  <c r="F193" i="1" s="1"/>
  <c r="F18" i="1"/>
  <c r="F21" i="1" s="1"/>
  <c r="G21" i="1"/>
  <c r="G60" i="1"/>
  <c r="F57" i="1"/>
  <c r="F60" i="1" s="1"/>
  <c r="H21" i="1"/>
  <c r="Q303" i="1"/>
  <c r="F36" i="1"/>
  <c r="H36" i="1"/>
  <c r="P30" i="1"/>
  <c r="P254" i="1"/>
  <c r="Q257" i="1"/>
  <c r="G291" i="1"/>
  <c r="F291" i="1" s="1"/>
  <c r="F292" i="1" s="1"/>
  <c r="H292" i="1"/>
  <c r="G119" i="1"/>
  <c r="F116" i="1"/>
  <c r="F119" i="1" s="1"/>
  <c r="P14" i="1"/>
  <c r="Q10" i="1"/>
  <c r="H246" i="1"/>
  <c r="G246" i="1" s="1"/>
  <c r="P266" i="1"/>
  <c r="M99" i="1"/>
  <c r="P164" i="1"/>
  <c r="F164" i="1" s="1"/>
  <c r="Q167" i="1"/>
  <c r="P176" i="1"/>
  <c r="F176" i="1" s="1"/>
  <c r="Q179" i="1"/>
  <c r="H29" i="1"/>
  <c r="G29" i="1" s="1"/>
  <c r="G156" i="1"/>
  <c r="H16" i="1"/>
  <c r="G16" i="1" s="1"/>
  <c r="F16" i="1" s="1"/>
  <c r="H266" i="1"/>
  <c r="H156" i="1"/>
  <c r="J249" i="1"/>
  <c r="F215" i="1"/>
  <c r="R32" i="1"/>
  <c r="F153" i="1"/>
  <c r="F156" i="1" s="1"/>
  <c r="P92" i="1"/>
  <c r="J32" i="1"/>
  <c r="J163" i="1"/>
  <c r="J269" i="1"/>
  <c r="H273" i="1"/>
  <c r="F270" i="1"/>
  <c r="F273" i="1" s="1"/>
  <c r="G273" i="1"/>
  <c r="O192" i="1"/>
  <c r="G215" i="1"/>
  <c r="H315" i="1"/>
  <c r="J303" i="1"/>
  <c r="F287" i="1"/>
  <c r="F288" i="1" s="1"/>
  <c r="G288" i="1"/>
  <c r="H288" i="1"/>
  <c r="M245" i="1"/>
  <c r="K211" i="1"/>
  <c r="F253" i="1"/>
  <c r="H247" i="1"/>
  <c r="G247" i="1" s="1"/>
  <c r="I284" i="1"/>
  <c r="H302" i="1"/>
  <c r="G302" i="1" s="1"/>
  <c r="F302" i="1" s="1"/>
  <c r="G253" i="1"/>
  <c r="H253" i="1"/>
  <c r="H98" i="1"/>
  <c r="G98" i="1" s="1"/>
  <c r="F98" i="1" s="1"/>
  <c r="H149" i="1"/>
  <c r="G149" i="1" s="1"/>
  <c r="P45" i="1"/>
  <c r="G97" i="1"/>
  <c r="F97" i="1" s="1"/>
  <c r="H283" i="1"/>
  <c r="G283" i="1" s="1"/>
  <c r="F312" i="1"/>
  <c r="F315" i="1" s="1"/>
  <c r="H127" i="1"/>
  <c r="M207" i="1"/>
  <c r="F115" i="1"/>
  <c r="H300" i="1"/>
  <c r="G300" i="1" s="1"/>
  <c r="I303" i="1"/>
  <c r="J12" i="1"/>
  <c r="I211" i="1"/>
  <c r="G124" i="1"/>
  <c r="G127" i="1" s="1"/>
  <c r="F100" i="1"/>
  <c r="F103" i="1" s="1"/>
  <c r="G103" i="1"/>
  <c r="G111" i="1"/>
  <c r="F108" i="1"/>
  <c r="F111" i="1" s="1"/>
  <c r="G68" i="1"/>
  <c r="F65" i="1"/>
  <c r="F68" i="1" s="1"/>
  <c r="P211" i="1"/>
  <c r="Q211" i="1"/>
  <c r="L17" i="1"/>
  <c r="F195" i="1"/>
  <c r="G107" i="1"/>
  <c r="F104" i="1"/>
  <c r="F107" i="1" s="1"/>
  <c r="F120" i="1"/>
  <c r="F123" i="1" s="1"/>
  <c r="G123" i="1"/>
  <c r="Q175" i="1"/>
  <c r="P173" i="1"/>
  <c r="G115" i="1"/>
  <c r="H298" i="1"/>
  <c r="G298" i="1" s="1"/>
  <c r="M48" i="1"/>
  <c r="G49" i="1"/>
  <c r="F49" i="1" s="1"/>
  <c r="T249" i="1"/>
  <c r="L211" i="1"/>
  <c r="H31" i="1"/>
  <c r="G31" i="1" s="1"/>
  <c r="P300" i="1"/>
  <c r="R28" i="1"/>
  <c r="J17" i="1"/>
  <c r="H160" i="1"/>
  <c r="G160" i="1" s="1"/>
  <c r="H27" i="1"/>
  <c r="G27" i="1" s="1"/>
  <c r="J211" i="1"/>
  <c r="H210" i="1"/>
  <c r="G210" i="1" s="1"/>
  <c r="F210" i="1" s="1"/>
  <c r="H10" i="1"/>
  <c r="I13" i="1"/>
  <c r="G51" i="1"/>
  <c r="R163" i="1"/>
  <c r="I163" i="1"/>
  <c r="M163" i="1"/>
  <c r="L163" i="1"/>
  <c r="H96" i="1"/>
  <c r="J99" i="1"/>
  <c r="I99" i="1"/>
  <c r="H150" i="1"/>
  <c r="G150" i="1" s="1"/>
  <c r="F150" i="1" s="1"/>
  <c r="J152" i="1"/>
  <c r="I152" i="1"/>
  <c r="O324" i="1"/>
  <c r="P40" i="1"/>
  <c r="F40" i="1"/>
  <c r="P26" i="1" l="1"/>
  <c r="F26" i="1" s="1"/>
  <c r="H12" i="1"/>
  <c r="G12" i="1" s="1"/>
  <c r="F12" i="1" s="1"/>
  <c r="J323" i="1"/>
  <c r="P247" i="1"/>
  <c r="F247" i="1" s="1"/>
  <c r="Q243" i="1"/>
  <c r="P243" i="1" s="1"/>
  <c r="P248" i="1"/>
  <c r="F248" i="1" s="1"/>
  <c r="Q244" i="1"/>
  <c r="P244" i="1" s="1"/>
  <c r="G191" i="1"/>
  <c r="F191" i="1" s="1"/>
  <c r="H277" i="1"/>
  <c r="G277" i="1" s="1"/>
  <c r="F268" i="1"/>
  <c r="P162" i="1"/>
  <c r="F162" i="1" s="1"/>
  <c r="Q94" i="1"/>
  <c r="F124" i="1"/>
  <c r="F127" i="1" s="1"/>
  <c r="H244" i="1"/>
  <c r="G244" i="1" s="1"/>
  <c r="G292" i="1"/>
  <c r="R245" i="1"/>
  <c r="P242" i="1"/>
  <c r="K299" i="1"/>
  <c r="H269" i="1"/>
  <c r="G36" i="1"/>
  <c r="G284" i="1"/>
  <c r="P269" i="1"/>
  <c r="F298" i="1"/>
  <c r="F14" i="1"/>
  <c r="F167" i="1"/>
  <c r="F51" i="1"/>
  <c r="J280" i="1"/>
  <c r="N192" i="1"/>
  <c r="G266" i="1"/>
  <c r="G269" i="1" s="1"/>
  <c r="Q249" i="1"/>
  <c r="P246" i="1"/>
  <c r="T245" i="1"/>
  <c r="H17" i="1"/>
  <c r="N324" i="1"/>
  <c r="F31" i="1"/>
  <c r="Q32" i="1"/>
  <c r="S245" i="1"/>
  <c r="G17" i="1"/>
  <c r="P299" i="1"/>
  <c r="Q299" i="1"/>
  <c r="P29" i="1"/>
  <c r="P32" i="1" s="1"/>
  <c r="Q207" i="1"/>
  <c r="G189" i="1"/>
  <c r="F189" i="1" s="1"/>
  <c r="P204" i="1"/>
  <c r="P207" i="1" s="1"/>
  <c r="P17" i="1"/>
  <c r="G196" i="1"/>
  <c r="F196" i="1"/>
  <c r="P179" i="1"/>
  <c r="F254" i="1"/>
  <c r="F257" i="1" s="1"/>
  <c r="P257" i="1"/>
  <c r="K280" i="1"/>
  <c r="F179" i="1"/>
  <c r="P167" i="1"/>
  <c r="P10" i="1"/>
  <c r="P13" i="1" s="1"/>
  <c r="Q13" i="1"/>
  <c r="F170" i="1"/>
  <c r="F171" i="1" s="1"/>
  <c r="P171" i="1"/>
  <c r="H45" i="1"/>
  <c r="G45" i="1" s="1"/>
  <c r="F45" i="1" s="1"/>
  <c r="P25" i="1"/>
  <c r="J245" i="1"/>
  <c r="H243" i="1"/>
  <c r="G243" i="1" s="1"/>
  <c r="P160" i="1"/>
  <c r="F160" i="1" s="1"/>
  <c r="L207" i="1"/>
  <c r="H32" i="1"/>
  <c r="G296" i="1"/>
  <c r="F296" i="1" s="1"/>
  <c r="H249" i="1"/>
  <c r="G249" i="1"/>
  <c r="S324" i="1"/>
  <c r="J13" i="1"/>
  <c r="G47" i="1"/>
  <c r="F47" i="1" s="1"/>
  <c r="G303" i="1"/>
  <c r="H303" i="1"/>
  <c r="H284" i="1"/>
  <c r="H99" i="1"/>
  <c r="H206" i="1"/>
  <c r="G206" i="1" s="1"/>
  <c r="F206" i="1" s="1"/>
  <c r="K207" i="1"/>
  <c r="G96" i="1"/>
  <c r="G99" i="1" s="1"/>
  <c r="F283" i="1"/>
  <c r="H94" i="1"/>
  <c r="G94" i="1" s="1"/>
  <c r="L95" i="1"/>
  <c r="I207" i="1"/>
  <c r="H204" i="1"/>
  <c r="G204" i="1" s="1"/>
  <c r="H279" i="1"/>
  <c r="G279" i="1" s="1"/>
  <c r="R95" i="1"/>
  <c r="J299" i="1"/>
  <c r="T280" i="1"/>
  <c r="F211" i="1"/>
  <c r="P175" i="1"/>
  <c r="F173" i="1"/>
  <c r="F175" i="1" s="1"/>
  <c r="H93" i="1"/>
  <c r="G93" i="1" s="1"/>
  <c r="H242" i="1"/>
  <c r="G242" i="1" s="1"/>
  <c r="P303" i="1"/>
  <c r="F300" i="1"/>
  <c r="F303" i="1" s="1"/>
  <c r="G163" i="1"/>
  <c r="G211" i="1"/>
  <c r="J207" i="1"/>
  <c r="H152" i="1"/>
  <c r="H211" i="1"/>
  <c r="I95" i="1"/>
  <c r="H163" i="1"/>
  <c r="F30" i="1"/>
  <c r="G32" i="1"/>
  <c r="P48" i="1"/>
  <c r="Q48" i="1"/>
  <c r="M95" i="1"/>
  <c r="G10" i="1"/>
  <c r="H13" i="1"/>
  <c r="L13" i="1"/>
  <c r="I48" i="1"/>
  <c r="P281" i="1"/>
  <c r="Q284" i="1"/>
  <c r="H92" i="1"/>
  <c r="G92" i="1" s="1"/>
  <c r="F92" i="1" s="1"/>
  <c r="J95" i="1"/>
  <c r="G152" i="1"/>
  <c r="F149" i="1"/>
  <c r="F152" i="1" s="1"/>
  <c r="H25" i="1"/>
  <c r="J28" i="1"/>
  <c r="Q163" i="1"/>
  <c r="P161" i="1"/>
  <c r="J48" i="1"/>
  <c r="P94" i="1" l="1"/>
  <c r="Q323" i="1"/>
  <c r="P323" i="1" s="1"/>
  <c r="Q322" i="1"/>
  <c r="P249" i="1"/>
  <c r="F244" i="1"/>
  <c r="Q245" i="1"/>
  <c r="F246" i="1"/>
  <c r="F249" i="1" s="1"/>
  <c r="F266" i="1"/>
  <c r="F269" i="1" s="1"/>
  <c r="F17" i="1"/>
  <c r="F94" i="1"/>
  <c r="F279" i="1"/>
  <c r="P245" i="1"/>
  <c r="F242" i="1"/>
  <c r="F29" i="1"/>
  <c r="F32" i="1" s="1"/>
  <c r="Q28" i="1"/>
  <c r="F204" i="1"/>
  <c r="P28" i="1"/>
  <c r="T324" i="1"/>
  <c r="F27" i="1"/>
  <c r="M324" i="1"/>
  <c r="F96" i="1"/>
  <c r="F99" i="1" s="1"/>
  <c r="H280" i="1"/>
  <c r="R324" i="1"/>
  <c r="H322" i="1"/>
  <c r="G322" i="1" s="1"/>
  <c r="H245" i="1"/>
  <c r="H48" i="1"/>
  <c r="K324" i="1"/>
  <c r="H299" i="1"/>
  <c r="F48" i="1"/>
  <c r="L324" i="1"/>
  <c r="H323" i="1"/>
  <c r="G323" i="1" s="1"/>
  <c r="H95" i="1"/>
  <c r="F10" i="1"/>
  <c r="F13" i="1" s="1"/>
  <c r="G13" i="1"/>
  <c r="F52" i="1"/>
  <c r="G52" i="1"/>
  <c r="G95" i="1"/>
  <c r="G48" i="1"/>
  <c r="H207" i="1"/>
  <c r="P277" i="1"/>
  <c r="Q280" i="1"/>
  <c r="P284" i="1"/>
  <c r="F281" i="1"/>
  <c r="F284" i="1" s="1"/>
  <c r="F192" i="1"/>
  <c r="G192" i="1"/>
  <c r="G25" i="1"/>
  <c r="H28" i="1"/>
  <c r="F243" i="1"/>
  <c r="G245" i="1"/>
  <c r="G280" i="1"/>
  <c r="P93" i="1"/>
  <c r="Q95" i="1"/>
  <c r="P163" i="1"/>
  <c r="F161" i="1"/>
  <c r="F163" i="1" s="1"/>
  <c r="I324" i="1"/>
  <c r="H321" i="1"/>
  <c r="J324" i="1"/>
  <c r="F245" i="1" l="1"/>
  <c r="F323" i="1"/>
  <c r="F299" i="1"/>
  <c r="G299" i="1"/>
  <c r="F207" i="1"/>
  <c r="G207" i="1"/>
  <c r="P280" i="1"/>
  <c r="F277" i="1"/>
  <c r="F280" i="1" s="1"/>
  <c r="G321" i="1"/>
  <c r="H324" i="1"/>
  <c r="F93" i="1"/>
  <c r="F95" i="1" s="1"/>
  <c r="P95" i="1"/>
  <c r="P322" i="1"/>
  <c r="Q324" i="1"/>
  <c r="F25" i="1"/>
  <c r="F28" i="1" s="1"/>
  <c r="G28" i="1"/>
  <c r="F322" i="1" l="1"/>
  <c r="P324" i="1"/>
  <c r="G324" i="1"/>
  <c r="F321" i="1"/>
  <c r="F324" i="1" l="1"/>
</calcChain>
</file>

<file path=xl/sharedStrings.xml><?xml version="1.0" encoding="utf-8"?>
<sst xmlns="http://schemas.openxmlformats.org/spreadsheetml/2006/main" count="398" uniqueCount="128">
  <si>
    <t>Drogi publiczne gminne</t>
  </si>
  <si>
    <t>Pozostała działalność</t>
  </si>
  <si>
    <t>OŚWIATA I WYCHOWANIE</t>
  </si>
  <si>
    <t>TRANSPORT I ŁĄCZNOŚĆ</t>
  </si>
  <si>
    <t>ADMINISTRACJA PUBLICZNA</t>
  </si>
  <si>
    <t>GOSPODARKA  KOMUNALNA I OCHRONA ŚRODOWISKA</t>
  </si>
  <si>
    <t>DZIAŁALNOŚĆ USŁUGOWA</t>
  </si>
  <si>
    <t>OBSŁUGA DŁUGU PUBLICZNEGO</t>
  </si>
  <si>
    <t>KULTURA I OCHRONA DZIEDZICTWA NARODOWEGO</t>
  </si>
  <si>
    <t>Obiekty sportowe</t>
  </si>
  <si>
    <t xml:space="preserve">Pozostała działalność </t>
  </si>
  <si>
    <t>HANDEL</t>
  </si>
  <si>
    <t xml:space="preserve">Przedszkola </t>
  </si>
  <si>
    <t>Promocja jednostek samorządu terytorialnego</t>
  </si>
  <si>
    <t>w tym:</t>
  </si>
  <si>
    <t>Dział</t>
  </si>
  <si>
    <t>Rozdział</t>
  </si>
  <si>
    <t>Urzędy gmin (miast i miast na prawach powiatu)</t>
  </si>
  <si>
    <t>§</t>
  </si>
  <si>
    <t>Składki na ubezpieczenia społeczne</t>
  </si>
  <si>
    <t>Zakup materiałów i wyposażenia</t>
  </si>
  <si>
    <t>Zakup usług remontowych</t>
  </si>
  <si>
    <t>Zakup usług pozostałych</t>
  </si>
  <si>
    <t>Wynagrodzenia osobowe pracowników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</si>
  <si>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</si>
  <si>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</si>
  <si>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</si>
  <si>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</si>
  <si>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</si>
  <si>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</si>
  <si>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</si>
  <si>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</si>
  <si>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</si>
  <si>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</si>
  <si>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</si>
  <si>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</si>
  <si>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</si>
  <si>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</si>
  <si>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</si>
  <si>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</si>
  <si>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</si>
  <si>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</si>
  <si>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</si>
  <si>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</si>
  <si>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</si>
  <si>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</si>
  <si>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 xml:space="preserve">Uzasadnienie zmian: </t>
  </si>
  <si>
    <t>świadczenia na rzecz osób fizycznych</t>
  </si>
  <si>
    <t>Rady Miejskiej w Nowym Dworze Mazowieckim</t>
  </si>
  <si>
    <t xml:space="preserve">wyszcze -gólnienie </t>
  </si>
  <si>
    <t>wydatki jednostek budżetowych</t>
  </si>
  <si>
    <t>inwestycje i zakupy inwestycyjne</t>
  </si>
  <si>
    <t>Ochrona zabytków i opieka nad zabytkami</t>
  </si>
  <si>
    <t>wypłaty z tytułu porę- czeń i gwa- rancji</t>
  </si>
  <si>
    <t>Rozliczenia z tytułu poręczeń i gwarancji udzielonych przez jednostkę samorządu terytorialnego</t>
  </si>
  <si>
    <t>Wypłaty z tytułu krajowych poręczeń i gwarancji</t>
  </si>
  <si>
    <t>zakup i objęcie akcji i udzia-łów oraz wnie- sienie wkładów do spółek prawa handlo -wego</t>
  </si>
  <si>
    <t>wydatki o charak- terze dotacyj-nym na inwesty-cje  i zakupy inwesty-cyjne</t>
  </si>
  <si>
    <t>w § 4300 zwiększenie o kwotę 256,53 zł z przeznaczeniem na zakup usług pozostałych (obsługa prawna Urzędu); źródło pokrycia wydatku: środki ze zwiększonych dochodów budżetowych;</t>
  </si>
  <si>
    <t>w § 6059:</t>
  </si>
  <si>
    <t xml:space="preserve"> - zwiększenie o kwotę 112.488,75 zł - środki z dotacji celowej pochodzącej z publicznych środków krajowych (Budżet Państwa); źródło pokrycia wydatku: środki ze zwiększonych dochodów budżetowych (dotacja na realizację zadania)</t>
  </si>
  <si>
    <t xml:space="preserve"> - zmniejszenie o kwotę 208.627,19 zł  -wkład własny Miasta do realizacji projektu - korekta wysokości zabezpieczonych środków w związku z otrzymanym dofinansowaniem</t>
  </si>
  <si>
    <t>1/ płatność z budżetu środków europejskich:</t>
  </si>
  <si>
    <t>w § 6057 zwiększenie o kwotę 82.000,00 zł,</t>
  </si>
  <si>
    <t>w § 6067 zmniejszenie o kwotę 82.000,00 zł,</t>
  </si>
  <si>
    <t xml:space="preserve">w § 6059 zwiększenie o kwotę 20.500,00 zł </t>
  </si>
  <si>
    <t xml:space="preserve">w § 6069 zmniejszenie o kwotę 20.500,00 zł </t>
  </si>
  <si>
    <t>zwiększenie planu wydatków do dyspozycji Urzędu Miejskiego -Wydział Finansowy, w związku z uzyskaniem dotacji;</t>
  </si>
  <si>
    <t>korekta klasyfikacji budżetowej wydatków realizowanych przez Urząd Miejski -Wydział Projektów Infrastrukturalnych, związanych z realizacją zadań na podstawie umów między jednostkami samorządu terytorialnego;</t>
  </si>
  <si>
    <t>1/ korekta klasyfikacji budżetowej wydatków realizowanych przez Urząd Miejski -Wydział Projektów Infrastrukturalnych, związanych z realizacją zadań na podstawie umów między jednostkami samorządu terytorialnego;</t>
  </si>
  <si>
    <t>w § 4300 zwiększenie o kwotę 118.900,00 zł - wprowadzenie środków na realizację zadania pn. Inwentaryzacja indywidualnych źródeł ciepła na terenie miasta Nowy Dwór Mazowiecki (pomoc finansowa w formie dotacji celowej) ze środków  budżetu Województwa Mazowieckiego w Warszawie z przeznaczeniem na dofinansowanie w ramach programu pn. Mazowiecki Instrument Wsparcia Ochrony Powietrza MAZOWSZE 2020 (zgodnie z uchwałą Nr 100/20 z dnia 07.07.2020  Sejmiku Województwa Mazowieckiego); korekta klasyfikacji budżetowej  -przeniesienie środków z rozdz. 90005:</t>
  </si>
  <si>
    <t>w § 4300 zmniejszenie o kwotę 118.900,00 zł ze środków na realizację zadania pn. Inwentaryzacja indywidualnych źródeł ciepła na terenie miasta Nowy Dwór Mazowiecki  (pomoc finansowa w formie dotacji celowe)j z  budżetu Województwa Mazowieckiego w Warszawie z przeznaczeniem na dofinansowanie w ramach programu pn. Mazowiecki Instrument Wsparcia Ochrony Powietrza MAZOWSZE 2020 (zgodnie z uchwałą Nr 100/20 z dnia 07.07.2020  Sejmiku Województwa Mazowieckiego); korekta klasyfikacji budżetowej -przeniesienie środków do rozdz. 90095:</t>
  </si>
  <si>
    <t xml:space="preserve">w § 4018 zmniejszenie o kwotę 2.977,38 zł </t>
  </si>
  <si>
    <t>w § 4118 zmniejszenie o kwotę 511,80 zł</t>
  </si>
  <si>
    <t>w § 4128 zmniejszenie o kwotę 72,97 zł</t>
  </si>
  <si>
    <t>2/ środki z dotacji celowej pochodzącej z publicznych środków krajowych (Budżet Państwa):</t>
  </si>
  <si>
    <t>w § 4019 zmniejszenie o kwotę 525,42 zł</t>
  </si>
  <si>
    <t xml:space="preserve">w § 4119 zmniejszenie o kwotę 90,32 zł </t>
  </si>
  <si>
    <t xml:space="preserve">w § 4129 zmniejszenie o kwotę 12,88 zł </t>
  </si>
  <si>
    <t>3/ wkład własny Miasta do realizacji projektu:</t>
  </si>
  <si>
    <t>w § 4019 zmniejszenie o kwotę 1.501,20 zł</t>
  </si>
  <si>
    <t xml:space="preserve">w § 4119 zmniejszenie o kwotę 258,05 zł </t>
  </si>
  <si>
    <t xml:space="preserve">w § 4129 zmniejszenie o kwotę 39,79 zł </t>
  </si>
  <si>
    <t xml:space="preserve">w § 4018 zwiększenie o kwotę 2.977,38 zł </t>
  </si>
  <si>
    <t>w § 4118 zwiększenie o kwotę 511,80 zł</t>
  </si>
  <si>
    <t>w § 4128 zwiększenie o kwotę 72,97 zł</t>
  </si>
  <si>
    <t>w § 4019 zwiększenie o kwotę 525,42 zł</t>
  </si>
  <si>
    <t xml:space="preserve">w § 4119 zwiększenie o kwotę 90,32 zł </t>
  </si>
  <si>
    <t xml:space="preserve">w § 4129 zwiększenie o kwotę 12,88 zł </t>
  </si>
  <si>
    <t>w § 4019 zwiększenie o kwotę 1.501,20 zł</t>
  </si>
  <si>
    <t xml:space="preserve">w § 4119 zwiększenie o kwotę 258,05 zł </t>
  </si>
  <si>
    <t xml:space="preserve">w § 4129 zwiększenie o kwotę 39,79 zł </t>
  </si>
  <si>
    <t>zwiększenie środków do dyspozycji Urzędu Miejskiego -Targowisko Miejskie;</t>
  </si>
  <si>
    <t xml:space="preserve">zwiększenie środków finansowych do dyspozycji Urzędu Miejskiego - Wydział Finansowy; </t>
  </si>
  <si>
    <t>przeniesienia środków będących w dyspozycji Urzędu Miejskiego - Wydział Gospodarki Komunalnej;</t>
  </si>
  <si>
    <t>w § 4300 zmniejszenie o kwotę 30.000,00 zł - korekta wysokości środków zabezpieczonych na usługi pozostałe w zakresie promocji; przeniesienie środków do rozdz. 75023 § 4300</t>
  </si>
  <si>
    <t>zwiększenie środków do dyspozycji Nowodworskiego Ośrodka Sportu i Rekreacji;</t>
  </si>
  <si>
    <t>w § 4210 zwiększenie o kwotę 1.603,00 zł z przeznaczeniem na zakup dwóch bramek; źródło pokrycia wydatku: środki ze zwiększonych dochodów budżetowych realizowanych przez NOSIR (odszkodowania z firmy ubezpieczeniowej za skradzione mienie)</t>
  </si>
  <si>
    <t>zwiększenie planu wydatków do dyspozycji Publicznego Przedszkola Nr 3;</t>
  </si>
  <si>
    <t>z dnia 8 września 2020 r.</t>
  </si>
  <si>
    <r>
      <t xml:space="preserve">w § 6050 zmniejszenie o kwotę 44.000,00 zł - korekta wysokości środków zabezpieczonych na realizację zadania inwestycyjnego pn. </t>
    </r>
    <r>
      <rPr>
        <b/>
        <i/>
        <sz val="9"/>
        <rFont val="Verdana"/>
        <family val="2"/>
        <charset val="238"/>
      </rPr>
      <t>Modernizacja dróg miejskich</t>
    </r>
    <r>
      <rPr>
        <i/>
        <sz val="9"/>
        <rFont val="Verdana"/>
        <family val="2"/>
        <charset val="238"/>
      </rPr>
      <t xml:space="preserve">;  przeniesienie środków do § 4270 - remonty dróg; </t>
    </r>
    <r>
      <rPr>
        <b/>
        <i/>
        <sz val="9"/>
        <rFont val="Verdana"/>
        <family val="2"/>
        <charset val="238"/>
      </rPr>
      <t>zadanie nieobjęte WPF;</t>
    </r>
  </si>
  <si>
    <r>
      <t xml:space="preserve">2/ korekta planu wydatków będących w dyspozycji Urzędu Miejskiego - Wydział Projektów Infrastrukturalnych dotyczących realizacji projektu  pn. </t>
    </r>
    <r>
      <rPr>
        <b/>
        <i/>
        <sz val="9"/>
        <rFont val="Verdana"/>
        <family val="2"/>
        <charset val="238"/>
      </rPr>
      <t>"Ograniczenie zanieczyszczeń powietrza w Nowym Dworze Mazowieckim"</t>
    </r>
    <r>
      <rPr>
        <i/>
        <sz val="9"/>
        <rFont val="Verdana"/>
        <family val="2"/>
        <charset val="238"/>
      </rPr>
      <t xml:space="preserve"> w ramach Regionalnego Programu Operacyjnego Województwa Mazowieckiego 2014-2020, Priorytet IV, Poddziałanie 4.3.1 Ograniczenie zanieczyszczeń powietrza i rozwój mobilności miejskiej; </t>
    </r>
    <r>
      <rPr>
        <b/>
        <i/>
        <sz val="9"/>
        <rFont val="Verdana"/>
        <family val="2"/>
        <charset val="238"/>
      </rPr>
      <t>Projekt objęty WPF;</t>
    </r>
  </si>
  <si>
    <r>
      <t xml:space="preserve">zgodnie z decyzją Wojewody Mazowieckiego Nr 95/2020 z dnia 5 czerwca 2020 r. (pismo Mazowieckiego Urzędu Wojewódzkiego Nr WF-I. 3111.22.4.2020  z dnia 14 lipca 2020 r.) </t>
    </r>
    <r>
      <rPr>
        <b/>
        <i/>
        <sz val="9"/>
        <rFont val="Verdana"/>
        <family val="2"/>
        <charset val="238"/>
      </rPr>
      <t>zwiększenie dotacji celowej z budżetu państwa na zadania bieżące realizowane przez gminę na podstawie porozumień z organami administracji rządowej</t>
    </r>
    <r>
      <rPr>
        <i/>
        <sz val="9"/>
        <rFont val="Verdana"/>
        <family val="2"/>
        <charset val="238"/>
      </rPr>
      <t xml:space="preserve"> o kwotę 10.000,00 zł w związku z zawartym porozumieniem pomiędzy Wojewodą Mazowieckim a Urzędem Miasta Nowy Dwór Mazowiecki dotyczącym powierzenia niektórych spraw z zakresu właściwości Wojewody Mazowieckiego realizowanych przez Mazowieckiego Wojewódzkiego Konserwatora Zabytków w Warszawie; zwiększenie planu wydatków o kwotę 10.000,00 zł, z tego: w § 4010 o kwotę 8.533,00 zł, w § 4110 o kwotę 1.467,00 zł;</t>
    </r>
  </si>
  <si>
    <t>korekta klasyfikacji budżetowej wydatków realizowanych przez Urząd Miejski - Wydział Projektów Infrastrukturalnych, związanych z realizacją projektu pn. "Wsparcie Zintegrowanych Inwestycji Terytorialnych oraz budowanie współpracy metropolitalnej" w ramach Programu Operacyjnego Pomoc Techniczna 2014-2020 finansowanego z Funduszu Spójności; przeniesienie planu wydatków z dz. 750 rozdz. 75023;</t>
  </si>
  <si>
    <t>przeniesienie między rozdziałami (75023, 75075) środków będących w dyspozycji Urzędu Miejskiego - Wydział Organizacyjny;</t>
  </si>
  <si>
    <r>
      <t xml:space="preserve">korekta planu wydatków będących w dyspozycji Urzędu Miejskiego -Wydział Informatyki, na realizację Projektu  pn. </t>
    </r>
    <r>
      <rPr>
        <b/>
        <i/>
        <sz val="9"/>
        <rFont val="Verdana"/>
        <family val="2"/>
        <charset val="238"/>
      </rPr>
      <t>"E-usługi dla Nowego Dworu Mazowieckiego</t>
    </r>
    <r>
      <rPr>
        <i/>
        <sz val="9"/>
        <rFont val="Verdana"/>
        <family val="2"/>
        <charset val="238"/>
      </rPr>
      <t>" w ramach Regionalnego Programu Operacyjnego Województwa Mazowieckiego 2014-2020;</t>
    </r>
    <r>
      <rPr>
        <b/>
        <i/>
        <sz val="9"/>
        <rFont val="Verdana"/>
        <family val="2"/>
        <charset val="238"/>
      </rPr>
      <t xml:space="preserve"> Projekt objęty WPF</t>
    </r>
    <r>
      <rPr>
        <i/>
        <sz val="9"/>
        <rFont val="Verdana"/>
        <family val="2"/>
        <charset val="238"/>
      </rPr>
      <t>;</t>
    </r>
  </si>
  <si>
    <t>2/ wkład własny Miasta do realizacji projektu:</t>
  </si>
  <si>
    <t>w § 4300 zwiększenie o kwotę 80.000,00 zł  z przeznaczeniem na zakup usług pozostałych (wywóz nieczystości po sprzątaniu targowisk); źródło pokrycia wydatku: środki ze zwiększonych dochodów budżetowych oraz zmniejszonych wydatków budżetowych;</t>
  </si>
  <si>
    <t xml:space="preserve">w § 4300 zwiększenie o kwotę 4.000,00 zł z przeznaczeniem na organizację obozu sportowego dla dzieci (zgodnie z przeznaczeniem wskazanym przez darczyńcę); źródło pokrycia wydatku: środki z darowizny na rzecz NOSiR. </t>
  </si>
  <si>
    <t>w § 4270 zwiększenie o kwotę 44.000,00 zł - uzupełnienie środków na usługi remontowe dróg miejskich; źródło pokrycia wydatku: środki z przeniesienia z § 6050 z zadania inwestycyjnego pn. Modernizacja dróg miejskich</t>
  </si>
  <si>
    <t>2. przeniesienie między rozdziałami (75023, 75075) środków będących w dyspozycji Urzędu Miejskiego - Wydział Organizacyjny;</t>
  </si>
  <si>
    <t>3. zwiększenie środków do dyspozycji Urzędu Miejskiego -Wydział Organizacyjny;</t>
  </si>
  <si>
    <t>w § 4010 zwiększenie o kwotę 21.920,00 zł - środki przeznaczone na wynagrodzenia osobowe pracowników; źródło pokrycia wydatku: środki ze zmniejszonych wydatków budżetowych;</t>
  </si>
  <si>
    <t>Stypendia różne</t>
  </si>
  <si>
    <t>Składki na Fundusz Pracy oraz Fundusz Solidarnościowy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</si>
  <si>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</si>
  <si>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</si>
  <si>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Zakup środków dydaktycznych i książek</t>
  </si>
  <si>
    <t>zwiększenie środków do dyspozycji jednostek oświatowych w związku z uzyskaniem dotacji;</t>
  </si>
  <si>
    <t>w § 4300 zwiększenie o kwotę 30.000,00 zł -uzupełnienie środków na usługi pozostałe związane z bieżącym utrzymaniem i funkcjonowaniem Urzędu Miejskiego; środki z przeniesienia z rozdz. 75075 § 4300</t>
  </si>
  <si>
    <r>
      <t xml:space="preserve">zgodnie z decyzją Wojewody Mazowieckiego Nr 155 z dnia 30 czerwca 2020 r. (pismo Mazowieckiego Urzędu Wojewódzkiego Nr WF-I.3111. 15.26.2020 z dnia 30 czerwca 2020 r.) 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75.518,00 zł z przeznaczeniem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116 ust. 1 pkt 3 ustawy z dnia 27 października 2017 r. o finasowaniu zadań oświatowych.</t>
    </r>
  </si>
  <si>
    <t>w § 2830 zwiększenie o kwotę 2.526,00 zł z przeznaczeniem dla niepublicznej placówki funkcjonującej na terenie Miasta Nowy Dwór Mazowiecki -Szkoły Podstawowej im. A. Einsteina</t>
  </si>
  <si>
    <t>w § 4210 zwiększenie o kwotę 722,00 zł, z tego: ZSP-1 -285,00 zł, ZPS-3 -83,00 zł, ZSP-4 -110,00 zł, SP-1 -97,00 zł, SP-5 -147,00 zł,</t>
  </si>
  <si>
    <t>w § 4240 zwiększenie o kwotę 72.270,00 zł, z tego: ZSP-1 -28.523,00 zł,  ZPS-3 -8.352,00 zł,  ZSP-4. -10.995,00 zł,  SP-1 -9.669,00 zł, SP-5 -14.731,00 zł,</t>
  </si>
  <si>
    <r>
      <t xml:space="preserve">1. korekta klasyfikacji budżetowej wydatków realizowanych przez Urząd Miejski -Wydział Projektów Infrastrukturalnych, związanych z realizacją projektu pn. </t>
    </r>
    <r>
      <rPr>
        <b/>
        <i/>
        <sz val="9"/>
        <rFont val="Verdana"/>
        <family val="2"/>
        <charset val="238"/>
      </rPr>
      <t>"Wsparcie Zintegrowanych Inwestycji Terytorialnych oraz budowanie współpracy metropolitalnej"</t>
    </r>
    <r>
      <rPr>
        <i/>
        <sz val="9"/>
        <rFont val="Verdana"/>
        <family val="2"/>
        <charset val="238"/>
      </rPr>
      <t xml:space="preserve"> w ramach Programu Operacyjnego Pomoc Techniczna 2014-2020 finansowanego z Funduszu Spójności; </t>
    </r>
    <r>
      <rPr>
        <b/>
        <i/>
        <sz val="9"/>
        <rFont val="Verdana"/>
        <family val="2"/>
        <charset val="238"/>
      </rPr>
      <t>Projekt objęty WPF</t>
    </r>
    <r>
      <rPr>
        <i/>
        <sz val="9"/>
        <rFont val="Verdana"/>
        <family val="2"/>
        <charset val="238"/>
      </rPr>
      <t xml:space="preserve">; przeniesienie planu wydatków do dz. 710 rozdz. 71095; </t>
    </r>
  </si>
  <si>
    <t>w § 3250 zwiększenie o kwotę 146.400,00 zł - uzupełnienie środków na stypendia sportowe; źródło pokrycia wydatku: środki ze  zmniejszenia wydatków budżetowych;</t>
  </si>
  <si>
    <t>Załącznik nr 2 do uchwały Nr XV /216/ 2020</t>
  </si>
  <si>
    <t>w § 8030 zwiększenie o kwotę 9.000,00 zł - zabezpieczone środki finansowe z tytułu poręczenia kredytu obrotowego planowanego do zaciągnięcia w 2020 r. przez Energetyka Nowy Dwór Mazowiecki Sp. z o.o. zgodnie z uchwałą Nr  XV/214/2020 Rady Miejskiej w Nowym Dworze Mazowieckim z dnia 8 września 2020 r. w sprawie udzielenia poręczenia kredytu; źródło pokrycia wydatku: środki ze zmniejszonych wydatków budżetowych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</si>
</sst>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indexed="2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0" xfId="0" applyFont="1" applyFill="1" applyAlignment="1">
      <alignment horizontal="center" shrinkToFit="1"/>
    </xf>
    <xf numFmtId="0" fontId="11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2" fillId="0" borderId="0" xfId="0" applyFont="1" applyFill="1"/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shrinkToFit="1"/>
    </xf>
    <xf numFmtId="4" fontId="12" fillId="3" borderId="6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4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2" fillId="0" borderId="16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2" fillId="0" borderId="6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4" fontId="13" fillId="3" borderId="7" xfId="0" applyNumberFormat="1" applyFont="1" applyFill="1" applyBorder="1" applyAlignment="1">
      <alignment horizontal="right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3" fillId="3" borderId="11" xfId="0" applyNumberFormat="1" applyFont="1" applyFill="1" applyBorder="1" applyAlignment="1">
      <alignment horizontal="right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vertical="center" shrinkToFit="1"/>
    </xf>
    <xf numFmtId="0" fontId="17" fillId="0" borderId="0" xfId="0" applyFont="1" applyFill="1"/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4" fillId="3" borderId="13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5" fillId="2" borderId="1" xfId="0" applyFont="1" applyFill="1" applyBorder="1" applyAlignment="1">
      <alignment horizontal="center" vertical="center" shrinkToFit="1"/>
    </xf>
    <xf numFmtId="4" fontId="13" fillId="3" borderId="12" xfId="0" applyNumberFormat="1" applyFont="1" applyFill="1" applyBorder="1" applyAlignment="1">
      <alignment horizontal="right" vertical="center" shrinkToFit="1"/>
    </xf>
    <xf numFmtId="4" fontId="13" fillId="0" borderId="10" xfId="0" applyNumberFormat="1" applyFont="1" applyFill="1" applyBorder="1" applyAlignment="1">
      <alignment horizontal="right" vertical="center" shrinkToFi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shrinkToFit="1"/>
    </xf>
    <xf numFmtId="4" fontId="13" fillId="3" borderId="17" xfId="0" applyNumberFormat="1" applyFont="1" applyFill="1" applyBorder="1" applyAlignment="1">
      <alignment horizontal="right"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5" fillId="2" borderId="0" xfId="0" applyFont="1" applyFill="1" applyBorder="1"/>
    <xf numFmtId="0" fontId="14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5" fillId="2" borderId="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3" xfId="0" applyFont="1" applyFill="1" applyBorder="1" applyAlignment="1">
      <alignment horizontal="left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11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0" fillId="0" borderId="0" xfId="0" applyFont="1"/>
    <xf numFmtId="4" fontId="13" fillId="0" borderId="5" xfId="0" applyNumberFormat="1" applyFont="1" applyFill="1" applyBorder="1" applyAlignment="1">
      <alignment horizontal="right" vertical="center" shrinkToFit="1"/>
    </xf>
    <xf numFmtId="4" fontId="15" fillId="2" borderId="0" xfId="0" applyNumberFormat="1" applyFont="1" applyFill="1" applyBorder="1"/>
    <xf numFmtId="4" fontId="14" fillId="2" borderId="0" xfId="0" applyNumberFormat="1" applyFont="1" applyFill="1" applyBorder="1"/>
    <xf numFmtId="0" fontId="15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 shrinkToFit="1"/>
    </xf>
    <xf numFmtId="4" fontId="13" fillId="3" borderId="8" xfId="0" applyNumberFormat="1" applyFont="1" applyFill="1" applyBorder="1" applyAlignment="1">
      <alignment vertical="center" shrinkToFit="1"/>
    </xf>
    <xf numFmtId="4" fontId="12" fillId="3" borderId="5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horizontal="right" vertical="center" shrinkToFit="1"/>
    </xf>
    <xf numFmtId="4" fontId="19" fillId="3" borderId="7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vertical="center" shrinkToFit="1"/>
    </xf>
    <xf numFmtId="3" fontId="15" fillId="2" borderId="0" xfId="0" applyNumberFormat="1" applyFont="1" applyFill="1" applyBorder="1"/>
    <xf numFmtId="3" fontId="15" fillId="2" borderId="0" xfId="0" applyNumberFormat="1" applyFont="1" applyFill="1" applyBorder="1" applyAlignment="1">
      <alignment horizontal="right"/>
    </xf>
    <xf numFmtId="3" fontId="21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center" shrinkToFi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right"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2" fillId="2" borderId="8" xfId="0" applyFont="1" applyFill="1" applyBorder="1" applyAlignment="1">
      <alignment horizontal="left" vertical="center" wrapText="1"/>
    </xf>
    <xf numFmtId="4" fontId="25" fillId="0" borderId="5" xfId="0" applyNumberFormat="1" applyFont="1" applyFill="1" applyBorder="1" applyAlignment="1">
      <alignment horizontal="right" vertical="center" shrinkToFit="1"/>
    </xf>
    <xf numFmtId="4" fontId="25" fillId="0" borderId="10" xfId="0" applyNumberFormat="1" applyFont="1" applyFill="1" applyBorder="1" applyAlignment="1">
      <alignment horizontal="right" vertical="center" shrinkToFit="1"/>
    </xf>
    <xf numFmtId="4" fontId="26" fillId="0" borderId="5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right" vertical="center" shrinkToFit="1"/>
    </xf>
    <xf numFmtId="4" fontId="13" fillId="0" borderId="30" xfId="0" applyNumberFormat="1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20" xfId="0" applyFont="1" applyFill="1" applyBorder="1" applyAlignment="1">
      <alignment horizontal="left" vertical="center" wrapText="1" shrinkToFit="1"/>
    </xf>
    <xf numFmtId="0" fontId="16" fillId="0" borderId="6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left" vertical="center" wrapText="1" shrinkToFit="1"/>
    </xf>
    <xf numFmtId="0" fontId="16" fillId="0" borderId="19" xfId="0" applyFont="1" applyFill="1" applyBorder="1" applyAlignment="1">
      <alignment horizontal="left" vertical="center" wrapText="1" shrinkToFi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27" xfId="0" applyFont="1" applyFill="1" applyBorder="1" applyAlignment="1">
      <alignment horizontal="left" vertical="center" wrapText="1" shrinkToFit="1"/>
    </xf>
    <xf numFmtId="0" fontId="16" fillId="0" borderId="18" xfId="0" applyFont="1" applyFill="1" applyBorder="1" applyAlignment="1">
      <alignment horizontal="left" vertical="center" wrapText="1" shrinkToFit="1"/>
    </xf>
    <xf numFmtId="0" fontId="12" fillId="0" borderId="8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justify" vertical="center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45" shrinkToFit="1"/>
    </xf>
    <xf numFmtId="0" fontId="18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shrinkToFit="1"/>
    </xf>
    <xf numFmtId="0" fontId="14" fillId="2" borderId="5" xfId="0" applyFont="1" applyFill="1" applyBorder="1" applyAlignment="1">
      <alignment horizontal="justify" vertical="center" shrinkToFit="1"/>
    </xf>
    <xf numFmtId="0" fontId="14" fillId="2" borderId="12" xfId="0" applyFont="1" applyFill="1" applyBorder="1" applyAlignment="1">
      <alignment horizontal="justify" vertical="center" shrinkToFit="1"/>
    </xf>
    <xf numFmtId="0" fontId="23" fillId="0" borderId="8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49104"/>
        <c:axId val="153945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46360"/>
        <c:axId val="153945968"/>
      </c:lineChart>
      <c:catAx>
        <c:axId val="15394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5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3945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9104"/>
        <c:crosses val="autoZero"/>
        <c:crossBetween val="between"/>
      </c:valAx>
      <c:catAx>
        <c:axId val="153946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3945968"/>
        <c:crosses val="autoZero"/>
        <c:auto val="0"/>
        <c:lblAlgn val="ctr"/>
        <c:lblOffset val="100"/>
        <c:noMultiLvlLbl val="0"/>
      </c:catAx>
      <c:valAx>
        <c:axId val="15394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946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665272"/>
        <c:axId val="154662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5664"/>
        <c:axId val="154669584"/>
      </c:lineChart>
      <c:catAx>
        <c:axId val="154665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2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4662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5272"/>
        <c:crosses val="autoZero"/>
        <c:crossBetween val="between"/>
      </c:valAx>
      <c:catAx>
        <c:axId val="154665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669584"/>
        <c:crosses val="autoZero"/>
        <c:auto val="0"/>
        <c:lblAlgn val="ctr"/>
        <c:lblOffset val="100"/>
        <c:noMultiLvlLbl val="0"/>
      </c:catAx>
      <c:valAx>
        <c:axId val="154669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665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666448"/>
        <c:axId val="154667232"/>
      </c:barChart>
      <c:catAx>
        <c:axId val="154666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72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4667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6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3984"/>
        <c:axId val="155074376"/>
      </c:barChart>
      <c:catAx>
        <c:axId val="15507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4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074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3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4768"/>
        <c:axId val="155075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7904"/>
        <c:axId val="155077512"/>
      </c:lineChart>
      <c:catAx>
        <c:axId val="15507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51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07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4768"/>
        <c:crosses val="autoZero"/>
        <c:crossBetween val="between"/>
      </c:valAx>
      <c:catAx>
        <c:axId val="155077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77512"/>
        <c:crosses val="autoZero"/>
        <c:auto val="0"/>
        <c:lblAlgn val="ctr"/>
        <c:lblOffset val="100"/>
        <c:noMultiLvlLbl val="0"/>
      </c:catAx>
      <c:valAx>
        <c:axId val="155077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07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8296"/>
        <c:axId val="155075552"/>
      </c:barChart>
      <c:catAx>
        <c:axId val="15507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55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07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8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8688"/>
        <c:axId val="155079080"/>
      </c:barChart>
      <c:catAx>
        <c:axId val="15507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9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07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7120"/>
        <c:axId val="155079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80256"/>
        <c:axId val="155072808"/>
      </c:lineChart>
      <c:catAx>
        <c:axId val="155077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9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07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77120"/>
        <c:crosses val="autoZero"/>
        <c:crossBetween val="between"/>
      </c:valAx>
      <c:catAx>
        <c:axId val="155080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72808"/>
        <c:crosses val="autoZero"/>
        <c:auto val="0"/>
        <c:lblAlgn val="ctr"/>
        <c:lblOffset val="100"/>
        <c:noMultiLvlLbl val="0"/>
      </c:catAx>
      <c:valAx>
        <c:axId val="155072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080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9920"/>
        <c:axId val="155328744"/>
      </c:barChart>
      <c:catAx>
        <c:axId val="15532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8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328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9528"/>
        <c:axId val="155327960"/>
      </c:barChart>
      <c:catAx>
        <c:axId val="155329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7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327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9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8352"/>
        <c:axId val="15532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31880"/>
        <c:axId val="155327176"/>
      </c:lineChart>
      <c:catAx>
        <c:axId val="15532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6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32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8352"/>
        <c:crosses val="autoZero"/>
        <c:crossBetween val="between"/>
      </c:valAx>
      <c:catAx>
        <c:axId val="155331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327176"/>
        <c:crosses val="autoZero"/>
        <c:auto val="0"/>
        <c:lblAlgn val="ctr"/>
        <c:lblOffset val="100"/>
        <c:noMultiLvlLbl val="0"/>
      </c:catAx>
      <c:valAx>
        <c:axId val="155327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331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46752"/>
        <c:axId val="153949888"/>
      </c:barChart>
      <c:catAx>
        <c:axId val="15394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9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3949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9136"/>
        <c:axId val="155330312"/>
      </c:barChart>
      <c:catAx>
        <c:axId val="155329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303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330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9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31488"/>
        <c:axId val="155324432"/>
      </c:barChart>
      <c:catAx>
        <c:axId val="15533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4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324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31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4824"/>
        <c:axId val="155325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26392"/>
        <c:axId val="171905744"/>
      </c:lineChart>
      <c:catAx>
        <c:axId val="155324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5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325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4824"/>
        <c:crosses val="autoZero"/>
        <c:crossBetween val="between"/>
      </c:valAx>
      <c:catAx>
        <c:axId val="155326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905744"/>
        <c:crosses val="autoZero"/>
        <c:auto val="0"/>
        <c:lblAlgn val="ctr"/>
        <c:lblOffset val="100"/>
        <c:noMultiLvlLbl val="0"/>
      </c:catAx>
      <c:valAx>
        <c:axId val="171905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326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08488"/>
        <c:axId val="171905352"/>
      </c:barChart>
      <c:catAx>
        <c:axId val="171908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5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905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8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02216"/>
        <c:axId val="171904176"/>
      </c:barChart>
      <c:catAx>
        <c:axId val="171902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4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04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2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02608"/>
        <c:axId val="171901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03000"/>
        <c:axId val="171901824"/>
      </c:lineChart>
      <c:catAx>
        <c:axId val="17190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1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901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2608"/>
        <c:crosses val="autoZero"/>
        <c:crossBetween val="between"/>
      </c:valAx>
      <c:catAx>
        <c:axId val="171903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901824"/>
        <c:crosses val="autoZero"/>
        <c:auto val="0"/>
        <c:lblAlgn val="ctr"/>
        <c:lblOffset val="100"/>
        <c:noMultiLvlLbl val="0"/>
      </c:catAx>
      <c:valAx>
        <c:axId val="171901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90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03784"/>
        <c:axId val="171906528"/>
      </c:barChart>
      <c:catAx>
        <c:axId val="171903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6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90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3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04960"/>
        <c:axId val="171907312"/>
      </c:barChart>
      <c:catAx>
        <c:axId val="17190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7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0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4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08096"/>
        <c:axId val="171942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46344"/>
        <c:axId val="171945952"/>
      </c:lineChart>
      <c:catAx>
        <c:axId val="17190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2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942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08096"/>
        <c:crosses val="autoZero"/>
        <c:crossBetween val="between"/>
      </c:valAx>
      <c:catAx>
        <c:axId val="171946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945952"/>
        <c:crosses val="autoZero"/>
        <c:auto val="0"/>
        <c:lblAlgn val="ctr"/>
        <c:lblOffset val="100"/>
        <c:noMultiLvlLbl val="0"/>
      </c:catAx>
      <c:valAx>
        <c:axId val="17194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94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47128"/>
        <c:axId val="171947520"/>
      </c:barChart>
      <c:catAx>
        <c:axId val="17194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7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94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47144"/>
        <c:axId val="153951064"/>
      </c:barChart>
      <c:catAx>
        <c:axId val="15394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51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951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43600"/>
        <c:axId val="171947912"/>
      </c:barChart>
      <c:catAx>
        <c:axId val="17194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7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4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3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44776"/>
        <c:axId val="171948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48696"/>
        <c:axId val="171949088"/>
      </c:lineChart>
      <c:catAx>
        <c:axId val="17194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8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48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4776"/>
        <c:crosses val="autoZero"/>
        <c:crossBetween val="between"/>
      </c:valAx>
      <c:catAx>
        <c:axId val="171948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949088"/>
        <c:crosses val="autoZero"/>
        <c:auto val="0"/>
        <c:lblAlgn val="ctr"/>
        <c:lblOffset val="100"/>
        <c:noMultiLvlLbl val="0"/>
      </c:catAx>
      <c:valAx>
        <c:axId val="171949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948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49480"/>
        <c:axId val="171943992"/>
      </c:barChart>
      <c:catAx>
        <c:axId val="171949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3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43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9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45168"/>
        <c:axId val="171945560"/>
      </c:barChart>
      <c:catAx>
        <c:axId val="17194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5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94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4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8232"/>
        <c:axId val="172802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4704"/>
        <c:axId val="172806664"/>
      </c:lineChart>
      <c:catAx>
        <c:axId val="17280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2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02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8232"/>
        <c:crosses val="autoZero"/>
        <c:crossBetween val="between"/>
      </c:valAx>
      <c:catAx>
        <c:axId val="17280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06664"/>
        <c:crosses val="autoZero"/>
        <c:auto val="0"/>
        <c:lblAlgn val="ctr"/>
        <c:lblOffset val="100"/>
        <c:noMultiLvlLbl val="0"/>
      </c:catAx>
      <c:valAx>
        <c:axId val="172806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0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6272"/>
        <c:axId val="172809016"/>
      </c:barChart>
      <c:catAx>
        <c:axId val="17280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9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0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6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7448"/>
        <c:axId val="172809408"/>
      </c:barChart>
      <c:catAx>
        <c:axId val="17280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9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0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9800"/>
        <c:axId val="172807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5488"/>
        <c:axId val="172803528"/>
      </c:lineChart>
      <c:catAx>
        <c:axId val="17280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7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0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9800"/>
        <c:crosses val="autoZero"/>
        <c:crossBetween val="between"/>
      </c:valAx>
      <c:catAx>
        <c:axId val="172805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03528"/>
        <c:crosses val="autoZero"/>
        <c:auto val="0"/>
        <c:lblAlgn val="ctr"/>
        <c:lblOffset val="100"/>
        <c:noMultiLvlLbl val="0"/>
      </c:catAx>
      <c:valAx>
        <c:axId val="172803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0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4312"/>
        <c:axId val="172805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5880"/>
        <c:axId val="172617840"/>
      </c:lineChart>
      <c:catAx>
        <c:axId val="17280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5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05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4312"/>
        <c:crosses val="autoZero"/>
        <c:crossBetween val="between"/>
      </c:valAx>
      <c:catAx>
        <c:axId val="1728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17840"/>
        <c:crosses val="autoZero"/>
        <c:auto val="0"/>
        <c:lblAlgn val="ctr"/>
        <c:lblOffset val="100"/>
        <c:noMultiLvlLbl val="0"/>
      </c:catAx>
      <c:valAx>
        <c:axId val="17261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0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5880"/>
        <c:axId val="172620192"/>
      </c:barChart>
      <c:catAx>
        <c:axId val="172615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20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620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50280"/>
        <c:axId val="153948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49496"/>
        <c:axId val="153950672"/>
      </c:lineChart>
      <c:catAx>
        <c:axId val="15395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8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394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50280"/>
        <c:crosses val="autoZero"/>
        <c:crossBetween val="between"/>
      </c:valAx>
      <c:catAx>
        <c:axId val="153949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53950672"/>
        <c:crosses val="autoZero"/>
        <c:auto val="0"/>
        <c:lblAlgn val="ctr"/>
        <c:lblOffset val="100"/>
        <c:noMultiLvlLbl val="0"/>
      </c:catAx>
      <c:valAx>
        <c:axId val="153950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949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8232"/>
        <c:axId val="172618624"/>
      </c:barChart>
      <c:catAx>
        <c:axId val="17261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1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9408"/>
        <c:axId val="172619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13920"/>
        <c:axId val="172620976"/>
      </c:lineChart>
      <c:catAx>
        <c:axId val="17261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9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1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9408"/>
        <c:crosses val="autoZero"/>
        <c:crossBetween val="between"/>
      </c:valAx>
      <c:catAx>
        <c:axId val="172613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20976"/>
        <c:crosses val="autoZero"/>
        <c:auto val="0"/>
        <c:lblAlgn val="ctr"/>
        <c:lblOffset val="100"/>
        <c:noMultiLvlLbl val="0"/>
      </c:catAx>
      <c:valAx>
        <c:axId val="172620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1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4312"/>
        <c:axId val="172616664"/>
      </c:barChart>
      <c:catAx>
        <c:axId val="17261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6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616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4704"/>
        <c:axId val="172617448"/>
      </c:barChart>
      <c:catAx>
        <c:axId val="17261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7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617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5488"/>
        <c:axId val="173170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66592"/>
        <c:axId val="173162280"/>
      </c:lineChart>
      <c:catAx>
        <c:axId val="17261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0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70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5488"/>
        <c:crosses val="autoZero"/>
        <c:crossBetween val="between"/>
      </c:valAx>
      <c:catAx>
        <c:axId val="17316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62280"/>
        <c:crosses val="autoZero"/>
        <c:auto val="0"/>
        <c:lblAlgn val="ctr"/>
        <c:lblOffset val="100"/>
        <c:noMultiLvlLbl val="0"/>
      </c:catAx>
      <c:valAx>
        <c:axId val="173162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66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58360"/>
        <c:axId val="173163848"/>
      </c:barChart>
      <c:catAx>
        <c:axId val="173158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3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63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58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63064"/>
        <c:axId val="173161496"/>
      </c:barChart>
      <c:catAx>
        <c:axId val="17316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1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161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3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64240"/>
        <c:axId val="173166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66200"/>
        <c:axId val="173168552"/>
      </c:lineChart>
      <c:catAx>
        <c:axId val="17316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6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166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4240"/>
        <c:crosses val="autoZero"/>
        <c:crossBetween val="between"/>
      </c:valAx>
      <c:catAx>
        <c:axId val="173166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68552"/>
        <c:crosses val="autoZero"/>
        <c:auto val="0"/>
        <c:lblAlgn val="ctr"/>
        <c:lblOffset val="100"/>
        <c:noMultiLvlLbl val="0"/>
      </c:catAx>
      <c:valAx>
        <c:axId val="173168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66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64632"/>
        <c:axId val="173165808"/>
      </c:barChart>
      <c:catAx>
        <c:axId val="173164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5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165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4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62672"/>
        <c:axId val="173159536"/>
      </c:barChart>
      <c:catAx>
        <c:axId val="17316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59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59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2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53024"/>
        <c:axId val="153951848"/>
      </c:barChart>
      <c:catAx>
        <c:axId val="153953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51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3951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53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60320"/>
        <c:axId val="173168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68160"/>
        <c:axId val="173169336"/>
      </c:lineChart>
      <c:catAx>
        <c:axId val="17316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89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168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0320"/>
        <c:crosses val="autoZero"/>
        <c:crossBetween val="between"/>
      </c:valAx>
      <c:catAx>
        <c:axId val="17316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69336"/>
        <c:crosses val="autoZero"/>
        <c:auto val="0"/>
        <c:lblAlgn val="ctr"/>
        <c:lblOffset val="100"/>
        <c:noMultiLvlLbl val="0"/>
      </c:catAx>
      <c:valAx>
        <c:axId val="173169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6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70512"/>
        <c:axId val="173158752"/>
      </c:barChart>
      <c:catAx>
        <c:axId val="17317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58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158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65416"/>
        <c:axId val="173165024"/>
      </c:barChart>
      <c:catAx>
        <c:axId val="173165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50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65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65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72080"/>
        <c:axId val="173172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74040"/>
        <c:axId val="173170904"/>
      </c:lineChart>
      <c:catAx>
        <c:axId val="17317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2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72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2080"/>
        <c:crosses val="autoZero"/>
        <c:crossBetween val="between"/>
      </c:valAx>
      <c:catAx>
        <c:axId val="173174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70904"/>
        <c:crosses val="autoZero"/>
        <c:auto val="0"/>
        <c:lblAlgn val="ctr"/>
        <c:lblOffset val="100"/>
        <c:noMultiLvlLbl val="0"/>
      </c:catAx>
      <c:valAx>
        <c:axId val="173170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74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73256"/>
        <c:axId val="173171688"/>
      </c:barChart>
      <c:catAx>
        <c:axId val="17317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1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71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73648"/>
        <c:axId val="173848840"/>
      </c:barChart>
      <c:catAx>
        <c:axId val="17317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84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7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9232"/>
        <c:axId val="173849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46880"/>
        <c:axId val="173847272"/>
      </c:lineChart>
      <c:catAx>
        <c:axId val="17384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9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49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9232"/>
        <c:crosses val="autoZero"/>
        <c:crossBetween val="between"/>
      </c:valAx>
      <c:catAx>
        <c:axId val="17384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47272"/>
        <c:crosses val="autoZero"/>
        <c:auto val="0"/>
        <c:lblAlgn val="ctr"/>
        <c:lblOffset val="100"/>
        <c:noMultiLvlLbl val="0"/>
      </c:catAx>
      <c:valAx>
        <c:axId val="173847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46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8056"/>
        <c:axId val="173848448"/>
      </c:barChart>
      <c:catAx>
        <c:axId val="173848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8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48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8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6488"/>
        <c:axId val="173845704"/>
      </c:barChart>
      <c:catAx>
        <c:axId val="173846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5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45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6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2176"/>
        <c:axId val="17383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34728"/>
        <c:axId val="173838648"/>
      </c:lineChart>
      <c:catAx>
        <c:axId val="17384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34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3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2176"/>
        <c:crosses val="autoZero"/>
        <c:crossBetween val="between"/>
      </c:valAx>
      <c:catAx>
        <c:axId val="173834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38648"/>
        <c:crosses val="autoZero"/>
        <c:auto val="0"/>
        <c:lblAlgn val="ctr"/>
        <c:lblOffset val="100"/>
        <c:noMultiLvlLbl val="0"/>
      </c:catAx>
      <c:valAx>
        <c:axId val="173838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34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48320"/>
        <c:axId val="154668408"/>
      </c:barChart>
      <c:catAx>
        <c:axId val="15394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8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668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94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39040"/>
        <c:axId val="173843352"/>
      </c:barChart>
      <c:catAx>
        <c:axId val="1738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3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43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3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37080"/>
        <c:axId val="173836296"/>
      </c:barChart>
      <c:catAx>
        <c:axId val="17383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3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3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3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2568"/>
        <c:axId val="173843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39824"/>
        <c:axId val="173836688"/>
      </c:lineChart>
      <c:catAx>
        <c:axId val="173842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3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43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2568"/>
        <c:crosses val="autoZero"/>
        <c:crossBetween val="between"/>
      </c:valAx>
      <c:catAx>
        <c:axId val="17383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36688"/>
        <c:crosses val="autoZero"/>
        <c:auto val="0"/>
        <c:lblAlgn val="ctr"/>
        <c:lblOffset val="100"/>
        <c:noMultiLvlLbl val="0"/>
      </c:catAx>
      <c:valAx>
        <c:axId val="17383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39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5312"/>
        <c:axId val="173841784"/>
      </c:barChart>
      <c:catAx>
        <c:axId val="17384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1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41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5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4920"/>
        <c:axId val="173835904"/>
      </c:barChart>
      <c:catAx>
        <c:axId val="1738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35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3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4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1392"/>
        <c:axId val="17383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46096"/>
        <c:axId val="173840216"/>
      </c:lineChart>
      <c:catAx>
        <c:axId val="17384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3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3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1392"/>
        <c:crosses val="autoZero"/>
        <c:crossBetween val="between"/>
      </c:valAx>
      <c:catAx>
        <c:axId val="17384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40216"/>
        <c:crosses val="autoZero"/>
        <c:auto val="0"/>
        <c:lblAlgn val="ctr"/>
        <c:lblOffset val="100"/>
        <c:noMultiLvlLbl val="0"/>
      </c:catAx>
      <c:valAx>
        <c:axId val="173840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4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40608"/>
        <c:axId val="174583832"/>
      </c:barChart>
      <c:catAx>
        <c:axId val="17384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3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583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40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71680"/>
        <c:axId val="174575208"/>
      </c:barChart>
      <c:catAx>
        <c:axId val="17457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5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75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83440"/>
        <c:axId val="174582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74816"/>
        <c:axId val="174576776"/>
      </c:lineChart>
      <c:catAx>
        <c:axId val="17458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2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8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3440"/>
        <c:crosses val="autoZero"/>
        <c:crossBetween val="between"/>
      </c:valAx>
      <c:catAx>
        <c:axId val="174574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576776"/>
        <c:crosses val="autoZero"/>
        <c:auto val="0"/>
        <c:lblAlgn val="ctr"/>
        <c:lblOffset val="100"/>
        <c:noMultiLvlLbl val="0"/>
      </c:catAx>
      <c:valAx>
        <c:axId val="174576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57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81088"/>
        <c:axId val="174579912"/>
      </c:barChart>
      <c:catAx>
        <c:axId val="17458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9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79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664096"/>
        <c:axId val="154662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7624"/>
        <c:axId val="154664880"/>
      </c:lineChart>
      <c:catAx>
        <c:axId val="15466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2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662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4096"/>
        <c:crosses val="autoZero"/>
        <c:crossBetween val="between"/>
      </c:valAx>
      <c:catAx>
        <c:axId val="154667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664880"/>
        <c:crosses val="autoZero"/>
        <c:auto val="0"/>
        <c:lblAlgn val="ctr"/>
        <c:lblOffset val="100"/>
        <c:noMultiLvlLbl val="0"/>
      </c:catAx>
      <c:valAx>
        <c:axId val="154664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667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75992"/>
        <c:axId val="174573248"/>
      </c:barChart>
      <c:catAx>
        <c:axId val="174575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573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5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81872"/>
        <c:axId val="174580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73640"/>
        <c:axId val="174572072"/>
      </c:lineChart>
      <c:catAx>
        <c:axId val="17458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03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580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1872"/>
        <c:crosses val="autoZero"/>
        <c:crossBetween val="between"/>
      </c:valAx>
      <c:catAx>
        <c:axId val="174573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572072"/>
        <c:crosses val="autoZero"/>
        <c:auto val="0"/>
        <c:lblAlgn val="ctr"/>
        <c:lblOffset val="100"/>
        <c:noMultiLvlLbl val="0"/>
      </c:catAx>
      <c:valAx>
        <c:axId val="174572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573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77168"/>
        <c:axId val="174580696"/>
      </c:barChart>
      <c:catAx>
        <c:axId val="174577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80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580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7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77560"/>
        <c:axId val="174572464"/>
      </c:barChart>
      <c:catAx>
        <c:axId val="174577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2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72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7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79128"/>
        <c:axId val="174579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81480"/>
        <c:axId val="174582656"/>
      </c:lineChart>
      <c:catAx>
        <c:axId val="174579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9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79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79128"/>
        <c:crosses val="autoZero"/>
        <c:crossBetween val="between"/>
      </c:valAx>
      <c:catAx>
        <c:axId val="174581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582656"/>
        <c:crosses val="autoZero"/>
        <c:auto val="0"/>
        <c:lblAlgn val="ctr"/>
        <c:lblOffset val="100"/>
        <c:noMultiLvlLbl val="0"/>
      </c:catAx>
      <c:valAx>
        <c:axId val="174582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581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668016"/>
        <c:axId val="154668800"/>
      </c:barChart>
      <c:catAx>
        <c:axId val="15466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8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668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8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663704"/>
        <c:axId val="154664488"/>
      </c:barChart>
      <c:catAx>
        <c:axId val="154663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4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664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663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320</xdr:row>
      <xdr:rowOff>0</xdr:rowOff>
    </xdr:from>
    <xdr:to>
      <xdr:col>4</xdr:col>
      <xdr:colOff>0</xdr:colOff>
      <xdr:row>320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26"/>
  <sheetViews>
    <sheetView tabSelected="1" zoomScale="70" zoomScaleNormal="70" zoomScaleSheetLayoutView="100" workbookViewId="0">
      <pane xSplit="8" ySplit="8" topLeftCell="I189" activePane="bottomRight" state="frozen"/>
      <selection pane="topRight" activeCell="I1" sqref="I1"/>
      <selection pane="bottomLeft" activeCell="A12" sqref="A12"/>
      <selection pane="bottomRight" activeCell="U193" sqref="U193"/>
    </sheetView>
  </sheetViews>
  <sheetFormatPr defaultRowHeight="15.75" customHeight="1" x14ac:dyDescent="0.2"/>
  <cols>
    <col min="1" max="1" width="4.28515625" style="15" customWidth="1"/>
    <col min="2" max="2" width="6.5703125" style="15" customWidth="1"/>
    <col min="3" max="3" width="5.28515625" style="15" customWidth="1"/>
    <col min="4" max="4" width="18.7109375" style="92" customWidth="1"/>
    <col min="5" max="5" width="8.85546875" style="81" customWidth="1"/>
    <col min="6" max="6" width="12.85546875" style="143" customWidth="1"/>
    <col min="7" max="7" width="13" style="104" customWidth="1"/>
    <col min="8" max="8" width="12.7109375" style="101" customWidth="1"/>
    <col min="9" max="9" width="12.28515625" style="101" customWidth="1"/>
    <col min="10" max="10" width="12.5703125" style="101" customWidth="1"/>
    <col min="11" max="11" width="10.5703125" style="144" customWidth="1"/>
    <col min="12" max="12" width="11.5703125" style="144" customWidth="1"/>
    <col min="13" max="15" width="9.85546875" style="101" customWidth="1"/>
    <col min="16" max="16" width="12" style="16" customWidth="1"/>
    <col min="17" max="17" width="12" style="145" customWidth="1"/>
    <col min="18" max="18" width="11" style="101" customWidth="1"/>
    <col min="19" max="19" width="7.140625" style="101" customWidth="1"/>
    <col min="20" max="20" width="8.5703125" style="101" customWidth="1"/>
    <col min="21" max="21" width="11.7109375" customWidth="1"/>
    <col min="22" max="22" width="8.5703125" customWidth="1"/>
  </cols>
  <sheetData>
    <row r="1" spans="1:88" s="8" customFormat="1" ht="15.75" customHeight="1" x14ac:dyDescent="0.2">
      <c r="A1" s="190"/>
      <c r="B1" s="190"/>
      <c r="C1" s="190"/>
      <c r="D1" s="190"/>
      <c r="E1" s="190"/>
      <c r="F1" s="190"/>
      <c r="G1" s="190"/>
      <c r="H1" s="102"/>
      <c r="I1" s="127"/>
      <c r="J1" s="128"/>
      <c r="K1" s="127"/>
      <c r="L1" s="102"/>
      <c r="M1" s="129"/>
      <c r="N1" s="130"/>
      <c r="O1" s="130"/>
      <c r="P1" s="70"/>
      <c r="Q1" s="131"/>
      <c r="R1" s="102"/>
      <c r="S1" s="129" t="s">
        <v>126</v>
      </c>
      <c r="T1" s="118"/>
      <c r="U1" s="100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8" s="4" customFormat="1" ht="15.75" customHeight="1" x14ac:dyDescent="0.2">
      <c r="A2" s="69"/>
      <c r="B2" s="69"/>
      <c r="C2" s="105"/>
      <c r="D2" s="91"/>
      <c r="E2" s="69"/>
      <c r="F2" s="103"/>
      <c r="G2" s="103"/>
      <c r="H2" s="103"/>
      <c r="I2" s="132"/>
      <c r="J2" s="133"/>
      <c r="K2" s="128"/>
      <c r="L2" s="130"/>
      <c r="M2" s="134"/>
      <c r="N2" s="135"/>
      <c r="O2" s="135"/>
      <c r="P2" s="70"/>
      <c r="Q2" s="131"/>
      <c r="R2" s="120"/>
      <c r="S2" s="134" t="s">
        <v>48</v>
      </c>
      <c r="T2" s="118"/>
      <c r="U2" s="100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8" s="4" customFormat="1" ht="15.75" customHeight="1" x14ac:dyDescent="0.2">
      <c r="A3" s="69"/>
      <c r="B3" s="69"/>
      <c r="C3" s="105"/>
      <c r="D3" s="91"/>
      <c r="E3" s="69"/>
      <c r="F3" s="103"/>
      <c r="G3" s="103"/>
      <c r="H3" s="103"/>
      <c r="I3" s="132"/>
      <c r="J3" s="133"/>
      <c r="K3" s="128"/>
      <c r="L3" s="130"/>
      <c r="M3" s="136"/>
      <c r="N3" s="135"/>
      <c r="O3" s="135"/>
      <c r="P3" s="70"/>
      <c r="Q3" s="131"/>
      <c r="R3" s="120"/>
      <c r="S3" s="137" t="s">
        <v>99</v>
      </c>
      <c r="T3" s="119"/>
      <c r="U3" s="6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8" s="6" customFormat="1" ht="19.5" customHeight="1" x14ac:dyDescent="0.2">
      <c r="A4" s="195" t="s">
        <v>25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70"/>
      <c r="Q4" s="131"/>
      <c r="R4" s="120"/>
      <c r="S4" s="120"/>
      <c r="T4" s="120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8" s="6" customFormat="1" ht="15.75" customHeight="1" thickBot="1" x14ac:dyDescent="0.25">
      <c r="A5" s="194" t="s">
        <v>15</v>
      </c>
      <c r="B5" s="194" t="s">
        <v>16</v>
      </c>
      <c r="C5" s="196" t="s">
        <v>18</v>
      </c>
      <c r="D5" s="203" t="s">
        <v>24</v>
      </c>
      <c r="E5" s="211" t="s">
        <v>49</v>
      </c>
      <c r="F5" s="183" t="s">
        <v>28</v>
      </c>
      <c r="G5" s="197" t="s">
        <v>27</v>
      </c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8" s="10" customFormat="1" ht="15.75" customHeight="1" thickTop="1" x14ac:dyDescent="0.2">
      <c r="A6" s="194"/>
      <c r="B6" s="194"/>
      <c r="C6" s="196"/>
      <c r="D6" s="204"/>
      <c r="E6" s="212"/>
      <c r="F6" s="184"/>
      <c r="G6" s="191" t="s">
        <v>26</v>
      </c>
      <c r="H6" s="200" t="s">
        <v>27</v>
      </c>
      <c r="I6" s="201"/>
      <c r="J6" s="201"/>
      <c r="K6" s="201"/>
      <c r="L6" s="201"/>
      <c r="M6" s="201"/>
      <c r="N6" s="201"/>
      <c r="O6" s="206"/>
      <c r="P6" s="191" t="s">
        <v>30</v>
      </c>
      <c r="Q6" s="200" t="s">
        <v>27</v>
      </c>
      <c r="R6" s="201"/>
      <c r="S6" s="201"/>
      <c r="T6" s="202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8" s="10" customFormat="1" ht="15.75" customHeight="1" x14ac:dyDescent="0.2">
      <c r="A7" s="194"/>
      <c r="B7" s="194"/>
      <c r="C7" s="196"/>
      <c r="D7" s="204"/>
      <c r="E7" s="212"/>
      <c r="F7" s="184"/>
      <c r="G7" s="192"/>
      <c r="H7" s="188" t="s">
        <v>50</v>
      </c>
      <c r="I7" s="209" t="s">
        <v>14</v>
      </c>
      <c r="J7" s="210"/>
      <c r="K7" s="188" t="s">
        <v>34</v>
      </c>
      <c r="L7" s="188" t="s">
        <v>47</v>
      </c>
      <c r="M7" s="188" t="s">
        <v>32</v>
      </c>
      <c r="N7" s="188" t="s">
        <v>53</v>
      </c>
      <c r="O7" s="207" t="s">
        <v>35</v>
      </c>
      <c r="P7" s="192"/>
      <c r="Q7" s="188" t="s">
        <v>51</v>
      </c>
      <c r="R7" s="138" t="s">
        <v>29</v>
      </c>
      <c r="S7" s="186" t="s">
        <v>56</v>
      </c>
      <c r="T7" s="214" t="s">
        <v>57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8" s="68" customFormat="1" ht="111" customHeight="1" x14ac:dyDescent="0.2">
      <c r="A8" s="194"/>
      <c r="B8" s="194"/>
      <c r="C8" s="196"/>
      <c r="D8" s="205"/>
      <c r="E8" s="213"/>
      <c r="F8" s="185"/>
      <c r="G8" s="193"/>
      <c r="H8" s="189"/>
      <c r="I8" s="138" t="s">
        <v>31</v>
      </c>
      <c r="J8" s="138" t="s">
        <v>33</v>
      </c>
      <c r="K8" s="189"/>
      <c r="L8" s="189"/>
      <c r="M8" s="189"/>
      <c r="N8" s="189"/>
      <c r="O8" s="208"/>
      <c r="P8" s="193"/>
      <c r="Q8" s="189"/>
      <c r="R8" s="138" t="s">
        <v>36</v>
      </c>
      <c r="S8" s="187"/>
      <c r="T8" s="215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8" s="7" customFormat="1" ht="14.25" customHeight="1" x14ac:dyDescent="0.2">
      <c r="A9" s="82">
        <v>1</v>
      </c>
      <c r="B9" s="82">
        <f t="shared" ref="B9:S9" si="0">A9+1</f>
        <v>2</v>
      </c>
      <c r="C9" s="82">
        <f t="shared" si="0"/>
        <v>3</v>
      </c>
      <c r="D9" s="22">
        <f t="shared" si="0"/>
        <v>4</v>
      </c>
      <c r="E9" s="23">
        <f t="shared" si="0"/>
        <v>5</v>
      </c>
      <c r="F9" s="23">
        <f t="shared" si="0"/>
        <v>6</v>
      </c>
      <c r="G9" s="73">
        <f t="shared" si="0"/>
        <v>7</v>
      </c>
      <c r="H9" s="24">
        <f t="shared" si="0"/>
        <v>8</v>
      </c>
      <c r="I9" s="24">
        <f t="shared" si="0"/>
        <v>9</v>
      </c>
      <c r="J9" s="24">
        <f t="shared" si="0"/>
        <v>10</v>
      </c>
      <c r="K9" s="24">
        <f t="shared" si="0"/>
        <v>11</v>
      </c>
      <c r="L9" s="24">
        <f t="shared" si="0"/>
        <v>12</v>
      </c>
      <c r="M9" s="24">
        <f t="shared" si="0"/>
        <v>13</v>
      </c>
      <c r="N9" s="24">
        <f t="shared" si="0"/>
        <v>14</v>
      </c>
      <c r="O9" s="25">
        <f t="shared" si="0"/>
        <v>15</v>
      </c>
      <c r="P9" s="26">
        <f t="shared" si="0"/>
        <v>16</v>
      </c>
      <c r="Q9" s="24">
        <f t="shared" si="0"/>
        <v>17</v>
      </c>
      <c r="R9" s="24">
        <f t="shared" si="0"/>
        <v>18</v>
      </c>
      <c r="S9" s="24">
        <f t="shared" si="0"/>
        <v>19</v>
      </c>
      <c r="T9" s="121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8" s="2" customFormat="1" ht="16.5" customHeight="1" x14ac:dyDescent="0.2">
      <c r="A10" s="51">
        <v>500</v>
      </c>
      <c r="B10" s="51"/>
      <c r="C10" s="106"/>
      <c r="D10" s="88" t="s">
        <v>11</v>
      </c>
      <c r="E10" s="74" t="s">
        <v>41</v>
      </c>
      <c r="F10" s="64">
        <f>G10+P10</f>
        <v>455950</v>
      </c>
      <c r="G10" s="29">
        <f>H10+K10+L10+M10</f>
        <v>375950</v>
      </c>
      <c r="H10" s="30">
        <f>SUM(I10:J10)</f>
        <v>371950</v>
      </c>
      <c r="I10" s="30">
        <f t="shared" ref="I10:L12" si="1">I14</f>
        <v>96480</v>
      </c>
      <c r="J10" s="30">
        <f t="shared" si="1"/>
        <v>275470</v>
      </c>
      <c r="K10" s="30"/>
      <c r="L10" s="30">
        <f t="shared" si="1"/>
        <v>4000</v>
      </c>
      <c r="M10" s="30"/>
      <c r="N10" s="52"/>
      <c r="O10" s="53"/>
      <c r="P10" s="29">
        <f>Q10+S10+T10</f>
        <v>80000</v>
      </c>
      <c r="Q10" s="30">
        <f>Q14</f>
        <v>80000</v>
      </c>
      <c r="R10" s="52"/>
      <c r="S10" s="52"/>
      <c r="T10" s="3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</row>
    <row r="11" spans="1:88" s="18" customFormat="1" ht="16.5" customHeight="1" x14ac:dyDescent="0.2">
      <c r="A11" s="27"/>
      <c r="B11" s="27"/>
      <c r="C11" s="71"/>
      <c r="D11" s="89"/>
      <c r="E11" s="74" t="s">
        <v>42</v>
      </c>
      <c r="F11" s="28"/>
      <c r="G11" s="31"/>
      <c r="H11" s="32"/>
      <c r="I11" s="32"/>
      <c r="J11" s="32"/>
      <c r="K11" s="32"/>
      <c r="L11" s="32"/>
      <c r="M11" s="32"/>
      <c r="N11" s="54"/>
      <c r="O11" s="55"/>
      <c r="P11" s="31"/>
      <c r="Q11" s="32"/>
      <c r="R11" s="54"/>
      <c r="S11" s="54"/>
      <c r="T11" s="32"/>
      <c r="U11" s="19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 s="19"/>
      <c r="CH11" s="19"/>
      <c r="CI11" s="19"/>
      <c r="CJ11" s="19"/>
    </row>
    <row r="12" spans="1:88" s="18" customFormat="1" ht="16.5" customHeight="1" x14ac:dyDescent="0.2">
      <c r="A12" s="27"/>
      <c r="B12" s="27"/>
      <c r="C12" s="71"/>
      <c r="D12" s="89"/>
      <c r="E12" s="74" t="s">
        <v>43</v>
      </c>
      <c r="F12" s="28">
        <f>G12+P12</f>
        <v>80000</v>
      </c>
      <c r="G12" s="31">
        <f>H12+K12+L12+M12</f>
        <v>80000</v>
      </c>
      <c r="H12" s="32">
        <f>SUM(I12:J12)</f>
        <v>80000</v>
      </c>
      <c r="I12" s="32"/>
      <c r="J12" s="32">
        <f t="shared" si="1"/>
        <v>80000</v>
      </c>
      <c r="K12" s="32"/>
      <c r="L12" s="32"/>
      <c r="M12" s="32"/>
      <c r="N12" s="54"/>
      <c r="O12" s="55"/>
      <c r="P12" s="31"/>
      <c r="Q12" s="32"/>
      <c r="R12" s="54"/>
      <c r="S12" s="54"/>
      <c r="T12" s="32"/>
      <c r="U12" s="19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 s="19"/>
      <c r="CH12" s="19"/>
      <c r="CI12" s="19"/>
      <c r="CJ12" s="19"/>
    </row>
    <row r="13" spans="1:88" s="1" customFormat="1" ht="16.5" customHeight="1" x14ac:dyDescent="0.2">
      <c r="A13" s="71"/>
      <c r="B13" s="71"/>
      <c r="C13" s="33"/>
      <c r="D13" s="90"/>
      <c r="E13" s="75" t="s">
        <v>44</v>
      </c>
      <c r="F13" s="34">
        <f>F10-F11+F12</f>
        <v>535950</v>
      </c>
      <c r="G13" s="94">
        <f>G10-G11+G12</f>
        <v>455950</v>
      </c>
      <c r="H13" s="34">
        <f t="shared" ref="H13:Q13" si="2">H10-H11+H12</f>
        <v>451950</v>
      </c>
      <c r="I13" s="34">
        <f t="shared" si="2"/>
        <v>96480</v>
      </c>
      <c r="J13" s="34">
        <f t="shared" si="2"/>
        <v>355470</v>
      </c>
      <c r="K13" s="34"/>
      <c r="L13" s="34">
        <f t="shared" si="2"/>
        <v>4000</v>
      </c>
      <c r="M13" s="34"/>
      <c r="N13" s="34"/>
      <c r="O13" s="36"/>
      <c r="P13" s="35">
        <f t="shared" si="2"/>
        <v>80000</v>
      </c>
      <c r="Q13" s="34">
        <f t="shared" si="2"/>
        <v>80000</v>
      </c>
      <c r="R13" s="34"/>
      <c r="S13" s="83"/>
      <c r="T13" s="8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8" s="3" customFormat="1" ht="16.5" customHeight="1" x14ac:dyDescent="0.2">
      <c r="A14" s="40"/>
      <c r="B14" s="49">
        <v>50095</v>
      </c>
      <c r="C14" s="50"/>
      <c r="D14" s="167" t="s">
        <v>1</v>
      </c>
      <c r="E14" s="76" t="s">
        <v>41</v>
      </c>
      <c r="F14" s="37">
        <f>G14+P14</f>
        <v>455950</v>
      </c>
      <c r="G14" s="38">
        <f>H14+K14+L14+M14</f>
        <v>375950</v>
      </c>
      <c r="H14" s="39">
        <f>SUM(I14:J14)</f>
        <v>371950</v>
      </c>
      <c r="I14" s="39">
        <v>96480</v>
      </c>
      <c r="J14" s="39">
        <v>275470</v>
      </c>
      <c r="K14" s="39"/>
      <c r="L14" s="39">
        <v>4000</v>
      </c>
      <c r="M14" s="39"/>
      <c r="N14" s="39"/>
      <c r="O14" s="62"/>
      <c r="P14" s="38">
        <f>Q14+S14+T14</f>
        <v>80000</v>
      </c>
      <c r="Q14" s="39">
        <v>80000</v>
      </c>
      <c r="R14" s="56"/>
      <c r="S14" s="117"/>
      <c r="T14" s="39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1:88" s="17" customFormat="1" ht="16.5" customHeight="1" x14ac:dyDescent="0.2">
      <c r="A15" s="40"/>
      <c r="B15" s="40"/>
      <c r="C15" s="48"/>
      <c r="D15" s="168"/>
      <c r="E15" s="76" t="s">
        <v>42</v>
      </c>
      <c r="F15" s="41"/>
      <c r="G15" s="42"/>
      <c r="H15" s="43"/>
      <c r="I15" s="43"/>
      <c r="J15" s="43"/>
      <c r="K15" s="43"/>
      <c r="L15" s="43"/>
      <c r="M15" s="43"/>
      <c r="N15" s="43"/>
      <c r="O15" s="58"/>
      <c r="P15" s="42"/>
      <c r="Q15" s="43"/>
      <c r="R15" s="117"/>
      <c r="S15" s="117"/>
      <c r="T15" s="43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8" s="17" customFormat="1" ht="16.5" customHeight="1" x14ac:dyDescent="0.2">
      <c r="A16" s="40"/>
      <c r="B16" s="40"/>
      <c r="C16" s="48"/>
      <c r="D16" s="168"/>
      <c r="E16" s="76" t="s">
        <v>43</v>
      </c>
      <c r="F16" s="41">
        <f>G16+P16</f>
        <v>80000</v>
      </c>
      <c r="G16" s="42">
        <f>H16+K16+L16+M16</f>
        <v>80000</v>
      </c>
      <c r="H16" s="43">
        <f>SUM(I16:J16)</f>
        <v>80000</v>
      </c>
      <c r="I16" s="43"/>
      <c r="J16" s="43">
        <f>J20</f>
        <v>80000</v>
      </c>
      <c r="K16" s="43"/>
      <c r="L16" s="43"/>
      <c r="M16" s="43"/>
      <c r="N16" s="43"/>
      <c r="O16" s="58"/>
      <c r="P16" s="42"/>
      <c r="Q16" s="43"/>
      <c r="R16" s="117"/>
      <c r="S16" s="117"/>
      <c r="T16" s="43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21" customFormat="1" ht="16.5" customHeight="1" x14ac:dyDescent="0.2">
      <c r="A17" s="72"/>
      <c r="B17" s="72"/>
      <c r="C17" s="44"/>
      <c r="D17" s="169"/>
      <c r="E17" s="77" t="s">
        <v>44</v>
      </c>
      <c r="F17" s="45">
        <f t="shared" ref="F17:Q17" si="3">F14-F15+F16</f>
        <v>535950</v>
      </c>
      <c r="G17" s="46">
        <f t="shared" si="3"/>
        <v>455950</v>
      </c>
      <c r="H17" s="45">
        <f t="shared" si="3"/>
        <v>451950</v>
      </c>
      <c r="I17" s="45">
        <f t="shared" si="3"/>
        <v>96480</v>
      </c>
      <c r="J17" s="45">
        <f t="shared" si="3"/>
        <v>355470</v>
      </c>
      <c r="K17" s="45"/>
      <c r="L17" s="45">
        <f t="shared" si="3"/>
        <v>4000</v>
      </c>
      <c r="M17" s="45"/>
      <c r="N17" s="45"/>
      <c r="O17" s="47"/>
      <c r="P17" s="46">
        <f t="shared" si="3"/>
        <v>80000</v>
      </c>
      <c r="Q17" s="45">
        <f t="shared" si="3"/>
        <v>80000</v>
      </c>
      <c r="R17" s="45"/>
      <c r="S17" s="63"/>
      <c r="T17" s="63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9" customFormat="1" ht="16.5" customHeight="1" x14ac:dyDescent="0.2">
      <c r="A18" s="48"/>
      <c r="B18" s="48"/>
      <c r="C18" s="50">
        <v>4300</v>
      </c>
      <c r="D18" s="162" t="s">
        <v>22</v>
      </c>
      <c r="E18" s="76" t="s">
        <v>41</v>
      </c>
      <c r="F18" s="37">
        <f>G18+P18</f>
        <v>145000</v>
      </c>
      <c r="G18" s="38">
        <f>H18+K18+L18+M18</f>
        <v>145000</v>
      </c>
      <c r="H18" s="39">
        <f>SUM(I18:J18)</f>
        <v>145000</v>
      </c>
      <c r="I18" s="39"/>
      <c r="J18" s="39">
        <v>145000</v>
      </c>
      <c r="K18" s="39"/>
      <c r="L18" s="39"/>
      <c r="M18" s="39"/>
      <c r="N18" s="39"/>
      <c r="O18" s="62"/>
      <c r="P18" s="38"/>
      <c r="Q18" s="39"/>
      <c r="R18" s="39"/>
      <c r="S18" s="39"/>
      <c r="T18" s="39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7" customFormat="1" ht="16.5" customHeight="1" x14ac:dyDescent="0.2">
      <c r="A19" s="40"/>
      <c r="B19" s="40"/>
      <c r="C19" s="48"/>
      <c r="D19" s="163"/>
      <c r="E19" s="76" t="s">
        <v>42</v>
      </c>
      <c r="F19" s="41"/>
      <c r="G19" s="42"/>
      <c r="H19" s="43"/>
      <c r="I19" s="43"/>
      <c r="J19" s="43"/>
      <c r="K19" s="43"/>
      <c r="L19" s="43"/>
      <c r="M19" s="43"/>
      <c r="N19" s="43"/>
      <c r="O19" s="58"/>
      <c r="P19" s="42"/>
      <c r="Q19" s="43"/>
      <c r="R19" s="43"/>
      <c r="S19" s="43"/>
      <c r="T19" s="43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7" customFormat="1" ht="16.5" customHeight="1" x14ac:dyDescent="0.2">
      <c r="A20" s="40"/>
      <c r="B20" s="40"/>
      <c r="C20" s="48"/>
      <c r="D20" s="163"/>
      <c r="E20" s="76" t="s">
        <v>43</v>
      </c>
      <c r="F20" s="41">
        <f>G20+P20</f>
        <v>80000</v>
      </c>
      <c r="G20" s="42">
        <f>H20+K20+L20+M20</f>
        <v>80000</v>
      </c>
      <c r="H20" s="43">
        <f>SUM(I20:J20)</f>
        <v>80000</v>
      </c>
      <c r="I20" s="43"/>
      <c r="J20" s="43">
        <v>80000</v>
      </c>
      <c r="K20" s="43"/>
      <c r="L20" s="43"/>
      <c r="M20" s="43"/>
      <c r="N20" s="43"/>
      <c r="O20" s="58"/>
      <c r="P20" s="42"/>
      <c r="Q20" s="43"/>
      <c r="R20" s="43"/>
      <c r="S20" s="43"/>
      <c r="T20" s="43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21" customFormat="1" ht="16.5" customHeight="1" x14ac:dyDescent="0.2">
      <c r="A21" s="72"/>
      <c r="B21" s="72"/>
      <c r="C21" s="44"/>
      <c r="D21" s="164"/>
      <c r="E21" s="77" t="s">
        <v>44</v>
      </c>
      <c r="F21" s="45">
        <f>F18-F19+F20</f>
        <v>225000</v>
      </c>
      <c r="G21" s="46">
        <f>G18-G19+G20</f>
        <v>225000</v>
      </c>
      <c r="H21" s="45">
        <f>H18-H19+H20</f>
        <v>225000</v>
      </c>
      <c r="I21" s="45"/>
      <c r="J21" s="45">
        <f>J18-J19+J20</f>
        <v>225000</v>
      </c>
      <c r="K21" s="45"/>
      <c r="L21" s="45"/>
      <c r="M21" s="45"/>
      <c r="N21" s="45"/>
      <c r="O21" s="47"/>
      <c r="P21" s="46"/>
      <c r="Q21" s="45"/>
      <c r="R21" s="45"/>
      <c r="S21" s="63"/>
      <c r="T21" s="63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16" customFormat="1" ht="16.5" customHeight="1" x14ac:dyDescent="0.2">
      <c r="A22" s="93"/>
      <c r="B22" s="93"/>
      <c r="C22" s="170" t="s">
        <v>46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2"/>
    </row>
    <row r="23" spans="1:84" s="116" customFormat="1" ht="16.5" customHeight="1" x14ac:dyDescent="0.2">
      <c r="A23" s="93"/>
      <c r="B23" s="40"/>
      <c r="C23" s="159" t="s">
        <v>92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</row>
    <row r="24" spans="1:84" s="116" customFormat="1" ht="29.1" customHeight="1" x14ac:dyDescent="0.2">
      <c r="A24" s="93"/>
      <c r="B24" s="40"/>
      <c r="C24" s="156" t="s">
        <v>107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</row>
    <row r="25" spans="1:84" s="2" customFormat="1" ht="16.5" customHeight="1" x14ac:dyDescent="0.2">
      <c r="A25" s="51">
        <v>600</v>
      </c>
      <c r="B25" s="51"/>
      <c r="C25" s="106"/>
      <c r="D25" s="179" t="s">
        <v>3</v>
      </c>
      <c r="E25" s="74" t="s">
        <v>41</v>
      </c>
      <c r="F25" s="64">
        <f>G25+P25</f>
        <v>10090906.35</v>
      </c>
      <c r="G25" s="29">
        <f>H25+K25+L25+M25</f>
        <v>2164089</v>
      </c>
      <c r="H25" s="30">
        <f>SUM(I25:J25)</f>
        <v>2164089</v>
      </c>
      <c r="I25" s="32"/>
      <c r="J25" s="32">
        <v>2164089</v>
      </c>
      <c r="K25" s="32"/>
      <c r="L25" s="52"/>
      <c r="M25" s="32"/>
      <c r="N25" s="52"/>
      <c r="O25" s="53"/>
      <c r="P25" s="29">
        <f>Q25+S25+T25</f>
        <v>7926817.3499999996</v>
      </c>
      <c r="Q25" s="30">
        <v>7926817.3499999996</v>
      </c>
      <c r="R25" s="30">
        <v>4540387.6399999997</v>
      </c>
      <c r="S25" s="30"/>
      <c r="T25" s="30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7" customFormat="1" ht="16.5" customHeight="1" x14ac:dyDescent="0.2">
      <c r="A26" s="27"/>
      <c r="B26" s="27"/>
      <c r="C26" s="71"/>
      <c r="D26" s="165"/>
      <c r="E26" s="74" t="s">
        <v>42</v>
      </c>
      <c r="F26" s="28">
        <f>G26+P26</f>
        <v>44000</v>
      </c>
      <c r="G26" s="31"/>
      <c r="H26" s="32"/>
      <c r="I26" s="32"/>
      <c r="J26" s="32"/>
      <c r="K26" s="32"/>
      <c r="L26" s="32"/>
      <c r="M26" s="32"/>
      <c r="N26" s="32"/>
      <c r="O26" s="139"/>
      <c r="P26" s="31">
        <f>Q26+S26+T26</f>
        <v>44000</v>
      </c>
      <c r="Q26" s="32">
        <f>Q30</f>
        <v>44000</v>
      </c>
      <c r="R26" s="32"/>
      <c r="S26" s="32"/>
      <c r="T26" s="3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7" customFormat="1" ht="16.5" customHeight="1" x14ac:dyDescent="0.2">
      <c r="A27" s="27"/>
      <c r="B27" s="27"/>
      <c r="C27" s="71"/>
      <c r="D27" s="165"/>
      <c r="E27" s="74" t="s">
        <v>43</v>
      </c>
      <c r="F27" s="28">
        <f>G27+P27</f>
        <v>44000</v>
      </c>
      <c r="G27" s="31">
        <f>H27+K27+L27+M27</f>
        <v>44000</v>
      </c>
      <c r="H27" s="32">
        <f>SUM(I27:J27)</f>
        <v>44000</v>
      </c>
      <c r="I27" s="32"/>
      <c r="J27" s="32">
        <f>J31</f>
        <v>44000</v>
      </c>
      <c r="K27" s="32"/>
      <c r="L27" s="32"/>
      <c r="M27" s="32"/>
      <c r="N27" s="32"/>
      <c r="O27" s="139"/>
      <c r="P27" s="31"/>
      <c r="Q27" s="32"/>
      <c r="R27" s="32"/>
      <c r="S27" s="32"/>
      <c r="T27" s="32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" customFormat="1" ht="16.5" customHeight="1" x14ac:dyDescent="0.2">
      <c r="A28" s="71"/>
      <c r="B28" s="71"/>
      <c r="C28" s="33"/>
      <c r="D28" s="166"/>
      <c r="E28" s="75" t="s">
        <v>44</v>
      </c>
      <c r="F28" s="34">
        <f>F25-F26+F27</f>
        <v>10090906.35</v>
      </c>
      <c r="G28" s="94">
        <f>G25-G26+G27</f>
        <v>2208089</v>
      </c>
      <c r="H28" s="34">
        <f t="shared" ref="H28:R28" si="4">H25-H26+H27</f>
        <v>2208089</v>
      </c>
      <c r="I28" s="34"/>
      <c r="J28" s="34">
        <f t="shared" si="4"/>
        <v>2208089</v>
      </c>
      <c r="K28" s="34"/>
      <c r="L28" s="34"/>
      <c r="M28" s="34"/>
      <c r="N28" s="34"/>
      <c r="O28" s="36"/>
      <c r="P28" s="35">
        <f t="shared" si="4"/>
        <v>7882817.3499999996</v>
      </c>
      <c r="Q28" s="34">
        <f t="shared" si="4"/>
        <v>7882817.3499999996</v>
      </c>
      <c r="R28" s="34">
        <f t="shared" si="4"/>
        <v>4540387.6399999997</v>
      </c>
      <c r="S28" s="83"/>
      <c r="T28" s="83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9" customFormat="1" ht="16.5" customHeight="1" x14ac:dyDescent="0.2">
      <c r="A29" s="48"/>
      <c r="B29" s="49">
        <v>60016</v>
      </c>
      <c r="C29" s="50"/>
      <c r="D29" s="167" t="s">
        <v>0</v>
      </c>
      <c r="E29" s="76" t="s">
        <v>41</v>
      </c>
      <c r="F29" s="37">
        <f>G29+P29</f>
        <v>8600617.3499999996</v>
      </c>
      <c r="G29" s="38">
        <f>H29+K29+L29+M29</f>
        <v>763800</v>
      </c>
      <c r="H29" s="39">
        <f>SUM(I29:J29)</f>
        <v>763800</v>
      </c>
      <c r="I29" s="39"/>
      <c r="J29" s="39">
        <v>763800</v>
      </c>
      <c r="K29" s="39"/>
      <c r="L29" s="39"/>
      <c r="M29" s="39"/>
      <c r="N29" s="39"/>
      <c r="O29" s="57"/>
      <c r="P29" s="38">
        <f>Q29+S29+T29</f>
        <v>7836817.3499999996</v>
      </c>
      <c r="Q29" s="43">
        <v>7836817.3499999996</v>
      </c>
      <c r="R29" s="43">
        <v>4520387.6399999997</v>
      </c>
      <c r="S29" s="56"/>
      <c r="T29" s="43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7" customFormat="1" ht="16.5" customHeight="1" x14ac:dyDescent="0.2">
      <c r="A30" s="40"/>
      <c r="B30" s="40"/>
      <c r="C30" s="48"/>
      <c r="D30" s="168"/>
      <c r="E30" s="76" t="s">
        <v>42</v>
      </c>
      <c r="F30" s="41">
        <f>G30+P30</f>
        <v>44000</v>
      </c>
      <c r="G30" s="42"/>
      <c r="H30" s="43"/>
      <c r="I30" s="43"/>
      <c r="J30" s="43"/>
      <c r="K30" s="43"/>
      <c r="L30" s="43"/>
      <c r="M30" s="43"/>
      <c r="N30" s="43"/>
      <c r="O30" s="58"/>
      <c r="P30" s="42">
        <f>Q30+S30+T30</f>
        <v>44000</v>
      </c>
      <c r="Q30" s="43">
        <f>Q38</f>
        <v>44000</v>
      </c>
      <c r="R30" s="43"/>
      <c r="S30" s="43"/>
      <c r="T30" s="43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7" customFormat="1" ht="16.5" customHeight="1" x14ac:dyDescent="0.2">
      <c r="A31" s="40"/>
      <c r="B31" s="40"/>
      <c r="C31" s="48"/>
      <c r="D31" s="168"/>
      <c r="E31" s="76" t="s">
        <v>43</v>
      </c>
      <c r="F31" s="41">
        <f>G31+P31</f>
        <v>44000</v>
      </c>
      <c r="G31" s="42">
        <f>H31+K31+L31+M31</f>
        <v>44000</v>
      </c>
      <c r="H31" s="43">
        <f>SUM(I31:J31)</f>
        <v>44000</v>
      </c>
      <c r="I31" s="43"/>
      <c r="J31" s="43">
        <f>J35</f>
        <v>44000</v>
      </c>
      <c r="K31" s="43"/>
      <c r="L31" s="43"/>
      <c r="M31" s="43"/>
      <c r="N31" s="43"/>
      <c r="O31" s="58"/>
      <c r="P31" s="42"/>
      <c r="Q31" s="43"/>
      <c r="R31" s="43"/>
      <c r="S31" s="43"/>
      <c r="T31" s="43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1" customFormat="1" ht="16.5" customHeight="1" x14ac:dyDescent="0.2">
      <c r="A32" s="72"/>
      <c r="B32" s="72"/>
      <c r="C32" s="44"/>
      <c r="D32" s="169"/>
      <c r="E32" s="77" t="s">
        <v>44</v>
      </c>
      <c r="F32" s="45">
        <f t="shared" ref="F32:R32" si="5">F29-F30+F31</f>
        <v>8600617.3499999996</v>
      </c>
      <c r="G32" s="46">
        <f t="shared" si="5"/>
        <v>807800</v>
      </c>
      <c r="H32" s="45">
        <f t="shared" si="5"/>
        <v>807800</v>
      </c>
      <c r="I32" s="45"/>
      <c r="J32" s="45">
        <f>J29-J30+J31</f>
        <v>807800</v>
      </c>
      <c r="K32" s="45"/>
      <c r="L32" s="45"/>
      <c r="M32" s="45"/>
      <c r="N32" s="45"/>
      <c r="O32" s="47"/>
      <c r="P32" s="46">
        <f t="shared" si="5"/>
        <v>7792817.3499999996</v>
      </c>
      <c r="Q32" s="45">
        <f t="shared" si="5"/>
        <v>7792817.3499999996</v>
      </c>
      <c r="R32" s="45">
        <f t="shared" si="5"/>
        <v>4520387.6399999997</v>
      </c>
      <c r="S32" s="63"/>
      <c r="T32" s="63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" customFormat="1" ht="16.5" customHeight="1" x14ac:dyDescent="0.2">
      <c r="A33" s="48"/>
      <c r="B33" s="48"/>
      <c r="C33" s="48">
        <v>4270</v>
      </c>
      <c r="D33" s="162" t="s">
        <v>21</v>
      </c>
      <c r="E33" s="76" t="s">
        <v>41</v>
      </c>
      <c r="F33" s="41">
        <f>G33+P33</f>
        <v>273171</v>
      </c>
      <c r="G33" s="42">
        <f>H33+K33+L33+M33</f>
        <v>273171</v>
      </c>
      <c r="H33" s="43">
        <f>SUM(I33:J33)</f>
        <v>273171</v>
      </c>
      <c r="I33" s="43"/>
      <c r="J33" s="43">
        <v>273171</v>
      </c>
      <c r="K33" s="43"/>
      <c r="L33" s="43"/>
      <c r="M33" s="43"/>
      <c r="N33" s="43"/>
      <c r="O33" s="58"/>
      <c r="P33" s="59"/>
      <c r="Q33" s="43"/>
      <c r="R33" s="43"/>
      <c r="S33" s="43"/>
      <c r="T33" s="4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7" customFormat="1" ht="16.5" customHeight="1" x14ac:dyDescent="0.2">
      <c r="A34" s="40"/>
      <c r="B34" s="40"/>
      <c r="C34" s="48"/>
      <c r="D34" s="163"/>
      <c r="E34" s="76" t="s">
        <v>42</v>
      </c>
      <c r="F34" s="41"/>
      <c r="G34" s="42"/>
      <c r="H34" s="43"/>
      <c r="I34" s="43"/>
      <c r="J34" s="43"/>
      <c r="K34" s="43"/>
      <c r="L34" s="43"/>
      <c r="M34" s="43"/>
      <c r="N34" s="43"/>
      <c r="O34" s="58"/>
      <c r="P34" s="42"/>
      <c r="Q34" s="43"/>
      <c r="R34" s="43"/>
      <c r="S34" s="43"/>
      <c r="T34" s="43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7" customFormat="1" ht="16.5" customHeight="1" x14ac:dyDescent="0.2">
      <c r="A35" s="40"/>
      <c r="B35" s="40"/>
      <c r="C35" s="48"/>
      <c r="D35" s="163"/>
      <c r="E35" s="76" t="s">
        <v>43</v>
      </c>
      <c r="F35" s="41">
        <f>G35+P35</f>
        <v>44000</v>
      </c>
      <c r="G35" s="42">
        <f>H35+K35+L35+M35</f>
        <v>44000</v>
      </c>
      <c r="H35" s="43">
        <f>SUM(I35:J35)</f>
        <v>44000</v>
      </c>
      <c r="I35" s="43"/>
      <c r="J35" s="43">
        <v>44000</v>
      </c>
      <c r="K35" s="43"/>
      <c r="L35" s="43"/>
      <c r="M35" s="43"/>
      <c r="N35" s="43"/>
      <c r="O35" s="58"/>
      <c r="P35" s="42"/>
      <c r="Q35" s="43"/>
      <c r="R35" s="43"/>
      <c r="S35" s="43"/>
      <c r="T35" s="43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21" customFormat="1" ht="16.5" customHeight="1" x14ac:dyDescent="0.2">
      <c r="A36" s="72"/>
      <c r="B36" s="72"/>
      <c r="C36" s="44"/>
      <c r="D36" s="164"/>
      <c r="E36" s="77" t="s">
        <v>44</v>
      </c>
      <c r="F36" s="45">
        <f>F33-F34+F35</f>
        <v>317171</v>
      </c>
      <c r="G36" s="46">
        <f>G33-G34+G35</f>
        <v>317171</v>
      </c>
      <c r="H36" s="45">
        <f>H33-H34+H35</f>
        <v>317171</v>
      </c>
      <c r="I36" s="45"/>
      <c r="J36" s="45">
        <f>J33-J34+J35</f>
        <v>317171</v>
      </c>
      <c r="K36" s="45"/>
      <c r="L36" s="45"/>
      <c r="M36" s="45"/>
      <c r="N36" s="45"/>
      <c r="O36" s="47"/>
      <c r="P36" s="46"/>
      <c r="Q36" s="45"/>
      <c r="R36" s="45"/>
      <c r="S36" s="63"/>
      <c r="T36" s="63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4" customFormat="1" ht="16.5" customHeight="1" x14ac:dyDescent="0.2">
      <c r="A37" s="48"/>
      <c r="B37" s="48"/>
      <c r="C37" s="48">
        <v>6050</v>
      </c>
      <c r="D37" s="162" t="s">
        <v>37</v>
      </c>
      <c r="E37" s="76" t="s">
        <v>41</v>
      </c>
      <c r="F37" s="41">
        <f>G37+P37</f>
        <v>3316086</v>
      </c>
      <c r="G37" s="42"/>
      <c r="H37" s="43"/>
      <c r="I37" s="43"/>
      <c r="J37" s="43"/>
      <c r="K37" s="43"/>
      <c r="L37" s="43"/>
      <c r="M37" s="43"/>
      <c r="N37" s="43"/>
      <c r="O37" s="58"/>
      <c r="P37" s="42">
        <f>Q37+S37+T37</f>
        <v>3316086</v>
      </c>
      <c r="Q37" s="43">
        <v>3316086</v>
      </c>
      <c r="R37" s="43"/>
      <c r="S37" s="43"/>
      <c r="T37" s="43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7" customFormat="1" ht="16.5" customHeight="1" x14ac:dyDescent="0.2">
      <c r="A38" s="40"/>
      <c r="B38" s="40"/>
      <c r="C38" s="48"/>
      <c r="D38" s="163"/>
      <c r="E38" s="76" t="s">
        <v>42</v>
      </c>
      <c r="F38" s="41">
        <f>G38+P38</f>
        <v>44000</v>
      </c>
      <c r="G38" s="42"/>
      <c r="H38" s="43"/>
      <c r="I38" s="43"/>
      <c r="J38" s="43"/>
      <c r="K38" s="43"/>
      <c r="L38" s="43"/>
      <c r="M38" s="43"/>
      <c r="N38" s="43"/>
      <c r="O38" s="58"/>
      <c r="P38" s="43">
        <f>Q38</f>
        <v>44000</v>
      </c>
      <c r="Q38" s="43">
        <v>44000</v>
      </c>
      <c r="R38" s="43"/>
      <c r="S38" s="43"/>
      <c r="T38" s="43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7" customFormat="1" ht="16.5" customHeight="1" x14ac:dyDescent="0.2">
      <c r="A39" s="40"/>
      <c r="B39" s="40"/>
      <c r="C39" s="48"/>
      <c r="D39" s="163"/>
      <c r="E39" s="76" t="s">
        <v>43</v>
      </c>
      <c r="F39" s="41"/>
      <c r="G39" s="42"/>
      <c r="H39" s="43"/>
      <c r="I39" s="43"/>
      <c r="J39" s="43"/>
      <c r="K39" s="43"/>
      <c r="L39" s="43"/>
      <c r="M39" s="43"/>
      <c r="N39" s="43"/>
      <c r="O39" s="58"/>
      <c r="P39" s="43"/>
      <c r="Q39" s="43"/>
      <c r="R39" s="43"/>
      <c r="S39" s="43"/>
      <c r="T39" s="43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21" customFormat="1" ht="16.5" customHeight="1" x14ac:dyDescent="0.2">
      <c r="A40" s="72"/>
      <c r="B40" s="72"/>
      <c r="C40" s="44"/>
      <c r="D40" s="164"/>
      <c r="E40" s="77" t="s">
        <v>44</v>
      </c>
      <c r="F40" s="45">
        <f>F37-F38+F39</f>
        <v>3272086</v>
      </c>
      <c r="G40" s="46"/>
      <c r="H40" s="45"/>
      <c r="I40" s="45"/>
      <c r="J40" s="45"/>
      <c r="K40" s="45"/>
      <c r="L40" s="45"/>
      <c r="M40" s="45"/>
      <c r="N40" s="45"/>
      <c r="O40" s="47"/>
      <c r="P40" s="46">
        <f>P37-P38+P39</f>
        <v>3272086</v>
      </c>
      <c r="Q40" s="45">
        <f>Q37-Q38+Q39</f>
        <v>3272086</v>
      </c>
      <c r="R40" s="45"/>
      <c r="S40" s="63"/>
      <c r="T40" s="63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16" customFormat="1" ht="16.5" customHeight="1" x14ac:dyDescent="0.2">
      <c r="A41" s="93"/>
      <c r="B41" s="93"/>
      <c r="C41" s="170" t="s">
        <v>46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2"/>
    </row>
    <row r="42" spans="1:84" s="116" customFormat="1" ht="16.5" customHeight="1" x14ac:dyDescent="0.2">
      <c r="A42" s="93"/>
      <c r="B42" s="40"/>
      <c r="C42" s="159" t="s">
        <v>94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1"/>
    </row>
    <row r="43" spans="1:84" s="116" customFormat="1" ht="18" customHeight="1" x14ac:dyDescent="0.2">
      <c r="A43" s="93"/>
      <c r="B43" s="40"/>
      <c r="C43" s="180" t="s">
        <v>109</v>
      </c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2"/>
    </row>
    <row r="44" spans="1:84" s="116" customFormat="1" ht="33" customHeight="1" x14ac:dyDescent="0.2">
      <c r="A44" s="93"/>
      <c r="B44" s="40"/>
      <c r="C44" s="156" t="s">
        <v>100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8"/>
    </row>
    <row r="45" spans="1:84" s="2" customFormat="1" ht="18" customHeight="1" x14ac:dyDescent="0.2">
      <c r="A45" s="51">
        <v>710</v>
      </c>
      <c r="B45" s="51"/>
      <c r="C45" s="106"/>
      <c r="D45" s="179" t="s">
        <v>6</v>
      </c>
      <c r="E45" s="74" t="s">
        <v>41</v>
      </c>
      <c r="F45" s="28">
        <f>G45+P45</f>
        <v>286360</v>
      </c>
      <c r="G45" s="29">
        <f>H45+K45+L45+M45</f>
        <v>186360</v>
      </c>
      <c r="H45" s="30">
        <f>SUM(I45:J45)</f>
        <v>186360</v>
      </c>
      <c r="I45" s="30">
        <v>4000</v>
      </c>
      <c r="J45" s="30">
        <v>182360</v>
      </c>
      <c r="K45" s="30"/>
      <c r="L45" s="30"/>
      <c r="M45" s="30">
        <v>0</v>
      </c>
      <c r="N45" s="52"/>
      <c r="O45" s="53"/>
      <c r="P45" s="29">
        <f>Q45+S45+T45</f>
        <v>100000</v>
      </c>
      <c r="Q45" s="30">
        <v>100000</v>
      </c>
      <c r="R45" s="30"/>
      <c r="S45" s="30"/>
      <c r="T45" s="30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7" customFormat="1" ht="18" customHeight="1" x14ac:dyDescent="0.2">
      <c r="A46" s="27"/>
      <c r="B46" s="27"/>
      <c r="C46" s="71"/>
      <c r="D46" s="165"/>
      <c r="E46" s="74" t="s">
        <v>42</v>
      </c>
      <c r="F46" s="28"/>
      <c r="G46" s="31"/>
      <c r="H46" s="32"/>
      <c r="I46" s="32"/>
      <c r="J46" s="32"/>
      <c r="K46" s="32"/>
      <c r="L46" s="32"/>
      <c r="M46" s="32"/>
      <c r="N46" s="32"/>
      <c r="O46" s="139"/>
      <c r="P46" s="31"/>
      <c r="Q46" s="32"/>
      <c r="R46" s="32"/>
      <c r="S46" s="32"/>
      <c r="T46" s="32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7" customFormat="1" ht="18" customHeight="1" x14ac:dyDescent="0.2">
      <c r="A47" s="27"/>
      <c r="B47" s="27"/>
      <c r="C47" s="71"/>
      <c r="D47" s="165"/>
      <c r="E47" s="74" t="s">
        <v>43</v>
      </c>
      <c r="F47" s="28">
        <f>G47+P47</f>
        <v>5989.81</v>
      </c>
      <c r="G47" s="31">
        <f>H47+K47+L47+M47</f>
        <v>5989.81</v>
      </c>
      <c r="H47" s="32"/>
      <c r="I47" s="32"/>
      <c r="J47" s="32"/>
      <c r="K47" s="32"/>
      <c r="L47" s="32"/>
      <c r="M47" s="32">
        <f>M51</f>
        <v>5989.81</v>
      </c>
      <c r="N47" s="32"/>
      <c r="O47" s="139"/>
      <c r="P47" s="31"/>
      <c r="Q47" s="32"/>
      <c r="R47" s="32"/>
      <c r="S47" s="32"/>
      <c r="T47" s="32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" customFormat="1" ht="18" customHeight="1" x14ac:dyDescent="0.2">
      <c r="A48" s="71"/>
      <c r="B48" s="33"/>
      <c r="C48" s="33"/>
      <c r="D48" s="166"/>
      <c r="E48" s="75" t="s">
        <v>44</v>
      </c>
      <c r="F48" s="34">
        <f t="shared" ref="F48:M48" si="6">F45-F46+F47</f>
        <v>292349.81</v>
      </c>
      <c r="G48" s="35">
        <f t="shared" si="6"/>
        <v>192349.81</v>
      </c>
      <c r="H48" s="34">
        <f t="shared" si="6"/>
        <v>186360</v>
      </c>
      <c r="I48" s="34">
        <f t="shared" si="6"/>
        <v>4000</v>
      </c>
      <c r="J48" s="34">
        <f t="shared" si="6"/>
        <v>182360</v>
      </c>
      <c r="K48" s="34"/>
      <c r="L48" s="34"/>
      <c r="M48" s="34">
        <f t="shared" si="6"/>
        <v>5989.81</v>
      </c>
      <c r="N48" s="34"/>
      <c r="O48" s="36"/>
      <c r="P48" s="35">
        <f>P45-P46+P47</f>
        <v>100000</v>
      </c>
      <c r="Q48" s="34">
        <f>Q45-Q46+Q47</f>
        <v>100000</v>
      </c>
      <c r="R48" s="34"/>
      <c r="S48" s="83"/>
      <c r="T48" s="83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8" customFormat="1" ht="16.5" customHeight="1" x14ac:dyDescent="0.2">
      <c r="A49" s="40"/>
      <c r="B49" s="49">
        <v>71095</v>
      </c>
      <c r="C49" s="50"/>
      <c r="D49" s="167" t="s">
        <v>10</v>
      </c>
      <c r="E49" s="76" t="s">
        <v>41</v>
      </c>
      <c r="F49" s="41">
        <f>G49+P49</f>
        <v>0</v>
      </c>
      <c r="G49" s="42">
        <f>H49+K49+L49+M49</f>
        <v>0</v>
      </c>
      <c r="H49" s="43"/>
      <c r="I49" s="39"/>
      <c r="J49" s="39"/>
      <c r="K49" s="39"/>
      <c r="L49" s="39"/>
      <c r="M49" s="39">
        <v>0</v>
      </c>
      <c r="N49" s="56"/>
      <c r="O49" s="57"/>
      <c r="P49" s="38"/>
      <c r="Q49" s="39"/>
      <c r="R49" s="39"/>
      <c r="S49" s="56"/>
      <c r="T49" s="3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7" customFormat="1" ht="16.5" customHeight="1" x14ac:dyDescent="0.2">
      <c r="A50" s="40"/>
      <c r="B50" s="40"/>
      <c r="C50" s="48"/>
      <c r="D50" s="168"/>
      <c r="E50" s="76" t="s">
        <v>42</v>
      </c>
      <c r="F50" s="41"/>
      <c r="G50" s="42"/>
      <c r="H50" s="43"/>
      <c r="I50" s="43"/>
      <c r="J50" s="43"/>
      <c r="K50" s="43"/>
      <c r="L50" s="43"/>
      <c r="M50" s="43"/>
      <c r="N50" s="43"/>
      <c r="O50" s="58"/>
      <c r="P50" s="42"/>
      <c r="Q50" s="43"/>
      <c r="R50" s="43"/>
      <c r="S50" s="43"/>
      <c r="T50" s="43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7" customFormat="1" ht="16.5" customHeight="1" x14ac:dyDescent="0.2">
      <c r="A51" s="40"/>
      <c r="B51" s="40"/>
      <c r="C51" s="48"/>
      <c r="D51" s="168"/>
      <c r="E51" s="76" t="s">
        <v>43</v>
      </c>
      <c r="F51" s="41">
        <f>G51+P51</f>
        <v>5989.81</v>
      </c>
      <c r="G51" s="42">
        <f>H51+K51+L51+M51</f>
        <v>5989.81</v>
      </c>
      <c r="H51" s="43"/>
      <c r="I51" s="43"/>
      <c r="J51" s="43"/>
      <c r="K51" s="43"/>
      <c r="L51" s="43"/>
      <c r="M51" s="43">
        <f>M55+M59+M63+M67+M71+M75</f>
        <v>5989.81</v>
      </c>
      <c r="N51" s="43"/>
      <c r="O51" s="58"/>
      <c r="P51" s="42"/>
      <c r="Q51" s="43"/>
      <c r="R51" s="43"/>
      <c r="S51" s="43"/>
      <c r="T51" s="43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21" customFormat="1" ht="16.5" customHeight="1" x14ac:dyDescent="0.2">
      <c r="A52" s="72"/>
      <c r="B52" s="72"/>
      <c r="C52" s="44"/>
      <c r="D52" s="169"/>
      <c r="E52" s="77" t="s">
        <v>44</v>
      </c>
      <c r="F52" s="45">
        <f>F49-F50+F51</f>
        <v>5989.81</v>
      </c>
      <c r="G52" s="46">
        <f>G49-G50+G51</f>
        <v>5989.81</v>
      </c>
      <c r="H52" s="45"/>
      <c r="I52" s="63"/>
      <c r="J52" s="63"/>
      <c r="K52" s="45"/>
      <c r="L52" s="45"/>
      <c r="M52" s="63">
        <f>M49-M50+M51</f>
        <v>5989.81</v>
      </c>
      <c r="N52" s="45"/>
      <c r="O52" s="47"/>
      <c r="P52" s="46"/>
      <c r="Q52" s="63"/>
      <c r="R52" s="63"/>
      <c r="S52" s="63"/>
      <c r="T52" s="63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21" customFormat="1" ht="16.5" customHeight="1" x14ac:dyDescent="0.2">
      <c r="A53" s="48"/>
      <c r="B53" s="48"/>
      <c r="C53" s="48">
        <v>4018</v>
      </c>
      <c r="D53" s="162" t="s">
        <v>23</v>
      </c>
      <c r="E53" s="76" t="s">
        <v>41</v>
      </c>
      <c r="F53" s="41">
        <f>G53+P53</f>
        <v>0</v>
      </c>
      <c r="G53" s="42">
        <f>H53+K53+L53+M53</f>
        <v>0</v>
      </c>
      <c r="H53" s="43"/>
      <c r="I53" s="43"/>
      <c r="J53" s="43"/>
      <c r="K53" s="43"/>
      <c r="L53" s="43"/>
      <c r="M53" s="43">
        <v>0</v>
      </c>
      <c r="N53" s="43"/>
      <c r="O53" s="58"/>
      <c r="P53" s="59"/>
      <c r="Q53" s="43"/>
      <c r="R53" s="43"/>
      <c r="S53" s="43"/>
      <c r="T53" s="43"/>
      <c r="U53" s="1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21" customFormat="1" ht="16.5" customHeight="1" x14ac:dyDescent="0.2">
      <c r="A54" s="40"/>
      <c r="B54" s="40"/>
      <c r="C54" s="48"/>
      <c r="D54" s="163"/>
      <c r="E54" s="76" t="s">
        <v>42</v>
      </c>
      <c r="F54" s="41"/>
      <c r="G54" s="42"/>
      <c r="H54" s="43"/>
      <c r="I54" s="43"/>
      <c r="J54" s="43"/>
      <c r="K54" s="43"/>
      <c r="L54" s="43"/>
      <c r="M54" s="43"/>
      <c r="N54" s="43"/>
      <c r="O54" s="58"/>
      <c r="P54" s="42"/>
      <c r="Q54" s="43"/>
      <c r="R54" s="43"/>
      <c r="S54" s="43"/>
      <c r="T54" s="43"/>
      <c r="U54" s="17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21" customFormat="1" ht="16.5" customHeight="1" x14ac:dyDescent="0.2">
      <c r="A55" s="40"/>
      <c r="B55" s="40"/>
      <c r="C55" s="48"/>
      <c r="D55" s="163"/>
      <c r="E55" s="76" t="s">
        <v>43</v>
      </c>
      <c r="F55" s="41">
        <f>G55+P55</f>
        <v>2977.38</v>
      </c>
      <c r="G55" s="42">
        <f>H55+K55+L55+M55</f>
        <v>2977.38</v>
      </c>
      <c r="H55" s="43"/>
      <c r="I55" s="43"/>
      <c r="J55" s="43"/>
      <c r="K55" s="43"/>
      <c r="L55" s="43"/>
      <c r="M55" s="43">
        <v>2977.38</v>
      </c>
      <c r="N55" s="43"/>
      <c r="O55" s="58"/>
      <c r="P55" s="42"/>
      <c r="Q55" s="43"/>
      <c r="R55" s="43"/>
      <c r="S55" s="43"/>
      <c r="T55" s="43"/>
      <c r="U55" s="17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21" customFormat="1" ht="16.5" customHeight="1" x14ac:dyDescent="0.2">
      <c r="A56" s="72"/>
      <c r="B56" s="72"/>
      <c r="C56" s="44"/>
      <c r="D56" s="164"/>
      <c r="E56" s="77" t="s">
        <v>44</v>
      </c>
      <c r="F56" s="45">
        <f>F53-F54+F55</f>
        <v>2977.38</v>
      </c>
      <c r="G56" s="46">
        <f>G53-G54+G55</f>
        <v>2977.38</v>
      </c>
      <c r="H56" s="45"/>
      <c r="I56" s="45"/>
      <c r="J56" s="45"/>
      <c r="K56" s="45"/>
      <c r="L56" s="45"/>
      <c r="M56" s="45">
        <f>M53-M54+M55</f>
        <v>2977.38</v>
      </c>
      <c r="N56" s="45"/>
      <c r="O56" s="47"/>
      <c r="P56" s="46"/>
      <c r="Q56" s="45"/>
      <c r="R56" s="45"/>
      <c r="S56" s="63"/>
      <c r="T56" s="63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21" customFormat="1" ht="16.5" customHeight="1" x14ac:dyDescent="0.2">
      <c r="A57" s="48"/>
      <c r="B57" s="48"/>
      <c r="C57" s="48">
        <v>4019</v>
      </c>
      <c r="D57" s="162" t="s">
        <v>23</v>
      </c>
      <c r="E57" s="76" t="s">
        <v>41</v>
      </c>
      <c r="F57" s="41">
        <f>G57+P57</f>
        <v>0</v>
      </c>
      <c r="G57" s="42">
        <f>H57+K57+L57+M57</f>
        <v>0</v>
      </c>
      <c r="H57" s="43"/>
      <c r="I57" s="43"/>
      <c r="J57" s="43"/>
      <c r="K57" s="43"/>
      <c r="L57" s="43"/>
      <c r="M57" s="43">
        <v>0</v>
      </c>
      <c r="N57" s="43"/>
      <c r="O57" s="58"/>
      <c r="P57" s="59"/>
      <c r="Q57" s="43"/>
      <c r="R57" s="43"/>
      <c r="S57" s="43"/>
      <c r="T57" s="43"/>
      <c r="U57" s="1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21" customFormat="1" ht="16.5" customHeight="1" x14ac:dyDescent="0.2">
      <c r="A58" s="40"/>
      <c r="B58" s="40"/>
      <c r="C58" s="48"/>
      <c r="D58" s="163"/>
      <c r="E58" s="76" t="s">
        <v>42</v>
      </c>
      <c r="F58" s="41"/>
      <c r="G58" s="42"/>
      <c r="H58" s="43"/>
      <c r="I58" s="43"/>
      <c r="J58" s="43"/>
      <c r="K58" s="43"/>
      <c r="L58" s="43"/>
      <c r="M58" s="43"/>
      <c r="N58" s="43"/>
      <c r="O58" s="58"/>
      <c r="P58" s="42"/>
      <c r="Q58" s="43"/>
      <c r="R58" s="43"/>
      <c r="S58" s="43"/>
      <c r="T58" s="43"/>
      <c r="U58" s="17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21" customFormat="1" ht="16.5" customHeight="1" x14ac:dyDescent="0.2">
      <c r="A59" s="40"/>
      <c r="B59" s="40"/>
      <c r="C59" s="48"/>
      <c r="D59" s="163"/>
      <c r="E59" s="76" t="s">
        <v>43</v>
      </c>
      <c r="F59" s="41">
        <f>G59+P59</f>
        <v>2026.62</v>
      </c>
      <c r="G59" s="42">
        <f>H59+K59+L59+M59</f>
        <v>2026.62</v>
      </c>
      <c r="H59" s="43"/>
      <c r="I59" s="43"/>
      <c r="J59" s="43"/>
      <c r="K59" s="43"/>
      <c r="L59" s="43"/>
      <c r="M59" s="43">
        <v>2026.62</v>
      </c>
      <c r="N59" s="43"/>
      <c r="O59" s="58"/>
      <c r="P59" s="42"/>
      <c r="Q59" s="43"/>
      <c r="R59" s="43"/>
      <c r="S59" s="43"/>
      <c r="T59" s="43"/>
      <c r="U59" s="17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21" customFormat="1" ht="16.5" customHeight="1" x14ac:dyDescent="0.2">
      <c r="A60" s="72"/>
      <c r="B60" s="72"/>
      <c r="C60" s="44"/>
      <c r="D60" s="164"/>
      <c r="E60" s="77" t="s">
        <v>44</v>
      </c>
      <c r="F60" s="45">
        <f>F57-F58+F59</f>
        <v>2026.62</v>
      </c>
      <c r="G60" s="46">
        <f>G57-G58+G59</f>
        <v>2026.62</v>
      </c>
      <c r="H60" s="45"/>
      <c r="I60" s="45"/>
      <c r="J60" s="45"/>
      <c r="K60" s="45"/>
      <c r="L60" s="45"/>
      <c r="M60" s="45">
        <f>M57-M58+M59</f>
        <v>2026.62</v>
      </c>
      <c r="N60" s="45"/>
      <c r="O60" s="47"/>
      <c r="P60" s="46"/>
      <c r="Q60" s="45"/>
      <c r="R60" s="45"/>
      <c r="S60" s="63"/>
      <c r="T60" s="63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21" customFormat="1" ht="16.5" customHeight="1" x14ac:dyDescent="0.2">
      <c r="A61" s="48"/>
      <c r="B61" s="48"/>
      <c r="C61" s="48">
        <v>4118</v>
      </c>
      <c r="D61" s="162" t="s">
        <v>19</v>
      </c>
      <c r="E61" s="76" t="s">
        <v>41</v>
      </c>
      <c r="F61" s="41">
        <f>G61+P61</f>
        <v>0</v>
      </c>
      <c r="G61" s="42">
        <f>H61+K61+L61+M61</f>
        <v>0</v>
      </c>
      <c r="H61" s="43"/>
      <c r="I61" s="43"/>
      <c r="J61" s="43"/>
      <c r="K61" s="43"/>
      <c r="L61" s="43"/>
      <c r="M61" s="43">
        <v>0</v>
      </c>
      <c r="N61" s="43"/>
      <c r="O61" s="58"/>
      <c r="P61" s="59"/>
      <c r="Q61" s="43"/>
      <c r="R61" s="43"/>
      <c r="S61" s="43"/>
      <c r="T61" s="43"/>
      <c r="U61" s="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21" customFormat="1" ht="16.5" customHeight="1" x14ac:dyDescent="0.2">
      <c r="A62" s="40"/>
      <c r="B62" s="40"/>
      <c r="C62" s="48"/>
      <c r="D62" s="163"/>
      <c r="E62" s="76" t="s">
        <v>42</v>
      </c>
      <c r="F62" s="41"/>
      <c r="G62" s="42"/>
      <c r="H62" s="43"/>
      <c r="I62" s="43"/>
      <c r="J62" s="43"/>
      <c r="K62" s="43"/>
      <c r="L62" s="43"/>
      <c r="M62" s="43"/>
      <c r="N62" s="43"/>
      <c r="O62" s="58"/>
      <c r="P62" s="42"/>
      <c r="Q62" s="43"/>
      <c r="R62" s="43"/>
      <c r="S62" s="43"/>
      <c r="T62" s="43"/>
      <c r="U62" s="17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21" customFormat="1" ht="16.5" customHeight="1" x14ac:dyDescent="0.2">
      <c r="A63" s="40"/>
      <c r="B63" s="40"/>
      <c r="C63" s="48"/>
      <c r="D63" s="163"/>
      <c r="E63" s="76" t="s">
        <v>43</v>
      </c>
      <c r="F63" s="41">
        <f>G63+P63</f>
        <v>511.8</v>
      </c>
      <c r="G63" s="42">
        <f>H63+K63+L63+M63</f>
        <v>511.8</v>
      </c>
      <c r="H63" s="43"/>
      <c r="I63" s="43"/>
      <c r="J63" s="43"/>
      <c r="K63" s="43"/>
      <c r="L63" s="43"/>
      <c r="M63" s="43">
        <v>511.8</v>
      </c>
      <c r="N63" s="43"/>
      <c r="O63" s="58"/>
      <c r="P63" s="42"/>
      <c r="Q63" s="43"/>
      <c r="R63" s="43"/>
      <c r="S63" s="43"/>
      <c r="T63" s="43"/>
      <c r="U63" s="17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21" customFormat="1" ht="16.5" customHeight="1" x14ac:dyDescent="0.2">
      <c r="A64" s="72"/>
      <c r="B64" s="72"/>
      <c r="C64" s="44"/>
      <c r="D64" s="164"/>
      <c r="E64" s="77" t="s">
        <v>44</v>
      </c>
      <c r="F64" s="45">
        <f>F61-F62+F63</f>
        <v>511.8</v>
      </c>
      <c r="G64" s="46">
        <f>G61-G62+G63</f>
        <v>511.8</v>
      </c>
      <c r="H64" s="45"/>
      <c r="I64" s="45"/>
      <c r="J64" s="45"/>
      <c r="K64" s="45"/>
      <c r="L64" s="45"/>
      <c r="M64" s="45">
        <f>M61-M62+M63</f>
        <v>511.8</v>
      </c>
      <c r="N64" s="45"/>
      <c r="O64" s="47"/>
      <c r="P64" s="46"/>
      <c r="Q64" s="45"/>
      <c r="R64" s="45"/>
      <c r="S64" s="63"/>
      <c r="T64" s="63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21" customFormat="1" ht="16.5" customHeight="1" x14ac:dyDescent="0.2">
      <c r="A65" s="48"/>
      <c r="B65" s="48"/>
      <c r="C65" s="48">
        <v>4119</v>
      </c>
      <c r="D65" s="162" t="s">
        <v>19</v>
      </c>
      <c r="E65" s="76" t="s">
        <v>41</v>
      </c>
      <c r="F65" s="41">
        <f>G65+P65</f>
        <v>0</v>
      </c>
      <c r="G65" s="42">
        <f>H65+K65+L65+M65</f>
        <v>0</v>
      </c>
      <c r="H65" s="43"/>
      <c r="I65" s="43"/>
      <c r="J65" s="43"/>
      <c r="K65" s="43"/>
      <c r="L65" s="43"/>
      <c r="M65" s="43">
        <v>0</v>
      </c>
      <c r="N65" s="43"/>
      <c r="O65" s="58"/>
      <c r="P65" s="59"/>
      <c r="Q65" s="43"/>
      <c r="R65" s="43"/>
      <c r="S65" s="43"/>
      <c r="T65" s="43"/>
      <c r="U65" s="1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21" customFormat="1" ht="16.5" customHeight="1" x14ac:dyDescent="0.2">
      <c r="A66" s="40"/>
      <c r="B66" s="40"/>
      <c r="C66" s="48"/>
      <c r="D66" s="163"/>
      <c r="E66" s="76" t="s">
        <v>42</v>
      </c>
      <c r="F66" s="41"/>
      <c r="G66" s="42"/>
      <c r="H66" s="43"/>
      <c r="I66" s="43"/>
      <c r="J66" s="43"/>
      <c r="K66" s="43"/>
      <c r="L66" s="43"/>
      <c r="M66" s="43"/>
      <c r="N66" s="43"/>
      <c r="O66" s="58"/>
      <c r="P66" s="42"/>
      <c r="Q66" s="43"/>
      <c r="R66" s="43"/>
      <c r="S66" s="43"/>
      <c r="T66" s="43"/>
      <c r="U66" s="17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21" customFormat="1" ht="16.5" customHeight="1" x14ac:dyDescent="0.2">
      <c r="A67" s="40"/>
      <c r="B67" s="40"/>
      <c r="C67" s="48"/>
      <c r="D67" s="163"/>
      <c r="E67" s="76" t="s">
        <v>43</v>
      </c>
      <c r="F67" s="41">
        <f>G67+P67</f>
        <v>348.37</v>
      </c>
      <c r="G67" s="42">
        <f>H67+K67+L67+M67</f>
        <v>348.37</v>
      </c>
      <c r="H67" s="43"/>
      <c r="I67" s="43"/>
      <c r="J67" s="43"/>
      <c r="K67" s="43"/>
      <c r="L67" s="43"/>
      <c r="M67" s="43">
        <v>348.37</v>
      </c>
      <c r="N67" s="43"/>
      <c r="O67" s="58"/>
      <c r="P67" s="42"/>
      <c r="Q67" s="43"/>
      <c r="R67" s="43"/>
      <c r="S67" s="43"/>
      <c r="T67" s="43"/>
      <c r="U67" s="1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21" customFormat="1" ht="16.5" customHeight="1" x14ac:dyDescent="0.2">
      <c r="A68" s="72"/>
      <c r="B68" s="72"/>
      <c r="C68" s="44"/>
      <c r="D68" s="164"/>
      <c r="E68" s="77" t="s">
        <v>44</v>
      </c>
      <c r="F68" s="45">
        <f>F65-F66+F67</f>
        <v>348.37</v>
      </c>
      <c r="G68" s="46">
        <f>G65-G66+G67</f>
        <v>348.37</v>
      </c>
      <c r="H68" s="45"/>
      <c r="I68" s="45"/>
      <c r="J68" s="45"/>
      <c r="K68" s="45"/>
      <c r="L68" s="45"/>
      <c r="M68" s="45">
        <f>M65-M66+M67</f>
        <v>348.37</v>
      </c>
      <c r="N68" s="45"/>
      <c r="O68" s="47"/>
      <c r="P68" s="46"/>
      <c r="Q68" s="45"/>
      <c r="R68" s="45"/>
      <c r="S68" s="63"/>
      <c r="T68" s="63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21" customFormat="1" ht="16.5" customHeight="1" x14ac:dyDescent="0.2">
      <c r="A69" s="48"/>
      <c r="B69" s="48"/>
      <c r="C69" s="48">
        <v>4128</v>
      </c>
      <c r="D69" s="162" t="s">
        <v>114</v>
      </c>
      <c r="E69" s="76" t="s">
        <v>41</v>
      </c>
      <c r="F69" s="41">
        <f>G69+P69</f>
        <v>0</v>
      </c>
      <c r="G69" s="42">
        <f>H69+K69+L69+M69</f>
        <v>0</v>
      </c>
      <c r="H69" s="43"/>
      <c r="I69" s="43"/>
      <c r="J69" s="43"/>
      <c r="K69" s="43"/>
      <c r="L69" s="43"/>
      <c r="M69" s="43">
        <v>0</v>
      </c>
      <c r="N69" s="43"/>
      <c r="O69" s="58"/>
      <c r="P69" s="59"/>
      <c r="Q69" s="43"/>
      <c r="R69" s="43"/>
      <c r="S69" s="43"/>
      <c r="T69" s="43"/>
      <c r="U69" s="1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21" customFormat="1" ht="16.5" customHeight="1" x14ac:dyDescent="0.2">
      <c r="A70" s="40"/>
      <c r="B70" s="40"/>
      <c r="C70" s="48"/>
      <c r="D70" s="163"/>
      <c r="E70" s="76" t="s">
        <v>42</v>
      </c>
      <c r="F70" s="41"/>
      <c r="G70" s="42"/>
      <c r="H70" s="43"/>
      <c r="I70" s="43"/>
      <c r="J70" s="43"/>
      <c r="K70" s="43"/>
      <c r="L70" s="43"/>
      <c r="M70" s="43"/>
      <c r="N70" s="43"/>
      <c r="O70" s="58"/>
      <c r="P70" s="42"/>
      <c r="Q70" s="43"/>
      <c r="R70" s="43"/>
      <c r="S70" s="43"/>
      <c r="T70" s="43"/>
      <c r="U70" s="17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21" customFormat="1" ht="16.5" customHeight="1" x14ac:dyDescent="0.2">
      <c r="A71" s="40"/>
      <c r="B71" s="40"/>
      <c r="C71" s="48"/>
      <c r="D71" s="163"/>
      <c r="E71" s="76" t="s">
        <v>43</v>
      </c>
      <c r="F71" s="41">
        <f>G71+P71</f>
        <v>72.97</v>
      </c>
      <c r="G71" s="42">
        <f>H71+K71+L71+M71</f>
        <v>72.97</v>
      </c>
      <c r="H71" s="43"/>
      <c r="I71" s="43"/>
      <c r="J71" s="43"/>
      <c r="K71" s="43"/>
      <c r="L71" s="43"/>
      <c r="M71" s="43">
        <v>72.97</v>
      </c>
      <c r="N71" s="43"/>
      <c r="O71" s="58"/>
      <c r="P71" s="42"/>
      <c r="Q71" s="43"/>
      <c r="R71" s="43"/>
      <c r="S71" s="43"/>
      <c r="T71" s="43"/>
      <c r="U71" s="17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21" customFormat="1" ht="16.5" customHeight="1" x14ac:dyDescent="0.2">
      <c r="A72" s="72"/>
      <c r="B72" s="72"/>
      <c r="C72" s="44"/>
      <c r="D72" s="164"/>
      <c r="E72" s="77" t="s">
        <v>44</v>
      </c>
      <c r="F72" s="45">
        <f>F69-F70+F71</f>
        <v>72.97</v>
      </c>
      <c r="G72" s="46">
        <f>G69-G70+G71</f>
        <v>72.97</v>
      </c>
      <c r="H72" s="45"/>
      <c r="I72" s="45"/>
      <c r="J72" s="45"/>
      <c r="K72" s="45"/>
      <c r="L72" s="45"/>
      <c r="M72" s="45">
        <f>M69-M70+M71</f>
        <v>72.97</v>
      </c>
      <c r="N72" s="45"/>
      <c r="O72" s="47"/>
      <c r="P72" s="46"/>
      <c r="Q72" s="45"/>
      <c r="R72" s="45"/>
      <c r="S72" s="63"/>
      <c r="T72" s="63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21" customFormat="1" ht="16.5" customHeight="1" x14ac:dyDescent="0.2">
      <c r="A73" s="48"/>
      <c r="B73" s="48"/>
      <c r="C73" s="48">
        <v>4129</v>
      </c>
      <c r="D73" s="162" t="s">
        <v>114</v>
      </c>
      <c r="E73" s="76" t="s">
        <v>41</v>
      </c>
      <c r="F73" s="41">
        <f>G73+P73</f>
        <v>0</v>
      </c>
      <c r="G73" s="42">
        <f>H73+K73+L73+M73</f>
        <v>0</v>
      </c>
      <c r="H73" s="43"/>
      <c r="I73" s="43"/>
      <c r="J73" s="43"/>
      <c r="K73" s="43"/>
      <c r="L73" s="43"/>
      <c r="M73" s="43">
        <v>0</v>
      </c>
      <c r="N73" s="43"/>
      <c r="O73" s="58"/>
      <c r="P73" s="59"/>
      <c r="Q73" s="43"/>
      <c r="R73" s="43"/>
      <c r="S73" s="43"/>
      <c r="T73" s="43"/>
      <c r="U73" s="1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21" customFormat="1" ht="16.5" customHeight="1" x14ac:dyDescent="0.2">
      <c r="A74" s="40"/>
      <c r="B74" s="40"/>
      <c r="C74" s="48"/>
      <c r="D74" s="163"/>
      <c r="E74" s="76" t="s">
        <v>42</v>
      </c>
      <c r="F74" s="41"/>
      <c r="G74" s="42"/>
      <c r="H74" s="43"/>
      <c r="I74" s="43"/>
      <c r="J74" s="43"/>
      <c r="K74" s="43"/>
      <c r="L74" s="43"/>
      <c r="M74" s="43"/>
      <c r="N74" s="43"/>
      <c r="O74" s="58"/>
      <c r="P74" s="42"/>
      <c r="Q74" s="43"/>
      <c r="R74" s="43"/>
      <c r="S74" s="43"/>
      <c r="T74" s="43"/>
      <c r="U74" s="17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21" customFormat="1" ht="16.5" customHeight="1" x14ac:dyDescent="0.2">
      <c r="A75" s="40"/>
      <c r="B75" s="40"/>
      <c r="C75" s="48"/>
      <c r="D75" s="163"/>
      <c r="E75" s="76" t="s">
        <v>43</v>
      </c>
      <c r="F75" s="41">
        <f>G75+P75</f>
        <v>52.67</v>
      </c>
      <c r="G75" s="42">
        <f>H75+K75+L75+M75</f>
        <v>52.67</v>
      </c>
      <c r="H75" s="43"/>
      <c r="I75" s="43"/>
      <c r="J75" s="43"/>
      <c r="K75" s="43"/>
      <c r="L75" s="43"/>
      <c r="M75" s="43">
        <v>52.67</v>
      </c>
      <c r="N75" s="43"/>
      <c r="O75" s="58"/>
      <c r="P75" s="42"/>
      <c r="Q75" s="43"/>
      <c r="R75" s="43"/>
      <c r="S75" s="43"/>
      <c r="T75" s="43"/>
      <c r="U75" s="17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21" customFormat="1" ht="16.5" customHeight="1" x14ac:dyDescent="0.2">
      <c r="A76" s="72"/>
      <c r="B76" s="72"/>
      <c r="C76" s="44"/>
      <c r="D76" s="164"/>
      <c r="E76" s="77" t="s">
        <v>44</v>
      </c>
      <c r="F76" s="45">
        <f>F73-F74+F75</f>
        <v>52.67</v>
      </c>
      <c r="G76" s="46">
        <f>G73-G74+G75</f>
        <v>52.67</v>
      </c>
      <c r="H76" s="45"/>
      <c r="I76" s="45"/>
      <c r="J76" s="45"/>
      <c r="K76" s="45"/>
      <c r="L76" s="45"/>
      <c r="M76" s="45">
        <f>M73-M74+M75</f>
        <v>52.67</v>
      </c>
      <c r="N76" s="45"/>
      <c r="O76" s="47"/>
      <c r="P76" s="46"/>
      <c r="Q76" s="45"/>
      <c r="R76" s="45"/>
      <c r="S76" s="63"/>
      <c r="T76" s="63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16" customFormat="1" ht="16.5" customHeight="1" x14ac:dyDescent="0.2">
      <c r="A77" s="93"/>
      <c r="B77" s="93"/>
      <c r="C77" s="170" t="s">
        <v>46</v>
      </c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2"/>
    </row>
    <row r="78" spans="1:84" s="116" customFormat="1" ht="30" customHeight="1" x14ac:dyDescent="0.2">
      <c r="A78" s="93"/>
      <c r="B78" s="40"/>
      <c r="C78" s="159" t="s">
        <v>103</v>
      </c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1"/>
    </row>
    <row r="79" spans="1:84" s="116" customFormat="1" ht="16.5" customHeight="1" x14ac:dyDescent="0.2">
      <c r="A79" s="93"/>
      <c r="B79" s="40"/>
      <c r="C79" s="159" t="s">
        <v>27</v>
      </c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1"/>
    </row>
    <row r="80" spans="1:84" s="116" customFormat="1" ht="16.5" customHeight="1" x14ac:dyDescent="0.2">
      <c r="A80" s="93"/>
      <c r="B80" s="40"/>
      <c r="C80" s="159" t="s">
        <v>62</v>
      </c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1"/>
    </row>
    <row r="81" spans="1:84" s="116" customFormat="1" ht="16.5" customHeight="1" x14ac:dyDescent="0.2">
      <c r="A81" s="93"/>
      <c r="B81" s="40"/>
      <c r="C81" s="159" t="s">
        <v>83</v>
      </c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1"/>
    </row>
    <row r="82" spans="1:84" s="116" customFormat="1" ht="16.5" customHeight="1" x14ac:dyDescent="0.2">
      <c r="A82" s="93"/>
      <c r="B82" s="40"/>
      <c r="C82" s="159" t="s">
        <v>84</v>
      </c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1"/>
    </row>
    <row r="83" spans="1:84" s="116" customFormat="1" ht="16.5" customHeight="1" x14ac:dyDescent="0.2">
      <c r="A83" s="93"/>
      <c r="B83" s="40"/>
      <c r="C83" s="159" t="s">
        <v>85</v>
      </c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1"/>
    </row>
    <row r="84" spans="1:84" s="116" customFormat="1" ht="16.5" customHeight="1" x14ac:dyDescent="0.2">
      <c r="A84" s="93"/>
      <c r="B84" s="40"/>
      <c r="C84" s="159" t="s">
        <v>75</v>
      </c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1"/>
    </row>
    <row r="85" spans="1:84" s="116" customFormat="1" ht="16.5" customHeight="1" x14ac:dyDescent="0.2">
      <c r="A85" s="93"/>
      <c r="B85" s="40"/>
      <c r="C85" s="159" t="s">
        <v>86</v>
      </c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1"/>
    </row>
    <row r="86" spans="1:84" s="116" customFormat="1" ht="16.5" customHeight="1" x14ac:dyDescent="0.2">
      <c r="A86" s="93"/>
      <c r="B86" s="40"/>
      <c r="C86" s="159" t="s">
        <v>87</v>
      </c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1"/>
    </row>
    <row r="87" spans="1:84" s="116" customFormat="1" ht="16.5" customHeight="1" x14ac:dyDescent="0.2">
      <c r="A87" s="93"/>
      <c r="B87" s="40"/>
      <c r="C87" s="159" t="s">
        <v>88</v>
      </c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1"/>
    </row>
    <row r="88" spans="1:84" s="116" customFormat="1" ht="16.5" customHeight="1" x14ac:dyDescent="0.2">
      <c r="A88" s="93"/>
      <c r="B88" s="40"/>
      <c r="C88" s="159" t="s">
        <v>79</v>
      </c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1"/>
    </row>
    <row r="89" spans="1:84" s="116" customFormat="1" ht="16.5" customHeight="1" x14ac:dyDescent="0.2">
      <c r="A89" s="93"/>
      <c r="B89" s="40"/>
      <c r="C89" s="159" t="s">
        <v>89</v>
      </c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1"/>
    </row>
    <row r="90" spans="1:84" s="116" customFormat="1" ht="16.5" customHeight="1" x14ac:dyDescent="0.2">
      <c r="A90" s="93"/>
      <c r="B90" s="40"/>
      <c r="C90" s="159" t="s">
        <v>90</v>
      </c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1"/>
    </row>
    <row r="91" spans="1:84" s="116" customFormat="1" ht="16.5" customHeight="1" x14ac:dyDescent="0.2">
      <c r="A91" s="93"/>
      <c r="B91" s="40"/>
      <c r="C91" s="156" t="s">
        <v>91</v>
      </c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8"/>
    </row>
    <row r="92" spans="1:84" s="2" customFormat="1" ht="18" customHeight="1" x14ac:dyDescent="0.2">
      <c r="A92" s="51">
        <v>750</v>
      </c>
      <c r="B92" s="51"/>
      <c r="C92" s="71"/>
      <c r="D92" s="165" t="s">
        <v>4</v>
      </c>
      <c r="E92" s="74" t="s">
        <v>41</v>
      </c>
      <c r="F92" s="28">
        <f>G92+P92</f>
        <v>14107796.129999999</v>
      </c>
      <c r="G92" s="31">
        <f>H92+K92+L92+M92</f>
        <v>12683888.129999999</v>
      </c>
      <c r="H92" s="32">
        <f>SUM(I92:J92)</f>
        <v>11378719.149999999</v>
      </c>
      <c r="I92" s="32">
        <v>8855829.9499999993</v>
      </c>
      <c r="J92" s="32">
        <v>2522889.2000000002</v>
      </c>
      <c r="K92" s="32"/>
      <c r="L92" s="32">
        <v>576307.32999999996</v>
      </c>
      <c r="M92" s="32">
        <v>728861.65</v>
      </c>
      <c r="N92" s="54"/>
      <c r="O92" s="55"/>
      <c r="P92" s="31">
        <f>Q92+S92+T92</f>
        <v>1423908</v>
      </c>
      <c r="Q92" s="32">
        <v>1423908</v>
      </c>
      <c r="R92" s="32">
        <v>1139950</v>
      </c>
      <c r="S92" s="32"/>
      <c r="T92" s="3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20" customFormat="1" ht="18" customHeight="1" x14ac:dyDescent="0.2">
      <c r="A93" s="27"/>
      <c r="B93" s="27"/>
      <c r="C93" s="71"/>
      <c r="D93" s="165"/>
      <c r="E93" s="74" t="s">
        <v>42</v>
      </c>
      <c r="F93" s="28">
        <f>G93+P93</f>
        <v>138489.81</v>
      </c>
      <c r="G93" s="31">
        <f>H93+K93+L93+M93</f>
        <v>35989.81</v>
      </c>
      <c r="H93" s="32">
        <f>SUM(I93:J93)</f>
        <v>30000</v>
      </c>
      <c r="I93" s="32"/>
      <c r="J93" s="32">
        <f>J97+J150+J161</f>
        <v>30000</v>
      </c>
      <c r="K93" s="32"/>
      <c r="L93" s="32"/>
      <c r="M93" s="32">
        <f>M97+M150+M161</f>
        <v>5989.81</v>
      </c>
      <c r="N93" s="32"/>
      <c r="O93" s="139"/>
      <c r="P93" s="31">
        <f>Q93+S93+T93</f>
        <v>102500</v>
      </c>
      <c r="Q93" s="32">
        <f>Q97+Q161</f>
        <v>102500</v>
      </c>
      <c r="R93" s="32">
        <f>R97+R161</f>
        <v>102500</v>
      </c>
      <c r="S93" s="32"/>
      <c r="T93" s="32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20" customFormat="1" ht="18" customHeight="1" x14ac:dyDescent="0.2">
      <c r="A94" s="27"/>
      <c r="B94" s="27"/>
      <c r="C94" s="71"/>
      <c r="D94" s="165"/>
      <c r="E94" s="74" t="s">
        <v>43</v>
      </c>
      <c r="F94" s="28">
        <f>G94+P94</f>
        <v>132756.53</v>
      </c>
      <c r="G94" s="31">
        <f>H94+K94+L94+M94</f>
        <v>30256.53</v>
      </c>
      <c r="H94" s="32">
        <f>SUM(I94:J94)</f>
        <v>30256.53</v>
      </c>
      <c r="I94" s="32"/>
      <c r="J94" s="32">
        <f>J98+J151+J162</f>
        <v>30256.53</v>
      </c>
      <c r="K94" s="32"/>
      <c r="L94" s="32"/>
      <c r="M94" s="32">
        <f>M98+M151+M162</f>
        <v>0</v>
      </c>
      <c r="N94" s="32"/>
      <c r="O94" s="139"/>
      <c r="P94" s="31">
        <f>Q94+S94+T94</f>
        <v>102500</v>
      </c>
      <c r="Q94" s="32">
        <f>Q98+Q162</f>
        <v>102500</v>
      </c>
      <c r="R94" s="32">
        <f>R98+R162</f>
        <v>102500</v>
      </c>
      <c r="S94" s="32"/>
      <c r="T94" s="32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" customFormat="1" ht="18" customHeight="1" x14ac:dyDescent="0.2">
      <c r="A95" s="71"/>
      <c r="B95" s="71"/>
      <c r="C95" s="33"/>
      <c r="D95" s="166"/>
      <c r="E95" s="75" t="s">
        <v>44</v>
      </c>
      <c r="F95" s="34">
        <f t="shared" ref="F95:R95" si="7">F92-F93+F94</f>
        <v>14102062.849999998</v>
      </c>
      <c r="G95" s="35">
        <f t="shared" si="7"/>
        <v>12678154.849999998</v>
      </c>
      <c r="H95" s="34">
        <f t="shared" si="7"/>
        <v>11378975.679999998</v>
      </c>
      <c r="I95" s="34">
        <f>I92-I93+I94</f>
        <v>8855829.9499999993</v>
      </c>
      <c r="J95" s="34">
        <f t="shared" si="7"/>
        <v>2523145.73</v>
      </c>
      <c r="K95" s="34"/>
      <c r="L95" s="34">
        <f>L92-L93+L94</f>
        <v>576307.32999999996</v>
      </c>
      <c r="M95" s="34">
        <f>M92-M93+M94</f>
        <v>722871.84</v>
      </c>
      <c r="N95" s="34"/>
      <c r="O95" s="36"/>
      <c r="P95" s="35">
        <f t="shared" si="7"/>
        <v>1423908</v>
      </c>
      <c r="Q95" s="34">
        <f t="shared" si="7"/>
        <v>1423908</v>
      </c>
      <c r="R95" s="34">
        <f t="shared" si="7"/>
        <v>1139950</v>
      </c>
      <c r="S95" s="83"/>
      <c r="T95" s="83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8" customFormat="1" ht="18" customHeight="1" x14ac:dyDescent="0.2">
      <c r="A96" s="40"/>
      <c r="B96" s="49">
        <v>75023</v>
      </c>
      <c r="C96" s="50"/>
      <c r="D96" s="167" t="s">
        <v>17</v>
      </c>
      <c r="E96" s="76" t="s">
        <v>41</v>
      </c>
      <c r="F96" s="41">
        <f>G96+P96</f>
        <v>10323590.09</v>
      </c>
      <c r="G96" s="42">
        <f>H96+K96+L96+M96</f>
        <v>10323590.09</v>
      </c>
      <c r="H96" s="43">
        <f>SUM(I96:J96)</f>
        <v>10290426.879999999</v>
      </c>
      <c r="I96" s="39">
        <v>8476046</v>
      </c>
      <c r="J96" s="39">
        <v>1814380.88</v>
      </c>
      <c r="K96" s="39"/>
      <c r="L96" s="39">
        <v>27173.4</v>
      </c>
      <c r="M96" s="39">
        <v>5989.81</v>
      </c>
      <c r="N96" s="56"/>
      <c r="O96" s="57"/>
      <c r="P96" s="38"/>
      <c r="Q96" s="39"/>
      <c r="R96" s="39"/>
      <c r="S96" s="39"/>
      <c r="T96" s="5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7" customFormat="1" ht="18" customHeight="1" x14ac:dyDescent="0.2">
      <c r="A97" s="40"/>
      <c r="B97" s="40"/>
      <c r="C97" s="48"/>
      <c r="D97" s="168"/>
      <c r="E97" s="76" t="s">
        <v>42</v>
      </c>
      <c r="F97" s="41">
        <f>G97+P97</f>
        <v>5989.81</v>
      </c>
      <c r="G97" s="42">
        <f>H97+K97+L97+M97</f>
        <v>5989.81</v>
      </c>
      <c r="H97" s="43"/>
      <c r="I97" s="43"/>
      <c r="J97" s="43"/>
      <c r="K97" s="43"/>
      <c r="L97" s="43"/>
      <c r="M97" s="43">
        <f>M101+M105+M109+M113+M117+M121</f>
        <v>5989.81</v>
      </c>
      <c r="N97" s="43"/>
      <c r="O97" s="58"/>
      <c r="P97" s="42"/>
      <c r="Q97" s="43"/>
      <c r="R97" s="43"/>
      <c r="S97" s="43"/>
      <c r="T97" s="43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7" customFormat="1" ht="18" customHeight="1" x14ac:dyDescent="0.2">
      <c r="A98" s="40"/>
      <c r="B98" s="40"/>
      <c r="C98" s="48"/>
      <c r="D98" s="168"/>
      <c r="E98" s="76" t="s">
        <v>43</v>
      </c>
      <c r="F98" s="41">
        <f>G98+P98</f>
        <v>30256.53</v>
      </c>
      <c r="G98" s="42">
        <f>H98+K98+L98+M98</f>
        <v>30256.53</v>
      </c>
      <c r="H98" s="43">
        <f>SUM(I98:J98)</f>
        <v>30256.53</v>
      </c>
      <c r="I98" s="43"/>
      <c r="J98" s="43">
        <f>J126</f>
        <v>30256.53</v>
      </c>
      <c r="K98" s="43"/>
      <c r="L98" s="43"/>
      <c r="M98" s="43"/>
      <c r="N98" s="43"/>
      <c r="O98" s="58"/>
      <c r="P98" s="42"/>
      <c r="Q98" s="43"/>
      <c r="R98" s="43"/>
      <c r="S98" s="43"/>
      <c r="T98" s="43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21" customFormat="1" ht="18" customHeight="1" x14ac:dyDescent="0.2">
      <c r="A99" s="72"/>
      <c r="B99" s="72"/>
      <c r="C99" s="44"/>
      <c r="D99" s="169"/>
      <c r="E99" s="77" t="s">
        <v>44</v>
      </c>
      <c r="F99" s="45">
        <f t="shared" ref="F99:J99" si="8">F96-F97+F98</f>
        <v>10347856.809999999</v>
      </c>
      <c r="G99" s="46">
        <f t="shared" si="8"/>
        <v>10347856.809999999</v>
      </c>
      <c r="H99" s="45">
        <f t="shared" si="8"/>
        <v>10320683.409999998</v>
      </c>
      <c r="I99" s="63">
        <f>I96-I97+I98</f>
        <v>8476046</v>
      </c>
      <c r="J99" s="63">
        <f t="shared" si="8"/>
        <v>1844637.41</v>
      </c>
      <c r="K99" s="45"/>
      <c r="L99" s="63">
        <f>L96-L97+L98</f>
        <v>27173.4</v>
      </c>
      <c r="M99" s="45">
        <f>M96-M97+M98</f>
        <v>0</v>
      </c>
      <c r="N99" s="45"/>
      <c r="O99" s="47"/>
      <c r="P99" s="46"/>
      <c r="Q99" s="45"/>
      <c r="R99" s="45"/>
      <c r="S99" s="63"/>
      <c r="T99" s="63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21" customFormat="1" ht="16.5" customHeight="1" x14ac:dyDescent="0.2">
      <c r="A100" s="48"/>
      <c r="B100" s="48"/>
      <c r="C100" s="97">
        <v>4018</v>
      </c>
      <c r="D100" s="162" t="s">
        <v>23</v>
      </c>
      <c r="E100" s="76" t="s">
        <v>41</v>
      </c>
      <c r="F100" s="41">
        <f>G100+P100</f>
        <v>2977.38</v>
      </c>
      <c r="G100" s="42">
        <f>H100+K100+L100+M100</f>
        <v>2977.38</v>
      </c>
      <c r="H100" s="43"/>
      <c r="I100" s="43"/>
      <c r="J100" s="43"/>
      <c r="K100" s="43"/>
      <c r="L100" s="43"/>
      <c r="M100" s="43">
        <v>2977.38</v>
      </c>
      <c r="N100" s="43"/>
      <c r="O100" s="58"/>
      <c r="P100" s="59"/>
      <c r="Q100" s="43"/>
      <c r="R100" s="43"/>
      <c r="S100" s="43"/>
      <c r="T100" s="43"/>
      <c r="U100" s="1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21" customFormat="1" ht="16.5" customHeight="1" x14ac:dyDescent="0.2">
      <c r="A101" s="40"/>
      <c r="B101" s="40"/>
      <c r="C101" s="97"/>
      <c r="D101" s="163"/>
      <c r="E101" s="76" t="s">
        <v>42</v>
      </c>
      <c r="F101" s="41">
        <f>G101+P101</f>
        <v>2977.38</v>
      </c>
      <c r="G101" s="42">
        <f>H101+K101+L101+M101</f>
        <v>2977.38</v>
      </c>
      <c r="H101" s="43"/>
      <c r="I101" s="43"/>
      <c r="J101" s="43"/>
      <c r="K101" s="43"/>
      <c r="L101" s="43"/>
      <c r="M101" s="43">
        <v>2977.38</v>
      </c>
      <c r="N101" s="43"/>
      <c r="O101" s="58"/>
      <c r="P101" s="42"/>
      <c r="Q101" s="43"/>
      <c r="R101" s="43"/>
      <c r="S101" s="43"/>
      <c r="T101" s="43"/>
      <c r="U101" s="17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21" customFormat="1" ht="16.5" customHeight="1" x14ac:dyDescent="0.2">
      <c r="A102" s="40"/>
      <c r="B102" s="40"/>
      <c r="C102" s="97"/>
      <c r="D102" s="163"/>
      <c r="E102" s="76" t="s">
        <v>43</v>
      </c>
      <c r="F102" s="41"/>
      <c r="G102" s="42"/>
      <c r="H102" s="43"/>
      <c r="I102" s="43"/>
      <c r="J102" s="43"/>
      <c r="K102" s="43"/>
      <c r="L102" s="43"/>
      <c r="M102" s="43"/>
      <c r="N102" s="43"/>
      <c r="O102" s="58"/>
      <c r="P102" s="42"/>
      <c r="Q102" s="43"/>
      <c r="R102" s="43"/>
      <c r="S102" s="43"/>
      <c r="T102" s="43"/>
      <c r="U102" s="17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21" customFormat="1" ht="16.5" customHeight="1" x14ac:dyDescent="0.2">
      <c r="A103" s="72"/>
      <c r="B103" s="72"/>
      <c r="C103" s="98"/>
      <c r="D103" s="164"/>
      <c r="E103" s="77" t="s">
        <v>44</v>
      </c>
      <c r="F103" s="45">
        <f>F100-F101+F102</f>
        <v>0</v>
      </c>
      <c r="G103" s="46">
        <f>G100-G101+G102</f>
        <v>0</v>
      </c>
      <c r="H103" s="45"/>
      <c r="I103" s="45"/>
      <c r="J103" s="45"/>
      <c r="K103" s="45"/>
      <c r="L103" s="45"/>
      <c r="M103" s="45">
        <f>M100-M101+M102</f>
        <v>0</v>
      </c>
      <c r="N103" s="45"/>
      <c r="O103" s="47"/>
      <c r="P103" s="46"/>
      <c r="Q103" s="45"/>
      <c r="R103" s="45"/>
      <c r="S103" s="63"/>
      <c r="T103" s="6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21" customFormat="1" ht="16.5" customHeight="1" x14ac:dyDescent="0.2">
      <c r="A104" s="48"/>
      <c r="B104" s="48"/>
      <c r="C104" s="97">
        <v>4019</v>
      </c>
      <c r="D104" s="162" t="s">
        <v>23</v>
      </c>
      <c r="E104" s="76" t="s">
        <v>41</v>
      </c>
      <c r="F104" s="41">
        <f>G104+P104</f>
        <v>2026.62</v>
      </c>
      <c r="G104" s="42">
        <f>H104+K104+L104+M104</f>
        <v>2026.62</v>
      </c>
      <c r="H104" s="43"/>
      <c r="I104" s="43"/>
      <c r="J104" s="43"/>
      <c r="K104" s="43"/>
      <c r="L104" s="43"/>
      <c r="M104" s="43">
        <v>2026.62</v>
      </c>
      <c r="N104" s="43"/>
      <c r="O104" s="58"/>
      <c r="P104" s="59"/>
      <c r="Q104" s="43"/>
      <c r="R104" s="43"/>
      <c r="S104" s="43"/>
      <c r="T104" s="43"/>
      <c r="U104" s="1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21" customFormat="1" ht="16.5" customHeight="1" x14ac:dyDescent="0.2">
      <c r="A105" s="40"/>
      <c r="B105" s="40"/>
      <c r="C105" s="97"/>
      <c r="D105" s="163"/>
      <c r="E105" s="76" t="s">
        <v>42</v>
      </c>
      <c r="F105" s="41">
        <f>G105+P105</f>
        <v>2026.62</v>
      </c>
      <c r="G105" s="42">
        <f>H105+K105+L105+M105</f>
        <v>2026.62</v>
      </c>
      <c r="H105" s="43"/>
      <c r="I105" s="43"/>
      <c r="J105" s="43"/>
      <c r="K105" s="43"/>
      <c r="L105" s="43"/>
      <c r="M105" s="43">
        <v>2026.62</v>
      </c>
      <c r="N105" s="43"/>
      <c r="O105" s="58"/>
      <c r="P105" s="42"/>
      <c r="Q105" s="43"/>
      <c r="R105" s="43"/>
      <c r="S105" s="43"/>
      <c r="T105" s="43"/>
      <c r="U105" s="17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21" customFormat="1" ht="16.5" customHeight="1" x14ac:dyDescent="0.2">
      <c r="A106" s="40"/>
      <c r="B106" s="40"/>
      <c r="C106" s="97"/>
      <c r="D106" s="163"/>
      <c r="E106" s="76" t="s">
        <v>43</v>
      </c>
      <c r="F106" s="41"/>
      <c r="G106" s="42"/>
      <c r="H106" s="43"/>
      <c r="I106" s="43"/>
      <c r="J106" s="43"/>
      <c r="K106" s="43"/>
      <c r="L106" s="43"/>
      <c r="M106" s="43"/>
      <c r="N106" s="43"/>
      <c r="O106" s="58"/>
      <c r="P106" s="42"/>
      <c r="Q106" s="43"/>
      <c r="R106" s="43"/>
      <c r="S106" s="43"/>
      <c r="T106" s="43"/>
      <c r="U106" s="17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21" customFormat="1" ht="16.5" customHeight="1" x14ac:dyDescent="0.2">
      <c r="A107" s="72"/>
      <c r="B107" s="72"/>
      <c r="C107" s="98"/>
      <c r="D107" s="164"/>
      <c r="E107" s="77" t="s">
        <v>44</v>
      </c>
      <c r="F107" s="45">
        <f>F104-F105+F106</f>
        <v>0</v>
      </c>
      <c r="G107" s="46">
        <f>G104-G105+G106</f>
        <v>0</v>
      </c>
      <c r="H107" s="45"/>
      <c r="I107" s="45"/>
      <c r="J107" s="45"/>
      <c r="K107" s="45"/>
      <c r="L107" s="45"/>
      <c r="M107" s="45">
        <f>M104-M105+M106</f>
        <v>0</v>
      </c>
      <c r="N107" s="45"/>
      <c r="O107" s="47"/>
      <c r="P107" s="46"/>
      <c r="Q107" s="45"/>
      <c r="R107" s="45"/>
      <c r="S107" s="63"/>
      <c r="T107" s="63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21" customFormat="1" ht="16.5" customHeight="1" x14ac:dyDescent="0.2">
      <c r="A108" s="48"/>
      <c r="B108" s="48"/>
      <c r="C108" s="97">
        <v>4118</v>
      </c>
      <c r="D108" s="162" t="s">
        <v>19</v>
      </c>
      <c r="E108" s="76" t="s">
        <v>41</v>
      </c>
      <c r="F108" s="41">
        <f>G108+P108</f>
        <v>511.8</v>
      </c>
      <c r="G108" s="42">
        <f>H108+K108+L108+M108</f>
        <v>511.8</v>
      </c>
      <c r="H108" s="43"/>
      <c r="I108" s="43"/>
      <c r="J108" s="43"/>
      <c r="K108" s="43"/>
      <c r="L108" s="43"/>
      <c r="M108" s="43">
        <v>511.8</v>
      </c>
      <c r="N108" s="43"/>
      <c r="O108" s="58"/>
      <c r="P108" s="59"/>
      <c r="Q108" s="43"/>
      <c r="R108" s="43"/>
      <c r="S108" s="43"/>
      <c r="T108" s="43"/>
      <c r="U108" s="1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21" customFormat="1" ht="16.5" customHeight="1" x14ac:dyDescent="0.2">
      <c r="A109" s="40"/>
      <c r="B109" s="40"/>
      <c r="C109" s="97"/>
      <c r="D109" s="163"/>
      <c r="E109" s="76" t="s">
        <v>42</v>
      </c>
      <c r="F109" s="41">
        <f>G109+P109</f>
        <v>511.8</v>
      </c>
      <c r="G109" s="42">
        <f>H109+K109+L109+M109</f>
        <v>511.8</v>
      </c>
      <c r="H109" s="43"/>
      <c r="I109" s="43"/>
      <c r="J109" s="43"/>
      <c r="K109" s="43"/>
      <c r="L109" s="43"/>
      <c r="M109" s="43">
        <v>511.8</v>
      </c>
      <c r="N109" s="43"/>
      <c r="O109" s="58"/>
      <c r="P109" s="42"/>
      <c r="Q109" s="43"/>
      <c r="R109" s="43"/>
      <c r="S109" s="43"/>
      <c r="T109" s="43"/>
      <c r="U109" s="17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21" customFormat="1" ht="16.5" customHeight="1" x14ac:dyDescent="0.2">
      <c r="A110" s="40"/>
      <c r="B110" s="40"/>
      <c r="C110" s="97"/>
      <c r="D110" s="163"/>
      <c r="E110" s="76" t="s">
        <v>43</v>
      </c>
      <c r="F110" s="41"/>
      <c r="G110" s="42"/>
      <c r="H110" s="43"/>
      <c r="I110" s="43"/>
      <c r="J110" s="43"/>
      <c r="K110" s="43"/>
      <c r="L110" s="43"/>
      <c r="M110" s="43"/>
      <c r="N110" s="43"/>
      <c r="O110" s="58"/>
      <c r="P110" s="42"/>
      <c r="Q110" s="43"/>
      <c r="R110" s="43"/>
      <c r="S110" s="43"/>
      <c r="T110" s="43"/>
      <c r="U110" s="17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21" customFormat="1" ht="16.5" customHeight="1" x14ac:dyDescent="0.2">
      <c r="A111" s="72"/>
      <c r="B111" s="72"/>
      <c r="C111" s="98"/>
      <c r="D111" s="164"/>
      <c r="E111" s="77" t="s">
        <v>44</v>
      </c>
      <c r="F111" s="45">
        <f>F108-F109+F110</f>
        <v>0</v>
      </c>
      <c r="G111" s="46">
        <f>G108-G109+G110</f>
        <v>0</v>
      </c>
      <c r="H111" s="45"/>
      <c r="I111" s="45"/>
      <c r="J111" s="45"/>
      <c r="K111" s="45"/>
      <c r="L111" s="45"/>
      <c r="M111" s="45">
        <f>M108-M109+M110</f>
        <v>0</v>
      </c>
      <c r="N111" s="45"/>
      <c r="O111" s="47"/>
      <c r="P111" s="46"/>
      <c r="Q111" s="45"/>
      <c r="R111" s="45"/>
      <c r="S111" s="63"/>
      <c r="T111" s="63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21" customFormat="1" ht="16.5" customHeight="1" x14ac:dyDescent="0.2">
      <c r="A112" s="48"/>
      <c r="B112" s="48"/>
      <c r="C112" s="97">
        <v>4119</v>
      </c>
      <c r="D112" s="162" t="s">
        <v>19</v>
      </c>
      <c r="E112" s="76" t="s">
        <v>41</v>
      </c>
      <c r="F112" s="41">
        <f>G112+P112</f>
        <v>348.37</v>
      </c>
      <c r="G112" s="42">
        <f>H112+K112+L112+M112</f>
        <v>348.37</v>
      </c>
      <c r="H112" s="43"/>
      <c r="I112" s="43"/>
      <c r="J112" s="43"/>
      <c r="K112" s="43"/>
      <c r="L112" s="43"/>
      <c r="M112" s="43">
        <v>348.37</v>
      </c>
      <c r="N112" s="43"/>
      <c r="O112" s="58"/>
      <c r="P112" s="59"/>
      <c r="Q112" s="43"/>
      <c r="R112" s="43"/>
      <c r="S112" s="43"/>
      <c r="T112" s="43"/>
      <c r="U112" s="1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21" customFormat="1" ht="16.5" customHeight="1" x14ac:dyDescent="0.2">
      <c r="A113" s="40"/>
      <c r="B113" s="40"/>
      <c r="C113" s="97"/>
      <c r="D113" s="163"/>
      <c r="E113" s="76" t="s">
        <v>42</v>
      </c>
      <c r="F113" s="41">
        <f>G113+P113</f>
        <v>348.37</v>
      </c>
      <c r="G113" s="42">
        <f>H113+K113+L113+M113</f>
        <v>348.37</v>
      </c>
      <c r="H113" s="43"/>
      <c r="I113" s="43"/>
      <c r="J113" s="43"/>
      <c r="K113" s="43"/>
      <c r="L113" s="43"/>
      <c r="M113" s="43">
        <v>348.37</v>
      </c>
      <c r="N113" s="43"/>
      <c r="O113" s="58"/>
      <c r="P113" s="42"/>
      <c r="Q113" s="43"/>
      <c r="R113" s="43"/>
      <c r="S113" s="43"/>
      <c r="T113" s="43"/>
      <c r="U113" s="17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21" customFormat="1" ht="16.5" customHeight="1" x14ac:dyDescent="0.2">
      <c r="A114" s="40"/>
      <c r="B114" s="40"/>
      <c r="C114" s="97"/>
      <c r="D114" s="163"/>
      <c r="E114" s="76" t="s">
        <v>43</v>
      </c>
      <c r="F114" s="41"/>
      <c r="G114" s="42"/>
      <c r="H114" s="43"/>
      <c r="I114" s="43"/>
      <c r="J114" s="43"/>
      <c r="K114" s="43"/>
      <c r="L114" s="43"/>
      <c r="M114" s="43"/>
      <c r="N114" s="43"/>
      <c r="O114" s="58"/>
      <c r="P114" s="42"/>
      <c r="Q114" s="43"/>
      <c r="R114" s="43"/>
      <c r="S114" s="43"/>
      <c r="T114" s="43"/>
      <c r="U114" s="17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21" customFormat="1" ht="16.5" customHeight="1" x14ac:dyDescent="0.2">
      <c r="A115" s="72"/>
      <c r="B115" s="72"/>
      <c r="C115" s="98"/>
      <c r="D115" s="164"/>
      <c r="E115" s="77" t="s">
        <v>44</v>
      </c>
      <c r="F115" s="45">
        <f>F112-F113+F114</f>
        <v>0</v>
      </c>
      <c r="G115" s="46">
        <f>G112-G113+G114</f>
        <v>0</v>
      </c>
      <c r="H115" s="45"/>
      <c r="I115" s="45"/>
      <c r="J115" s="45"/>
      <c r="K115" s="45"/>
      <c r="L115" s="45"/>
      <c r="M115" s="45">
        <f>M112-M113+M114</f>
        <v>0</v>
      </c>
      <c r="N115" s="45"/>
      <c r="O115" s="47"/>
      <c r="P115" s="46"/>
      <c r="Q115" s="45"/>
      <c r="R115" s="45"/>
      <c r="S115" s="63"/>
      <c r="T115" s="63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21" customFormat="1" ht="16.5" customHeight="1" x14ac:dyDescent="0.2">
      <c r="A116" s="48"/>
      <c r="B116" s="48"/>
      <c r="C116" s="97">
        <v>4128</v>
      </c>
      <c r="D116" s="162" t="s">
        <v>114</v>
      </c>
      <c r="E116" s="76" t="s">
        <v>41</v>
      </c>
      <c r="F116" s="41">
        <f>G116+P116</f>
        <v>72.97</v>
      </c>
      <c r="G116" s="42">
        <f>H116+K116+L116+M116</f>
        <v>72.97</v>
      </c>
      <c r="H116" s="43"/>
      <c r="I116" s="43"/>
      <c r="J116" s="43"/>
      <c r="K116" s="43"/>
      <c r="L116" s="43"/>
      <c r="M116" s="43">
        <v>72.97</v>
      </c>
      <c r="N116" s="43"/>
      <c r="O116" s="58"/>
      <c r="P116" s="59"/>
      <c r="Q116" s="43"/>
      <c r="R116" s="43"/>
      <c r="S116" s="43"/>
      <c r="T116" s="43"/>
      <c r="U116" s="1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21" customFormat="1" ht="16.5" customHeight="1" x14ac:dyDescent="0.2">
      <c r="A117" s="40"/>
      <c r="B117" s="40"/>
      <c r="C117" s="97"/>
      <c r="D117" s="163"/>
      <c r="E117" s="76" t="s">
        <v>42</v>
      </c>
      <c r="F117" s="41">
        <f>G117+P117</f>
        <v>72.97</v>
      </c>
      <c r="G117" s="42">
        <f>H117+K117+L117+M117</f>
        <v>72.97</v>
      </c>
      <c r="H117" s="43"/>
      <c r="I117" s="43"/>
      <c r="J117" s="43"/>
      <c r="K117" s="43"/>
      <c r="L117" s="43"/>
      <c r="M117" s="43">
        <v>72.97</v>
      </c>
      <c r="N117" s="43"/>
      <c r="O117" s="58"/>
      <c r="P117" s="42"/>
      <c r="Q117" s="43"/>
      <c r="R117" s="43"/>
      <c r="S117" s="43"/>
      <c r="T117" s="43"/>
      <c r="U117" s="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21" customFormat="1" ht="16.5" customHeight="1" x14ac:dyDescent="0.2">
      <c r="A118" s="40"/>
      <c r="B118" s="40"/>
      <c r="C118" s="97"/>
      <c r="D118" s="163"/>
      <c r="E118" s="76" t="s">
        <v>43</v>
      </c>
      <c r="F118" s="41"/>
      <c r="G118" s="42"/>
      <c r="H118" s="43"/>
      <c r="I118" s="43"/>
      <c r="J118" s="43"/>
      <c r="K118" s="43"/>
      <c r="L118" s="43"/>
      <c r="M118" s="43"/>
      <c r="N118" s="43"/>
      <c r="O118" s="58"/>
      <c r="P118" s="42"/>
      <c r="Q118" s="43"/>
      <c r="R118" s="43"/>
      <c r="S118" s="43"/>
      <c r="T118" s="43"/>
      <c r="U118" s="17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21" customFormat="1" ht="16.5" customHeight="1" x14ac:dyDescent="0.2">
      <c r="A119" s="72"/>
      <c r="B119" s="72"/>
      <c r="C119" s="98"/>
      <c r="D119" s="164"/>
      <c r="E119" s="77" t="s">
        <v>44</v>
      </c>
      <c r="F119" s="45">
        <f>F116-F117+F118</f>
        <v>0</v>
      </c>
      <c r="G119" s="46">
        <f>G116-G117+G118</f>
        <v>0</v>
      </c>
      <c r="H119" s="45"/>
      <c r="I119" s="45"/>
      <c r="J119" s="45"/>
      <c r="K119" s="45"/>
      <c r="L119" s="45"/>
      <c r="M119" s="45">
        <f>M116-M117+M118</f>
        <v>0</v>
      </c>
      <c r="N119" s="45"/>
      <c r="O119" s="47"/>
      <c r="P119" s="46"/>
      <c r="Q119" s="45"/>
      <c r="R119" s="45"/>
      <c r="S119" s="63"/>
      <c r="T119" s="63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21" customFormat="1" ht="16.5" customHeight="1" x14ac:dyDescent="0.2">
      <c r="A120" s="48"/>
      <c r="B120" s="48"/>
      <c r="C120" s="97">
        <v>4129</v>
      </c>
      <c r="D120" s="162" t="s">
        <v>114</v>
      </c>
      <c r="E120" s="76" t="s">
        <v>41</v>
      </c>
      <c r="F120" s="41">
        <f>G120+P120</f>
        <v>52.67</v>
      </c>
      <c r="G120" s="42">
        <f>H120+K120+L120+M120</f>
        <v>52.67</v>
      </c>
      <c r="H120" s="43"/>
      <c r="I120" s="43"/>
      <c r="J120" s="43"/>
      <c r="K120" s="43"/>
      <c r="L120" s="43"/>
      <c r="M120" s="43">
        <v>52.67</v>
      </c>
      <c r="N120" s="43"/>
      <c r="O120" s="58"/>
      <c r="P120" s="59"/>
      <c r="Q120" s="43"/>
      <c r="R120" s="43"/>
      <c r="S120" s="43"/>
      <c r="T120" s="43"/>
      <c r="U120" s="1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21" customFormat="1" ht="16.5" customHeight="1" x14ac:dyDescent="0.2">
      <c r="A121" s="40"/>
      <c r="B121" s="40"/>
      <c r="C121" s="97"/>
      <c r="D121" s="163"/>
      <c r="E121" s="76" t="s">
        <v>42</v>
      </c>
      <c r="F121" s="41">
        <f>G121+P121</f>
        <v>52.67</v>
      </c>
      <c r="G121" s="42">
        <f>H121+K121+L121+M121</f>
        <v>52.67</v>
      </c>
      <c r="H121" s="43"/>
      <c r="I121" s="43"/>
      <c r="J121" s="43"/>
      <c r="K121" s="43"/>
      <c r="L121" s="43"/>
      <c r="M121" s="43">
        <v>52.67</v>
      </c>
      <c r="N121" s="43"/>
      <c r="O121" s="58"/>
      <c r="P121" s="42"/>
      <c r="Q121" s="43"/>
      <c r="R121" s="43"/>
      <c r="S121" s="43"/>
      <c r="T121" s="43"/>
      <c r="U121" s="17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21" customFormat="1" ht="16.5" customHeight="1" x14ac:dyDescent="0.2">
      <c r="A122" s="40"/>
      <c r="B122" s="40"/>
      <c r="C122" s="97"/>
      <c r="D122" s="163"/>
      <c r="E122" s="76" t="s">
        <v>43</v>
      </c>
      <c r="F122" s="41"/>
      <c r="G122" s="42"/>
      <c r="H122" s="43"/>
      <c r="I122" s="43"/>
      <c r="J122" s="43"/>
      <c r="K122" s="43"/>
      <c r="L122" s="43"/>
      <c r="M122" s="43"/>
      <c r="N122" s="43"/>
      <c r="O122" s="58"/>
      <c r="P122" s="42"/>
      <c r="Q122" s="43"/>
      <c r="R122" s="43"/>
      <c r="S122" s="43"/>
      <c r="T122" s="43"/>
      <c r="U122" s="17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21" customFormat="1" ht="16.5" customHeight="1" x14ac:dyDescent="0.2">
      <c r="A123" s="72"/>
      <c r="B123" s="72"/>
      <c r="C123" s="98"/>
      <c r="D123" s="164"/>
      <c r="E123" s="77" t="s">
        <v>44</v>
      </c>
      <c r="F123" s="45">
        <f>F120-F121+F122</f>
        <v>0</v>
      </c>
      <c r="G123" s="46">
        <f>G120-G121+G122</f>
        <v>0</v>
      </c>
      <c r="H123" s="45"/>
      <c r="I123" s="45"/>
      <c r="J123" s="45"/>
      <c r="K123" s="45"/>
      <c r="L123" s="45"/>
      <c r="M123" s="45">
        <f>M120-M121+M122</f>
        <v>0</v>
      </c>
      <c r="N123" s="45"/>
      <c r="O123" s="47"/>
      <c r="P123" s="46"/>
      <c r="Q123" s="45"/>
      <c r="R123" s="45"/>
      <c r="S123" s="63"/>
      <c r="T123" s="6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" customFormat="1" ht="16.5" customHeight="1" x14ac:dyDescent="0.2">
      <c r="A124" s="48"/>
      <c r="B124" s="48"/>
      <c r="C124" s="48">
        <v>4300</v>
      </c>
      <c r="D124" s="162" t="s">
        <v>22</v>
      </c>
      <c r="E124" s="76" t="s">
        <v>41</v>
      </c>
      <c r="F124" s="41">
        <f>G124+P124</f>
        <v>899600</v>
      </c>
      <c r="G124" s="42">
        <f>H124+K124+L124+M124</f>
        <v>899600</v>
      </c>
      <c r="H124" s="43">
        <f>SUM(I124:J124)</f>
        <v>899600</v>
      </c>
      <c r="I124" s="43"/>
      <c r="J124" s="43">
        <v>899600</v>
      </c>
      <c r="K124" s="43"/>
      <c r="L124" s="43"/>
      <c r="M124" s="43"/>
      <c r="N124" s="43"/>
      <c r="O124" s="58"/>
      <c r="P124" s="59"/>
      <c r="Q124" s="43"/>
      <c r="R124" s="43"/>
      <c r="S124" s="43"/>
      <c r="T124" s="43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7" customFormat="1" ht="16.5" customHeight="1" x14ac:dyDescent="0.2">
      <c r="A125" s="40"/>
      <c r="B125" s="40"/>
      <c r="C125" s="48"/>
      <c r="D125" s="163"/>
      <c r="E125" s="76" t="s">
        <v>42</v>
      </c>
      <c r="F125" s="41"/>
      <c r="G125" s="42"/>
      <c r="H125" s="43"/>
      <c r="I125" s="43"/>
      <c r="J125" s="43"/>
      <c r="K125" s="43"/>
      <c r="L125" s="43"/>
      <c r="M125" s="43"/>
      <c r="N125" s="43"/>
      <c r="O125" s="58"/>
      <c r="P125" s="42"/>
      <c r="Q125" s="43"/>
      <c r="R125" s="43"/>
      <c r="S125" s="43"/>
      <c r="T125" s="43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7" customFormat="1" ht="16.5" customHeight="1" x14ac:dyDescent="0.2">
      <c r="A126" s="40"/>
      <c r="B126" s="40"/>
      <c r="C126" s="48"/>
      <c r="D126" s="163"/>
      <c r="E126" s="76" t="s">
        <v>43</v>
      </c>
      <c r="F126" s="41">
        <f>G126+P126</f>
        <v>30256.53</v>
      </c>
      <c r="G126" s="42">
        <f>H126+K126+L126+M126</f>
        <v>30256.53</v>
      </c>
      <c r="H126" s="43">
        <f>SUM(I126:J126)</f>
        <v>30256.53</v>
      </c>
      <c r="I126" s="43"/>
      <c r="J126" s="43">
        <f>256.53+30000</f>
        <v>30256.53</v>
      </c>
      <c r="K126" s="43"/>
      <c r="L126" s="43"/>
      <c r="M126" s="43"/>
      <c r="N126" s="43"/>
      <c r="O126" s="58"/>
      <c r="P126" s="42"/>
      <c r="Q126" s="43"/>
      <c r="R126" s="43"/>
      <c r="S126" s="43"/>
      <c r="T126" s="43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21" customFormat="1" ht="16.5" customHeight="1" x14ac:dyDescent="0.2">
      <c r="A127" s="72"/>
      <c r="B127" s="72"/>
      <c r="C127" s="44"/>
      <c r="D127" s="164"/>
      <c r="E127" s="77" t="s">
        <v>44</v>
      </c>
      <c r="F127" s="45">
        <f>F124-F125+F126</f>
        <v>929856.53</v>
      </c>
      <c r="G127" s="46">
        <f>G124-G125+G126</f>
        <v>929856.53</v>
      </c>
      <c r="H127" s="45">
        <f>H124-H125+H126</f>
        <v>929856.53</v>
      </c>
      <c r="I127" s="45"/>
      <c r="J127" s="45">
        <f>J124-J125+J126</f>
        <v>929856.53</v>
      </c>
      <c r="K127" s="45"/>
      <c r="L127" s="45"/>
      <c r="M127" s="45"/>
      <c r="N127" s="45"/>
      <c r="O127" s="47"/>
      <c r="P127" s="46"/>
      <c r="Q127" s="45"/>
      <c r="R127" s="45"/>
      <c r="S127" s="63"/>
      <c r="T127" s="63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16" customFormat="1" ht="16.5" customHeight="1" x14ac:dyDescent="0.2">
      <c r="A128" s="93"/>
      <c r="B128" s="93"/>
      <c r="C128" s="170" t="s">
        <v>46</v>
      </c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2"/>
    </row>
    <row r="129" spans="1:20" s="116" customFormat="1" ht="29.25" customHeight="1" x14ac:dyDescent="0.2">
      <c r="A129" s="93"/>
      <c r="B129" s="40"/>
      <c r="C129" s="159" t="s">
        <v>124</v>
      </c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1"/>
    </row>
    <row r="130" spans="1:20" s="116" customFormat="1" ht="15" customHeight="1" x14ac:dyDescent="0.2">
      <c r="A130" s="93"/>
      <c r="B130" s="40"/>
      <c r="C130" s="159" t="s">
        <v>27</v>
      </c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1"/>
    </row>
    <row r="131" spans="1:20" s="116" customFormat="1" ht="15" customHeight="1" x14ac:dyDescent="0.2">
      <c r="A131" s="93"/>
      <c r="B131" s="40"/>
      <c r="C131" s="159" t="s">
        <v>62</v>
      </c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1"/>
    </row>
    <row r="132" spans="1:20" s="116" customFormat="1" ht="15" customHeight="1" x14ac:dyDescent="0.2">
      <c r="A132" s="93"/>
      <c r="B132" s="40"/>
      <c r="C132" s="159" t="s">
        <v>72</v>
      </c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1"/>
    </row>
    <row r="133" spans="1:20" s="116" customFormat="1" ht="15" customHeight="1" x14ac:dyDescent="0.2">
      <c r="A133" s="93"/>
      <c r="B133" s="40"/>
      <c r="C133" s="159" t="s">
        <v>73</v>
      </c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1"/>
    </row>
    <row r="134" spans="1:20" s="116" customFormat="1" ht="15" customHeight="1" x14ac:dyDescent="0.2">
      <c r="A134" s="93"/>
      <c r="B134" s="40"/>
      <c r="C134" s="159" t="s">
        <v>74</v>
      </c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1"/>
    </row>
    <row r="135" spans="1:20" s="116" customFormat="1" ht="15" customHeight="1" x14ac:dyDescent="0.2">
      <c r="A135" s="93"/>
      <c r="B135" s="40"/>
      <c r="C135" s="159" t="s">
        <v>75</v>
      </c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1"/>
    </row>
    <row r="136" spans="1:20" s="116" customFormat="1" ht="15" customHeight="1" x14ac:dyDescent="0.2">
      <c r="A136" s="93"/>
      <c r="B136" s="40"/>
      <c r="C136" s="159" t="s">
        <v>76</v>
      </c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1"/>
    </row>
    <row r="137" spans="1:20" s="116" customFormat="1" ht="15" customHeight="1" x14ac:dyDescent="0.2">
      <c r="A137" s="93"/>
      <c r="B137" s="40"/>
      <c r="C137" s="159" t="s">
        <v>77</v>
      </c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1"/>
    </row>
    <row r="138" spans="1:20" s="116" customFormat="1" ht="15" customHeight="1" x14ac:dyDescent="0.2">
      <c r="A138" s="93"/>
      <c r="B138" s="40"/>
      <c r="C138" s="159" t="s">
        <v>78</v>
      </c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1"/>
    </row>
    <row r="139" spans="1:20" s="116" customFormat="1" ht="15" customHeight="1" x14ac:dyDescent="0.2">
      <c r="A139" s="93"/>
      <c r="B139" s="40"/>
      <c r="C139" s="159" t="s">
        <v>79</v>
      </c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1"/>
    </row>
    <row r="140" spans="1:20" s="116" customFormat="1" ht="15" customHeight="1" x14ac:dyDescent="0.2">
      <c r="A140" s="93"/>
      <c r="B140" s="40"/>
      <c r="C140" s="159" t="s">
        <v>80</v>
      </c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1"/>
    </row>
    <row r="141" spans="1:20" s="116" customFormat="1" ht="15" customHeight="1" x14ac:dyDescent="0.2">
      <c r="A141" s="93"/>
      <c r="B141" s="40"/>
      <c r="C141" s="159" t="s">
        <v>81</v>
      </c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1"/>
    </row>
    <row r="142" spans="1:20" s="116" customFormat="1" ht="15" customHeight="1" x14ac:dyDescent="0.2">
      <c r="A142" s="93"/>
      <c r="B142" s="40"/>
      <c r="C142" s="159" t="s">
        <v>82</v>
      </c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1"/>
    </row>
    <row r="143" spans="1:20" s="116" customFormat="1" ht="5.25" customHeight="1" x14ac:dyDescent="0.2">
      <c r="A143" s="93"/>
      <c r="B143" s="40"/>
      <c r="C143" s="159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1"/>
    </row>
    <row r="144" spans="1:20" s="116" customFormat="1" ht="15.95" customHeight="1" x14ac:dyDescent="0.2">
      <c r="A144" s="93"/>
      <c r="B144" s="40"/>
      <c r="C144" s="159" t="s">
        <v>110</v>
      </c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1"/>
    </row>
    <row r="145" spans="1:84" s="116" customFormat="1" ht="15.95" customHeight="1" x14ac:dyDescent="0.2">
      <c r="A145" s="93"/>
      <c r="B145" s="40"/>
      <c r="C145" s="159" t="s">
        <v>119</v>
      </c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1"/>
    </row>
    <row r="146" spans="1:84" s="116" customFormat="1" ht="6" customHeight="1" x14ac:dyDescent="0.2">
      <c r="A146" s="93"/>
      <c r="B146" s="40"/>
      <c r="C146" s="159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1"/>
    </row>
    <row r="147" spans="1:84" s="116" customFormat="1" ht="15.95" customHeight="1" x14ac:dyDescent="0.2">
      <c r="A147" s="93"/>
      <c r="B147" s="40"/>
      <c r="C147" s="159" t="s">
        <v>111</v>
      </c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1"/>
    </row>
    <row r="148" spans="1:84" s="116" customFormat="1" ht="15.95" customHeight="1" x14ac:dyDescent="0.2">
      <c r="A148" s="93"/>
      <c r="B148" s="40"/>
      <c r="C148" s="156" t="s">
        <v>58</v>
      </c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8"/>
    </row>
    <row r="149" spans="1:84" s="21" customFormat="1" ht="15.95" customHeight="1" x14ac:dyDescent="0.2">
      <c r="A149" s="40"/>
      <c r="B149" s="95">
        <v>75075</v>
      </c>
      <c r="C149" s="99"/>
      <c r="D149" s="167" t="s">
        <v>13</v>
      </c>
      <c r="E149" s="76" t="s">
        <v>41</v>
      </c>
      <c r="F149" s="41">
        <f>G149+P149</f>
        <v>305500</v>
      </c>
      <c r="G149" s="42">
        <f>H149+K149+L149+M149</f>
        <v>305500</v>
      </c>
      <c r="H149" s="43">
        <f>SUM(I149:J149)</f>
        <v>305500</v>
      </c>
      <c r="I149" s="39">
        <v>5500</v>
      </c>
      <c r="J149" s="39">
        <v>300000</v>
      </c>
      <c r="K149" s="56"/>
      <c r="L149" s="56"/>
      <c r="M149" s="56"/>
      <c r="N149" s="56"/>
      <c r="O149" s="57"/>
      <c r="P149" s="61"/>
      <c r="Q149" s="56"/>
      <c r="R149" s="56"/>
      <c r="S149" s="56"/>
      <c r="T149" s="56"/>
      <c r="U149" s="2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21" customFormat="1" ht="15.95" customHeight="1" x14ac:dyDescent="0.2">
      <c r="A150" s="40"/>
      <c r="B150" s="96"/>
      <c r="C150" s="97"/>
      <c r="D150" s="168"/>
      <c r="E150" s="76" t="s">
        <v>42</v>
      </c>
      <c r="F150" s="41">
        <f>G150+P150</f>
        <v>30000</v>
      </c>
      <c r="G150" s="42">
        <f>H150+K150+L150+M150</f>
        <v>30000</v>
      </c>
      <c r="H150" s="43">
        <f>SUM(I150:J150)</f>
        <v>30000</v>
      </c>
      <c r="I150" s="43"/>
      <c r="J150" s="43">
        <f>J154</f>
        <v>30000</v>
      </c>
      <c r="K150" s="43"/>
      <c r="L150" s="43"/>
      <c r="M150" s="43"/>
      <c r="N150" s="43"/>
      <c r="O150" s="58"/>
      <c r="P150" s="42"/>
      <c r="Q150" s="43"/>
      <c r="R150" s="43"/>
      <c r="S150" s="43"/>
      <c r="T150" s="43"/>
      <c r="U150" s="17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21" customFormat="1" ht="15.95" customHeight="1" x14ac:dyDescent="0.2">
      <c r="A151" s="40"/>
      <c r="B151" s="96"/>
      <c r="C151" s="97"/>
      <c r="D151" s="168"/>
      <c r="E151" s="76" t="s">
        <v>43</v>
      </c>
      <c r="F151" s="41"/>
      <c r="G151" s="42"/>
      <c r="H151" s="43"/>
      <c r="I151" s="43"/>
      <c r="J151" s="43"/>
      <c r="K151" s="43"/>
      <c r="L151" s="43"/>
      <c r="M151" s="43"/>
      <c r="N151" s="43"/>
      <c r="O151" s="58"/>
      <c r="P151" s="42"/>
      <c r="Q151" s="43"/>
      <c r="R151" s="43"/>
      <c r="S151" s="43"/>
      <c r="T151" s="43"/>
      <c r="U151" s="17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21" customFormat="1" ht="15.95" customHeight="1" x14ac:dyDescent="0.2">
      <c r="A152" s="72"/>
      <c r="B152" s="97"/>
      <c r="C152" s="98"/>
      <c r="D152" s="169"/>
      <c r="E152" s="77" t="s">
        <v>44</v>
      </c>
      <c r="F152" s="45">
        <f>F149-F150+F151</f>
        <v>275500</v>
      </c>
      <c r="G152" s="46">
        <f>G149-G150+G151</f>
        <v>275500</v>
      </c>
      <c r="H152" s="45">
        <f>H149-H150+H151</f>
        <v>275500</v>
      </c>
      <c r="I152" s="63">
        <f>I149-I150+I151</f>
        <v>5500</v>
      </c>
      <c r="J152" s="63">
        <f>J149-J150+J151</f>
        <v>270000</v>
      </c>
      <c r="K152" s="45"/>
      <c r="L152" s="45"/>
      <c r="M152" s="45"/>
      <c r="N152" s="45"/>
      <c r="O152" s="47"/>
      <c r="P152" s="46"/>
      <c r="Q152" s="45"/>
      <c r="R152" s="45"/>
      <c r="S152" s="63"/>
      <c r="T152" s="63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21" customFormat="1" ht="15.95" customHeight="1" x14ac:dyDescent="0.2">
      <c r="A153" s="48"/>
      <c r="B153" s="48"/>
      <c r="C153" s="48">
        <v>4300</v>
      </c>
      <c r="D153" s="162" t="s">
        <v>22</v>
      </c>
      <c r="E153" s="76" t="s">
        <v>41</v>
      </c>
      <c r="F153" s="41">
        <f>G153+P153</f>
        <v>285000</v>
      </c>
      <c r="G153" s="42">
        <f>H153+K153+L153+M153</f>
        <v>285000</v>
      </c>
      <c r="H153" s="43">
        <f>SUM(I153:J153)</f>
        <v>285000</v>
      </c>
      <c r="I153" s="43"/>
      <c r="J153" s="43">
        <v>285000</v>
      </c>
      <c r="K153" s="43"/>
      <c r="L153" s="43"/>
      <c r="M153" s="43"/>
      <c r="N153" s="43"/>
      <c r="O153" s="58"/>
      <c r="P153" s="59"/>
      <c r="Q153" s="43"/>
      <c r="R153" s="43"/>
      <c r="S153" s="43"/>
      <c r="T153" s="43"/>
      <c r="U153" s="1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21" customFormat="1" ht="15.95" customHeight="1" x14ac:dyDescent="0.2">
      <c r="A154" s="40"/>
      <c r="B154" s="40"/>
      <c r="C154" s="48"/>
      <c r="D154" s="163"/>
      <c r="E154" s="76" t="s">
        <v>42</v>
      </c>
      <c r="F154" s="41">
        <f>G154+P154</f>
        <v>30000</v>
      </c>
      <c r="G154" s="42">
        <f>H154+K154+L154+M154</f>
        <v>30000</v>
      </c>
      <c r="H154" s="43">
        <f>SUM(I154:J154)</f>
        <v>30000</v>
      </c>
      <c r="I154" s="43"/>
      <c r="J154" s="43">
        <v>30000</v>
      </c>
      <c r="K154" s="43"/>
      <c r="L154" s="43"/>
      <c r="M154" s="43"/>
      <c r="N154" s="43"/>
      <c r="O154" s="58"/>
      <c r="P154" s="42"/>
      <c r="Q154" s="43"/>
      <c r="R154" s="43"/>
      <c r="S154" s="43"/>
      <c r="T154" s="43"/>
      <c r="U154" s="17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21" customFormat="1" ht="15.95" customHeight="1" x14ac:dyDescent="0.2">
      <c r="A155" s="40"/>
      <c r="B155" s="40"/>
      <c r="C155" s="48"/>
      <c r="D155" s="163"/>
      <c r="E155" s="76" t="s">
        <v>43</v>
      </c>
      <c r="F155" s="41"/>
      <c r="G155" s="42"/>
      <c r="H155" s="43"/>
      <c r="I155" s="43"/>
      <c r="J155" s="43"/>
      <c r="K155" s="43"/>
      <c r="L155" s="43"/>
      <c r="M155" s="43"/>
      <c r="N155" s="43"/>
      <c r="O155" s="58"/>
      <c r="P155" s="42"/>
      <c r="Q155" s="43"/>
      <c r="R155" s="43"/>
      <c r="S155" s="43"/>
      <c r="T155" s="43"/>
      <c r="U155" s="17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21" customFormat="1" ht="15.95" customHeight="1" x14ac:dyDescent="0.2">
      <c r="A156" s="72"/>
      <c r="B156" s="72"/>
      <c r="C156" s="44"/>
      <c r="D156" s="164"/>
      <c r="E156" s="77" t="s">
        <v>44</v>
      </c>
      <c r="F156" s="45">
        <f>F153-F154+F155</f>
        <v>255000</v>
      </c>
      <c r="G156" s="46">
        <f>G153-G154+G155</f>
        <v>255000</v>
      </c>
      <c r="H156" s="45">
        <f>H153-H154+H155</f>
        <v>255000</v>
      </c>
      <c r="I156" s="45"/>
      <c r="J156" s="45">
        <f>J153-J154+J155</f>
        <v>255000</v>
      </c>
      <c r="K156" s="45"/>
      <c r="L156" s="45"/>
      <c r="M156" s="45"/>
      <c r="N156" s="45"/>
      <c r="O156" s="47"/>
      <c r="P156" s="46"/>
      <c r="Q156" s="45"/>
      <c r="R156" s="45"/>
      <c r="S156" s="63"/>
      <c r="T156" s="63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16" customFormat="1" ht="15.95" customHeight="1" x14ac:dyDescent="0.2">
      <c r="A157" s="93"/>
      <c r="B157" s="93"/>
      <c r="C157" s="170" t="s">
        <v>46</v>
      </c>
      <c r="D157" s="171"/>
      <c r="E157" s="171"/>
      <c r="F157" s="171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2"/>
    </row>
    <row r="158" spans="1:84" s="116" customFormat="1" ht="15.95" customHeight="1" x14ac:dyDescent="0.2">
      <c r="A158" s="93"/>
      <c r="B158" s="40"/>
      <c r="C158" s="159" t="s">
        <v>104</v>
      </c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1"/>
    </row>
    <row r="159" spans="1:84" s="116" customFormat="1" ht="15.95" customHeight="1" x14ac:dyDescent="0.2">
      <c r="A159" s="93"/>
      <c r="B159" s="40"/>
      <c r="C159" s="156" t="s">
        <v>95</v>
      </c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8"/>
    </row>
    <row r="160" spans="1:84" s="9" customFormat="1" ht="16.5" customHeight="1" x14ac:dyDescent="0.2">
      <c r="A160" s="40"/>
      <c r="B160" s="49">
        <v>75095</v>
      </c>
      <c r="C160" s="50"/>
      <c r="D160" s="167" t="s">
        <v>10</v>
      </c>
      <c r="E160" s="76" t="s">
        <v>41</v>
      </c>
      <c r="F160" s="41">
        <f>G160+P160</f>
        <v>2579026.04</v>
      </c>
      <c r="G160" s="42">
        <f>H160+K160+L160+M160</f>
        <v>1155118.04</v>
      </c>
      <c r="H160" s="43">
        <f>SUM(I160:J160)</f>
        <v>388796.2</v>
      </c>
      <c r="I160" s="39">
        <v>4897.88</v>
      </c>
      <c r="J160" s="39">
        <v>383898.32</v>
      </c>
      <c r="K160" s="39"/>
      <c r="L160" s="39">
        <v>43450</v>
      </c>
      <c r="M160" s="39">
        <v>722871.84</v>
      </c>
      <c r="N160" s="56"/>
      <c r="O160" s="57"/>
      <c r="P160" s="38">
        <f>Q160+S160+T160</f>
        <v>1423908</v>
      </c>
      <c r="Q160" s="39">
        <v>1423908</v>
      </c>
      <c r="R160" s="39">
        <v>1139950</v>
      </c>
      <c r="S160" s="56"/>
      <c r="T160" s="39"/>
      <c r="U160" s="18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7" customFormat="1" ht="16.5" customHeight="1" x14ac:dyDescent="0.2">
      <c r="A161" s="40"/>
      <c r="B161" s="40"/>
      <c r="C161" s="48"/>
      <c r="D161" s="168"/>
      <c r="E161" s="76" t="s">
        <v>42</v>
      </c>
      <c r="F161" s="41">
        <f>G161+P161</f>
        <v>102500</v>
      </c>
      <c r="G161" s="42"/>
      <c r="H161" s="43"/>
      <c r="I161" s="43"/>
      <c r="J161" s="43"/>
      <c r="K161" s="43"/>
      <c r="L161" s="43"/>
      <c r="M161" s="43"/>
      <c r="N161" s="43"/>
      <c r="O161" s="58"/>
      <c r="P161" s="42">
        <f>Q161+S161+T161</f>
        <v>102500</v>
      </c>
      <c r="Q161" s="43">
        <f>Q165+Q169+Q173+Q177</f>
        <v>102500</v>
      </c>
      <c r="R161" s="43">
        <f>R165+R169+R173+R177</f>
        <v>102500</v>
      </c>
      <c r="S161" s="43"/>
      <c r="T161" s="43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7" customFormat="1" ht="16.5" customHeight="1" x14ac:dyDescent="0.2">
      <c r="A162" s="40"/>
      <c r="B162" s="40"/>
      <c r="C162" s="48"/>
      <c r="D162" s="168"/>
      <c r="E162" s="76" t="s">
        <v>43</v>
      </c>
      <c r="F162" s="41">
        <f>G162+P162</f>
        <v>102500</v>
      </c>
      <c r="G162" s="42"/>
      <c r="H162" s="43"/>
      <c r="I162" s="43"/>
      <c r="J162" s="43"/>
      <c r="K162" s="43"/>
      <c r="L162" s="43"/>
      <c r="M162" s="43"/>
      <c r="N162" s="43"/>
      <c r="O162" s="58"/>
      <c r="P162" s="42">
        <f>Q162+S162+T162</f>
        <v>102500</v>
      </c>
      <c r="Q162" s="43">
        <f>Q166+Q170+Q174+Q178</f>
        <v>102500</v>
      </c>
      <c r="R162" s="43">
        <f>R166+R170+R174+R178</f>
        <v>102500</v>
      </c>
      <c r="S162" s="43"/>
      <c r="T162" s="43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21" customFormat="1" ht="16.5" customHeight="1" x14ac:dyDescent="0.2">
      <c r="A163" s="72"/>
      <c r="B163" s="72"/>
      <c r="C163" s="44"/>
      <c r="D163" s="169"/>
      <c r="E163" s="77" t="s">
        <v>44</v>
      </c>
      <c r="F163" s="45">
        <f t="shared" ref="F163:R163" si="9">F160-F161+F162</f>
        <v>2579026.04</v>
      </c>
      <c r="G163" s="46">
        <f t="shared" si="9"/>
        <v>1155118.04</v>
      </c>
      <c r="H163" s="45">
        <f t="shared" si="9"/>
        <v>388796.2</v>
      </c>
      <c r="I163" s="63">
        <f>I160-I161+I162</f>
        <v>4897.88</v>
      </c>
      <c r="J163" s="63">
        <f>J160-J161+J162</f>
        <v>383898.32</v>
      </c>
      <c r="K163" s="63"/>
      <c r="L163" s="63">
        <f>L160-L161+L162</f>
        <v>43450</v>
      </c>
      <c r="M163" s="63">
        <f>M160-M161+M162</f>
        <v>722871.84</v>
      </c>
      <c r="N163" s="45"/>
      <c r="O163" s="47"/>
      <c r="P163" s="46">
        <f t="shared" si="9"/>
        <v>1423908</v>
      </c>
      <c r="Q163" s="63">
        <f t="shared" si="9"/>
        <v>1423908</v>
      </c>
      <c r="R163" s="63">
        <f t="shared" si="9"/>
        <v>1139950</v>
      </c>
      <c r="S163" s="63"/>
      <c r="T163" s="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1" customFormat="1" ht="16.5" customHeight="1" x14ac:dyDescent="0.2">
      <c r="A164" s="48"/>
      <c r="B164" s="48"/>
      <c r="C164" s="50">
        <v>6057</v>
      </c>
      <c r="D164" s="162" t="s">
        <v>37</v>
      </c>
      <c r="E164" s="76" t="s">
        <v>41</v>
      </c>
      <c r="F164" s="41">
        <f>G164+P164</f>
        <v>520950</v>
      </c>
      <c r="G164" s="42"/>
      <c r="H164" s="43"/>
      <c r="I164" s="43"/>
      <c r="J164" s="43"/>
      <c r="K164" s="43"/>
      <c r="L164" s="43"/>
      <c r="M164" s="43"/>
      <c r="N164" s="43"/>
      <c r="O164" s="58"/>
      <c r="P164" s="42">
        <f>Q164+S164+T164</f>
        <v>520950</v>
      </c>
      <c r="Q164" s="43">
        <f>R164</f>
        <v>520950</v>
      </c>
      <c r="R164" s="43">
        <v>520950</v>
      </c>
      <c r="S164" s="43"/>
      <c r="T164" s="43"/>
      <c r="U164" s="12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7" customFormat="1" ht="16.5" customHeight="1" x14ac:dyDescent="0.2">
      <c r="A165" s="40"/>
      <c r="B165" s="40"/>
      <c r="C165" s="48"/>
      <c r="D165" s="163"/>
      <c r="E165" s="76" t="s">
        <v>42</v>
      </c>
      <c r="F165" s="41"/>
      <c r="G165" s="42"/>
      <c r="H165" s="43"/>
      <c r="I165" s="43"/>
      <c r="J165" s="43"/>
      <c r="K165" s="43"/>
      <c r="L165" s="43"/>
      <c r="M165" s="43"/>
      <c r="N165" s="43"/>
      <c r="O165" s="58"/>
      <c r="P165" s="43"/>
      <c r="Q165" s="43"/>
      <c r="R165" s="43"/>
      <c r="S165" s="43"/>
      <c r="T165" s="43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7" customFormat="1" ht="16.5" customHeight="1" x14ac:dyDescent="0.2">
      <c r="A166" s="40"/>
      <c r="B166" s="40"/>
      <c r="C166" s="48"/>
      <c r="D166" s="163"/>
      <c r="E166" s="76" t="s">
        <v>43</v>
      </c>
      <c r="F166" s="41">
        <f>G166+P166</f>
        <v>82000</v>
      </c>
      <c r="G166" s="42"/>
      <c r="H166" s="43"/>
      <c r="I166" s="43"/>
      <c r="J166" s="43"/>
      <c r="K166" s="43"/>
      <c r="L166" s="43"/>
      <c r="M166" s="43"/>
      <c r="N166" s="43"/>
      <c r="O166" s="58"/>
      <c r="P166" s="43">
        <f>Q166</f>
        <v>82000</v>
      </c>
      <c r="Q166" s="43">
        <f>R166</f>
        <v>82000</v>
      </c>
      <c r="R166" s="43">
        <v>82000</v>
      </c>
      <c r="S166" s="43"/>
      <c r="T166" s="43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21" customFormat="1" ht="16.5" customHeight="1" x14ac:dyDescent="0.2">
      <c r="A167" s="72"/>
      <c r="B167" s="72"/>
      <c r="C167" s="44"/>
      <c r="D167" s="164"/>
      <c r="E167" s="77" t="s">
        <v>44</v>
      </c>
      <c r="F167" s="45">
        <f>F164-F165+F166</f>
        <v>602950</v>
      </c>
      <c r="G167" s="46"/>
      <c r="H167" s="45"/>
      <c r="I167" s="45"/>
      <c r="J167" s="45"/>
      <c r="K167" s="45"/>
      <c r="L167" s="45"/>
      <c r="M167" s="45"/>
      <c r="N167" s="45"/>
      <c r="O167" s="47"/>
      <c r="P167" s="46">
        <f>P164-P165+P166</f>
        <v>602950</v>
      </c>
      <c r="Q167" s="45">
        <f>Q164-Q165+Q166</f>
        <v>602950</v>
      </c>
      <c r="R167" s="45">
        <f>R164-R165+R166</f>
        <v>602950</v>
      </c>
      <c r="S167" s="63"/>
      <c r="T167" s="63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1" customFormat="1" ht="16.5" customHeight="1" x14ac:dyDescent="0.2">
      <c r="A168" s="48"/>
      <c r="B168" s="48"/>
      <c r="C168" s="50">
        <v>6059</v>
      </c>
      <c r="D168" s="162" t="s">
        <v>37</v>
      </c>
      <c r="E168" s="76" t="s">
        <v>41</v>
      </c>
      <c r="F168" s="41">
        <f>G168+P168</f>
        <v>116400</v>
      </c>
      <c r="G168" s="42"/>
      <c r="H168" s="43"/>
      <c r="I168" s="43"/>
      <c r="J168" s="43"/>
      <c r="K168" s="43"/>
      <c r="L168" s="43"/>
      <c r="M168" s="43"/>
      <c r="N168" s="43"/>
      <c r="O168" s="58"/>
      <c r="P168" s="42">
        <f>Q168+S168+T168</f>
        <v>116400</v>
      </c>
      <c r="Q168" s="43">
        <f>R168</f>
        <v>116400</v>
      </c>
      <c r="R168" s="43">
        <v>116400</v>
      </c>
      <c r="S168" s="43"/>
      <c r="T168" s="43"/>
      <c r="U168" s="12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7" customFormat="1" ht="16.5" customHeight="1" x14ac:dyDescent="0.2">
      <c r="A169" s="40"/>
      <c r="B169" s="40"/>
      <c r="C169" s="48"/>
      <c r="D169" s="163"/>
      <c r="E169" s="76" t="s">
        <v>42</v>
      </c>
      <c r="F169" s="41"/>
      <c r="G169" s="42"/>
      <c r="H169" s="43"/>
      <c r="I169" s="43"/>
      <c r="J169" s="43"/>
      <c r="K169" s="43"/>
      <c r="L169" s="43"/>
      <c r="M169" s="43"/>
      <c r="N169" s="43"/>
      <c r="O169" s="58"/>
      <c r="P169" s="43"/>
      <c r="Q169" s="43"/>
      <c r="R169" s="43"/>
      <c r="S169" s="43"/>
      <c r="T169" s="43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7" customFormat="1" ht="16.5" customHeight="1" x14ac:dyDescent="0.2">
      <c r="A170" s="40"/>
      <c r="B170" s="40"/>
      <c r="C170" s="48"/>
      <c r="D170" s="163"/>
      <c r="E170" s="76" t="s">
        <v>43</v>
      </c>
      <c r="F170" s="41">
        <f>G170+P170</f>
        <v>20500</v>
      </c>
      <c r="G170" s="42"/>
      <c r="H170" s="43"/>
      <c r="I170" s="43"/>
      <c r="J170" s="43"/>
      <c r="K170" s="43"/>
      <c r="L170" s="43"/>
      <c r="M170" s="43"/>
      <c r="N170" s="43"/>
      <c r="O170" s="58"/>
      <c r="P170" s="43">
        <f>Q170</f>
        <v>20500</v>
      </c>
      <c r="Q170" s="43">
        <f>R170</f>
        <v>20500</v>
      </c>
      <c r="R170" s="43">
        <v>20500</v>
      </c>
      <c r="S170" s="43"/>
      <c r="T170" s="43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21" customFormat="1" ht="16.5" customHeight="1" x14ac:dyDescent="0.2">
      <c r="A171" s="72"/>
      <c r="B171" s="72"/>
      <c r="C171" s="44"/>
      <c r="D171" s="164"/>
      <c r="E171" s="77" t="s">
        <v>44</v>
      </c>
      <c r="F171" s="45">
        <f>F168-F169+F170</f>
        <v>136900</v>
      </c>
      <c r="G171" s="46"/>
      <c r="H171" s="45"/>
      <c r="I171" s="45"/>
      <c r="J171" s="45"/>
      <c r="K171" s="45"/>
      <c r="L171" s="45"/>
      <c r="M171" s="45"/>
      <c r="N171" s="45"/>
      <c r="O171" s="47"/>
      <c r="P171" s="46">
        <f>P168-P169+P170</f>
        <v>136900</v>
      </c>
      <c r="Q171" s="45">
        <f>Q168-Q169+Q170</f>
        <v>136900</v>
      </c>
      <c r="R171" s="45">
        <f>R168-R169+R170</f>
        <v>136900</v>
      </c>
      <c r="S171" s="63"/>
      <c r="T171" s="63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1" customFormat="1" ht="18" customHeight="1" x14ac:dyDescent="0.2">
      <c r="A172" s="48"/>
      <c r="B172" s="48"/>
      <c r="C172" s="50">
        <v>6067</v>
      </c>
      <c r="D172" s="162" t="s">
        <v>38</v>
      </c>
      <c r="E172" s="76" t="s">
        <v>41</v>
      </c>
      <c r="F172" s="41">
        <f>G172+P172</f>
        <v>402080</v>
      </c>
      <c r="G172" s="42"/>
      <c r="H172" s="43"/>
      <c r="I172" s="43"/>
      <c r="J172" s="43"/>
      <c r="K172" s="43"/>
      <c r="L172" s="43"/>
      <c r="M172" s="43"/>
      <c r="N172" s="43"/>
      <c r="O172" s="58"/>
      <c r="P172" s="42">
        <f>Q172+S172+T172</f>
        <v>402080</v>
      </c>
      <c r="Q172" s="43">
        <f>R172</f>
        <v>402080</v>
      </c>
      <c r="R172" s="43">
        <v>402080</v>
      </c>
      <c r="S172" s="43"/>
      <c r="T172" s="43"/>
      <c r="U172" s="1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7" customFormat="1" ht="18" customHeight="1" x14ac:dyDescent="0.2">
      <c r="A173" s="40"/>
      <c r="B173" s="40"/>
      <c r="C173" s="48"/>
      <c r="D173" s="163"/>
      <c r="E173" s="76" t="s">
        <v>42</v>
      </c>
      <c r="F173" s="41">
        <f>G173+P173</f>
        <v>82000</v>
      </c>
      <c r="G173" s="42"/>
      <c r="H173" s="43"/>
      <c r="I173" s="43"/>
      <c r="J173" s="43"/>
      <c r="K173" s="43"/>
      <c r="L173" s="43"/>
      <c r="M173" s="43"/>
      <c r="N173" s="43"/>
      <c r="O173" s="58"/>
      <c r="P173" s="43">
        <f>Q173</f>
        <v>82000</v>
      </c>
      <c r="Q173" s="43">
        <f>R173</f>
        <v>82000</v>
      </c>
      <c r="R173" s="43">
        <v>82000</v>
      </c>
      <c r="S173" s="43"/>
      <c r="T173" s="4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7" customFormat="1" ht="18" customHeight="1" x14ac:dyDescent="0.2">
      <c r="A174" s="40"/>
      <c r="B174" s="40"/>
      <c r="C174" s="48"/>
      <c r="D174" s="163"/>
      <c r="E174" s="76" t="s">
        <v>43</v>
      </c>
      <c r="F174" s="41"/>
      <c r="G174" s="42"/>
      <c r="H174" s="43"/>
      <c r="I174" s="43"/>
      <c r="J174" s="43"/>
      <c r="K174" s="43"/>
      <c r="L174" s="43"/>
      <c r="M174" s="43"/>
      <c r="N174" s="43"/>
      <c r="O174" s="58"/>
      <c r="P174" s="43"/>
      <c r="Q174" s="43"/>
      <c r="R174" s="43"/>
      <c r="S174" s="43"/>
      <c r="T174" s="43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21" customFormat="1" ht="18" customHeight="1" x14ac:dyDescent="0.2">
      <c r="A175" s="72"/>
      <c r="B175" s="72"/>
      <c r="C175" s="44"/>
      <c r="D175" s="164"/>
      <c r="E175" s="77" t="s">
        <v>44</v>
      </c>
      <c r="F175" s="45">
        <f>F172-F173+F174</f>
        <v>320080</v>
      </c>
      <c r="G175" s="46"/>
      <c r="H175" s="45"/>
      <c r="I175" s="45"/>
      <c r="J175" s="45"/>
      <c r="K175" s="45"/>
      <c r="L175" s="45"/>
      <c r="M175" s="45"/>
      <c r="N175" s="45"/>
      <c r="O175" s="47"/>
      <c r="P175" s="46">
        <f>P172-P173+P174</f>
        <v>320080</v>
      </c>
      <c r="Q175" s="45">
        <f>Q172-Q173+Q174</f>
        <v>320080</v>
      </c>
      <c r="R175" s="45">
        <f>R172-R173+R174</f>
        <v>320080</v>
      </c>
      <c r="S175" s="63"/>
      <c r="T175" s="63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1" customFormat="1" ht="18" customHeight="1" x14ac:dyDescent="0.2">
      <c r="A176" s="48"/>
      <c r="B176" s="48"/>
      <c r="C176" s="50">
        <v>6069</v>
      </c>
      <c r="D176" s="162" t="s">
        <v>38</v>
      </c>
      <c r="E176" s="76" t="s">
        <v>41</v>
      </c>
      <c r="F176" s="41">
        <f>G176+P176</f>
        <v>100520</v>
      </c>
      <c r="G176" s="42"/>
      <c r="H176" s="43"/>
      <c r="I176" s="43"/>
      <c r="J176" s="43"/>
      <c r="K176" s="43"/>
      <c r="L176" s="43"/>
      <c r="M176" s="43"/>
      <c r="N176" s="43"/>
      <c r="O176" s="58"/>
      <c r="P176" s="42">
        <f>Q176+S176+T176</f>
        <v>100520</v>
      </c>
      <c r="Q176" s="43">
        <f>R176</f>
        <v>100520</v>
      </c>
      <c r="R176" s="43">
        <v>100520</v>
      </c>
      <c r="S176" s="43"/>
      <c r="T176" s="43"/>
      <c r="U176" s="12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7" customFormat="1" ht="18" customHeight="1" x14ac:dyDescent="0.2">
      <c r="A177" s="40"/>
      <c r="B177" s="40"/>
      <c r="C177" s="48"/>
      <c r="D177" s="163"/>
      <c r="E177" s="76" t="s">
        <v>42</v>
      </c>
      <c r="F177" s="41">
        <f>G177+P177</f>
        <v>20500</v>
      </c>
      <c r="G177" s="42"/>
      <c r="H177" s="43"/>
      <c r="I177" s="43"/>
      <c r="J177" s="43"/>
      <c r="K177" s="43"/>
      <c r="L177" s="43"/>
      <c r="M177" s="43"/>
      <c r="N177" s="43"/>
      <c r="O177" s="58"/>
      <c r="P177" s="43">
        <f>Q177</f>
        <v>20500</v>
      </c>
      <c r="Q177" s="43">
        <f>R177</f>
        <v>20500</v>
      </c>
      <c r="R177" s="43">
        <v>20500</v>
      </c>
      <c r="S177" s="43"/>
      <c r="T177" s="43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7" customFormat="1" ht="18" customHeight="1" x14ac:dyDescent="0.2">
      <c r="A178" s="40"/>
      <c r="B178" s="40"/>
      <c r="C178" s="48"/>
      <c r="D178" s="163"/>
      <c r="E178" s="76" t="s">
        <v>43</v>
      </c>
      <c r="F178" s="41"/>
      <c r="G178" s="42"/>
      <c r="H178" s="43"/>
      <c r="I178" s="43"/>
      <c r="J178" s="43"/>
      <c r="K178" s="43"/>
      <c r="L178" s="43"/>
      <c r="M178" s="43"/>
      <c r="N178" s="43"/>
      <c r="O178" s="58"/>
      <c r="P178" s="43"/>
      <c r="Q178" s="43"/>
      <c r="R178" s="43"/>
      <c r="S178" s="43"/>
      <c r="T178" s="43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21" customFormat="1" ht="18" customHeight="1" x14ac:dyDescent="0.2">
      <c r="A179" s="72"/>
      <c r="B179" s="72"/>
      <c r="C179" s="44"/>
      <c r="D179" s="164"/>
      <c r="E179" s="77" t="s">
        <v>44</v>
      </c>
      <c r="F179" s="45">
        <f>F176-F177+F178</f>
        <v>80020</v>
      </c>
      <c r="G179" s="46"/>
      <c r="H179" s="45"/>
      <c r="I179" s="45"/>
      <c r="J179" s="45"/>
      <c r="K179" s="45"/>
      <c r="L179" s="45"/>
      <c r="M179" s="45"/>
      <c r="N179" s="45"/>
      <c r="O179" s="47"/>
      <c r="P179" s="46">
        <f>P176-P177+P178</f>
        <v>80020</v>
      </c>
      <c r="Q179" s="45">
        <f>Q176-Q177+Q178</f>
        <v>80020</v>
      </c>
      <c r="R179" s="45">
        <f>R176-R177+R178</f>
        <v>80020</v>
      </c>
      <c r="S179" s="63"/>
      <c r="T179" s="63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16" customFormat="1" ht="18" customHeight="1" x14ac:dyDescent="0.2">
      <c r="A180" s="93"/>
      <c r="B180" s="93"/>
      <c r="C180" s="170" t="s">
        <v>46</v>
      </c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171"/>
      <c r="R180" s="171"/>
      <c r="S180" s="171"/>
      <c r="T180" s="172"/>
    </row>
    <row r="181" spans="1:84" s="116" customFormat="1" ht="28.5" customHeight="1" x14ac:dyDescent="0.2">
      <c r="A181" s="93"/>
      <c r="B181" s="40"/>
      <c r="C181" s="159" t="s">
        <v>105</v>
      </c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1"/>
    </row>
    <row r="182" spans="1:84" s="116" customFormat="1" ht="18" customHeight="1" x14ac:dyDescent="0.2">
      <c r="A182" s="93"/>
      <c r="B182" s="40"/>
      <c r="C182" s="159" t="s">
        <v>27</v>
      </c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1"/>
    </row>
    <row r="183" spans="1:84" s="116" customFormat="1" ht="18" customHeight="1" x14ac:dyDescent="0.2">
      <c r="A183" s="93"/>
      <c r="B183" s="40"/>
      <c r="C183" s="159" t="s">
        <v>62</v>
      </c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1"/>
    </row>
    <row r="184" spans="1:84" s="116" customFormat="1" ht="18" customHeight="1" x14ac:dyDescent="0.2">
      <c r="A184" s="93"/>
      <c r="B184" s="40"/>
      <c r="C184" s="159" t="s">
        <v>63</v>
      </c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1"/>
    </row>
    <row r="185" spans="1:84" s="116" customFormat="1" ht="18" customHeight="1" x14ac:dyDescent="0.2">
      <c r="A185" s="93"/>
      <c r="B185" s="40"/>
      <c r="C185" s="159" t="s">
        <v>64</v>
      </c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1"/>
    </row>
    <row r="186" spans="1:84" s="116" customFormat="1" ht="18" customHeight="1" x14ac:dyDescent="0.2">
      <c r="A186" s="93"/>
      <c r="B186" s="40"/>
      <c r="C186" s="159" t="s">
        <v>106</v>
      </c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1"/>
    </row>
    <row r="187" spans="1:84" s="116" customFormat="1" ht="18" customHeight="1" x14ac:dyDescent="0.2">
      <c r="A187" s="93"/>
      <c r="B187" s="40"/>
      <c r="C187" s="159" t="s">
        <v>65</v>
      </c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1"/>
    </row>
    <row r="188" spans="1:84" s="116" customFormat="1" ht="18" customHeight="1" x14ac:dyDescent="0.2">
      <c r="A188" s="93"/>
      <c r="B188" s="40"/>
      <c r="C188" s="156" t="s">
        <v>66</v>
      </c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8"/>
    </row>
    <row r="189" spans="1:84" s="21" customFormat="1" ht="18" customHeight="1" x14ac:dyDescent="0.2">
      <c r="A189" s="51">
        <v>757</v>
      </c>
      <c r="B189" s="51"/>
      <c r="C189" s="106"/>
      <c r="D189" s="179" t="s">
        <v>7</v>
      </c>
      <c r="E189" s="74" t="s">
        <v>41</v>
      </c>
      <c r="F189" s="64">
        <f>G189+P189</f>
        <v>2604301</v>
      </c>
      <c r="G189" s="29">
        <f>H189+K189+L189+M189+N189+O189</f>
        <v>2604301</v>
      </c>
      <c r="H189" s="30"/>
      <c r="I189" s="52"/>
      <c r="J189" s="30"/>
      <c r="K189" s="52"/>
      <c r="L189" s="30"/>
      <c r="M189" s="52"/>
      <c r="N189" s="30">
        <v>1247539</v>
      </c>
      <c r="O189" s="66">
        <v>1356762</v>
      </c>
      <c r="P189" s="60"/>
      <c r="Q189" s="52"/>
      <c r="R189" s="52"/>
      <c r="S189" s="52"/>
      <c r="T189" s="52"/>
      <c r="U189" s="2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21" customFormat="1" ht="15.75" customHeight="1" x14ac:dyDescent="0.2">
      <c r="A190" s="27"/>
      <c r="B190" s="27"/>
      <c r="C190" s="71"/>
      <c r="D190" s="165"/>
      <c r="E190" s="74" t="s">
        <v>42</v>
      </c>
      <c r="F190" s="28"/>
      <c r="G190" s="31"/>
      <c r="H190" s="32"/>
      <c r="I190" s="54"/>
      <c r="J190" s="32"/>
      <c r="K190" s="54"/>
      <c r="L190" s="32"/>
      <c r="M190" s="54"/>
      <c r="N190" s="32"/>
      <c r="O190" s="139"/>
      <c r="P190" s="65"/>
      <c r="Q190" s="54"/>
      <c r="R190" s="54"/>
      <c r="S190" s="54"/>
      <c r="T190" s="54"/>
      <c r="U190" s="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21" customFormat="1" ht="18" customHeight="1" x14ac:dyDescent="0.2">
      <c r="A191" s="27"/>
      <c r="B191" s="27"/>
      <c r="C191" s="71"/>
      <c r="D191" s="165"/>
      <c r="E191" s="74" t="s">
        <v>43</v>
      </c>
      <c r="F191" s="28">
        <f>G191+P191</f>
        <v>9000</v>
      </c>
      <c r="G191" s="31">
        <f>H191+K191+L191+M191+N191+O191</f>
        <v>9000</v>
      </c>
      <c r="H191" s="32"/>
      <c r="I191" s="54"/>
      <c r="J191" s="32"/>
      <c r="K191" s="54"/>
      <c r="L191" s="32"/>
      <c r="M191" s="54"/>
      <c r="N191" s="32">
        <f>N195</f>
        <v>9000</v>
      </c>
      <c r="O191" s="139"/>
      <c r="P191" s="65"/>
      <c r="Q191" s="54"/>
      <c r="R191" s="54"/>
      <c r="S191" s="54"/>
      <c r="T191" s="54"/>
      <c r="U191" s="2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21" customFormat="1" ht="18" customHeight="1" x14ac:dyDescent="0.2">
      <c r="A192" s="71"/>
      <c r="B192" s="71"/>
      <c r="C192" s="33"/>
      <c r="D192" s="166"/>
      <c r="E192" s="75" t="s">
        <v>44</v>
      </c>
      <c r="F192" s="34">
        <f>F189-F190+F191</f>
        <v>2613301</v>
      </c>
      <c r="G192" s="94">
        <f>G189-G190+G191</f>
        <v>2613301</v>
      </c>
      <c r="H192" s="34"/>
      <c r="I192" s="34"/>
      <c r="J192" s="34"/>
      <c r="K192" s="34"/>
      <c r="L192" s="34"/>
      <c r="M192" s="34"/>
      <c r="N192" s="83">
        <f>N189-N190+N191</f>
        <v>1256539</v>
      </c>
      <c r="O192" s="36">
        <f>O189-O190+O191</f>
        <v>1356762</v>
      </c>
      <c r="P192" s="35"/>
      <c r="Q192" s="34"/>
      <c r="R192" s="34"/>
      <c r="S192" s="83"/>
      <c r="T192" s="83"/>
      <c r="U192" s="1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2" customFormat="1" ht="25.5" customHeight="1" x14ac:dyDescent="0.2">
      <c r="A193" s="40"/>
      <c r="B193" s="49">
        <v>75704</v>
      </c>
      <c r="C193" s="50"/>
      <c r="D193" s="216" t="s">
        <v>54</v>
      </c>
      <c r="E193" s="76" t="s">
        <v>41</v>
      </c>
      <c r="F193" s="37">
        <f>G193+P193</f>
        <v>1247539</v>
      </c>
      <c r="G193" s="38">
        <f>H193+K193+L193+M193+N193+O193</f>
        <v>1247539</v>
      </c>
      <c r="H193" s="43"/>
      <c r="I193" s="56"/>
      <c r="J193" s="39"/>
      <c r="K193" s="56"/>
      <c r="L193" s="56"/>
      <c r="M193" s="56"/>
      <c r="N193" s="37">
        <f>N197</f>
        <v>1247539</v>
      </c>
      <c r="O193" s="62"/>
      <c r="P193" s="61"/>
      <c r="Q193" s="56"/>
      <c r="R193" s="56"/>
      <c r="S193" s="56"/>
      <c r="T193" s="56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2" customFormat="1" ht="21" customHeight="1" x14ac:dyDescent="0.2">
      <c r="A194" s="40"/>
      <c r="B194" s="40"/>
      <c r="C194" s="48"/>
      <c r="D194" s="217"/>
      <c r="E194" s="76" t="s">
        <v>42</v>
      </c>
      <c r="F194" s="41"/>
      <c r="G194" s="42"/>
      <c r="H194" s="43"/>
      <c r="I194" s="117"/>
      <c r="J194" s="43"/>
      <c r="K194" s="117"/>
      <c r="L194" s="117"/>
      <c r="M194" s="117"/>
      <c r="N194" s="41"/>
      <c r="O194" s="58"/>
      <c r="P194" s="59"/>
      <c r="Q194" s="117"/>
      <c r="R194" s="117"/>
      <c r="S194" s="117"/>
      <c r="T194" s="117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2" customFormat="1" ht="21" customHeight="1" x14ac:dyDescent="0.2">
      <c r="A195" s="40"/>
      <c r="B195" s="40"/>
      <c r="C195" s="48"/>
      <c r="D195" s="217"/>
      <c r="E195" s="76" t="s">
        <v>43</v>
      </c>
      <c r="F195" s="41">
        <f>G195+P195</f>
        <v>9000</v>
      </c>
      <c r="G195" s="42">
        <f>H195+K195+L195+M195+N195+O195</f>
        <v>9000</v>
      </c>
      <c r="H195" s="43"/>
      <c r="I195" s="117"/>
      <c r="J195" s="43"/>
      <c r="K195" s="117"/>
      <c r="L195" s="117"/>
      <c r="M195" s="117"/>
      <c r="N195" s="41">
        <f>N199</f>
        <v>9000</v>
      </c>
      <c r="O195" s="58"/>
      <c r="P195" s="59"/>
      <c r="Q195" s="117"/>
      <c r="R195" s="117"/>
      <c r="S195" s="117"/>
      <c r="T195" s="117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21" customFormat="1" ht="21" customHeight="1" x14ac:dyDescent="0.2">
      <c r="A196" s="72"/>
      <c r="B196" s="72"/>
      <c r="C196" s="44"/>
      <c r="D196" s="218"/>
      <c r="E196" s="77" t="s">
        <v>44</v>
      </c>
      <c r="F196" s="45">
        <f>F193-F194+F195</f>
        <v>1256539</v>
      </c>
      <c r="G196" s="46">
        <f>G193-G194+G195</f>
        <v>1256539</v>
      </c>
      <c r="H196" s="45"/>
      <c r="I196" s="45"/>
      <c r="J196" s="45"/>
      <c r="K196" s="45"/>
      <c r="L196" s="45"/>
      <c r="M196" s="45"/>
      <c r="N196" s="45">
        <f>N193-N194+N195</f>
        <v>1256539</v>
      </c>
      <c r="O196" s="47"/>
      <c r="P196" s="46"/>
      <c r="Q196" s="45"/>
      <c r="R196" s="45"/>
      <c r="S196" s="63"/>
      <c r="T196" s="63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" customFormat="1" ht="18" customHeight="1" x14ac:dyDescent="0.2">
      <c r="A197" s="48"/>
      <c r="B197" s="48"/>
      <c r="C197" s="48">
        <v>8030</v>
      </c>
      <c r="D197" s="173" t="s">
        <v>55</v>
      </c>
      <c r="E197" s="76" t="s">
        <v>41</v>
      </c>
      <c r="F197" s="37">
        <f>G197+P197</f>
        <v>1247539</v>
      </c>
      <c r="G197" s="38">
        <f>H197+K197+L197+M197+N197+O197</f>
        <v>1247539</v>
      </c>
      <c r="H197" s="43"/>
      <c r="I197" s="43"/>
      <c r="J197" s="43"/>
      <c r="K197" s="43"/>
      <c r="L197" s="43"/>
      <c r="M197" s="43"/>
      <c r="N197" s="41">
        <v>1247539</v>
      </c>
      <c r="O197" s="58"/>
      <c r="P197" s="59"/>
      <c r="Q197" s="43"/>
      <c r="R197" s="43"/>
      <c r="S197" s="43"/>
      <c r="T197" s="43"/>
      <c r="U197" s="9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7" customFormat="1" ht="18" customHeight="1" x14ac:dyDescent="0.2">
      <c r="A198" s="40"/>
      <c r="B198" s="40"/>
      <c r="C198" s="48"/>
      <c r="D198" s="174"/>
      <c r="E198" s="76" t="s">
        <v>42</v>
      </c>
      <c r="F198" s="41"/>
      <c r="G198" s="42"/>
      <c r="H198" s="43"/>
      <c r="I198" s="43"/>
      <c r="J198" s="43"/>
      <c r="K198" s="43"/>
      <c r="L198" s="43"/>
      <c r="M198" s="43"/>
      <c r="N198" s="41"/>
      <c r="O198" s="58"/>
      <c r="P198" s="42"/>
      <c r="Q198" s="43"/>
      <c r="R198" s="43"/>
      <c r="S198" s="43"/>
      <c r="T198" s="43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7" customFormat="1" ht="18" customHeight="1" x14ac:dyDescent="0.2">
      <c r="A199" s="40"/>
      <c r="B199" s="40"/>
      <c r="C199" s="48"/>
      <c r="D199" s="174"/>
      <c r="E199" s="76" t="s">
        <v>43</v>
      </c>
      <c r="F199" s="41">
        <f>G199+P199</f>
        <v>9000</v>
      </c>
      <c r="G199" s="42">
        <f>H199+K199+L199+M199+N199+O199</f>
        <v>9000</v>
      </c>
      <c r="H199" s="43"/>
      <c r="I199" s="43"/>
      <c r="J199" s="43"/>
      <c r="K199" s="43"/>
      <c r="L199" s="43"/>
      <c r="M199" s="43"/>
      <c r="N199" s="41">
        <v>9000</v>
      </c>
      <c r="O199" s="58"/>
      <c r="P199" s="42"/>
      <c r="Q199" s="43"/>
      <c r="R199" s="43"/>
      <c r="S199" s="43"/>
      <c r="T199" s="43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21" customFormat="1" ht="18" customHeight="1" x14ac:dyDescent="0.2">
      <c r="A200" s="72"/>
      <c r="B200" s="72"/>
      <c r="C200" s="44"/>
      <c r="D200" s="175"/>
      <c r="E200" s="77" t="s">
        <v>44</v>
      </c>
      <c r="F200" s="45">
        <f>F197-F198+F199</f>
        <v>1256539</v>
      </c>
      <c r="G200" s="46">
        <f>G197-G198+G199</f>
        <v>1256539</v>
      </c>
      <c r="H200" s="45"/>
      <c r="I200" s="45"/>
      <c r="J200" s="45"/>
      <c r="K200" s="45"/>
      <c r="L200" s="45"/>
      <c r="M200" s="45"/>
      <c r="N200" s="45">
        <f>N197-N198+N199</f>
        <v>1256539</v>
      </c>
      <c r="O200" s="47"/>
      <c r="P200" s="46"/>
      <c r="Q200" s="45"/>
      <c r="R200" s="45"/>
      <c r="S200" s="63"/>
      <c r="T200" s="63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16" customFormat="1" ht="18" customHeight="1" x14ac:dyDescent="0.2">
      <c r="A201" s="93"/>
      <c r="B201" s="93"/>
      <c r="C201" s="170" t="s">
        <v>46</v>
      </c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2"/>
    </row>
    <row r="202" spans="1:84" s="116" customFormat="1" ht="18" customHeight="1" x14ac:dyDescent="0.2">
      <c r="A202" s="93"/>
      <c r="B202" s="40"/>
      <c r="C202" s="159" t="s">
        <v>93</v>
      </c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1"/>
    </row>
    <row r="203" spans="1:84" s="116" customFormat="1" ht="30.75" customHeight="1" x14ac:dyDescent="0.2">
      <c r="A203" s="93"/>
      <c r="B203" s="40"/>
      <c r="C203" s="156" t="s">
        <v>127</v>
      </c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8"/>
    </row>
    <row r="204" spans="1:84" s="9" customFormat="1" ht="18" customHeight="1" x14ac:dyDescent="0.2">
      <c r="A204" s="51">
        <v>801</v>
      </c>
      <c r="B204" s="51"/>
      <c r="C204" s="106"/>
      <c r="D204" s="179" t="s">
        <v>2</v>
      </c>
      <c r="E204" s="80" t="s">
        <v>41</v>
      </c>
      <c r="F204" s="66">
        <f>G204+P204</f>
        <v>58081852.050000004</v>
      </c>
      <c r="G204" s="29">
        <f>H204+K204+L204+M204</f>
        <v>57417822.050000004</v>
      </c>
      <c r="H204" s="30">
        <f>SUM(I204:J204)</f>
        <v>52116834.450000003</v>
      </c>
      <c r="I204" s="30">
        <v>46592059.450000003</v>
      </c>
      <c r="J204" s="30">
        <v>5524775</v>
      </c>
      <c r="K204" s="30">
        <v>4980508</v>
      </c>
      <c r="L204" s="30">
        <v>125585</v>
      </c>
      <c r="M204" s="30">
        <v>194894.6</v>
      </c>
      <c r="N204" s="52"/>
      <c r="O204" s="53"/>
      <c r="P204" s="29">
        <f>Q204+S204+T204</f>
        <v>664030</v>
      </c>
      <c r="Q204" s="30">
        <v>664030</v>
      </c>
      <c r="R204" s="52"/>
      <c r="S204" s="52"/>
      <c r="T204" s="30"/>
      <c r="U204" s="2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7" customFormat="1" ht="18" customHeight="1" x14ac:dyDescent="0.2">
      <c r="A205" s="27"/>
      <c r="B205" s="27"/>
      <c r="C205" s="71"/>
      <c r="D205" s="165"/>
      <c r="E205" s="74" t="s">
        <v>42</v>
      </c>
      <c r="F205" s="28"/>
      <c r="G205" s="31"/>
      <c r="H205" s="32"/>
      <c r="I205" s="32"/>
      <c r="J205" s="32"/>
      <c r="K205" s="32"/>
      <c r="L205" s="32"/>
      <c r="M205" s="32"/>
      <c r="N205" s="54"/>
      <c r="O205" s="55"/>
      <c r="P205" s="31"/>
      <c r="Q205" s="32"/>
      <c r="R205" s="54"/>
      <c r="S205" s="54"/>
      <c r="T205" s="32"/>
      <c r="U205" s="2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7" customFormat="1" ht="18" customHeight="1" x14ac:dyDescent="0.2">
      <c r="A206" s="27"/>
      <c r="B206" s="27"/>
      <c r="C206" s="71"/>
      <c r="D206" s="165"/>
      <c r="E206" s="74" t="s">
        <v>43</v>
      </c>
      <c r="F206" s="28">
        <f>G206+P206</f>
        <v>97438</v>
      </c>
      <c r="G206" s="31">
        <f>H206+K206+L206+M206</f>
        <v>97438</v>
      </c>
      <c r="H206" s="32">
        <f>SUM(I206:J206)</f>
        <v>94912</v>
      </c>
      <c r="I206" s="32">
        <f>I210</f>
        <v>21920</v>
      </c>
      <c r="J206" s="32">
        <f>J210+J221</f>
        <v>72992</v>
      </c>
      <c r="K206" s="32">
        <f>K210+K221</f>
        <v>2526</v>
      </c>
      <c r="L206" s="32"/>
      <c r="M206" s="32"/>
      <c r="N206" s="54"/>
      <c r="O206" s="55"/>
      <c r="P206" s="31"/>
      <c r="Q206" s="32"/>
      <c r="R206" s="54"/>
      <c r="S206" s="54"/>
      <c r="T206" s="32"/>
      <c r="U206" s="2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21" customFormat="1" ht="18" customHeight="1" x14ac:dyDescent="0.2">
      <c r="A207" s="71"/>
      <c r="B207" s="33"/>
      <c r="C207" s="33"/>
      <c r="D207" s="166"/>
      <c r="E207" s="75" t="s">
        <v>44</v>
      </c>
      <c r="F207" s="34">
        <f t="shared" ref="F207:M207" si="10">F204-F205+F206</f>
        <v>58179290.050000004</v>
      </c>
      <c r="G207" s="35">
        <f t="shared" si="10"/>
        <v>57515260.050000004</v>
      </c>
      <c r="H207" s="34">
        <f t="shared" si="10"/>
        <v>52211746.450000003</v>
      </c>
      <c r="I207" s="83">
        <f t="shared" si="10"/>
        <v>46613979.450000003</v>
      </c>
      <c r="J207" s="83">
        <f t="shared" si="10"/>
        <v>5597767</v>
      </c>
      <c r="K207" s="83">
        <f t="shared" si="10"/>
        <v>4983034</v>
      </c>
      <c r="L207" s="83">
        <f t="shared" si="10"/>
        <v>125585</v>
      </c>
      <c r="M207" s="83">
        <f t="shared" si="10"/>
        <v>194894.6</v>
      </c>
      <c r="N207" s="34"/>
      <c r="O207" s="36"/>
      <c r="P207" s="35">
        <f>P204-P205+P206</f>
        <v>664030</v>
      </c>
      <c r="Q207" s="83">
        <f>Q204-Q205+Q206</f>
        <v>664030</v>
      </c>
      <c r="R207" s="34"/>
      <c r="S207" s="83"/>
      <c r="T207" s="83"/>
      <c r="U207" s="1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9" customFormat="1" ht="18" customHeight="1" x14ac:dyDescent="0.2">
      <c r="A208" s="40"/>
      <c r="B208" s="49">
        <v>80104</v>
      </c>
      <c r="C208" s="50"/>
      <c r="D208" s="85" t="s">
        <v>12</v>
      </c>
      <c r="E208" s="76" t="s">
        <v>41</v>
      </c>
      <c r="F208" s="37">
        <f>G208+P208</f>
        <v>13061409</v>
      </c>
      <c r="G208" s="38">
        <f>H208+K208+L208+M208</f>
        <v>12881409</v>
      </c>
      <c r="H208" s="39">
        <f>SUM(I208:J208)</f>
        <v>9836889</v>
      </c>
      <c r="I208" s="39">
        <v>8657229</v>
      </c>
      <c r="J208" s="39">
        <v>1179660</v>
      </c>
      <c r="K208" s="39">
        <v>3041520</v>
      </c>
      <c r="L208" s="39">
        <v>3000</v>
      </c>
      <c r="M208" s="56"/>
      <c r="N208" s="56"/>
      <c r="O208" s="57"/>
      <c r="P208" s="38">
        <f>Q208+S208+T208</f>
        <v>180000</v>
      </c>
      <c r="Q208" s="39">
        <v>180000</v>
      </c>
      <c r="R208" s="56"/>
      <c r="S208" s="56"/>
      <c r="T208" s="56"/>
      <c r="U208" s="2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7" customFormat="1" ht="18" customHeight="1" x14ac:dyDescent="0.2">
      <c r="A209" s="40"/>
      <c r="B209" s="40"/>
      <c r="C209" s="48"/>
      <c r="D209" s="86"/>
      <c r="E209" s="76" t="s">
        <v>42</v>
      </c>
      <c r="F209" s="41"/>
      <c r="G209" s="42"/>
      <c r="H209" s="43"/>
      <c r="I209" s="43"/>
      <c r="J209" s="43"/>
      <c r="K209" s="43"/>
      <c r="L209" s="43"/>
      <c r="M209" s="117"/>
      <c r="N209" s="117"/>
      <c r="O209" s="84"/>
      <c r="P209" s="42"/>
      <c r="Q209" s="43"/>
      <c r="R209" s="117"/>
      <c r="S209" s="117"/>
      <c r="T209" s="117"/>
      <c r="U209" s="18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7" customFormat="1" ht="18" customHeight="1" x14ac:dyDescent="0.2">
      <c r="A210" s="40"/>
      <c r="B210" s="40"/>
      <c r="C210" s="48"/>
      <c r="D210" s="86"/>
      <c r="E210" s="76" t="s">
        <v>43</v>
      </c>
      <c r="F210" s="41">
        <f>G210+P210</f>
        <v>21920</v>
      </c>
      <c r="G210" s="42">
        <f>H210+K210+L210+M210</f>
        <v>21920</v>
      </c>
      <c r="H210" s="43">
        <f>SUM(I210:J210)</f>
        <v>21920</v>
      </c>
      <c r="I210" s="43">
        <f>I214</f>
        <v>21920</v>
      </c>
      <c r="J210" s="43"/>
      <c r="K210" s="43"/>
      <c r="L210" s="43"/>
      <c r="M210" s="117"/>
      <c r="N210" s="117"/>
      <c r="O210" s="84"/>
      <c r="P210" s="42"/>
      <c r="Q210" s="43"/>
      <c r="R210" s="117"/>
      <c r="S210" s="117"/>
      <c r="T210" s="117"/>
      <c r="U210" s="18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21" customFormat="1" ht="18" customHeight="1" x14ac:dyDescent="0.2">
      <c r="A211" s="72"/>
      <c r="B211" s="72"/>
      <c r="C211" s="44"/>
      <c r="D211" s="87"/>
      <c r="E211" s="77" t="s">
        <v>44</v>
      </c>
      <c r="F211" s="45">
        <f t="shared" ref="F211:Q211" si="11">F208-F209+F210</f>
        <v>13083329</v>
      </c>
      <c r="G211" s="46">
        <f t="shared" si="11"/>
        <v>12903329</v>
      </c>
      <c r="H211" s="45">
        <f t="shared" si="11"/>
        <v>9858809</v>
      </c>
      <c r="I211" s="63">
        <f>I208-I209+I210</f>
        <v>8679149</v>
      </c>
      <c r="J211" s="63">
        <f t="shared" si="11"/>
        <v>1179660</v>
      </c>
      <c r="K211" s="63">
        <f>K208-K209+K210</f>
        <v>3041520</v>
      </c>
      <c r="L211" s="63">
        <f>L208-L209+L210</f>
        <v>3000</v>
      </c>
      <c r="M211" s="45"/>
      <c r="N211" s="45"/>
      <c r="O211" s="47"/>
      <c r="P211" s="46">
        <f t="shared" si="11"/>
        <v>180000</v>
      </c>
      <c r="Q211" s="45">
        <f t="shared" si="11"/>
        <v>180000</v>
      </c>
      <c r="R211" s="45"/>
      <c r="S211" s="63"/>
      <c r="T211" s="63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9" customFormat="1" ht="16.5" customHeight="1" x14ac:dyDescent="0.2">
      <c r="A212" s="48"/>
      <c r="B212" s="48"/>
      <c r="C212" s="48">
        <v>4010</v>
      </c>
      <c r="D212" s="162" t="s">
        <v>23</v>
      </c>
      <c r="E212" s="76" t="s">
        <v>41</v>
      </c>
      <c r="F212" s="41">
        <f>G212+P212</f>
        <v>6549936</v>
      </c>
      <c r="G212" s="42">
        <f>H212+K212+L212+M212</f>
        <v>6549936</v>
      </c>
      <c r="H212" s="43">
        <f>SUM(I212:J212)</f>
        <v>6549936</v>
      </c>
      <c r="I212" s="43">
        <v>6549936</v>
      </c>
      <c r="J212" s="43"/>
      <c r="K212" s="43"/>
      <c r="L212" s="43"/>
      <c r="M212" s="43"/>
      <c r="N212" s="43"/>
      <c r="O212" s="58"/>
      <c r="P212" s="59"/>
      <c r="Q212" s="43"/>
      <c r="R212" s="43"/>
      <c r="S212" s="43"/>
      <c r="T212" s="43"/>
      <c r="U212" s="11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17" customFormat="1" ht="16.5" customHeight="1" x14ac:dyDescent="0.2">
      <c r="A213" s="40"/>
      <c r="B213" s="40"/>
      <c r="C213" s="48"/>
      <c r="D213" s="163"/>
      <c r="E213" s="76" t="s">
        <v>42</v>
      </c>
      <c r="F213" s="41"/>
      <c r="G213" s="42"/>
      <c r="H213" s="43"/>
      <c r="I213" s="43"/>
      <c r="J213" s="43"/>
      <c r="K213" s="43"/>
      <c r="L213" s="43"/>
      <c r="M213" s="43"/>
      <c r="N213" s="43"/>
      <c r="O213" s="58"/>
      <c r="P213" s="42"/>
      <c r="Q213" s="43"/>
      <c r="R213" s="43"/>
      <c r="S213" s="43"/>
      <c r="T213" s="4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7" customFormat="1" ht="16.5" customHeight="1" x14ac:dyDescent="0.2">
      <c r="A214" s="40"/>
      <c r="B214" s="40"/>
      <c r="C214" s="48"/>
      <c r="D214" s="163"/>
      <c r="E214" s="76" t="s">
        <v>43</v>
      </c>
      <c r="F214" s="41">
        <f>G214+P214</f>
        <v>21920</v>
      </c>
      <c r="G214" s="42">
        <f>H214+K214+L214+M214</f>
        <v>21920</v>
      </c>
      <c r="H214" s="43">
        <f>SUM(I214:J214)</f>
        <v>21920</v>
      </c>
      <c r="I214" s="43">
        <v>21920</v>
      </c>
      <c r="J214" s="43"/>
      <c r="K214" s="43"/>
      <c r="L214" s="43"/>
      <c r="M214" s="43"/>
      <c r="N214" s="43"/>
      <c r="O214" s="58"/>
      <c r="P214" s="42"/>
      <c r="Q214" s="43"/>
      <c r="R214" s="43"/>
      <c r="S214" s="43"/>
      <c r="T214" s="43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</row>
    <row r="215" spans="1:84" s="21" customFormat="1" ht="16.5" customHeight="1" x14ac:dyDescent="0.2">
      <c r="A215" s="72"/>
      <c r="B215" s="72"/>
      <c r="C215" s="44"/>
      <c r="D215" s="164"/>
      <c r="E215" s="77" t="s">
        <v>44</v>
      </c>
      <c r="F215" s="45">
        <f>F212-F213+F214</f>
        <v>6571856</v>
      </c>
      <c r="G215" s="46">
        <f>G212-G213+G214</f>
        <v>6571856</v>
      </c>
      <c r="H215" s="45">
        <f>H212-H213+H214</f>
        <v>6571856</v>
      </c>
      <c r="I215" s="45">
        <f>I212-I213+I214</f>
        <v>6571856</v>
      </c>
      <c r="J215" s="45"/>
      <c r="K215" s="45"/>
      <c r="L215" s="45"/>
      <c r="M215" s="45"/>
      <c r="N215" s="45"/>
      <c r="O215" s="47"/>
      <c r="P215" s="46"/>
      <c r="Q215" s="45"/>
      <c r="R215" s="45"/>
      <c r="S215" s="63"/>
      <c r="T215" s="63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116" customFormat="1" ht="16.5" customHeight="1" x14ac:dyDescent="0.2">
      <c r="A216" s="93"/>
      <c r="B216" s="93"/>
      <c r="C216" s="170" t="s">
        <v>46</v>
      </c>
      <c r="D216" s="171"/>
      <c r="E216" s="171"/>
      <c r="F216" s="171"/>
      <c r="G216" s="171"/>
      <c r="H216" s="171"/>
      <c r="I216" s="171"/>
      <c r="J216" s="171"/>
      <c r="K216" s="171"/>
      <c r="L216" s="171"/>
      <c r="M216" s="171"/>
      <c r="N216" s="171"/>
      <c r="O216" s="171"/>
      <c r="P216" s="171"/>
      <c r="Q216" s="171"/>
      <c r="R216" s="171"/>
      <c r="S216" s="171"/>
      <c r="T216" s="172"/>
    </row>
    <row r="217" spans="1:84" s="116" customFormat="1" ht="16.5" customHeight="1" x14ac:dyDescent="0.2">
      <c r="A217" s="93"/>
      <c r="B217" s="40"/>
      <c r="C217" s="159" t="s">
        <v>98</v>
      </c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1"/>
    </row>
    <row r="218" spans="1:84" s="116" customFormat="1" ht="16.5" customHeight="1" x14ac:dyDescent="0.2">
      <c r="A218" s="93"/>
      <c r="B218" s="40"/>
      <c r="C218" s="156" t="s">
        <v>112</v>
      </c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8"/>
    </row>
    <row r="219" spans="1:84" s="116" customFormat="1" ht="30" customHeight="1" x14ac:dyDescent="0.2">
      <c r="A219" s="40"/>
      <c r="B219" s="49">
        <v>80153</v>
      </c>
      <c r="C219" s="50"/>
      <c r="D219" s="168" t="s">
        <v>115</v>
      </c>
      <c r="E219" s="76" t="s">
        <v>41</v>
      </c>
      <c r="F219" s="41">
        <f>G219+P219</f>
        <v>214938</v>
      </c>
      <c r="G219" s="42">
        <f>H219+K219+L219+M219</f>
        <v>214938</v>
      </c>
      <c r="H219" s="43">
        <f>SUM(I219:J219)</f>
        <v>207050</v>
      </c>
      <c r="I219" s="39"/>
      <c r="J219" s="39">
        <f>J223+J227+J231</f>
        <v>207050</v>
      </c>
      <c r="K219" s="39">
        <f>K223+K227+K231</f>
        <v>7888</v>
      </c>
      <c r="L219" s="56"/>
      <c r="M219" s="56"/>
      <c r="N219" s="56"/>
      <c r="O219" s="57"/>
      <c r="P219" s="38"/>
      <c r="Q219" s="39"/>
      <c r="R219" s="56"/>
      <c r="S219" s="56"/>
      <c r="T219" s="56"/>
    </row>
    <row r="220" spans="1:84" s="116" customFormat="1" ht="30" customHeight="1" x14ac:dyDescent="0.2">
      <c r="A220" s="40"/>
      <c r="B220" s="40"/>
      <c r="C220" s="48"/>
      <c r="D220" s="168"/>
      <c r="E220" s="76" t="s">
        <v>42</v>
      </c>
      <c r="F220" s="41"/>
      <c r="G220" s="42"/>
      <c r="H220" s="43"/>
      <c r="I220" s="43"/>
      <c r="J220" s="43"/>
      <c r="K220" s="43"/>
      <c r="L220" s="117"/>
      <c r="M220" s="117"/>
      <c r="N220" s="117"/>
      <c r="O220" s="84"/>
      <c r="P220" s="42"/>
      <c r="Q220" s="43"/>
      <c r="R220" s="117"/>
      <c r="S220" s="117"/>
      <c r="T220" s="117"/>
    </row>
    <row r="221" spans="1:84" s="116" customFormat="1" ht="30" customHeight="1" x14ac:dyDescent="0.2">
      <c r="A221" s="40"/>
      <c r="B221" s="40"/>
      <c r="C221" s="48"/>
      <c r="D221" s="168"/>
      <c r="E221" s="76" t="s">
        <v>43</v>
      </c>
      <c r="F221" s="41">
        <f>G221+P221</f>
        <v>75518</v>
      </c>
      <c r="G221" s="42">
        <f>H221+K221+L221+M221</f>
        <v>75518</v>
      </c>
      <c r="H221" s="43">
        <f>SUM(I221:J221)</f>
        <v>72992</v>
      </c>
      <c r="I221" s="43"/>
      <c r="J221" s="43">
        <f>J225+J229+J233</f>
        <v>72992</v>
      </c>
      <c r="K221" s="43">
        <f>K225+K229+K233</f>
        <v>2526</v>
      </c>
      <c r="L221" s="117"/>
      <c r="M221" s="117"/>
      <c r="N221" s="117"/>
      <c r="O221" s="84"/>
      <c r="P221" s="42"/>
      <c r="Q221" s="43"/>
      <c r="R221" s="117"/>
      <c r="S221" s="117"/>
      <c r="T221" s="117"/>
    </row>
    <row r="222" spans="1:84" s="116" customFormat="1" ht="30" customHeight="1" x14ac:dyDescent="0.2">
      <c r="A222" s="72"/>
      <c r="B222" s="48"/>
      <c r="C222" s="154"/>
      <c r="D222" s="169"/>
      <c r="E222" s="77" t="s">
        <v>44</v>
      </c>
      <c r="F222" s="45">
        <f>F219-F220+F221</f>
        <v>290456</v>
      </c>
      <c r="G222" s="46">
        <f>G219-G220+G221</f>
        <v>290456</v>
      </c>
      <c r="H222" s="45">
        <f>H219-H220+H221</f>
        <v>280042</v>
      </c>
      <c r="I222" s="63"/>
      <c r="J222" s="63">
        <f>J219-J220+J221</f>
        <v>280042</v>
      </c>
      <c r="K222" s="63">
        <f>K219-K220+K221</f>
        <v>10414</v>
      </c>
      <c r="L222" s="45"/>
      <c r="M222" s="45"/>
      <c r="N222" s="45"/>
      <c r="O222" s="47"/>
      <c r="P222" s="46"/>
      <c r="Q222" s="45"/>
      <c r="R222" s="45"/>
      <c r="S222" s="63"/>
      <c r="T222" s="63"/>
    </row>
    <row r="223" spans="1:84" s="116" customFormat="1" ht="35.25" customHeight="1" x14ac:dyDescent="0.2">
      <c r="A223" s="97"/>
      <c r="B223" s="48"/>
      <c r="C223" s="50">
        <v>2830</v>
      </c>
      <c r="D223" s="162" t="s">
        <v>116</v>
      </c>
      <c r="E223" s="155" t="s">
        <v>41</v>
      </c>
      <c r="F223" s="37">
        <f>G223+P223</f>
        <v>7888</v>
      </c>
      <c r="G223" s="38">
        <f>H223+K223+L223+M223</f>
        <v>7888</v>
      </c>
      <c r="H223" s="39"/>
      <c r="I223" s="39"/>
      <c r="J223" s="39"/>
      <c r="K223" s="43">
        <v>7888</v>
      </c>
      <c r="L223" s="39"/>
      <c r="M223" s="152"/>
      <c r="N223" s="152"/>
      <c r="O223" s="84"/>
      <c r="P223" s="153"/>
      <c r="Q223" s="152"/>
      <c r="R223" s="152"/>
      <c r="S223" s="117"/>
      <c r="T223" s="117"/>
    </row>
    <row r="224" spans="1:84" s="116" customFormat="1" ht="30.75" customHeight="1" x14ac:dyDescent="0.2">
      <c r="A224" s="97"/>
      <c r="B224" s="48"/>
      <c r="C224" s="48"/>
      <c r="D224" s="163"/>
      <c r="E224" s="76" t="s">
        <v>42</v>
      </c>
      <c r="F224" s="41"/>
      <c r="G224" s="42"/>
      <c r="H224" s="43"/>
      <c r="I224" s="43"/>
      <c r="J224" s="43"/>
      <c r="K224" s="43"/>
      <c r="L224" s="43"/>
      <c r="M224" s="152"/>
      <c r="N224" s="152"/>
      <c r="O224" s="84"/>
      <c r="P224" s="153"/>
      <c r="Q224" s="152"/>
      <c r="R224" s="152"/>
      <c r="S224" s="117"/>
      <c r="T224" s="117"/>
    </row>
    <row r="225" spans="1:20" s="116" customFormat="1" ht="30.75" customHeight="1" x14ac:dyDescent="0.2">
      <c r="A225" s="97"/>
      <c r="B225" s="48"/>
      <c r="C225" s="48"/>
      <c r="D225" s="163"/>
      <c r="E225" s="76" t="s">
        <v>43</v>
      </c>
      <c r="F225" s="41">
        <f>G225+P225</f>
        <v>2526</v>
      </c>
      <c r="G225" s="42">
        <f>H225+K225+L225+M225</f>
        <v>2526</v>
      </c>
      <c r="H225" s="43"/>
      <c r="I225" s="43"/>
      <c r="J225" s="43"/>
      <c r="K225" s="43">
        <v>2526</v>
      </c>
      <c r="L225" s="43"/>
      <c r="M225" s="152"/>
      <c r="N225" s="152"/>
      <c r="O225" s="84"/>
      <c r="P225" s="153"/>
      <c r="Q225" s="152"/>
      <c r="R225" s="152"/>
      <c r="S225" s="117"/>
      <c r="T225" s="117"/>
    </row>
    <row r="226" spans="1:20" s="116" customFormat="1" ht="30.75" customHeight="1" x14ac:dyDescent="0.2">
      <c r="A226" s="97"/>
      <c r="B226" s="48"/>
      <c r="C226" s="44"/>
      <c r="D226" s="164"/>
      <c r="E226" s="77" t="s">
        <v>44</v>
      </c>
      <c r="F226" s="45">
        <f>F223-F224+F225</f>
        <v>10414</v>
      </c>
      <c r="G226" s="46">
        <f>G223-G224+G225</f>
        <v>10414</v>
      </c>
      <c r="H226" s="45"/>
      <c r="I226" s="45"/>
      <c r="J226" s="45"/>
      <c r="K226" s="45">
        <f>K223-K224+K225</f>
        <v>10414</v>
      </c>
      <c r="L226" s="45"/>
      <c r="M226" s="152"/>
      <c r="N226" s="152"/>
      <c r="O226" s="84"/>
      <c r="P226" s="153"/>
      <c r="Q226" s="152"/>
      <c r="R226" s="152"/>
      <c r="S226" s="117"/>
      <c r="T226" s="117"/>
    </row>
    <row r="227" spans="1:20" s="116" customFormat="1" ht="16.5" customHeight="1" x14ac:dyDescent="0.2">
      <c r="A227" s="48"/>
      <c r="B227" s="48"/>
      <c r="C227" s="48">
        <v>4210</v>
      </c>
      <c r="D227" s="162" t="s">
        <v>20</v>
      </c>
      <c r="E227" s="76" t="s">
        <v>41</v>
      </c>
      <c r="F227" s="41">
        <f>G227+P227</f>
        <v>2049</v>
      </c>
      <c r="G227" s="42">
        <f>H227+K227+L227+M227</f>
        <v>2049</v>
      </c>
      <c r="H227" s="43">
        <f>SUM(I227:J227)</f>
        <v>2049</v>
      </c>
      <c r="I227" s="43"/>
      <c r="J227" s="43">
        <v>2049</v>
      </c>
      <c r="K227" s="43"/>
      <c r="L227" s="43"/>
      <c r="M227" s="39"/>
      <c r="N227" s="39"/>
      <c r="O227" s="62"/>
      <c r="P227" s="61"/>
      <c r="Q227" s="39"/>
      <c r="R227" s="39"/>
      <c r="S227" s="39"/>
      <c r="T227" s="39"/>
    </row>
    <row r="228" spans="1:20" s="116" customFormat="1" ht="16.5" customHeight="1" x14ac:dyDescent="0.2">
      <c r="A228" s="40"/>
      <c r="B228" s="40"/>
      <c r="C228" s="48"/>
      <c r="D228" s="163"/>
      <c r="E228" s="76" t="s">
        <v>42</v>
      </c>
      <c r="F228" s="41"/>
      <c r="G228" s="42"/>
      <c r="H228" s="43"/>
      <c r="I228" s="43"/>
      <c r="J228" s="43"/>
      <c r="K228" s="43"/>
      <c r="L228" s="43"/>
      <c r="M228" s="43"/>
      <c r="N228" s="43"/>
      <c r="O228" s="58"/>
      <c r="P228" s="42"/>
      <c r="Q228" s="43"/>
      <c r="R228" s="43"/>
      <c r="S228" s="43"/>
      <c r="T228" s="43"/>
    </row>
    <row r="229" spans="1:20" s="116" customFormat="1" ht="16.5" customHeight="1" x14ac:dyDescent="0.2">
      <c r="A229" s="40"/>
      <c r="B229" s="40"/>
      <c r="C229" s="48"/>
      <c r="D229" s="163"/>
      <c r="E229" s="76" t="s">
        <v>43</v>
      </c>
      <c r="F229" s="41">
        <f>G229+P229</f>
        <v>722</v>
      </c>
      <c r="G229" s="42">
        <f>H229+K229+L229+M229</f>
        <v>722</v>
      </c>
      <c r="H229" s="43">
        <f>SUM(I229:J229)</f>
        <v>722</v>
      </c>
      <c r="I229" s="43"/>
      <c r="J229" s="43">
        <v>722</v>
      </c>
      <c r="K229" s="43"/>
      <c r="L229" s="43"/>
      <c r="M229" s="43"/>
      <c r="N229" s="43"/>
      <c r="O229" s="58"/>
      <c r="P229" s="42"/>
      <c r="Q229" s="43"/>
      <c r="R229" s="43"/>
      <c r="S229" s="43"/>
      <c r="T229" s="43"/>
    </row>
    <row r="230" spans="1:20" s="116" customFormat="1" ht="16.5" customHeight="1" x14ac:dyDescent="0.2">
      <c r="A230" s="72"/>
      <c r="B230" s="72"/>
      <c r="C230" s="44"/>
      <c r="D230" s="164"/>
      <c r="E230" s="77" t="s">
        <v>44</v>
      </c>
      <c r="F230" s="45">
        <f>F227-F228+F229</f>
        <v>2771</v>
      </c>
      <c r="G230" s="46">
        <f>G227-G228+G229</f>
        <v>2771</v>
      </c>
      <c r="H230" s="45">
        <f>H227-H228+H229</f>
        <v>2771</v>
      </c>
      <c r="I230" s="45"/>
      <c r="J230" s="45">
        <f>J227-J228+J229</f>
        <v>2771</v>
      </c>
      <c r="K230" s="45"/>
      <c r="L230" s="45"/>
      <c r="M230" s="45"/>
      <c r="N230" s="45"/>
      <c r="O230" s="47"/>
      <c r="P230" s="46"/>
      <c r="Q230" s="45"/>
      <c r="R230" s="45"/>
      <c r="S230" s="63"/>
      <c r="T230" s="63"/>
    </row>
    <row r="231" spans="1:20" s="116" customFormat="1" ht="16.5" customHeight="1" x14ac:dyDescent="0.2">
      <c r="A231" s="48"/>
      <c r="B231" s="48"/>
      <c r="C231" s="48">
        <v>4240</v>
      </c>
      <c r="D231" s="162" t="s">
        <v>117</v>
      </c>
      <c r="E231" s="76" t="s">
        <v>41</v>
      </c>
      <c r="F231" s="41">
        <f>G231+P231</f>
        <v>205001</v>
      </c>
      <c r="G231" s="42">
        <f>H231+K231+L231+M231</f>
        <v>205001</v>
      </c>
      <c r="H231" s="43">
        <f>SUM(I231:J231)</f>
        <v>205001</v>
      </c>
      <c r="I231" s="43"/>
      <c r="J231" s="43">
        <v>205001</v>
      </c>
      <c r="K231" s="43"/>
      <c r="L231" s="43"/>
      <c r="M231" s="43"/>
      <c r="N231" s="43"/>
      <c r="O231" s="58"/>
      <c r="P231" s="59"/>
      <c r="Q231" s="43"/>
      <c r="R231" s="43"/>
      <c r="S231" s="43"/>
      <c r="T231" s="43"/>
    </row>
    <row r="232" spans="1:20" s="116" customFormat="1" ht="16.5" customHeight="1" x14ac:dyDescent="0.2">
      <c r="A232" s="40"/>
      <c r="B232" s="40"/>
      <c r="C232" s="48"/>
      <c r="D232" s="163"/>
      <c r="E232" s="76" t="s">
        <v>42</v>
      </c>
      <c r="F232" s="41"/>
      <c r="G232" s="42"/>
      <c r="H232" s="43"/>
      <c r="I232" s="43"/>
      <c r="J232" s="43"/>
      <c r="K232" s="43"/>
      <c r="L232" s="43"/>
      <c r="M232" s="43"/>
      <c r="N232" s="43"/>
      <c r="O232" s="58"/>
      <c r="P232" s="42"/>
      <c r="Q232" s="43"/>
      <c r="R232" s="43"/>
      <c r="S232" s="43"/>
      <c r="T232" s="43"/>
    </row>
    <row r="233" spans="1:20" s="116" customFormat="1" ht="16.5" customHeight="1" x14ac:dyDescent="0.2">
      <c r="A233" s="40"/>
      <c r="B233" s="40"/>
      <c r="C233" s="48"/>
      <c r="D233" s="163"/>
      <c r="E233" s="76" t="s">
        <v>43</v>
      </c>
      <c r="F233" s="41">
        <f>G233+P233</f>
        <v>72270</v>
      </c>
      <c r="G233" s="42">
        <f>H233+K233+L233+M233</f>
        <v>72270</v>
      </c>
      <c r="H233" s="43">
        <f>SUM(I233:J233)</f>
        <v>72270</v>
      </c>
      <c r="I233" s="43"/>
      <c r="J233" s="43">
        <v>72270</v>
      </c>
      <c r="K233" s="43"/>
      <c r="L233" s="43"/>
      <c r="M233" s="43"/>
      <c r="N233" s="43"/>
      <c r="O233" s="58"/>
      <c r="P233" s="42"/>
      <c r="Q233" s="43"/>
      <c r="R233" s="43"/>
      <c r="S233" s="43"/>
      <c r="T233" s="43"/>
    </row>
    <row r="234" spans="1:20" s="116" customFormat="1" ht="16.5" customHeight="1" x14ac:dyDescent="0.2">
      <c r="A234" s="72"/>
      <c r="B234" s="72"/>
      <c r="C234" s="44"/>
      <c r="D234" s="164"/>
      <c r="E234" s="77" t="s">
        <v>44</v>
      </c>
      <c r="F234" s="45">
        <f>F231-F232+F233</f>
        <v>277271</v>
      </c>
      <c r="G234" s="46">
        <f>G231-G232+G233</f>
        <v>277271</v>
      </c>
      <c r="H234" s="45">
        <f>H231-H232+H233</f>
        <v>277271</v>
      </c>
      <c r="I234" s="45"/>
      <c r="J234" s="45">
        <f>J231-J232+J233</f>
        <v>277271</v>
      </c>
      <c r="K234" s="45"/>
      <c r="L234" s="45"/>
      <c r="M234" s="45"/>
      <c r="N234" s="45"/>
      <c r="O234" s="47"/>
      <c r="P234" s="46"/>
      <c r="Q234" s="45"/>
      <c r="R234" s="45"/>
      <c r="S234" s="63"/>
      <c r="T234" s="63"/>
    </row>
    <row r="235" spans="1:20" s="116" customFormat="1" ht="16.5" customHeight="1" x14ac:dyDescent="0.2">
      <c r="A235" s="93"/>
      <c r="B235" s="93"/>
      <c r="C235" s="170" t="s">
        <v>46</v>
      </c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171"/>
      <c r="O235" s="171"/>
      <c r="P235" s="171"/>
      <c r="Q235" s="171"/>
      <c r="R235" s="171"/>
      <c r="S235" s="171"/>
      <c r="T235" s="172"/>
    </row>
    <row r="236" spans="1:20" s="116" customFormat="1" ht="16.5" customHeight="1" x14ac:dyDescent="0.2">
      <c r="A236" s="93"/>
      <c r="B236" s="40"/>
      <c r="C236" s="159" t="s">
        <v>118</v>
      </c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1"/>
    </row>
    <row r="237" spans="1:20" s="116" customFormat="1" ht="53.25" customHeight="1" x14ac:dyDescent="0.2">
      <c r="A237" s="93"/>
      <c r="B237" s="40"/>
      <c r="C237" s="159" t="s">
        <v>120</v>
      </c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1"/>
    </row>
    <row r="238" spans="1:20" s="116" customFormat="1" ht="16.5" customHeight="1" x14ac:dyDescent="0.2">
      <c r="A238" s="93"/>
      <c r="B238" s="40"/>
      <c r="C238" s="159" t="s">
        <v>27</v>
      </c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1"/>
    </row>
    <row r="239" spans="1:20" s="116" customFormat="1" ht="16.5" customHeight="1" x14ac:dyDescent="0.2">
      <c r="A239" s="93"/>
      <c r="B239" s="40"/>
      <c r="C239" s="159" t="s">
        <v>121</v>
      </c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1"/>
    </row>
    <row r="240" spans="1:20" s="116" customFormat="1" ht="16.5" customHeight="1" x14ac:dyDescent="0.2">
      <c r="A240" s="93"/>
      <c r="B240" s="40"/>
      <c r="C240" s="159" t="s">
        <v>122</v>
      </c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1"/>
    </row>
    <row r="241" spans="1:84" s="116" customFormat="1" ht="16.5" customHeight="1" x14ac:dyDescent="0.2">
      <c r="A241" s="93"/>
      <c r="B241" s="40"/>
      <c r="C241" s="156" t="s">
        <v>123</v>
      </c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8"/>
    </row>
    <row r="242" spans="1:84" s="1" customFormat="1" ht="16.5" customHeight="1" x14ac:dyDescent="0.2">
      <c r="A242" s="51">
        <v>900</v>
      </c>
      <c r="B242" s="51"/>
      <c r="C242" s="106"/>
      <c r="D242" s="179" t="s">
        <v>5</v>
      </c>
      <c r="E242" s="80" t="s">
        <v>41</v>
      </c>
      <c r="F242" s="64">
        <f>G242+P242</f>
        <v>21359970.440000001</v>
      </c>
      <c r="G242" s="29">
        <f>H242+K242+L242+M242</f>
        <v>13335274.640000001</v>
      </c>
      <c r="H242" s="30">
        <f>SUM(I242:J242)</f>
        <v>13225208</v>
      </c>
      <c r="I242" s="30"/>
      <c r="J242" s="30">
        <v>13225208</v>
      </c>
      <c r="K242" s="30"/>
      <c r="L242" s="30"/>
      <c r="M242" s="30">
        <v>110066.64</v>
      </c>
      <c r="N242" s="52"/>
      <c r="O242" s="53"/>
      <c r="P242" s="29">
        <f>Q242+S242+T242</f>
        <v>8024695.7999999998</v>
      </c>
      <c r="Q242" s="30">
        <v>7604525.7999999998</v>
      </c>
      <c r="R242" s="30">
        <v>4904025.8</v>
      </c>
      <c r="S242" s="30">
        <v>170</v>
      </c>
      <c r="T242" s="30">
        <v>420000</v>
      </c>
      <c r="U242" s="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17" customFormat="1" ht="16.5" customHeight="1" x14ac:dyDescent="0.2">
      <c r="A243" s="27"/>
      <c r="B243" s="27"/>
      <c r="C243" s="71"/>
      <c r="D243" s="165"/>
      <c r="E243" s="74" t="s">
        <v>42</v>
      </c>
      <c r="F243" s="28">
        <f>G243+P243</f>
        <v>327527.19</v>
      </c>
      <c r="G243" s="31">
        <f>H243+K243+L243+M243</f>
        <v>118900</v>
      </c>
      <c r="H243" s="32">
        <f>SUM(I243:J243)</f>
        <v>118900</v>
      </c>
      <c r="I243" s="32"/>
      <c r="J243" s="32">
        <f>J247+J267</f>
        <v>118900</v>
      </c>
      <c r="K243" s="32"/>
      <c r="L243" s="32"/>
      <c r="M243" s="32"/>
      <c r="N243" s="54"/>
      <c r="O243" s="55"/>
      <c r="P243" s="31">
        <f>Q243+S243+T243</f>
        <v>208627.19</v>
      </c>
      <c r="Q243" s="32">
        <f>Q247+Q267</f>
        <v>208627.19</v>
      </c>
      <c r="R243" s="32">
        <f>R247+R267</f>
        <v>208627.19</v>
      </c>
      <c r="S243" s="32"/>
      <c r="T243" s="32"/>
      <c r="U243" s="18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17" customFormat="1" ht="16.5" customHeight="1" x14ac:dyDescent="0.2">
      <c r="A244" s="27"/>
      <c r="B244" s="27"/>
      <c r="C244" s="71"/>
      <c r="D244" s="165"/>
      <c r="E244" s="74" t="s">
        <v>43</v>
      </c>
      <c r="F244" s="28">
        <f>G244+P244</f>
        <v>231388.75</v>
      </c>
      <c r="G244" s="31">
        <f>H244+K244+L244+M244</f>
        <v>118900</v>
      </c>
      <c r="H244" s="32">
        <f>SUM(I244:J244)</f>
        <v>118900</v>
      </c>
      <c r="I244" s="32"/>
      <c r="J244" s="32">
        <f>J248+J268</f>
        <v>118900</v>
      </c>
      <c r="K244" s="32"/>
      <c r="L244" s="32"/>
      <c r="M244" s="32"/>
      <c r="N244" s="54"/>
      <c r="O244" s="55"/>
      <c r="P244" s="31">
        <f>Q244+S244+T244</f>
        <v>112488.75</v>
      </c>
      <c r="Q244" s="32">
        <f>Q248+Q268</f>
        <v>112488.75</v>
      </c>
      <c r="R244" s="32">
        <f>R248+R268</f>
        <v>112488.75</v>
      </c>
      <c r="S244" s="32"/>
      <c r="T244" s="32"/>
      <c r="U244" s="18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21" customFormat="1" ht="16.5" customHeight="1" x14ac:dyDescent="0.2">
      <c r="A245" s="71"/>
      <c r="B245" s="71"/>
      <c r="C245" s="33"/>
      <c r="D245" s="166"/>
      <c r="E245" s="75" t="s">
        <v>44</v>
      </c>
      <c r="F245" s="34">
        <f t="shared" ref="F245:T245" si="12">F242-F243+F244</f>
        <v>21263832</v>
      </c>
      <c r="G245" s="94">
        <f t="shared" si="12"/>
        <v>13335274.640000001</v>
      </c>
      <c r="H245" s="34">
        <f t="shared" si="12"/>
        <v>13225208</v>
      </c>
      <c r="I245" s="34"/>
      <c r="J245" s="83">
        <f t="shared" si="12"/>
        <v>13225208</v>
      </c>
      <c r="K245" s="34"/>
      <c r="L245" s="34"/>
      <c r="M245" s="34">
        <f t="shared" si="12"/>
        <v>110066.64</v>
      </c>
      <c r="N245" s="34"/>
      <c r="O245" s="36"/>
      <c r="P245" s="35">
        <f t="shared" si="12"/>
        <v>7928557.3599999994</v>
      </c>
      <c r="Q245" s="34">
        <f t="shared" si="12"/>
        <v>7508387.3599999994</v>
      </c>
      <c r="R245" s="83">
        <f t="shared" si="12"/>
        <v>4807887.3599999994</v>
      </c>
      <c r="S245" s="83">
        <f t="shared" si="12"/>
        <v>170</v>
      </c>
      <c r="T245" s="83">
        <f t="shared" si="12"/>
        <v>420000</v>
      </c>
      <c r="U245" s="1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12" customFormat="1" ht="16.5" customHeight="1" x14ac:dyDescent="0.2">
      <c r="A246" s="40"/>
      <c r="B246" s="49">
        <v>90005</v>
      </c>
      <c r="C246" s="50"/>
      <c r="D246" s="167" t="s">
        <v>39</v>
      </c>
      <c r="E246" s="76" t="s">
        <v>41</v>
      </c>
      <c r="F246" s="37">
        <f>G246+P246</f>
        <v>1871525.8</v>
      </c>
      <c r="G246" s="38">
        <f>H246+K246+L246+M246</f>
        <v>118900</v>
      </c>
      <c r="H246" s="39">
        <f>SUM(I246:J246)</f>
        <v>118900</v>
      </c>
      <c r="I246" s="39"/>
      <c r="J246" s="39">
        <v>118900</v>
      </c>
      <c r="K246" s="56"/>
      <c r="L246" s="56"/>
      <c r="M246" s="39"/>
      <c r="N246" s="56"/>
      <c r="O246" s="57"/>
      <c r="P246" s="38">
        <f>Q246+S246+T246</f>
        <v>1752625.8</v>
      </c>
      <c r="Q246" s="39">
        <v>1452625.8</v>
      </c>
      <c r="R246" s="39">
        <v>1346125.8</v>
      </c>
      <c r="S246" s="56"/>
      <c r="T246" s="39">
        <v>300000</v>
      </c>
      <c r="U246" s="11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7" customFormat="1" ht="16.5" customHeight="1" x14ac:dyDescent="0.2">
      <c r="A247" s="40"/>
      <c r="B247" s="40"/>
      <c r="C247" s="48"/>
      <c r="D247" s="168"/>
      <c r="E247" s="76" t="s">
        <v>42</v>
      </c>
      <c r="F247" s="41">
        <f>G247+P247</f>
        <v>327527.19</v>
      </c>
      <c r="G247" s="42">
        <f>H247+K247+L247+M247</f>
        <v>118900</v>
      </c>
      <c r="H247" s="43">
        <f>SUM(I247:J247)</f>
        <v>118900</v>
      </c>
      <c r="I247" s="43"/>
      <c r="J247" s="43">
        <f>J251</f>
        <v>118900</v>
      </c>
      <c r="K247" s="117"/>
      <c r="L247" s="117"/>
      <c r="M247" s="43"/>
      <c r="N247" s="117"/>
      <c r="O247" s="84"/>
      <c r="P247" s="42">
        <f>Q247+S247+T247</f>
        <v>208627.19</v>
      </c>
      <c r="Q247" s="43">
        <f>Q255</f>
        <v>208627.19</v>
      </c>
      <c r="R247" s="43">
        <f>R255</f>
        <v>208627.19</v>
      </c>
      <c r="S247" s="117"/>
      <c r="T247" s="43"/>
      <c r="U247" s="18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7" customFormat="1" ht="16.5" customHeight="1" x14ac:dyDescent="0.2">
      <c r="A248" s="40"/>
      <c r="B248" s="40"/>
      <c r="C248" s="48"/>
      <c r="D248" s="168"/>
      <c r="E248" s="76" t="s">
        <v>43</v>
      </c>
      <c r="F248" s="41">
        <f>G248+P248</f>
        <v>112488.75</v>
      </c>
      <c r="G248" s="42"/>
      <c r="H248" s="43"/>
      <c r="I248" s="43"/>
      <c r="J248" s="43"/>
      <c r="K248" s="117"/>
      <c r="L248" s="117"/>
      <c r="M248" s="43"/>
      <c r="N248" s="117"/>
      <c r="O248" s="84"/>
      <c r="P248" s="42">
        <f>Q248+S248+T248</f>
        <v>112488.75</v>
      </c>
      <c r="Q248" s="43">
        <f>Q256</f>
        <v>112488.75</v>
      </c>
      <c r="R248" s="43">
        <f>R256</f>
        <v>112488.75</v>
      </c>
      <c r="S248" s="117"/>
      <c r="T248" s="43"/>
      <c r="U248" s="1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21" customFormat="1" ht="16.5" customHeight="1" x14ac:dyDescent="0.2">
      <c r="A249" s="72"/>
      <c r="B249" s="72"/>
      <c r="C249" s="44"/>
      <c r="D249" s="169"/>
      <c r="E249" s="77" t="s">
        <v>44</v>
      </c>
      <c r="F249" s="45">
        <f>F246-F247+F248</f>
        <v>1656487.36</v>
      </c>
      <c r="G249" s="46">
        <f>G246-G247+G248</f>
        <v>0</v>
      </c>
      <c r="H249" s="45">
        <f>H246-H247+H248</f>
        <v>0</v>
      </c>
      <c r="I249" s="63"/>
      <c r="J249" s="45">
        <f>J246-J247+J248</f>
        <v>0</v>
      </c>
      <c r="K249" s="45"/>
      <c r="L249" s="45"/>
      <c r="M249" s="45"/>
      <c r="N249" s="45"/>
      <c r="O249" s="47"/>
      <c r="P249" s="46">
        <f>P246-P247+P248</f>
        <v>1656487.36</v>
      </c>
      <c r="Q249" s="45">
        <f>Q246-Q247+Q248</f>
        <v>1356487.36</v>
      </c>
      <c r="R249" s="45">
        <f>R246-R247+R248</f>
        <v>1249987.3600000001</v>
      </c>
      <c r="S249" s="63"/>
      <c r="T249" s="63">
        <f>T246-T247+T248</f>
        <v>300000</v>
      </c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" customFormat="1" ht="16.5" customHeight="1" x14ac:dyDescent="0.2">
      <c r="A250" s="48"/>
      <c r="B250" s="48"/>
      <c r="C250" s="48">
        <v>4300</v>
      </c>
      <c r="D250" s="162" t="s">
        <v>22</v>
      </c>
      <c r="E250" s="76" t="s">
        <v>41</v>
      </c>
      <c r="F250" s="41">
        <f>G250+P250</f>
        <v>118900</v>
      </c>
      <c r="G250" s="42">
        <f>H250+K250+L250+M250</f>
        <v>118900</v>
      </c>
      <c r="H250" s="43">
        <f>SUM(I250:J250)</f>
        <v>118900</v>
      </c>
      <c r="I250" s="43"/>
      <c r="J250" s="43">
        <v>118900</v>
      </c>
      <c r="K250" s="43"/>
      <c r="L250" s="43"/>
      <c r="M250" s="43"/>
      <c r="N250" s="43"/>
      <c r="O250" s="58"/>
      <c r="P250" s="59"/>
      <c r="Q250" s="43"/>
      <c r="R250" s="43"/>
      <c r="S250" s="43"/>
      <c r="T250" s="43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8" customFormat="1" ht="16.5" customHeight="1" x14ac:dyDescent="0.2">
      <c r="A251" s="40"/>
      <c r="B251" s="40"/>
      <c r="C251" s="48"/>
      <c r="D251" s="163"/>
      <c r="E251" s="76" t="s">
        <v>42</v>
      </c>
      <c r="F251" s="41">
        <f>G251+P251</f>
        <v>118900</v>
      </c>
      <c r="G251" s="42">
        <f>H251+K251+L251+M251</f>
        <v>118900</v>
      </c>
      <c r="H251" s="43">
        <f>SUM(I251:J251)</f>
        <v>118900</v>
      </c>
      <c r="I251" s="43"/>
      <c r="J251" s="43">
        <v>118900</v>
      </c>
      <c r="K251" s="43"/>
      <c r="L251" s="43"/>
      <c r="M251" s="43"/>
      <c r="N251" s="43"/>
      <c r="O251" s="58"/>
      <c r="P251" s="42"/>
      <c r="Q251" s="43"/>
      <c r="R251" s="43"/>
      <c r="S251" s="43"/>
      <c r="T251" s="43"/>
      <c r="U251" s="17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8" customFormat="1" ht="16.5" customHeight="1" x14ac:dyDescent="0.2">
      <c r="A252" s="40"/>
      <c r="B252" s="40"/>
      <c r="C252" s="48"/>
      <c r="D252" s="163"/>
      <c r="E252" s="76" t="s">
        <v>43</v>
      </c>
      <c r="F252" s="41"/>
      <c r="G252" s="42"/>
      <c r="H252" s="43"/>
      <c r="I252" s="43"/>
      <c r="J252" s="43"/>
      <c r="K252" s="43"/>
      <c r="L252" s="43"/>
      <c r="M252" s="43"/>
      <c r="N252" s="43"/>
      <c r="O252" s="58"/>
      <c r="P252" s="42"/>
      <c r="Q252" s="43"/>
      <c r="R252" s="43"/>
      <c r="S252" s="43"/>
      <c r="T252" s="43"/>
      <c r="U252" s="17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21" customFormat="1" ht="16.5" customHeight="1" x14ac:dyDescent="0.2">
      <c r="A253" s="72"/>
      <c r="B253" s="72"/>
      <c r="C253" s="44"/>
      <c r="D253" s="164"/>
      <c r="E253" s="77" t="s">
        <v>44</v>
      </c>
      <c r="F253" s="45">
        <f>F250-F251+F252</f>
        <v>0</v>
      </c>
      <c r="G253" s="46">
        <f>G250-G251+G252</f>
        <v>0</v>
      </c>
      <c r="H253" s="45">
        <f>H250-H251+H252</f>
        <v>0</v>
      </c>
      <c r="I253" s="45"/>
      <c r="J253" s="45">
        <f>J250-J251+J252</f>
        <v>0</v>
      </c>
      <c r="K253" s="45"/>
      <c r="L253" s="45"/>
      <c r="M253" s="45"/>
      <c r="N253" s="45"/>
      <c r="O253" s="47"/>
      <c r="P253" s="46"/>
      <c r="Q253" s="45"/>
      <c r="R253" s="45"/>
      <c r="S253" s="63"/>
      <c r="T253" s="6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21" customFormat="1" ht="16.5" customHeight="1" x14ac:dyDescent="0.2">
      <c r="A254" s="48"/>
      <c r="B254" s="48"/>
      <c r="C254" s="48">
        <v>6059</v>
      </c>
      <c r="D254" s="162" t="s">
        <v>37</v>
      </c>
      <c r="E254" s="76" t="s">
        <v>41</v>
      </c>
      <c r="F254" s="41">
        <f>G254+P254</f>
        <v>346125.8</v>
      </c>
      <c r="G254" s="59"/>
      <c r="H254" s="43"/>
      <c r="I254" s="43"/>
      <c r="J254" s="43"/>
      <c r="K254" s="43"/>
      <c r="L254" s="43"/>
      <c r="M254" s="43"/>
      <c r="N254" s="43"/>
      <c r="O254" s="58"/>
      <c r="P254" s="42">
        <f>Q254+S254+T254</f>
        <v>346125.8</v>
      </c>
      <c r="Q254" s="43">
        <f>R254</f>
        <v>346125.8</v>
      </c>
      <c r="R254" s="43">
        <v>346125.8</v>
      </c>
      <c r="S254" s="43"/>
      <c r="T254" s="43"/>
      <c r="U254" s="12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21" customFormat="1" ht="16.5" customHeight="1" x14ac:dyDescent="0.2">
      <c r="A255" s="40"/>
      <c r="B255" s="40"/>
      <c r="C255" s="48"/>
      <c r="D255" s="163"/>
      <c r="E255" s="76" t="s">
        <v>42</v>
      </c>
      <c r="F255" s="41">
        <f>G255+P255</f>
        <v>208627.19</v>
      </c>
      <c r="G255" s="42"/>
      <c r="H255" s="43"/>
      <c r="I255" s="43"/>
      <c r="J255" s="43"/>
      <c r="K255" s="43"/>
      <c r="L255" s="43"/>
      <c r="M255" s="43"/>
      <c r="N255" s="43"/>
      <c r="O255" s="58"/>
      <c r="P255" s="42">
        <f>Q255+S255+T255</f>
        <v>208627.19</v>
      </c>
      <c r="Q255" s="43">
        <f>R255</f>
        <v>208627.19</v>
      </c>
      <c r="R255" s="43">
        <v>208627.19</v>
      </c>
      <c r="S255" s="43"/>
      <c r="T255" s="43"/>
      <c r="U255" s="17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21" customFormat="1" ht="16.5" customHeight="1" x14ac:dyDescent="0.2">
      <c r="A256" s="40"/>
      <c r="B256" s="40"/>
      <c r="C256" s="48"/>
      <c r="D256" s="163"/>
      <c r="E256" s="76" t="s">
        <v>43</v>
      </c>
      <c r="F256" s="41">
        <f>G256+P256</f>
        <v>112488.75</v>
      </c>
      <c r="G256" s="42"/>
      <c r="H256" s="43"/>
      <c r="I256" s="43"/>
      <c r="J256" s="43"/>
      <c r="K256" s="43"/>
      <c r="L256" s="43"/>
      <c r="M256" s="43"/>
      <c r="N256" s="43"/>
      <c r="O256" s="58"/>
      <c r="P256" s="42">
        <f>Q256+S256+T256</f>
        <v>112488.75</v>
      </c>
      <c r="Q256" s="43">
        <f>R256</f>
        <v>112488.75</v>
      </c>
      <c r="R256" s="43">
        <v>112488.75</v>
      </c>
      <c r="S256" s="43"/>
      <c r="T256" s="43"/>
      <c r="U256" s="17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21" customFormat="1" ht="16.5" customHeight="1" x14ac:dyDescent="0.2">
      <c r="A257" s="72"/>
      <c r="B257" s="72"/>
      <c r="C257" s="44"/>
      <c r="D257" s="164"/>
      <c r="E257" s="77" t="s">
        <v>44</v>
      </c>
      <c r="F257" s="45">
        <f>F254-F255+F256</f>
        <v>249987.36</v>
      </c>
      <c r="G257" s="46"/>
      <c r="H257" s="45"/>
      <c r="I257" s="45"/>
      <c r="J257" s="45"/>
      <c r="K257" s="45"/>
      <c r="L257" s="45"/>
      <c r="M257" s="45"/>
      <c r="N257" s="45"/>
      <c r="O257" s="47"/>
      <c r="P257" s="46">
        <f>P254-P255+P256</f>
        <v>249987.36</v>
      </c>
      <c r="Q257" s="45">
        <f>Q254-Q255+Q256</f>
        <v>249987.36</v>
      </c>
      <c r="R257" s="45">
        <f>R254-R255+R256</f>
        <v>249987.36</v>
      </c>
      <c r="S257" s="63"/>
      <c r="T257" s="63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16" customFormat="1" ht="16.5" customHeight="1" x14ac:dyDescent="0.2">
      <c r="A258" s="93"/>
      <c r="B258" s="93"/>
      <c r="C258" s="170" t="s">
        <v>46</v>
      </c>
      <c r="D258" s="171"/>
      <c r="E258" s="171"/>
      <c r="F258" s="171"/>
      <c r="G258" s="171"/>
      <c r="H258" s="171"/>
      <c r="I258" s="171"/>
      <c r="J258" s="171"/>
      <c r="K258" s="171"/>
      <c r="L258" s="171"/>
      <c r="M258" s="171"/>
      <c r="N258" s="171"/>
      <c r="O258" s="171"/>
      <c r="P258" s="171"/>
      <c r="Q258" s="171"/>
      <c r="R258" s="171"/>
      <c r="S258" s="171"/>
      <c r="T258" s="172"/>
    </row>
    <row r="259" spans="1:84" s="116" customFormat="1" ht="16.5" customHeight="1" x14ac:dyDescent="0.2">
      <c r="A259" s="93"/>
      <c r="B259" s="40"/>
      <c r="C259" s="180" t="s">
        <v>69</v>
      </c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2"/>
    </row>
    <row r="260" spans="1:84" s="116" customFormat="1" ht="39" customHeight="1" x14ac:dyDescent="0.2">
      <c r="A260" s="93"/>
      <c r="B260" s="40"/>
      <c r="C260" s="159" t="s">
        <v>71</v>
      </c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1"/>
    </row>
    <row r="261" spans="1:84" s="116" customFormat="1" ht="3.75" customHeight="1" x14ac:dyDescent="0.2">
      <c r="A261" s="93"/>
      <c r="B261" s="40"/>
      <c r="C261" s="159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1"/>
    </row>
    <row r="262" spans="1:84" s="116" customFormat="1" ht="28.5" customHeight="1" x14ac:dyDescent="0.2">
      <c r="A262" s="93"/>
      <c r="B262" s="40"/>
      <c r="C262" s="159" t="s">
        <v>101</v>
      </c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1"/>
    </row>
    <row r="263" spans="1:84" s="116" customFormat="1" ht="15" customHeight="1" x14ac:dyDescent="0.2">
      <c r="A263" s="93"/>
      <c r="B263" s="40"/>
      <c r="C263" s="159" t="s">
        <v>59</v>
      </c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1"/>
    </row>
    <row r="264" spans="1:84" s="116" customFormat="1" ht="15" customHeight="1" x14ac:dyDescent="0.2">
      <c r="A264" s="93"/>
      <c r="B264" s="40"/>
      <c r="C264" s="159" t="s">
        <v>60</v>
      </c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1"/>
    </row>
    <row r="265" spans="1:84" s="116" customFormat="1" ht="15" customHeight="1" x14ac:dyDescent="0.2">
      <c r="A265" s="93"/>
      <c r="B265" s="40"/>
      <c r="C265" s="156" t="s">
        <v>61</v>
      </c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8"/>
    </row>
    <row r="266" spans="1:84" s="21" customFormat="1" ht="16.5" customHeight="1" x14ac:dyDescent="0.2">
      <c r="A266" s="40"/>
      <c r="B266" s="49">
        <v>90095</v>
      </c>
      <c r="C266" s="48"/>
      <c r="D266" s="168" t="s">
        <v>1</v>
      </c>
      <c r="E266" s="76" t="s">
        <v>41</v>
      </c>
      <c r="F266" s="41">
        <f>G266+P266</f>
        <v>1881170</v>
      </c>
      <c r="G266" s="42">
        <f>H266+K266+L266+M266</f>
        <v>542000</v>
      </c>
      <c r="H266" s="43">
        <f>SUM(I266:J266)</f>
        <v>542000</v>
      </c>
      <c r="I266" s="43"/>
      <c r="J266" s="43">
        <v>542000</v>
      </c>
      <c r="K266" s="117"/>
      <c r="L266" s="117"/>
      <c r="M266" s="117"/>
      <c r="N266" s="117"/>
      <c r="O266" s="84"/>
      <c r="P266" s="42">
        <f>Q266+S266+T266</f>
        <v>1339170</v>
      </c>
      <c r="Q266" s="43">
        <v>1339000</v>
      </c>
      <c r="R266" s="43"/>
      <c r="S266" s="43">
        <v>170</v>
      </c>
      <c r="T266" s="43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</row>
    <row r="267" spans="1:84" s="21" customFormat="1" ht="16.5" customHeight="1" x14ac:dyDescent="0.2">
      <c r="A267" s="40"/>
      <c r="B267" s="40"/>
      <c r="C267" s="48"/>
      <c r="D267" s="168"/>
      <c r="E267" s="76" t="s">
        <v>42</v>
      </c>
      <c r="F267" s="41"/>
      <c r="G267" s="42"/>
      <c r="H267" s="43"/>
      <c r="I267" s="43"/>
      <c r="J267" s="43"/>
      <c r="K267" s="117"/>
      <c r="L267" s="117"/>
      <c r="M267" s="117"/>
      <c r="N267" s="117"/>
      <c r="O267" s="84"/>
      <c r="P267" s="42"/>
      <c r="Q267" s="43"/>
      <c r="R267" s="43"/>
      <c r="S267" s="43"/>
      <c r="T267" s="43"/>
      <c r="U267" s="18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</row>
    <row r="268" spans="1:84" s="21" customFormat="1" ht="16.5" customHeight="1" x14ac:dyDescent="0.2">
      <c r="A268" s="40"/>
      <c r="B268" s="40"/>
      <c r="C268" s="48"/>
      <c r="D268" s="168"/>
      <c r="E268" s="76" t="s">
        <v>43</v>
      </c>
      <c r="F268" s="41">
        <f>G268+P268</f>
        <v>118900</v>
      </c>
      <c r="G268" s="42">
        <f>H268+K268+L268+M268</f>
        <v>118900</v>
      </c>
      <c r="H268" s="43">
        <f>SUM(I268:J268)</f>
        <v>118900</v>
      </c>
      <c r="I268" s="43"/>
      <c r="J268" s="43">
        <f>J272</f>
        <v>118900</v>
      </c>
      <c r="K268" s="117"/>
      <c r="L268" s="117"/>
      <c r="M268" s="117"/>
      <c r="N268" s="117"/>
      <c r="O268" s="84"/>
      <c r="P268" s="42"/>
      <c r="Q268" s="43"/>
      <c r="R268" s="43"/>
      <c r="S268" s="43"/>
      <c r="T268" s="43"/>
      <c r="U268" s="1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21" customFormat="1" ht="16.5" customHeight="1" x14ac:dyDescent="0.2">
      <c r="A269" s="72"/>
      <c r="B269" s="72"/>
      <c r="C269" s="44"/>
      <c r="D269" s="169"/>
      <c r="E269" s="77" t="s">
        <v>44</v>
      </c>
      <c r="F269" s="45">
        <f>F266-F267+F268</f>
        <v>2000070</v>
      </c>
      <c r="G269" s="46">
        <f>G266-G267+G268</f>
        <v>660900</v>
      </c>
      <c r="H269" s="45">
        <f>H266-H267+H268</f>
        <v>660900</v>
      </c>
      <c r="I269" s="63"/>
      <c r="J269" s="63">
        <f>J266-J267+J268</f>
        <v>660900</v>
      </c>
      <c r="K269" s="45"/>
      <c r="L269" s="45"/>
      <c r="M269" s="45"/>
      <c r="N269" s="45"/>
      <c r="O269" s="47"/>
      <c r="P269" s="46">
        <f>P266-P267+P268</f>
        <v>1339170</v>
      </c>
      <c r="Q269" s="63">
        <f>Q266-Q267+Q268</f>
        <v>1339000</v>
      </c>
      <c r="R269" s="63"/>
      <c r="S269" s="63">
        <f>S266-S267+S268</f>
        <v>170</v>
      </c>
      <c r="T269" s="63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1" customFormat="1" ht="16.5" customHeight="1" x14ac:dyDescent="0.2">
      <c r="A270" s="48"/>
      <c r="B270" s="48"/>
      <c r="C270" s="48">
        <v>4300</v>
      </c>
      <c r="D270" s="162" t="s">
        <v>22</v>
      </c>
      <c r="E270" s="76" t="s">
        <v>41</v>
      </c>
      <c r="F270" s="41">
        <f>G270+P270</f>
        <v>360000</v>
      </c>
      <c r="G270" s="42">
        <f>H270+K270+L270+M270</f>
        <v>360000</v>
      </c>
      <c r="H270" s="43">
        <f>SUM(I270:J270)</f>
        <v>360000</v>
      </c>
      <c r="I270" s="43"/>
      <c r="J270" s="43">
        <v>360000</v>
      </c>
      <c r="K270" s="43"/>
      <c r="L270" s="43"/>
      <c r="M270" s="43"/>
      <c r="N270" s="43"/>
      <c r="O270" s="58"/>
      <c r="P270" s="59"/>
      <c r="Q270" s="43"/>
      <c r="R270" s="43"/>
      <c r="S270" s="43"/>
      <c r="T270" s="43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7" customFormat="1" ht="16.5" customHeight="1" x14ac:dyDescent="0.2">
      <c r="A271" s="40"/>
      <c r="B271" s="40"/>
      <c r="C271" s="48"/>
      <c r="D271" s="163"/>
      <c r="E271" s="76" t="s">
        <v>42</v>
      </c>
      <c r="F271" s="41"/>
      <c r="G271" s="42"/>
      <c r="H271" s="43"/>
      <c r="I271" s="43"/>
      <c r="J271" s="43"/>
      <c r="K271" s="43"/>
      <c r="L271" s="43"/>
      <c r="M271" s="43"/>
      <c r="N271" s="43"/>
      <c r="O271" s="58"/>
      <c r="P271" s="42"/>
      <c r="Q271" s="43"/>
      <c r="R271" s="43"/>
      <c r="S271" s="43"/>
      <c r="T271" s="43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17" customFormat="1" ht="16.5" customHeight="1" x14ac:dyDescent="0.2">
      <c r="A272" s="40"/>
      <c r="B272" s="40"/>
      <c r="C272" s="48"/>
      <c r="D272" s="163"/>
      <c r="E272" s="76" t="s">
        <v>43</v>
      </c>
      <c r="F272" s="41">
        <f>G272+P272</f>
        <v>118900</v>
      </c>
      <c r="G272" s="42">
        <f>H272+K272+L272+M272</f>
        <v>118900</v>
      </c>
      <c r="H272" s="43">
        <f>SUM(I272:J272)</f>
        <v>118900</v>
      </c>
      <c r="I272" s="43"/>
      <c r="J272" s="43">
        <v>118900</v>
      </c>
      <c r="K272" s="43"/>
      <c r="L272" s="43"/>
      <c r="M272" s="43"/>
      <c r="N272" s="43"/>
      <c r="O272" s="58"/>
      <c r="P272" s="42"/>
      <c r="Q272" s="43"/>
      <c r="R272" s="43"/>
      <c r="S272" s="43"/>
      <c r="T272" s="43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21" customFormat="1" ht="16.5" customHeight="1" x14ac:dyDescent="0.2">
      <c r="A273" s="72"/>
      <c r="B273" s="72"/>
      <c r="C273" s="44"/>
      <c r="D273" s="164"/>
      <c r="E273" s="77" t="s">
        <v>44</v>
      </c>
      <c r="F273" s="45">
        <f>F270-F271+F272</f>
        <v>478900</v>
      </c>
      <c r="G273" s="46">
        <f>G270-G271+G272</f>
        <v>478900</v>
      </c>
      <c r="H273" s="45">
        <f>H270-H271+H272</f>
        <v>478900</v>
      </c>
      <c r="I273" s="45"/>
      <c r="J273" s="45">
        <f>J270-J271+J272</f>
        <v>478900</v>
      </c>
      <c r="K273" s="45"/>
      <c r="L273" s="45"/>
      <c r="M273" s="45"/>
      <c r="N273" s="45"/>
      <c r="O273" s="47"/>
      <c r="P273" s="46"/>
      <c r="Q273" s="45"/>
      <c r="R273" s="45"/>
      <c r="S273" s="63"/>
      <c r="T273" s="6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116" customFormat="1" ht="16.5" customHeight="1" x14ac:dyDescent="0.2">
      <c r="A274" s="93"/>
      <c r="B274" s="93"/>
      <c r="C274" s="170" t="s">
        <v>46</v>
      </c>
      <c r="D274" s="171"/>
      <c r="E274" s="171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2"/>
    </row>
    <row r="275" spans="1:84" s="116" customFormat="1" ht="16.5" customHeight="1" x14ac:dyDescent="0.2">
      <c r="A275" s="93"/>
      <c r="B275" s="40"/>
      <c r="C275" s="159" t="s">
        <v>68</v>
      </c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1"/>
    </row>
    <row r="276" spans="1:84" s="116" customFormat="1" ht="39" customHeight="1" x14ac:dyDescent="0.2">
      <c r="A276" s="93"/>
      <c r="B276" s="40"/>
      <c r="C276" s="156" t="s">
        <v>70</v>
      </c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8"/>
    </row>
    <row r="277" spans="1:84" s="12" customFormat="1" ht="16.5" customHeight="1" x14ac:dyDescent="0.2">
      <c r="A277" s="51">
        <v>921</v>
      </c>
      <c r="B277" s="51"/>
      <c r="C277" s="106"/>
      <c r="D277" s="179" t="s">
        <v>8</v>
      </c>
      <c r="E277" s="74" t="s">
        <v>41</v>
      </c>
      <c r="F277" s="28">
        <f>G277+P277</f>
        <v>13858140.26</v>
      </c>
      <c r="G277" s="29">
        <f>H277+K277+L277+M277</f>
        <v>3821592</v>
      </c>
      <c r="H277" s="32">
        <f>SUM(I277:J277)</f>
        <v>5000</v>
      </c>
      <c r="I277" s="30">
        <v>0</v>
      </c>
      <c r="J277" s="30">
        <v>5000</v>
      </c>
      <c r="K277" s="30">
        <v>3816592</v>
      </c>
      <c r="L277" s="52"/>
      <c r="M277" s="52"/>
      <c r="N277" s="52"/>
      <c r="O277" s="53"/>
      <c r="P277" s="29">
        <f>Q277+S277+T277</f>
        <v>10036548.26</v>
      </c>
      <c r="Q277" s="30">
        <v>9987348.2599999998</v>
      </c>
      <c r="R277" s="30">
        <v>8225604.4299999997</v>
      </c>
      <c r="S277" s="52"/>
      <c r="T277" s="30">
        <v>49200</v>
      </c>
      <c r="U277" s="2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17" customFormat="1" ht="16.5" customHeight="1" x14ac:dyDescent="0.2">
      <c r="A278" s="27"/>
      <c r="B278" s="27"/>
      <c r="C278" s="71"/>
      <c r="D278" s="165"/>
      <c r="E278" s="74" t="s">
        <v>42</v>
      </c>
      <c r="F278" s="28"/>
      <c r="G278" s="31"/>
      <c r="H278" s="32"/>
      <c r="I278" s="32"/>
      <c r="J278" s="32"/>
      <c r="K278" s="32"/>
      <c r="L278" s="54"/>
      <c r="M278" s="54"/>
      <c r="N278" s="54"/>
      <c r="O278" s="55"/>
      <c r="P278" s="31"/>
      <c r="Q278" s="32"/>
      <c r="R278" s="32"/>
      <c r="S278" s="54"/>
      <c r="T278" s="32"/>
      <c r="U278" s="1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</row>
    <row r="279" spans="1:84" s="17" customFormat="1" ht="16.5" customHeight="1" x14ac:dyDescent="0.2">
      <c r="A279" s="27"/>
      <c r="B279" s="27"/>
      <c r="C279" s="71"/>
      <c r="D279" s="165"/>
      <c r="E279" s="74" t="s">
        <v>43</v>
      </c>
      <c r="F279" s="28">
        <f>G279+P279</f>
        <v>10000</v>
      </c>
      <c r="G279" s="31">
        <f>H279+K279+L279+M279</f>
        <v>10000</v>
      </c>
      <c r="H279" s="32">
        <f>SUM(I279:J279)</f>
        <v>10000</v>
      </c>
      <c r="I279" s="32">
        <f>I283</f>
        <v>10000</v>
      </c>
      <c r="J279" s="32"/>
      <c r="K279" s="32"/>
      <c r="L279" s="54"/>
      <c r="M279" s="54"/>
      <c r="N279" s="54"/>
      <c r="O279" s="55"/>
      <c r="P279" s="31"/>
      <c r="Q279" s="32"/>
      <c r="R279" s="32"/>
      <c r="S279" s="54"/>
      <c r="T279" s="32"/>
      <c r="U279" s="18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</row>
    <row r="280" spans="1:84" s="21" customFormat="1" ht="16.5" customHeight="1" x14ac:dyDescent="0.2">
      <c r="A280" s="71"/>
      <c r="B280" s="71"/>
      <c r="C280" s="33"/>
      <c r="D280" s="166"/>
      <c r="E280" s="75" t="s">
        <v>44</v>
      </c>
      <c r="F280" s="34">
        <f t="shared" ref="F280:K280" si="13">F277-F278+F279</f>
        <v>13868140.26</v>
      </c>
      <c r="G280" s="35">
        <f t="shared" si="13"/>
        <v>3831592</v>
      </c>
      <c r="H280" s="34">
        <f t="shared" si="13"/>
        <v>15000</v>
      </c>
      <c r="I280" s="34">
        <f t="shared" si="13"/>
        <v>10000</v>
      </c>
      <c r="J280" s="34">
        <f t="shared" si="13"/>
        <v>5000</v>
      </c>
      <c r="K280" s="34">
        <f t="shared" si="13"/>
        <v>3816592</v>
      </c>
      <c r="L280" s="34"/>
      <c r="M280" s="34"/>
      <c r="N280" s="34"/>
      <c r="O280" s="36"/>
      <c r="P280" s="35">
        <f>P277-P278+P279</f>
        <v>10036548.26</v>
      </c>
      <c r="Q280" s="34">
        <f>Q277-Q278+Q279</f>
        <v>9987348.2599999998</v>
      </c>
      <c r="R280" s="34">
        <f>R277-R278+R279</f>
        <v>8225604.4299999997</v>
      </c>
      <c r="S280" s="83"/>
      <c r="T280" s="83">
        <f>T277-T278+T279</f>
        <v>49200</v>
      </c>
      <c r="U280" s="1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1" customFormat="1" ht="16.5" customHeight="1" x14ac:dyDescent="0.2">
      <c r="A281" s="40"/>
      <c r="B281" s="49">
        <v>92120</v>
      </c>
      <c r="C281" s="50"/>
      <c r="D281" s="167" t="s">
        <v>52</v>
      </c>
      <c r="E281" s="76" t="s">
        <v>41</v>
      </c>
      <c r="F281" s="37">
        <f>G281+P281</f>
        <v>9622848.2599999998</v>
      </c>
      <c r="G281" s="38">
        <f>H281+K281+L281+M281</f>
        <v>0</v>
      </c>
      <c r="H281" s="43">
        <f>SUM(I281:J281)</f>
        <v>0</v>
      </c>
      <c r="I281" s="39">
        <v>0</v>
      </c>
      <c r="J281" s="39"/>
      <c r="K281" s="39"/>
      <c r="L281" s="56"/>
      <c r="M281" s="56"/>
      <c r="N281" s="56"/>
      <c r="O281" s="57"/>
      <c r="P281" s="38">
        <f>Q281+S281+T281</f>
        <v>9622848.2599999998</v>
      </c>
      <c r="Q281" s="39">
        <v>9622848.2599999998</v>
      </c>
      <c r="R281" s="39">
        <v>8225604.4299999997</v>
      </c>
      <c r="S281" s="56"/>
      <c r="T281" s="56"/>
      <c r="U281" s="19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17" customFormat="1" ht="16.5" customHeight="1" x14ac:dyDescent="0.2">
      <c r="A282" s="40"/>
      <c r="B282" s="40"/>
      <c r="C282" s="48"/>
      <c r="D282" s="168"/>
      <c r="E282" s="76" t="s">
        <v>42</v>
      </c>
      <c r="F282" s="41"/>
      <c r="G282" s="42"/>
      <c r="H282" s="43"/>
      <c r="I282" s="43"/>
      <c r="J282" s="43"/>
      <c r="K282" s="43"/>
      <c r="L282" s="117"/>
      <c r="M282" s="117"/>
      <c r="N282" s="117"/>
      <c r="O282" s="84"/>
      <c r="P282" s="42"/>
      <c r="Q282" s="43"/>
      <c r="R282" s="43"/>
      <c r="S282" s="117"/>
      <c r="T282" s="117"/>
      <c r="U282" s="18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17" customFormat="1" ht="16.5" customHeight="1" x14ac:dyDescent="0.2">
      <c r="A283" s="40"/>
      <c r="B283" s="40"/>
      <c r="C283" s="48"/>
      <c r="D283" s="168"/>
      <c r="E283" s="76" t="s">
        <v>43</v>
      </c>
      <c r="F283" s="41">
        <f>G283+P283</f>
        <v>10000</v>
      </c>
      <c r="G283" s="42">
        <f>H283+K283+L283+M283</f>
        <v>10000</v>
      </c>
      <c r="H283" s="43">
        <f>SUM(I283:J283)</f>
        <v>10000</v>
      </c>
      <c r="I283" s="43">
        <f>I287+I291</f>
        <v>10000</v>
      </c>
      <c r="J283" s="43"/>
      <c r="K283" s="43"/>
      <c r="L283" s="117"/>
      <c r="M283" s="117"/>
      <c r="N283" s="117"/>
      <c r="O283" s="84"/>
      <c r="P283" s="42"/>
      <c r="Q283" s="43"/>
      <c r="R283" s="43"/>
      <c r="S283" s="117"/>
      <c r="T283" s="117"/>
      <c r="U283" s="18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21" customFormat="1" ht="16.5" customHeight="1" x14ac:dyDescent="0.2">
      <c r="A284" s="72"/>
      <c r="B284" s="72"/>
      <c r="C284" s="44"/>
      <c r="D284" s="169"/>
      <c r="E284" s="77" t="s">
        <v>44</v>
      </c>
      <c r="F284" s="45">
        <f t="shared" ref="F284:I284" si="14">F281-F282+F283</f>
        <v>9632848.2599999998</v>
      </c>
      <c r="G284" s="46">
        <f t="shared" si="14"/>
        <v>10000</v>
      </c>
      <c r="H284" s="45">
        <f t="shared" si="14"/>
        <v>10000</v>
      </c>
      <c r="I284" s="45">
        <f t="shared" si="14"/>
        <v>10000</v>
      </c>
      <c r="J284" s="45"/>
      <c r="K284" s="63"/>
      <c r="L284" s="45"/>
      <c r="M284" s="45"/>
      <c r="N284" s="45"/>
      <c r="O284" s="47"/>
      <c r="P284" s="46">
        <f>P281-P282+P283</f>
        <v>9622848.2599999998</v>
      </c>
      <c r="Q284" s="45">
        <f>Q281-Q282+Q283</f>
        <v>9622848.2599999998</v>
      </c>
      <c r="R284" s="45">
        <f>R281-R282+R283</f>
        <v>8225604.4299999997</v>
      </c>
      <c r="S284" s="63"/>
      <c r="T284" s="63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ht="16.5" customHeight="1" x14ac:dyDescent="0.2">
      <c r="A285" s="48"/>
      <c r="B285" s="48"/>
      <c r="C285" s="48">
        <v>4010</v>
      </c>
      <c r="D285" s="162" t="s">
        <v>23</v>
      </c>
      <c r="E285" s="76" t="s">
        <v>41</v>
      </c>
      <c r="F285" s="41">
        <f>G285+P285</f>
        <v>0</v>
      </c>
      <c r="G285" s="42">
        <f>H285+K285+L285+M285</f>
        <v>0</v>
      </c>
      <c r="H285" s="43">
        <f>SUM(I285:J285)</f>
        <v>0</v>
      </c>
      <c r="I285" s="43">
        <v>0</v>
      </c>
      <c r="J285" s="43"/>
      <c r="K285" s="43"/>
      <c r="L285" s="43"/>
      <c r="M285" s="43"/>
      <c r="N285" s="43"/>
      <c r="O285" s="58"/>
      <c r="P285" s="59"/>
      <c r="Q285" s="43"/>
      <c r="R285" s="43"/>
      <c r="S285" s="43"/>
      <c r="T285" s="43"/>
      <c r="U285" s="12"/>
    </row>
    <row r="286" spans="1:84" s="18" customFormat="1" ht="16.5" customHeight="1" x14ac:dyDescent="0.2">
      <c r="A286" s="40"/>
      <c r="B286" s="40"/>
      <c r="C286" s="48"/>
      <c r="D286" s="163"/>
      <c r="E286" s="76" t="s">
        <v>42</v>
      </c>
      <c r="F286" s="41"/>
      <c r="G286" s="42"/>
      <c r="H286" s="43"/>
      <c r="I286" s="43"/>
      <c r="J286" s="43"/>
      <c r="K286" s="43"/>
      <c r="L286" s="43"/>
      <c r="M286" s="43"/>
      <c r="N286" s="43"/>
      <c r="O286" s="58"/>
      <c r="P286" s="42"/>
      <c r="Q286" s="43"/>
      <c r="R286" s="43"/>
      <c r="S286" s="43"/>
      <c r="T286" s="43"/>
      <c r="U286" s="17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18" customFormat="1" ht="16.5" customHeight="1" x14ac:dyDescent="0.2">
      <c r="A287" s="40"/>
      <c r="B287" s="40"/>
      <c r="C287" s="48"/>
      <c r="D287" s="163"/>
      <c r="E287" s="76" t="s">
        <v>43</v>
      </c>
      <c r="F287" s="41">
        <f>G287+P287</f>
        <v>8533</v>
      </c>
      <c r="G287" s="42">
        <f>H287+K287+L287+M287</f>
        <v>8533</v>
      </c>
      <c r="H287" s="43">
        <f>SUM(I287:J287)</f>
        <v>8533</v>
      </c>
      <c r="I287" s="43">
        <v>8533</v>
      </c>
      <c r="J287" s="43"/>
      <c r="K287" s="43"/>
      <c r="L287" s="43"/>
      <c r="M287" s="43"/>
      <c r="N287" s="43"/>
      <c r="O287" s="58"/>
      <c r="P287" s="42"/>
      <c r="Q287" s="43"/>
      <c r="R287" s="43"/>
      <c r="S287" s="43"/>
      <c r="T287" s="43"/>
      <c r="U287" s="1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21" customFormat="1" ht="16.5" customHeight="1" x14ac:dyDescent="0.2">
      <c r="A288" s="72"/>
      <c r="B288" s="72"/>
      <c r="C288" s="44"/>
      <c r="D288" s="164"/>
      <c r="E288" s="77" t="s">
        <v>44</v>
      </c>
      <c r="F288" s="45">
        <f>F285-F286+F287</f>
        <v>8533</v>
      </c>
      <c r="G288" s="46">
        <f>G285-G286+G287</f>
        <v>8533</v>
      </c>
      <c r="H288" s="45">
        <f>H285-H286+H287</f>
        <v>8533</v>
      </c>
      <c r="I288" s="45">
        <f>I285-I286+I287</f>
        <v>8533</v>
      </c>
      <c r="J288" s="45"/>
      <c r="K288" s="45"/>
      <c r="L288" s="45"/>
      <c r="M288" s="45"/>
      <c r="N288" s="45"/>
      <c r="O288" s="47"/>
      <c r="P288" s="46"/>
      <c r="Q288" s="45"/>
      <c r="R288" s="45"/>
      <c r="S288" s="63"/>
      <c r="T288" s="63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21" customFormat="1" ht="16.5" customHeight="1" x14ac:dyDescent="0.2">
      <c r="A289" s="48"/>
      <c r="B289" s="48"/>
      <c r="C289" s="48">
        <v>4110</v>
      </c>
      <c r="D289" s="162" t="s">
        <v>19</v>
      </c>
      <c r="E289" s="76" t="s">
        <v>41</v>
      </c>
      <c r="F289" s="41">
        <f>G289+P289</f>
        <v>0</v>
      </c>
      <c r="G289" s="42">
        <f>H289+K289+L289+M289</f>
        <v>0</v>
      </c>
      <c r="H289" s="43">
        <f>SUM(I289:J289)</f>
        <v>0</v>
      </c>
      <c r="I289" s="43">
        <v>0</v>
      </c>
      <c r="J289" s="43"/>
      <c r="K289" s="43"/>
      <c r="L289" s="43"/>
      <c r="M289" s="43"/>
      <c r="N289" s="43"/>
      <c r="O289" s="58"/>
      <c r="P289" s="59"/>
      <c r="Q289" s="43"/>
      <c r="R289" s="43"/>
      <c r="S289" s="43"/>
      <c r="T289" s="43"/>
      <c r="U289" s="12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21" customFormat="1" ht="16.5" customHeight="1" x14ac:dyDescent="0.2">
      <c r="A290" s="40"/>
      <c r="B290" s="40"/>
      <c r="C290" s="48"/>
      <c r="D290" s="163"/>
      <c r="E290" s="76" t="s">
        <v>42</v>
      </c>
      <c r="F290" s="41"/>
      <c r="G290" s="42"/>
      <c r="H290" s="43"/>
      <c r="I290" s="43"/>
      <c r="J290" s="43"/>
      <c r="K290" s="43"/>
      <c r="L290" s="43"/>
      <c r="M290" s="43"/>
      <c r="N290" s="43"/>
      <c r="O290" s="58"/>
      <c r="P290" s="42"/>
      <c r="Q290" s="43"/>
      <c r="R290" s="43"/>
      <c r="S290" s="43"/>
      <c r="T290" s="43"/>
      <c r="U290" s="17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21" customFormat="1" ht="16.5" customHeight="1" x14ac:dyDescent="0.2">
      <c r="A291" s="40"/>
      <c r="B291" s="40"/>
      <c r="C291" s="48"/>
      <c r="D291" s="163"/>
      <c r="E291" s="76" t="s">
        <v>43</v>
      </c>
      <c r="F291" s="41">
        <f>G291+P291</f>
        <v>1467</v>
      </c>
      <c r="G291" s="42">
        <f>H291+K291+L291+M291</f>
        <v>1467</v>
      </c>
      <c r="H291" s="43">
        <f>SUM(I291:J291)</f>
        <v>1467</v>
      </c>
      <c r="I291" s="43">
        <v>1467</v>
      </c>
      <c r="J291" s="43"/>
      <c r="K291" s="43"/>
      <c r="L291" s="43"/>
      <c r="M291" s="43"/>
      <c r="N291" s="43"/>
      <c r="O291" s="58"/>
      <c r="P291" s="42"/>
      <c r="Q291" s="43"/>
      <c r="R291" s="43"/>
      <c r="S291" s="43"/>
      <c r="T291" s="43"/>
      <c r="U291" s="17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21" customFormat="1" ht="16.5" customHeight="1" x14ac:dyDescent="0.2">
      <c r="A292" s="72"/>
      <c r="B292" s="72"/>
      <c r="C292" s="44"/>
      <c r="D292" s="164"/>
      <c r="E292" s="77" t="s">
        <v>44</v>
      </c>
      <c r="F292" s="45">
        <f>F289-F290+F291</f>
        <v>1467</v>
      </c>
      <c r="G292" s="46">
        <f>G289-G290+G291</f>
        <v>1467</v>
      </c>
      <c r="H292" s="45">
        <f>H289-H290+H291</f>
        <v>1467</v>
      </c>
      <c r="I292" s="45">
        <f>I289-I290+I291</f>
        <v>1467</v>
      </c>
      <c r="J292" s="45"/>
      <c r="K292" s="45"/>
      <c r="L292" s="45"/>
      <c r="M292" s="45"/>
      <c r="N292" s="45"/>
      <c r="O292" s="47"/>
      <c r="P292" s="46"/>
      <c r="Q292" s="45"/>
      <c r="R292" s="45"/>
      <c r="S292" s="63"/>
      <c r="T292" s="63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16" customFormat="1" ht="17.25" customHeight="1" x14ac:dyDescent="0.2">
      <c r="A293" s="93"/>
      <c r="B293" s="93"/>
      <c r="C293" s="170" t="s">
        <v>46</v>
      </c>
      <c r="D293" s="171"/>
      <c r="E293" s="171"/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71"/>
      <c r="Q293" s="171"/>
      <c r="R293" s="171"/>
      <c r="S293" s="171"/>
      <c r="T293" s="172"/>
    </row>
    <row r="294" spans="1:84" s="116" customFormat="1" ht="17.25" customHeight="1" x14ac:dyDescent="0.2">
      <c r="A294" s="93"/>
      <c r="B294" s="40"/>
      <c r="C294" s="159" t="s">
        <v>67</v>
      </c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1"/>
    </row>
    <row r="295" spans="1:84" s="116" customFormat="1" ht="54.75" customHeight="1" x14ac:dyDescent="0.2">
      <c r="A295" s="93"/>
      <c r="B295" s="40"/>
      <c r="C295" s="156" t="s">
        <v>102</v>
      </c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8"/>
    </row>
    <row r="296" spans="1:84" s="13" customFormat="1" ht="16.5" customHeight="1" x14ac:dyDescent="0.2">
      <c r="A296" s="51">
        <v>926</v>
      </c>
      <c r="B296" s="51"/>
      <c r="C296" s="106"/>
      <c r="D296" s="179" t="s">
        <v>45</v>
      </c>
      <c r="E296" s="107" t="s">
        <v>41</v>
      </c>
      <c r="F296" s="28">
        <f>G296+P296</f>
        <v>11673998</v>
      </c>
      <c r="G296" s="29">
        <f>H296+K296+L296+M296</f>
        <v>10858998</v>
      </c>
      <c r="H296" s="30">
        <f>SUM(I296:J296)</f>
        <v>9566998</v>
      </c>
      <c r="I296" s="30">
        <v>4247849</v>
      </c>
      <c r="J296" s="30">
        <v>5319149</v>
      </c>
      <c r="K296" s="30">
        <v>260000</v>
      </c>
      <c r="L296" s="30">
        <f>L300</f>
        <v>1032000</v>
      </c>
      <c r="M296" s="30"/>
      <c r="N296" s="52"/>
      <c r="O296" s="53"/>
      <c r="P296" s="29">
        <f>Q296+S296+T296</f>
        <v>815000</v>
      </c>
      <c r="Q296" s="30">
        <f>Q300</f>
        <v>815000</v>
      </c>
      <c r="R296" s="52"/>
      <c r="S296" s="52"/>
      <c r="T296" s="30"/>
      <c r="U296" s="2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17" customFormat="1" ht="16.5" customHeight="1" x14ac:dyDescent="0.2">
      <c r="A297" s="27"/>
      <c r="B297" s="27"/>
      <c r="C297" s="71"/>
      <c r="D297" s="165"/>
      <c r="E297" s="107" t="s">
        <v>42</v>
      </c>
      <c r="F297" s="28"/>
      <c r="G297" s="31"/>
      <c r="H297" s="32"/>
      <c r="I297" s="32"/>
      <c r="J297" s="32"/>
      <c r="K297" s="32"/>
      <c r="L297" s="32"/>
      <c r="M297" s="32"/>
      <c r="N297" s="54"/>
      <c r="O297" s="55"/>
      <c r="P297" s="31"/>
      <c r="Q297" s="32"/>
      <c r="R297" s="54"/>
      <c r="S297" s="54"/>
      <c r="T297" s="32"/>
      <c r="U297" s="18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17" customFormat="1" ht="16.5" customHeight="1" x14ac:dyDescent="0.2">
      <c r="A298" s="27"/>
      <c r="B298" s="27"/>
      <c r="C298" s="71"/>
      <c r="D298" s="165"/>
      <c r="E298" s="107" t="s">
        <v>43</v>
      </c>
      <c r="F298" s="28">
        <f>G298+P298</f>
        <v>152003</v>
      </c>
      <c r="G298" s="31">
        <f>H298+K298+L298+M298</f>
        <v>152003</v>
      </c>
      <c r="H298" s="32">
        <f>SUM(I298:J298)</f>
        <v>5603</v>
      </c>
      <c r="I298" s="32"/>
      <c r="J298" s="32">
        <f>J302</f>
        <v>5603</v>
      </c>
      <c r="K298" s="32"/>
      <c r="L298" s="32">
        <f>L302</f>
        <v>146400</v>
      </c>
      <c r="M298" s="32"/>
      <c r="N298" s="54"/>
      <c r="O298" s="55"/>
      <c r="P298" s="31"/>
      <c r="Q298" s="32"/>
      <c r="R298" s="54"/>
      <c r="S298" s="54"/>
      <c r="T298" s="32"/>
      <c r="U298" s="1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21" customFormat="1" ht="16.5" customHeight="1" x14ac:dyDescent="0.2">
      <c r="A299" s="71"/>
      <c r="B299" s="71"/>
      <c r="C299" s="33"/>
      <c r="D299" s="166"/>
      <c r="E299" s="108" t="s">
        <v>44</v>
      </c>
      <c r="F299" s="34">
        <f t="shared" ref="F299:Q299" si="15">F296-F297+F298</f>
        <v>11826001</v>
      </c>
      <c r="G299" s="35">
        <f t="shared" si="15"/>
        <v>11011001</v>
      </c>
      <c r="H299" s="34">
        <f t="shared" si="15"/>
        <v>9572601</v>
      </c>
      <c r="I299" s="34">
        <f t="shared" si="15"/>
        <v>4247849</v>
      </c>
      <c r="J299" s="34">
        <f t="shared" si="15"/>
        <v>5324752</v>
      </c>
      <c r="K299" s="34">
        <f t="shared" si="15"/>
        <v>260000</v>
      </c>
      <c r="L299" s="34">
        <f t="shared" si="15"/>
        <v>1178400</v>
      </c>
      <c r="M299" s="34"/>
      <c r="N299" s="34"/>
      <c r="O299" s="36"/>
      <c r="P299" s="35">
        <f t="shared" si="15"/>
        <v>815000</v>
      </c>
      <c r="Q299" s="34">
        <f t="shared" si="15"/>
        <v>815000</v>
      </c>
      <c r="R299" s="34"/>
      <c r="S299" s="83"/>
      <c r="T299" s="83"/>
      <c r="U299" s="1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2" customFormat="1" ht="16.5" customHeight="1" x14ac:dyDescent="0.2">
      <c r="A300" s="40"/>
      <c r="B300" s="49">
        <v>92601</v>
      </c>
      <c r="C300" s="50"/>
      <c r="D300" s="167" t="s">
        <v>9</v>
      </c>
      <c r="E300" s="78" t="s">
        <v>41</v>
      </c>
      <c r="F300" s="37">
        <f>G300+P300</f>
        <v>11388198</v>
      </c>
      <c r="G300" s="38">
        <f>H300+K300+L300+M300</f>
        <v>10573198</v>
      </c>
      <c r="H300" s="39">
        <f>SUM(I300:J300)</f>
        <v>9541198</v>
      </c>
      <c r="I300" s="39">
        <v>4234049</v>
      </c>
      <c r="J300" s="39">
        <v>5307149</v>
      </c>
      <c r="K300" s="39"/>
      <c r="L300" s="39">
        <v>1032000</v>
      </c>
      <c r="M300" s="56"/>
      <c r="N300" s="56"/>
      <c r="O300" s="57"/>
      <c r="P300" s="38">
        <f>Q300+S300+T300</f>
        <v>815000</v>
      </c>
      <c r="Q300" s="39">
        <v>815000</v>
      </c>
      <c r="R300" s="56"/>
      <c r="S300" s="56"/>
      <c r="T300" s="56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17" customFormat="1" ht="16.5" customHeight="1" x14ac:dyDescent="0.2">
      <c r="A301" s="40"/>
      <c r="B301" s="40"/>
      <c r="C301" s="48"/>
      <c r="D301" s="168"/>
      <c r="E301" s="78" t="s">
        <v>42</v>
      </c>
      <c r="F301" s="41"/>
      <c r="G301" s="42"/>
      <c r="H301" s="43"/>
      <c r="I301" s="43"/>
      <c r="J301" s="43"/>
      <c r="K301" s="43"/>
      <c r="L301" s="43"/>
      <c r="M301" s="117"/>
      <c r="N301" s="117"/>
      <c r="O301" s="84"/>
      <c r="P301" s="42"/>
      <c r="Q301" s="43"/>
      <c r="R301" s="117"/>
      <c r="S301" s="117"/>
      <c r="T301" s="117"/>
      <c r="U301" s="18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17" customFormat="1" ht="16.5" customHeight="1" x14ac:dyDescent="0.2">
      <c r="A302" s="40"/>
      <c r="B302" s="40"/>
      <c r="C302" s="48"/>
      <c r="D302" s="168"/>
      <c r="E302" s="78" t="s">
        <v>43</v>
      </c>
      <c r="F302" s="41">
        <f>G302+P302</f>
        <v>152003</v>
      </c>
      <c r="G302" s="42">
        <f>H302+K302+L302+M302</f>
        <v>152003</v>
      </c>
      <c r="H302" s="43">
        <f>SUM(I302:J302)</f>
        <v>5603</v>
      </c>
      <c r="I302" s="43"/>
      <c r="J302" s="43">
        <f>J310+J314</f>
        <v>5603</v>
      </c>
      <c r="K302" s="43"/>
      <c r="L302" s="43">
        <f>L306</f>
        <v>146400</v>
      </c>
      <c r="M302" s="117"/>
      <c r="N302" s="117"/>
      <c r="O302" s="84"/>
      <c r="P302" s="42"/>
      <c r="Q302" s="43"/>
      <c r="R302" s="117"/>
      <c r="S302" s="117"/>
      <c r="T302" s="117"/>
      <c r="U302" s="18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</row>
    <row r="303" spans="1:84" s="21" customFormat="1" ht="16.5" customHeight="1" x14ac:dyDescent="0.2">
      <c r="A303" s="72"/>
      <c r="B303" s="72"/>
      <c r="C303" s="44"/>
      <c r="D303" s="169"/>
      <c r="E303" s="79" t="s">
        <v>44</v>
      </c>
      <c r="F303" s="45">
        <f t="shared" ref="F303:P303" si="16">F300-F301+F302</f>
        <v>11540201</v>
      </c>
      <c r="G303" s="46">
        <f t="shared" si="16"/>
        <v>10725201</v>
      </c>
      <c r="H303" s="45">
        <f t="shared" si="16"/>
        <v>9546801</v>
      </c>
      <c r="I303" s="63">
        <f>I300-I301+I302</f>
        <v>4234049</v>
      </c>
      <c r="J303" s="63">
        <f t="shared" si="16"/>
        <v>5312752</v>
      </c>
      <c r="K303" s="45"/>
      <c r="L303" s="63">
        <f>L300-L301+L302</f>
        <v>1178400</v>
      </c>
      <c r="M303" s="45"/>
      <c r="N303" s="45"/>
      <c r="O303" s="47"/>
      <c r="P303" s="46">
        <f t="shared" si="16"/>
        <v>815000</v>
      </c>
      <c r="Q303" s="45">
        <f>Q300-Q301+Q302</f>
        <v>815000</v>
      </c>
      <c r="R303" s="45"/>
      <c r="S303" s="63"/>
      <c r="T303" s="6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21" customFormat="1" ht="16.5" customHeight="1" x14ac:dyDescent="0.2">
      <c r="A304" s="40"/>
      <c r="B304" s="40"/>
      <c r="C304" s="48">
        <v>3250</v>
      </c>
      <c r="D304" s="146" t="s">
        <v>113</v>
      </c>
      <c r="E304" s="78" t="s">
        <v>41</v>
      </c>
      <c r="F304" s="41">
        <f>G304+P304</f>
        <v>1000000</v>
      </c>
      <c r="G304" s="42">
        <f>H304+K304+L304+M304</f>
        <v>1000000</v>
      </c>
      <c r="H304" s="43"/>
      <c r="I304" s="147"/>
      <c r="J304" s="147"/>
      <c r="K304" s="147"/>
      <c r="L304" s="43">
        <v>1000000</v>
      </c>
      <c r="M304" s="147"/>
      <c r="N304" s="147"/>
      <c r="O304" s="148"/>
      <c r="P304" s="59"/>
      <c r="Q304" s="149"/>
      <c r="R304" s="149"/>
      <c r="S304" s="149"/>
      <c r="T304" s="43"/>
      <c r="U304" s="2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</row>
    <row r="305" spans="1:84" s="21" customFormat="1" ht="16.5" customHeight="1" x14ac:dyDescent="0.2">
      <c r="A305" s="40"/>
      <c r="B305" s="40"/>
      <c r="C305" s="48"/>
      <c r="D305" s="150"/>
      <c r="E305" s="78" t="s">
        <v>42</v>
      </c>
      <c r="F305" s="41"/>
      <c r="G305" s="42"/>
      <c r="H305" s="43"/>
      <c r="I305" s="147"/>
      <c r="J305" s="147"/>
      <c r="K305" s="147"/>
      <c r="L305" s="43"/>
      <c r="M305" s="147"/>
      <c r="N305" s="147"/>
      <c r="O305" s="148"/>
      <c r="P305" s="42"/>
      <c r="Q305" s="149"/>
      <c r="R305" s="149"/>
      <c r="S305" s="149"/>
      <c r="T305" s="43"/>
      <c r="U305" s="17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</row>
    <row r="306" spans="1:84" s="21" customFormat="1" ht="16.5" customHeight="1" x14ac:dyDescent="0.2">
      <c r="A306" s="40"/>
      <c r="B306" s="40"/>
      <c r="C306" s="48"/>
      <c r="D306" s="150"/>
      <c r="E306" s="78" t="s">
        <v>43</v>
      </c>
      <c r="F306" s="41">
        <f>G306+P306</f>
        <v>146400</v>
      </c>
      <c r="G306" s="42">
        <f>H306+K306+L306+M306</f>
        <v>146400</v>
      </c>
      <c r="H306" s="43"/>
      <c r="I306" s="147"/>
      <c r="J306" s="147"/>
      <c r="K306" s="147"/>
      <c r="L306" s="43">
        <v>146400</v>
      </c>
      <c r="M306" s="147"/>
      <c r="N306" s="147"/>
      <c r="O306" s="148"/>
      <c r="P306" s="42"/>
      <c r="Q306" s="149"/>
      <c r="R306" s="149"/>
      <c r="S306" s="149"/>
      <c r="T306" s="43"/>
      <c r="U306" s="17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21" customFormat="1" ht="16.5" customHeight="1" x14ac:dyDescent="0.2">
      <c r="A307" s="72"/>
      <c r="B307" s="72"/>
      <c r="C307" s="44"/>
      <c r="D307" s="151"/>
      <c r="E307" s="79" t="s">
        <v>44</v>
      </c>
      <c r="F307" s="45">
        <f>F304-F305+F306</f>
        <v>1146400</v>
      </c>
      <c r="G307" s="46">
        <f>G304-G305+G306</f>
        <v>1146400</v>
      </c>
      <c r="H307" s="45"/>
      <c r="I307" s="45"/>
      <c r="J307" s="45"/>
      <c r="K307" s="45"/>
      <c r="L307" s="45">
        <f>L304-L305+L306</f>
        <v>1146400</v>
      </c>
      <c r="M307" s="45"/>
      <c r="N307" s="45"/>
      <c r="O307" s="47"/>
      <c r="P307" s="46"/>
      <c r="Q307" s="45"/>
      <c r="R307" s="45"/>
      <c r="S307" s="63"/>
      <c r="T307" s="63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2" customFormat="1" ht="16.5" customHeight="1" x14ac:dyDescent="0.2">
      <c r="A308" s="40"/>
      <c r="B308" s="40"/>
      <c r="C308" s="48">
        <v>4210</v>
      </c>
      <c r="D308" s="162" t="s">
        <v>20</v>
      </c>
      <c r="E308" s="78" t="s">
        <v>41</v>
      </c>
      <c r="F308" s="41">
        <f>G308+P308</f>
        <v>462000</v>
      </c>
      <c r="G308" s="42">
        <f>H308+K308+L308+M308</f>
        <v>462000</v>
      </c>
      <c r="H308" s="43">
        <f>SUM(I308:J308)</f>
        <v>462000</v>
      </c>
      <c r="I308" s="43"/>
      <c r="J308" s="43">
        <v>462000</v>
      </c>
      <c r="K308" s="43"/>
      <c r="L308" s="43"/>
      <c r="M308" s="43"/>
      <c r="N308" s="43"/>
      <c r="O308" s="58"/>
      <c r="P308" s="59"/>
      <c r="Q308" s="43"/>
      <c r="R308" s="43"/>
      <c r="S308" s="43"/>
      <c r="T308" s="43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17" customFormat="1" ht="16.5" customHeight="1" x14ac:dyDescent="0.2">
      <c r="A309" s="40"/>
      <c r="B309" s="40"/>
      <c r="C309" s="48"/>
      <c r="D309" s="163"/>
      <c r="E309" s="78" t="s">
        <v>42</v>
      </c>
      <c r="F309" s="41"/>
      <c r="G309" s="42"/>
      <c r="H309" s="43"/>
      <c r="I309" s="43"/>
      <c r="J309" s="43"/>
      <c r="K309" s="43"/>
      <c r="L309" s="43"/>
      <c r="M309" s="43"/>
      <c r="N309" s="43"/>
      <c r="O309" s="58"/>
      <c r="P309" s="42"/>
      <c r="Q309" s="43"/>
      <c r="R309" s="43"/>
      <c r="S309" s="43"/>
      <c r="T309" s="43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17" customFormat="1" ht="16.5" customHeight="1" x14ac:dyDescent="0.2">
      <c r="A310" s="40"/>
      <c r="B310" s="40"/>
      <c r="C310" s="48"/>
      <c r="D310" s="163"/>
      <c r="E310" s="78" t="s">
        <v>43</v>
      </c>
      <c r="F310" s="41">
        <f>G310+P310</f>
        <v>1603</v>
      </c>
      <c r="G310" s="42">
        <f>H310+K310+L310+M310</f>
        <v>1603</v>
      </c>
      <c r="H310" s="43">
        <f>SUM(I310:J310)</f>
        <v>1603</v>
      </c>
      <c r="I310" s="43"/>
      <c r="J310" s="43">
        <v>1603</v>
      </c>
      <c r="K310" s="43"/>
      <c r="L310" s="43"/>
      <c r="M310" s="43"/>
      <c r="N310" s="43"/>
      <c r="O310" s="58"/>
      <c r="P310" s="42"/>
      <c r="Q310" s="43"/>
      <c r="R310" s="43"/>
      <c r="S310" s="43"/>
      <c r="T310" s="43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21" customFormat="1" ht="16.5" customHeight="1" x14ac:dyDescent="0.2">
      <c r="A311" s="72"/>
      <c r="B311" s="72"/>
      <c r="C311" s="44"/>
      <c r="D311" s="164"/>
      <c r="E311" s="79" t="s">
        <v>44</v>
      </c>
      <c r="F311" s="45">
        <f>F308-F309+F310</f>
        <v>463603</v>
      </c>
      <c r="G311" s="46">
        <f>G308-G309+G310</f>
        <v>463603</v>
      </c>
      <c r="H311" s="45">
        <f>H308-H309+H310</f>
        <v>463603</v>
      </c>
      <c r="I311" s="45"/>
      <c r="J311" s="45">
        <f>J308-J309+J310</f>
        <v>463603</v>
      </c>
      <c r="K311" s="45"/>
      <c r="L311" s="45"/>
      <c r="M311" s="45"/>
      <c r="N311" s="45"/>
      <c r="O311" s="47"/>
      <c r="P311" s="46"/>
      <c r="Q311" s="45"/>
      <c r="R311" s="45"/>
      <c r="S311" s="63"/>
      <c r="T311" s="63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9" customFormat="1" ht="16.5" customHeight="1" x14ac:dyDescent="0.2">
      <c r="A312" s="40"/>
      <c r="B312" s="40"/>
      <c r="C312" s="48">
        <v>4300</v>
      </c>
      <c r="D312" s="162" t="s">
        <v>22</v>
      </c>
      <c r="E312" s="78" t="s">
        <v>41</v>
      </c>
      <c r="F312" s="41">
        <f>G312+P312</f>
        <v>2594000</v>
      </c>
      <c r="G312" s="42">
        <f>H312+K312+L312+M312</f>
        <v>2594000</v>
      </c>
      <c r="H312" s="43">
        <f>SUM(I312:J312)</f>
        <v>2594000</v>
      </c>
      <c r="I312" s="43"/>
      <c r="J312" s="43">
        <v>2594000</v>
      </c>
      <c r="K312" s="43"/>
      <c r="L312" s="43"/>
      <c r="M312" s="43"/>
      <c r="N312" s="43"/>
      <c r="O312" s="58"/>
      <c r="P312" s="59"/>
      <c r="Q312" s="43"/>
      <c r="R312" s="43"/>
      <c r="S312" s="43"/>
      <c r="T312" s="43"/>
      <c r="U312" s="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8" customFormat="1" ht="16.5" customHeight="1" x14ac:dyDescent="0.2">
      <c r="A313" s="40"/>
      <c r="B313" s="40"/>
      <c r="C313" s="48"/>
      <c r="D313" s="163"/>
      <c r="E313" s="78" t="s">
        <v>42</v>
      </c>
      <c r="F313" s="41"/>
      <c r="G313" s="42"/>
      <c r="H313" s="43"/>
      <c r="I313" s="43"/>
      <c r="J313" s="43"/>
      <c r="K313" s="43"/>
      <c r="L313" s="43"/>
      <c r="M313" s="43"/>
      <c r="N313" s="43"/>
      <c r="O313" s="58"/>
      <c r="P313" s="42"/>
      <c r="Q313" s="43"/>
      <c r="R313" s="43"/>
      <c r="S313" s="43"/>
      <c r="T313" s="43"/>
      <c r="U313" s="17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8" customFormat="1" ht="16.5" customHeight="1" x14ac:dyDescent="0.2">
      <c r="A314" s="40"/>
      <c r="B314" s="40"/>
      <c r="C314" s="48"/>
      <c r="D314" s="163"/>
      <c r="E314" s="78" t="s">
        <v>43</v>
      </c>
      <c r="F314" s="41">
        <f>G314+P314</f>
        <v>4000</v>
      </c>
      <c r="G314" s="42">
        <f>H314+K314+L314+M314</f>
        <v>4000</v>
      </c>
      <c r="H314" s="43">
        <f>SUM(I314:J314)</f>
        <v>4000</v>
      </c>
      <c r="I314" s="43"/>
      <c r="J314" s="43">
        <v>4000</v>
      </c>
      <c r="K314" s="43"/>
      <c r="L314" s="43"/>
      <c r="M314" s="43"/>
      <c r="N314" s="43"/>
      <c r="O314" s="58"/>
      <c r="P314" s="42"/>
      <c r="Q314" s="43"/>
      <c r="R314" s="43"/>
      <c r="S314" s="43"/>
      <c r="T314" s="43"/>
      <c r="U314" s="17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21" customFormat="1" ht="16.5" customHeight="1" x14ac:dyDescent="0.2">
      <c r="A315" s="72"/>
      <c r="B315" s="72"/>
      <c r="C315" s="44"/>
      <c r="D315" s="164"/>
      <c r="E315" s="79" t="s">
        <v>44</v>
      </c>
      <c r="F315" s="45">
        <f>F312-F313+F314</f>
        <v>2598000</v>
      </c>
      <c r="G315" s="46">
        <f>G312-G313+G314</f>
        <v>2598000</v>
      </c>
      <c r="H315" s="45">
        <f>H312-H313+H314</f>
        <v>2598000</v>
      </c>
      <c r="I315" s="45"/>
      <c r="J315" s="45">
        <f>J312-J313+J314</f>
        <v>2598000</v>
      </c>
      <c r="K315" s="45"/>
      <c r="L315" s="45"/>
      <c r="M315" s="45"/>
      <c r="N315" s="45"/>
      <c r="O315" s="47"/>
      <c r="P315" s="46"/>
      <c r="Q315" s="45"/>
      <c r="R315" s="45"/>
      <c r="S315" s="63"/>
      <c r="T315" s="63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116" customFormat="1" ht="16.5" customHeight="1" x14ac:dyDescent="0.2">
      <c r="A316" s="93"/>
      <c r="B316" s="93"/>
      <c r="C316" s="170" t="s">
        <v>46</v>
      </c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2"/>
    </row>
    <row r="317" spans="1:84" s="116" customFormat="1" ht="16.5" customHeight="1" x14ac:dyDescent="0.2">
      <c r="A317" s="93"/>
      <c r="B317" s="40"/>
      <c r="C317" s="159" t="s">
        <v>96</v>
      </c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1"/>
    </row>
    <row r="318" spans="1:84" s="116" customFormat="1" ht="21" customHeight="1" x14ac:dyDescent="0.2">
      <c r="A318" s="93"/>
      <c r="B318" s="40"/>
      <c r="C318" s="159" t="s">
        <v>125</v>
      </c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1"/>
    </row>
    <row r="319" spans="1:84" s="116" customFormat="1" ht="29.1" customHeight="1" x14ac:dyDescent="0.2">
      <c r="A319" s="93"/>
      <c r="B319" s="40"/>
      <c r="C319" s="159" t="s">
        <v>97</v>
      </c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1"/>
    </row>
    <row r="320" spans="1:84" s="116" customFormat="1" ht="16.5" customHeight="1" x14ac:dyDescent="0.2">
      <c r="A320" s="93"/>
      <c r="B320" s="40"/>
      <c r="C320" s="156" t="s">
        <v>108</v>
      </c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8"/>
    </row>
    <row r="321" spans="1:21" ht="18" customHeight="1" x14ac:dyDescent="0.2">
      <c r="A321" s="51"/>
      <c r="B321" s="51"/>
      <c r="C321" s="106"/>
      <c r="D321" s="176" t="s">
        <v>40</v>
      </c>
      <c r="E321" s="80" t="s">
        <v>41</v>
      </c>
      <c r="F321" s="124">
        <f>G321+P321</f>
        <v>206622232.46000001</v>
      </c>
      <c r="G321" s="60">
        <f>H321+K321+L321+M321+N321+O321</f>
        <v>166962735.05000001</v>
      </c>
      <c r="H321" s="52">
        <f>SUM(I321:J321)</f>
        <v>110374973.24000001</v>
      </c>
      <c r="I321" s="122">
        <v>69124277.810000002</v>
      </c>
      <c r="J321" s="122">
        <v>41250695.43</v>
      </c>
      <c r="K321" s="122">
        <v>10153550</v>
      </c>
      <c r="L321" s="122">
        <v>42796087.920000002</v>
      </c>
      <c r="M321" s="122">
        <v>1033822.89</v>
      </c>
      <c r="N321" s="122">
        <v>1247539</v>
      </c>
      <c r="O321" s="122">
        <v>1356762</v>
      </c>
      <c r="P321" s="125">
        <f>Q321+S321+T321</f>
        <v>39659497.409999996</v>
      </c>
      <c r="Q321" s="122">
        <v>38720211.409999996</v>
      </c>
      <c r="R321" s="122">
        <v>23317444.870000001</v>
      </c>
      <c r="S321" s="126">
        <v>170</v>
      </c>
      <c r="T321" s="122">
        <v>939116</v>
      </c>
    </row>
    <row r="322" spans="1:21" ht="18" customHeight="1" x14ac:dyDescent="0.2">
      <c r="A322" s="27"/>
      <c r="B322" s="27"/>
      <c r="C322" s="71"/>
      <c r="D322" s="177"/>
      <c r="E322" s="74" t="s">
        <v>42</v>
      </c>
      <c r="F322" s="28">
        <f>G322+P322</f>
        <v>510017</v>
      </c>
      <c r="G322" s="31">
        <f>H322+K322+L322+M322+N322+O322</f>
        <v>154889.81</v>
      </c>
      <c r="H322" s="32">
        <f>SUM(I322:J322)</f>
        <v>148900</v>
      </c>
      <c r="I322" s="123"/>
      <c r="J322" s="123">
        <f>J11+J26+J46+J93+J190+J205+J243+J278+J297</f>
        <v>148900</v>
      </c>
      <c r="K322" s="123"/>
      <c r="L322" s="123"/>
      <c r="M322" s="123">
        <f>M11+M26+M46+M93+M190+M205+M243+M278+M297</f>
        <v>5989.81</v>
      </c>
      <c r="N322" s="123"/>
      <c r="O322" s="123"/>
      <c r="P322" s="67">
        <f>Q322+S322+T322</f>
        <v>355127.19</v>
      </c>
      <c r="Q322" s="123">
        <f>Q11+Q26+Q46+Q93+Q190+Q205+Q243+Q278+Q297</f>
        <v>355127.19</v>
      </c>
      <c r="R322" s="123">
        <f>R11+R26+R46+R93+R190+R205+R243+R278+R297</f>
        <v>311127.19</v>
      </c>
      <c r="S322" s="123"/>
      <c r="T322" s="123"/>
      <c r="U322" s="5"/>
    </row>
    <row r="323" spans="1:21" ht="18" customHeight="1" x14ac:dyDescent="0.2">
      <c r="A323" s="27"/>
      <c r="B323" s="27"/>
      <c r="C323" s="71"/>
      <c r="D323" s="177"/>
      <c r="E323" s="74" t="s">
        <v>43</v>
      </c>
      <c r="F323" s="28">
        <f>G323+P323</f>
        <v>762576.09000000008</v>
      </c>
      <c r="G323" s="31">
        <f>H323+K323+L323+M323+N323+O323</f>
        <v>547587.34000000008</v>
      </c>
      <c r="H323" s="32">
        <f>SUM(I323:J323)</f>
        <v>383671.53</v>
      </c>
      <c r="I323" s="123">
        <f>I12+I27+I47+I94+I191+I206+I244+I279+I298</f>
        <v>31920</v>
      </c>
      <c r="J323" s="123">
        <f>J12+J27+J47+J94+J191+J206+J244+J279+J298</f>
        <v>351751.53</v>
      </c>
      <c r="K323" s="123">
        <f>K12+K27+K47+K94+K191+K206+K244+K279+K298</f>
        <v>2526</v>
      </c>
      <c r="L323" s="123">
        <f>L12+L27+L47+L94+L191+L206+L244+L279+L298</f>
        <v>146400</v>
      </c>
      <c r="M323" s="123">
        <f>M12+M27+M47+M94+M191+M206+M244+M279+M298</f>
        <v>5989.81</v>
      </c>
      <c r="N323" s="123">
        <f>N12+N27+N47+N94+N191+N206+N244+N279+N298</f>
        <v>9000</v>
      </c>
      <c r="O323" s="123"/>
      <c r="P323" s="67">
        <f>Q323+S323+T323</f>
        <v>214988.75</v>
      </c>
      <c r="Q323" s="123">
        <f>Q12+Q27+Q47+Q94+Q191+Q206+Q244+Q279+Q298</f>
        <v>214988.75</v>
      </c>
      <c r="R323" s="123">
        <f>R12+R27+R47+R94+R191+R206+R244+R279+R298</f>
        <v>214988.75</v>
      </c>
      <c r="S323" s="123"/>
      <c r="T323" s="123"/>
      <c r="U323" s="5"/>
    </row>
    <row r="324" spans="1:21" ht="18" customHeight="1" x14ac:dyDescent="0.2">
      <c r="A324" s="33"/>
      <c r="B324" s="33"/>
      <c r="C324" s="33"/>
      <c r="D324" s="178"/>
      <c r="E324" s="75" t="s">
        <v>44</v>
      </c>
      <c r="F324" s="34">
        <f t="shared" ref="F324:T324" si="17">F321-F322+F323</f>
        <v>206874791.55000001</v>
      </c>
      <c r="G324" s="35">
        <f t="shared" si="17"/>
        <v>167355432.58000001</v>
      </c>
      <c r="H324" s="34">
        <f t="shared" si="17"/>
        <v>110609744.77000001</v>
      </c>
      <c r="I324" s="34">
        <f t="shared" si="17"/>
        <v>69156197.810000002</v>
      </c>
      <c r="J324" s="34">
        <f t="shared" ref="J324:O324" si="18">J321-J322+J323</f>
        <v>41453546.960000001</v>
      </c>
      <c r="K324" s="34">
        <f t="shared" si="18"/>
        <v>10156076</v>
      </c>
      <c r="L324" s="34">
        <f t="shared" si="18"/>
        <v>42942487.920000002</v>
      </c>
      <c r="M324" s="34">
        <f t="shared" si="18"/>
        <v>1033822.89</v>
      </c>
      <c r="N324" s="34">
        <f t="shared" si="18"/>
        <v>1256539</v>
      </c>
      <c r="O324" s="34">
        <f t="shared" si="18"/>
        <v>1356762</v>
      </c>
      <c r="P324" s="35">
        <f t="shared" si="17"/>
        <v>39519358.969999999</v>
      </c>
      <c r="Q324" s="34">
        <f t="shared" si="17"/>
        <v>38580072.969999999</v>
      </c>
      <c r="R324" s="34">
        <f t="shared" si="17"/>
        <v>23221306.43</v>
      </c>
      <c r="S324" s="34">
        <f t="shared" si="17"/>
        <v>170</v>
      </c>
      <c r="T324" s="83">
        <f t="shared" si="17"/>
        <v>939116</v>
      </c>
      <c r="U324" s="1"/>
    </row>
    <row r="325" spans="1:21" s="115" customFormat="1" ht="15.75" customHeight="1" x14ac:dyDescent="0.2">
      <c r="A325" s="109"/>
      <c r="B325" s="109"/>
      <c r="C325" s="109"/>
      <c r="D325" s="112"/>
      <c r="E325" s="110"/>
      <c r="F325" s="140"/>
      <c r="G325" s="113"/>
      <c r="H325" s="114"/>
      <c r="I325" s="114"/>
      <c r="J325" s="114"/>
      <c r="K325" s="141"/>
      <c r="L325" s="141"/>
      <c r="M325" s="114"/>
      <c r="N325" s="114"/>
      <c r="O325" s="114"/>
      <c r="P325" s="111"/>
      <c r="Q325" s="142"/>
      <c r="R325" s="114"/>
      <c r="S325" s="114"/>
      <c r="T325" s="114"/>
    </row>
    <row r="326" spans="1:21" s="115" customFormat="1" ht="15.75" customHeight="1" x14ac:dyDescent="0.2">
      <c r="A326" s="109"/>
      <c r="B326" s="109"/>
      <c r="C326" s="109"/>
      <c r="D326" s="112"/>
      <c r="E326" s="110"/>
      <c r="F326" s="140"/>
      <c r="G326" s="113"/>
      <c r="H326" s="114"/>
      <c r="I326" s="114"/>
      <c r="J326" s="114"/>
      <c r="K326" s="141"/>
      <c r="L326" s="141"/>
      <c r="M326" s="114"/>
      <c r="N326" s="114"/>
      <c r="O326" s="114"/>
      <c r="P326" s="111"/>
      <c r="Q326" s="142"/>
      <c r="R326" s="114"/>
      <c r="S326" s="114"/>
      <c r="T326" s="114"/>
    </row>
  </sheetData>
  <mergeCells count="164">
    <mergeCell ref="C318:T318"/>
    <mergeCell ref="T7:T8"/>
    <mergeCell ref="D219:D222"/>
    <mergeCell ref="D223:D226"/>
    <mergeCell ref="D227:D230"/>
    <mergeCell ref="D231:D234"/>
    <mergeCell ref="C235:T235"/>
    <mergeCell ref="C236:T236"/>
    <mergeCell ref="C237:T237"/>
    <mergeCell ref="C238:T238"/>
    <mergeCell ref="D193:D196"/>
    <mergeCell ref="C23:T23"/>
    <mergeCell ref="C24:T24"/>
    <mergeCell ref="C41:T41"/>
    <mergeCell ref="C43:T43"/>
    <mergeCell ref="C44:T44"/>
    <mergeCell ref="C42:T42"/>
    <mergeCell ref="C77:T77"/>
    <mergeCell ref="C78:T78"/>
    <mergeCell ref="D65:D68"/>
    <mergeCell ref="D57:D60"/>
    <mergeCell ref="D61:D64"/>
    <mergeCell ref="D29:D32"/>
    <mergeCell ref="D53:D56"/>
    <mergeCell ref="D25:D28"/>
    <mergeCell ref="C316:T316"/>
    <mergeCell ref="C319:T319"/>
    <mergeCell ref="C317:T317"/>
    <mergeCell ref="D242:D245"/>
    <mergeCell ref="D212:D215"/>
    <mergeCell ref="A1:G1"/>
    <mergeCell ref="G6:G8"/>
    <mergeCell ref="B5:B8"/>
    <mergeCell ref="A4:O4"/>
    <mergeCell ref="A5:A8"/>
    <mergeCell ref="D14:D17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E5:E8"/>
    <mergeCell ref="P6:P8"/>
    <mergeCell ref="D189:D192"/>
    <mergeCell ref="C274:T274"/>
    <mergeCell ref="C275:T275"/>
    <mergeCell ref="C293:T293"/>
    <mergeCell ref="C294:T294"/>
    <mergeCell ref="C295:T295"/>
    <mergeCell ref="C181:T181"/>
    <mergeCell ref="F5:F8"/>
    <mergeCell ref="S7:S8"/>
    <mergeCell ref="K7:K8"/>
    <mergeCell ref="D172:D175"/>
    <mergeCell ref="D18:D21"/>
    <mergeCell ref="D285:D288"/>
    <mergeCell ref="D204:D207"/>
    <mergeCell ref="D266:D269"/>
    <mergeCell ref="D246:D249"/>
    <mergeCell ref="H7:H8"/>
    <mergeCell ref="N7:N8"/>
    <mergeCell ref="D33:D36"/>
    <mergeCell ref="D104:D107"/>
    <mergeCell ref="D45:D48"/>
    <mergeCell ref="D69:D72"/>
    <mergeCell ref="D73:D76"/>
    <mergeCell ref="D49:D52"/>
    <mergeCell ref="C22:T22"/>
    <mergeCell ref="C320:T320"/>
    <mergeCell ref="D197:D200"/>
    <mergeCell ref="C276:T276"/>
    <mergeCell ref="D270:D273"/>
    <mergeCell ref="D289:D292"/>
    <mergeCell ref="D321:D324"/>
    <mergeCell ref="D312:D315"/>
    <mergeCell ref="D296:D299"/>
    <mergeCell ref="D308:D311"/>
    <mergeCell ref="D300:D303"/>
    <mergeCell ref="D281:D284"/>
    <mergeCell ref="D250:D253"/>
    <mergeCell ref="D277:D280"/>
    <mergeCell ref="D254:D257"/>
    <mergeCell ref="C239:T239"/>
    <mergeCell ref="C240:T240"/>
    <mergeCell ref="C241:T241"/>
    <mergeCell ref="C218:T218"/>
    <mergeCell ref="C258:T258"/>
    <mergeCell ref="C262:T262"/>
    <mergeCell ref="C264:T264"/>
    <mergeCell ref="C265:T265"/>
    <mergeCell ref="C259:T259"/>
    <mergeCell ref="D37:D40"/>
    <mergeCell ref="C185:T185"/>
    <mergeCell ref="C186:T186"/>
    <mergeCell ref="C187:T187"/>
    <mergeCell ref="C133:T133"/>
    <mergeCell ref="C134:T134"/>
    <mergeCell ref="C135:T135"/>
    <mergeCell ref="C136:T136"/>
    <mergeCell ref="C182:T182"/>
    <mergeCell ref="C138:T138"/>
    <mergeCell ref="C139:T139"/>
    <mergeCell ref="C140:T140"/>
    <mergeCell ref="C143:T143"/>
    <mergeCell ref="D153:D156"/>
    <mergeCell ref="D149:D152"/>
    <mergeCell ref="D160:D163"/>
    <mergeCell ref="C144:T144"/>
    <mergeCell ref="D164:D167"/>
    <mergeCell ref="D168:D171"/>
    <mergeCell ref="D176:D179"/>
    <mergeCell ref="C183:T183"/>
    <mergeCell ref="C184:T184"/>
    <mergeCell ref="C89:T89"/>
    <mergeCell ref="C261:T261"/>
    <mergeCell ref="C263:T263"/>
    <mergeCell ref="C79:T79"/>
    <mergeCell ref="C201:T201"/>
    <mergeCell ref="C202:T202"/>
    <mergeCell ref="C203:T203"/>
    <mergeCell ref="C216:T216"/>
    <mergeCell ref="C217:T217"/>
    <mergeCell ref="C128:T128"/>
    <mergeCell ref="C129:T129"/>
    <mergeCell ref="C131:T131"/>
    <mergeCell ref="C132:T132"/>
    <mergeCell ref="C137:T137"/>
    <mergeCell ref="C141:T141"/>
    <mergeCell ref="C142:T142"/>
    <mergeCell ref="C145:T145"/>
    <mergeCell ref="C146:T146"/>
    <mergeCell ref="C147:T147"/>
    <mergeCell ref="C148:T148"/>
    <mergeCell ref="C157:T157"/>
    <mergeCell ref="C158:T158"/>
    <mergeCell ref="C159:T159"/>
    <mergeCell ref="C180:T180"/>
    <mergeCell ref="C260:T260"/>
    <mergeCell ref="C188:T188"/>
    <mergeCell ref="C91:T91"/>
    <mergeCell ref="C130:T130"/>
    <mergeCell ref="D108:D111"/>
    <mergeCell ref="D124:D127"/>
    <mergeCell ref="D92:D95"/>
    <mergeCell ref="D100:D103"/>
    <mergeCell ref="C80:T80"/>
    <mergeCell ref="C81:T81"/>
    <mergeCell ref="C82:T82"/>
    <mergeCell ref="C83:T83"/>
    <mergeCell ref="C84:T84"/>
    <mergeCell ref="C85:T85"/>
    <mergeCell ref="C86:T86"/>
    <mergeCell ref="C87:T87"/>
    <mergeCell ref="C88:T88"/>
    <mergeCell ref="D96:D99"/>
    <mergeCell ref="D120:D123"/>
    <mergeCell ref="D112:D115"/>
    <mergeCell ref="D116:D119"/>
    <mergeCell ref="C90:T90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2020-09-09T07:44:34Z</cp:lastPrinted>
  <dcterms:created xsi:type="dcterms:W3CDTF">2000-01-03T19:49:14Z</dcterms:created>
  <dcterms:modified xsi:type="dcterms:W3CDTF">2020-09-09T07:47:14Z</dcterms:modified>
</cp:coreProperties>
</file>