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Dane\2021_dokumenty\2021_UCHWALY_ZARZADZENIA\URM_XXII_..._VI2021_ZM_BUDZET 2021-2\"/>
    </mc:Choice>
  </mc:AlternateContent>
  <xr:revisionPtr revIDLastSave="0" documentId="13_ncr:1_{4814B698-DAA0-4D31-93F6-2B15C4330C19}" xr6:coauthVersionLast="46" xr6:coauthVersionMax="46" xr10:uidLastSave="{00000000-0000-0000-0000-000000000000}"/>
  <bookViews>
    <workbookView xWindow="-120" yWindow="-120" windowWidth="29040" windowHeight="15840" tabRatio="614" xr2:uid="{00000000-000D-0000-FFFF-FFFF00000000}"/>
  </bookViews>
  <sheets>
    <sheet name="WYDATKI" sheetId="1" r:id="rId1"/>
  </sheets>
  <externalReferences>
    <externalReference r:id="rId2"/>
  </externalReferences>
  <definedNames>
    <definedName name="Drukowany">'[1]2000DOCH.UW.'!A1:XEY1</definedName>
    <definedName name="_xlnm.Print_Area" localSheetId="0">WYDATKI!$A$1:$T$392</definedName>
    <definedName name="_xlnm.Print_Titles" localSheetId="0">WYDATKI!$6:$9</definedName>
  </definedNames>
  <calcPr calcId="191029"/>
</workbook>
</file>

<file path=xl/calcChain.xml><?xml version="1.0" encoding="utf-8"?>
<calcChain xmlns="http://schemas.openxmlformats.org/spreadsheetml/2006/main">
  <c r="L333" i="1" l="1"/>
  <c r="J333" i="1"/>
  <c r="J329" i="1" s="1"/>
  <c r="I333" i="1"/>
  <c r="L391" i="1"/>
  <c r="J359" i="1"/>
  <c r="H357" i="1"/>
  <c r="G357" i="1" s="1"/>
  <c r="F357" i="1" s="1"/>
  <c r="H356" i="1"/>
  <c r="J363" i="1"/>
  <c r="H361" i="1"/>
  <c r="G361" i="1" s="1"/>
  <c r="F361" i="1" s="1"/>
  <c r="H360" i="1"/>
  <c r="I355" i="1"/>
  <c r="P332" i="1"/>
  <c r="L329" i="1" l="1"/>
  <c r="L390" i="1" s="1"/>
  <c r="I329" i="1"/>
  <c r="H363" i="1"/>
  <c r="G360" i="1"/>
  <c r="H359" i="1"/>
  <c r="G356" i="1"/>
  <c r="Q335" i="1"/>
  <c r="P335" i="1"/>
  <c r="G363" i="1" l="1"/>
  <c r="F360" i="1"/>
  <c r="F363" i="1" s="1"/>
  <c r="G359" i="1"/>
  <c r="F356" i="1"/>
  <c r="F359" i="1" s="1"/>
  <c r="I343" i="1" l="1"/>
  <c r="H341" i="1"/>
  <c r="G341" i="1" s="1"/>
  <c r="F341" i="1" s="1"/>
  <c r="H340" i="1"/>
  <c r="I347" i="1"/>
  <c r="H345" i="1"/>
  <c r="G345" i="1" s="1"/>
  <c r="F345" i="1" s="1"/>
  <c r="H344" i="1"/>
  <c r="I351" i="1"/>
  <c r="L339" i="1"/>
  <c r="H349" i="1"/>
  <c r="G349" i="1" s="1"/>
  <c r="F349" i="1" s="1"/>
  <c r="H348" i="1"/>
  <c r="G337" i="1"/>
  <c r="F337" i="1" s="1"/>
  <c r="G336" i="1"/>
  <c r="H353" i="1"/>
  <c r="G353" i="1" s="1"/>
  <c r="F353" i="1" s="1"/>
  <c r="H352" i="1"/>
  <c r="G352" i="1" s="1"/>
  <c r="P328" i="1"/>
  <c r="K385" i="1"/>
  <c r="G384" i="1"/>
  <c r="F384" i="1" s="1"/>
  <c r="G382" i="1"/>
  <c r="F382" i="1" s="1"/>
  <c r="J381" i="1"/>
  <c r="K380" i="1"/>
  <c r="H378" i="1"/>
  <c r="H381" i="1" s="1"/>
  <c r="J367" i="1"/>
  <c r="H365" i="1"/>
  <c r="G365" i="1" s="1"/>
  <c r="F365" i="1" s="1"/>
  <c r="H364" i="1"/>
  <c r="G364" i="1" s="1"/>
  <c r="L335" i="1"/>
  <c r="I335" i="1"/>
  <c r="H333" i="1"/>
  <c r="H332" i="1"/>
  <c r="G332" i="1" s="1"/>
  <c r="F332" i="1" s="1"/>
  <c r="L331" i="1"/>
  <c r="I331" i="1"/>
  <c r="H328" i="1"/>
  <c r="J154" i="1"/>
  <c r="J145" i="1"/>
  <c r="J141" i="1" s="1"/>
  <c r="H141" i="1" s="1"/>
  <c r="H157" i="1"/>
  <c r="G157" i="1" s="1"/>
  <c r="F157" i="1" s="1"/>
  <c r="J159" i="1"/>
  <c r="H156" i="1"/>
  <c r="G156" i="1" s="1"/>
  <c r="J221" i="1"/>
  <c r="H221" i="1" s="1"/>
  <c r="G221" i="1" s="1"/>
  <c r="H225" i="1"/>
  <c r="G225" i="1" s="1"/>
  <c r="F225" i="1" s="1"/>
  <c r="J227" i="1"/>
  <c r="H224" i="1"/>
  <c r="G224" i="1" s="1"/>
  <c r="F224" i="1" s="1"/>
  <c r="L223" i="1"/>
  <c r="I223" i="1"/>
  <c r="H220" i="1"/>
  <c r="G220" i="1" s="1"/>
  <c r="F220" i="1" s="1"/>
  <c r="H100" i="1"/>
  <c r="H102" i="1"/>
  <c r="G102" i="1" s="1"/>
  <c r="F102" i="1" s="1"/>
  <c r="J103" i="1"/>
  <c r="J98" i="1"/>
  <c r="J99" i="1" s="1"/>
  <c r="Q99" i="1"/>
  <c r="L99" i="1"/>
  <c r="I99" i="1"/>
  <c r="P96" i="1"/>
  <c r="P99" i="1" s="1"/>
  <c r="H96" i="1"/>
  <c r="G380" i="1" l="1"/>
  <c r="F380" i="1" s="1"/>
  <c r="K330" i="1"/>
  <c r="G330" i="1" s="1"/>
  <c r="F330" i="1" s="1"/>
  <c r="H351" i="1"/>
  <c r="H347" i="1"/>
  <c r="G344" i="1"/>
  <c r="F344" i="1" s="1"/>
  <c r="F347" i="1" s="1"/>
  <c r="H343" i="1"/>
  <c r="G340" i="1"/>
  <c r="G348" i="1"/>
  <c r="G339" i="1"/>
  <c r="F336" i="1"/>
  <c r="F339" i="1" s="1"/>
  <c r="F352" i="1"/>
  <c r="F355" i="1" s="1"/>
  <c r="G355" i="1"/>
  <c r="H355" i="1"/>
  <c r="F385" i="1"/>
  <c r="Q331" i="1"/>
  <c r="G378" i="1"/>
  <c r="F378" i="1" s="1"/>
  <c r="F381" i="1" s="1"/>
  <c r="P331" i="1"/>
  <c r="G328" i="1"/>
  <c r="F328" i="1" s="1"/>
  <c r="H335" i="1"/>
  <c r="G333" i="1"/>
  <c r="G329" i="1"/>
  <c r="G367" i="1"/>
  <c r="F364" i="1"/>
  <c r="F367" i="1" s="1"/>
  <c r="K381" i="1"/>
  <c r="G385" i="1"/>
  <c r="J335" i="1"/>
  <c r="H367" i="1"/>
  <c r="H145" i="1"/>
  <c r="F217" i="1"/>
  <c r="F221" i="1"/>
  <c r="F223" i="1" s="1"/>
  <c r="G159" i="1"/>
  <c r="F156" i="1"/>
  <c r="F159" i="1" s="1"/>
  <c r="J217" i="1"/>
  <c r="H217" i="1" s="1"/>
  <c r="G217" i="1"/>
  <c r="H159" i="1"/>
  <c r="J223" i="1"/>
  <c r="H223" i="1"/>
  <c r="H227" i="1"/>
  <c r="G227" i="1"/>
  <c r="F227" i="1"/>
  <c r="J94" i="1"/>
  <c r="H94" i="1" s="1"/>
  <c r="G223" i="1"/>
  <c r="H98" i="1"/>
  <c r="G98" i="1" s="1"/>
  <c r="F98" i="1" s="1"/>
  <c r="H103" i="1"/>
  <c r="G100" i="1"/>
  <c r="F100" i="1" s="1"/>
  <c r="F103" i="1" s="1"/>
  <c r="K99" i="1"/>
  <c r="G96" i="1"/>
  <c r="G347" i="1" l="1"/>
  <c r="G343" i="1"/>
  <c r="F340" i="1"/>
  <c r="F343" i="1" s="1"/>
  <c r="K331" i="1"/>
  <c r="F348" i="1"/>
  <c r="F351" i="1" s="1"/>
  <c r="G351" i="1"/>
  <c r="G381" i="1"/>
  <c r="G331" i="1"/>
  <c r="J331" i="1"/>
  <c r="H329" i="1"/>
  <c r="H331" i="1" s="1"/>
  <c r="G335" i="1"/>
  <c r="F333" i="1"/>
  <c r="F335" i="1" s="1"/>
  <c r="F329" i="1"/>
  <c r="F331" i="1" s="1"/>
  <c r="H99" i="1"/>
  <c r="G103" i="1"/>
  <c r="G99" i="1"/>
  <c r="F96" i="1"/>
  <c r="F99" i="1" s="1"/>
  <c r="H87" i="1" l="1"/>
  <c r="G87" i="1" s="1"/>
  <c r="F87" i="1" s="1"/>
  <c r="J83" i="1"/>
  <c r="J79" i="1" s="1"/>
  <c r="H79" i="1" s="1"/>
  <c r="G79" i="1" s="1"/>
  <c r="F79" i="1" s="1"/>
  <c r="L80" i="1"/>
  <c r="J88" i="1"/>
  <c r="H85" i="1"/>
  <c r="G85" i="1" s="1"/>
  <c r="H81" i="1"/>
  <c r="G81" i="1" s="1"/>
  <c r="H77" i="1"/>
  <c r="G77" i="1" s="1"/>
  <c r="H83" i="1" l="1"/>
  <c r="G83" i="1" s="1"/>
  <c r="F83" i="1" s="1"/>
  <c r="J84" i="1"/>
  <c r="F81" i="1"/>
  <c r="F85" i="1"/>
  <c r="F88" i="1" s="1"/>
  <c r="G88" i="1"/>
  <c r="F77" i="1"/>
  <c r="H88" i="1"/>
  <c r="H201" i="1"/>
  <c r="G201" i="1" s="1"/>
  <c r="K204" i="1"/>
  <c r="Q319" i="1"/>
  <c r="Q304" i="1" s="1"/>
  <c r="G84" i="1" l="1"/>
  <c r="H84" i="1"/>
  <c r="F84" i="1"/>
  <c r="J80" i="1"/>
  <c r="F201" i="1"/>
  <c r="P319" i="1"/>
  <c r="F319" i="1" s="1"/>
  <c r="P323" i="1"/>
  <c r="F323" i="1" s="1"/>
  <c r="Q324" i="1"/>
  <c r="P321" i="1"/>
  <c r="F321" i="1" s="1"/>
  <c r="R320" i="1"/>
  <c r="Q320" i="1"/>
  <c r="H80" i="1" l="1"/>
  <c r="F324" i="1"/>
  <c r="P324" i="1"/>
  <c r="P317" i="1"/>
  <c r="P320" i="1" s="1"/>
  <c r="F80" i="1" l="1"/>
  <c r="G80" i="1"/>
  <c r="F317" i="1"/>
  <c r="F320" i="1" s="1"/>
  <c r="S286" i="1" l="1"/>
  <c r="S287" i="1" s="1"/>
  <c r="S295" i="1"/>
  <c r="J286" i="1"/>
  <c r="T275" i="1"/>
  <c r="T259" i="1"/>
  <c r="J258" i="1"/>
  <c r="J243" i="1" s="1"/>
  <c r="J248" i="1"/>
  <c r="P242" i="1"/>
  <c r="H242" i="1"/>
  <c r="G242" i="1" s="1"/>
  <c r="T244" i="1" l="1"/>
  <c r="J244" i="1"/>
  <c r="S244" i="1"/>
  <c r="S391" i="1" s="1"/>
  <c r="F242" i="1"/>
  <c r="S245" i="1" l="1"/>
  <c r="S392" i="1"/>
  <c r="K233" i="1" l="1"/>
  <c r="K218" i="1" s="1"/>
  <c r="K219" i="1" l="1"/>
  <c r="J219" i="1"/>
  <c r="I219" i="1"/>
  <c r="G218" i="1"/>
  <c r="F218" i="1" s="1"/>
  <c r="L219" i="1"/>
  <c r="H216" i="1"/>
  <c r="G216" i="1" s="1"/>
  <c r="F216" i="1" s="1"/>
  <c r="J207" i="1"/>
  <c r="J203" i="1" s="1"/>
  <c r="I176" i="1"/>
  <c r="J176" i="1"/>
  <c r="J146" i="1"/>
  <c r="J142" i="1" s="1"/>
  <c r="K145" i="1"/>
  <c r="K141" i="1" s="1"/>
  <c r="K130" i="1"/>
  <c r="G130" i="1" s="1"/>
  <c r="F130" i="1" s="1"/>
  <c r="K120" i="1"/>
  <c r="K108" i="1"/>
  <c r="K93" i="1" s="1"/>
  <c r="K390" i="1" s="1"/>
  <c r="P92" i="1"/>
  <c r="H92" i="1"/>
  <c r="G92" i="1" s="1"/>
  <c r="K94" i="1" l="1"/>
  <c r="K391" i="1" s="1"/>
  <c r="H203" i="1"/>
  <c r="J204" i="1"/>
  <c r="H219" i="1"/>
  <c r="F219" i="1"/>
  <c r="F92" i="1"/>
  <c r="G203" i="1" l="1"/>
  <c r="H204" i="1"/>
  <c r="G219" i="1"/>
  <c r="F203" i="1" l="1"/>
  <c r="F204" i="1" s="1"/>
  <c r="G204" i="1"/>
  <c r="J68" i="1"/>
  <c r="I49" i="1"/>
  <c r="I45" i="1" s="1"/>
  <c r="I390" i="1" s="1"/>
  <c r="J50" i="1"/>
  <c r="J34" i="1"/>
  <c r="J30" i="1" s="1"/>
  <c r="J390" i="1" s="1"/>
  <c r="Q29" i="1"/>
  <c r="R29" i="1"/>
  <c r="Q16" i="1"/>
  <c r="Q12" i="1" s="1"/>
  <c r="Q391" i="1" s="1"/>
  <c r="Q15" i="1"/>
  <c r="Q11" i="1" s="1"/>
  <c r="Q390" i="1" s="1"/>
  <c r="P389" i="1"/>
  <c r="H207" i="1" l="1"/>
  <c r="J212" i="1"/>
  <c r="H211" i="1"/>
  <c r="G211" i="1" s="1"/>
  <c r="F211" i="1" s="1"/>
  <c r="H209" i="1"/>
  <c r="G209" i="1" s="1"/>
  <c r="H205" i="1" l="1"/>
  <c r="G205" i="1" s="1"/>
  <c r="J208" i="1"/>
  <c r="G207" i="1"/>
  <c r="F207" i="1" s="1"/>
  <c r="F209" i="1"/>
  <c r="F212" i="1" s="1"/>
  <c r="G212" i="1"/>
  <c r="H212" i="1"/>
  <c r="H208" i="1" l="1"/>
  <c r="G208" i="1"/>
  <c r="F205" i="1"/>
  <c r="F208" i="1" l="1"/>
  <c r="G134" i="1" l="1"/>
  <c r="F134" i="1" s="1"/>
  <c r="J172" i="1"/>
  <c r="I172" i="1"/>
  <c r="I391" i="1" s="1"/>
  <c r="G112" i="1"/>
  <c r="F112" i="1" s="1"/>
  <c r="B9" i="1" l="1"/>
  <c r="C9" i="1" s="1"/>
  <c r="D9" i="1" s="1"/>
  <c r="E9" i="1" s="1"/>
  <c r="F9" i="1" s="1"/>
  <c r="G9" i="1" s="1"/>
  <c r="H9" i="1" s="1"/>
  <c r="I9" i="1" s="1"/>
  <c r="J9" i="1" s="1"/>
  <c r="K9" i="1" s="1"/>
  <c r="L9" i="1" s="1"/>
  <c r="M9" i="1" s="1"/>
  <c r="N9" i="1" s="1"/>
  <c r="O9" i="1" s="1"/>
  <c r="P9" i="1" s="1"/>
  <c r="Q9" i="1" s="1"/>
  <c r="R9" i="1" s="1"/>
  <c r="S9" i="1" s="1"/>
  <c r="T9" i="1" s="1"/>
  <c r="J46" i="1" l="1"/>
  <c r="J391" i="1" s="1"/>
  <c r="P107" i="1"/>
  <c r="G306" i="1"/>
  <c r="K136" i="1"/>
  <c r="G133" i="1"/>
  <c r="F133" i="1" s="1"/>
  <c r="K177" i="1"/>
  <c r="J177" i="1"/>
  <c r="J132" i="1"/>
  <c r="R276" i="1"/>
  <c r="T313" i="1"/>
  <c r="P312" i="1"/>
  <c r="F312" i="1" s="1"/>
  <c r="P310" i="1"/>
  <c r="F310" i="1" s="1"/>
  <c r="T308" i="1"/>
  <c r="T306" i="1"/>
  <c r="K238" i="1"/>
  <c r="G237" i="1"/>
  <c r="F237" i="1" s="1"/>
  <c r="G235" i="1"/>
  <c r="H52" i="1"/>
  <c r="H53" i="1"/>
  <c r="G53" i="1" s="1"/>
  <c r="F53" i="1" s="1"/>
  <c r="I55" i="1"/>
  <c r="J253" i="1"/>
  <c r="H250" i="1"/>
  <c r="G250" i="1" s="1"/>
  <c r="H252" i="1"/>
  <c r="H246" i="1"/>
  <c r="G246" i="1" s="1"/>
  <c r="H248" i="1"/>
  <c r="G248" i="1" s="1"/>
  <c r="H257" i="1"/>
  <c r="H258" i="1"/>
  <c r="K125" i="1"/>
  <c r="G122" i="1"/>
  <c r="F122" i="1" s="1"/>
  <c r="G124" i="1"/>
  <c r="F124" i="1" s="1"/>
  <c r="T268" i="1"/>
  <c r="P265" i="1"/>
  <c r="P267" i="1"/>
  <c r="F267" i="1" s="1"/>
  <c r="P292" i="1"/>
  <c r="F292" i="1" s="1"/>
  <c r="T280" i="1"/>
  <c r="P277" i="1"/>
  <c r="P279" i="1"/>
  <c r="F279" i="1" s="1"/>
  <c r="J197" i="1"/>
  <c r="H194" i="1"/>
  <c r="H196" i="1"/>
  <c r="G196" i="1" s="1"/>
  <c r="F196" i="1" s="1"/>
  <c r="I189" i="1"/>
  <c r="H186" i="1"/>
  <c r="G186" i="1" s="1"/>
  <c r="F186" i="1" s="1"/>
  <c r="H188" i="1"/>
  <c r="G188" i="1" s="1"/>
  <c r="F188" i="1" s="1"/>
  <c r="I185" i="1"/>
  <c r="H182" i="1"/>
  <c r="G182" i="1" s="1"/>
  <c r="F182" i="1" s="1"/>
  <c r="H184" i="1"/>
  <c r="G184" i="1" s="1"/>
  <c r="F184" i="1" s="1"/>
  <c r="I181" i="1"/>
  <c r="H178" i="1"/>
  <c r="G178" i="1" s="1"/>
  <c r="F178" i="1" s="1"/>
  <c r="H180" i="1"/>
  <c r="G180" i="1" s="1"/>
  <c r="F180" i="1" s="1"/>
  <c r="P294" i="1"/>
  <c r="F294" i="1" s="1"/>
  <c r="H190" i="1"/>
  <c r="G190" i="1" s="1"/>
  <c r="P20" i="1"/>
  <c r="F20" i="1" s="1"/>
  <c r="P19" i="1"/>
  <c r="F19" i="1" s="1"/>
  <c r="J193" i="1"/>
  <c r="H192" i="1"/>
  <c r="G192" i="1" s="1"/>
  <c r="F192" i="1" s="1"/>
  <c r="K151" i="1"/>
  <c r="G148" i="1"/>
  <c r="G149" i="1"/>
  <c r="F149" i="1" s="1"/>
  <c r="Q21" i="1"/>
  <c r="P18" i="1"/>
  <c r="F18" i="1" s="1"/>
  <c r="J291" i="1"/>
  <c r="H290" i="1"/>
  <c r="G290" i="1" s="1"/>
  <c r="F290" i="1" s="1"/>
  <c r="H288" i="1"/>
  <c r="G288" i="1" s="1"/>
  <c r="F288" i="1" s="1"/>
  <c r="J264" i="1"/>
  <c r="H262" i="1"/>
  <c r="G262" i="1" s="1"/>
  <c r="F262" i="1" s="1"/>
  <c r="H261" i="1"/>
  <c r="G261" i="1" s="1"/>
  <c r="J155" i="1"/>
  <c r="H154" i="1"/>
  <c r="G154" i="1" s="1"/>
  <c r="F154" i="1" s="1"/>
  <c r="H152" i="1"/>
  <c r="G152" i="1" s="1"/>
  <c r="F152" i="1" s="1"/>
  <c r="K114" i="1"/>
  <c r="G111" i="1"/>
  <c r="F111" i="1" s="1"/>
  <c r="J73" i="1"/>
  <c r="H72" i="1"/>
  <c r="G72" i="1" s="1"/>
  <c r="H70" i="1"/>
  <c r="G70" i="1" s="1"/>
  <c r="F70" i="1" s="1"/>
  <c r="J59" i="1"/>
  <c r="H58" i="1"/>
  <c r="G58" i="1" s="1"/>
  <c r="F58" i="1" s="1"/>
  <c r="H56" i="1"/>
  <c r="J40" i="1"/>
  <c r="H38" i="1"/>
  <c r="G38" i="1" s="1"/>
  <c r="H37" i="1"/>
  <c r="G37" i="1" s="1"/>
  <c r="F37" i="1" s="1"/>
  <c r="I177" i="1"/>
  <c r="H176" i="1"/>
  <c r="P308" i="1" l="1"/>
  <c r="F308" i="1" s="1"/>
  <c r="T304" i="1"/>
  <c r="T391" i="1" s="1"/>
  <c r="P33" i="1"/>
  <c r="P275" i="1"/>
  <c r="P286" i="1"/>
  <c r="F295" i="1"/>
  <c r="P259" i="1"/>
  <c r="Q287" i="1"/>
  <c r="P295" i="1"/>
  <c r="P257" i="1"/>
  <c r="T260" i="1"/>
  <c r="L51" i="1"/>
  <c r="F248" i="1"/>
  <c r="H286" i="1"/>
  <c r="G286" i="1" s="1"/>
  <c r="H73" i="1"/>
  <c r="G136" i="1"/>
  <c r="R305" i="1"/>
  <c r="H185" i="1"/>
  <c r="F277" i="1"/>
  <c r="F280" i="1" s="1"/>
  <c r="P280" i="1"/>
  <c r="P48" i="1"/>
  <c r="P51" i="1" s="1"/>
  <c r="Q51" i="1"/>
  <c r="K309" i="1"/>
  <c r="H264" i="1"/>
  <c r="H181" i="1"/>
  <c r="F189" i="1"/>
  <c r="H189" i="1"/>
  <c r="F265" i="1"/>
  <c r="F268" i="1" s="1"/>
  <c r="P268" i="1"/>
  <c r="F246" i="1"/>
  <c r="H249" i="1"/>
  <c r="H273" i="1"/>
  <c r="G273" i="1" s="1"/>
  <c r="P284" i="1"/>
  <c r="J249" i="1"/>
  <c r="G52" i="1"/>
  <c r="F52" i="1" s="1"/>
  <c r="F55" i="1" s="1"/>
  <c r="H55" i="1"/>
  <c r="H40" i="1"/>
  <c r="F148" i="1"/>
  <c r="F151" i="1" s="1"/>
  <c r="G151" i="1"/>
  <c r="G194" i="1"/>
  <c r="F194" i="1" s="1"/>
  <c r="F197" i="1" s="1"/>
  <c r="H197" i="1"/>
  <c r="H14" i="1"/>
  <c r="G14" i="1" s="1"/>
  <c r="F114" i="1"/>
  <c r="H144" i="1"/>
  <c r="G144" i="1" s="1"/>
  <c r="H284" i="1"/>
  <c r="H291" i="1"/>
  <c r="J276" i="1"/>
  <c r="F261" i="1"/>
  <c r="G258" i="1"/>
  <c r="J260" i="1"/>
  <c r="H260" i="1"/>
  <c r="G108" i="1"/>
  <c r="R17" i="1"/>
  <c r="F72" i="1"/>
  <c r="F73" i="1" s="1"/>
  <c r="G73" i="1"/>
  <c r="G40" i="1"/>
  <c r="F38" i="1"/>
  <c r="F40" i="1" s="1"/>
  <c r="J17" i="1"/>
  <c r="J234" i="1"/>
  <c r="J69" i="1"/>
  <c r="J287" i="1"/>
  <c r="H30" i="1"/>
  <c r="G30" i="1" s="1"/>
  <c r="G233" i="1"/>
  <c r="F233" i="1" s="1"/>
  <c r="K234" i="1"/>
  <c r="H68" i="1"/>
  <c r="G68" i="1" s="1"/>
  <c r="M245" i="1"/>
  <c r="H155" i="1"/>
  <c r="F155" i="1"/>
  <c r="K110" i="1"/>
  <c r="G114" i="1"/>
  <c r="P29" i="1"/>
  <c r="F136" i="1"/>
  <c r="H231" i="1"/>
  <c r="G231" i="1" s="1"/>
  <c r="F231" i="1" s="1"/>
  <c r="J147" i="1"/>
  <c r="H34" i="1"/>
  <c r="G34" i="1" s="1"/>
  <c r="H50" i="1"/>
  <c r="G50" i="1" s="1"/>
  <c r="F50" i="1" s="1"/>
  <c r="H49" i="1"/>
  <c r="G49" i="1" s="1"/>
  <c r="F49" i="1" s="1"/>
  <c r="H146" i="1"/>
  <c r="G146" i="1" s="1"/>
  <c r="G155" i="1"/>
  <c r="L147" i="1"/>
  <c r="F291" i="1"/>
  <c r="G291" i="1"/>
  <c r="H59" i="1"/>
  <c r="H33" i="1"/>
  <c r="G33" i="1" s="1"/>
  <c r="P313" i="1"/>
  <c r="I234" i="1"/>
  <c r="H129" i="1"/>
  <c r="G129" i="1" s="1"/>
  <c r="F129" i="1" s="1"/>
  <c r="I132" i="1"/>
  <c r="H118" i="1"/>
  <c r="G118" i="1" s="1"/>
  <c r="F118" i="1" s="1"/>
  <c r="J121" i="1"/>
  <c r="I121" i="1"/>
  <c r="H107" i="1"/>
  <c r="G107" i="1" s="1"/>
  <c r="F107" i="1" s="1"/>
  <c r="I110" i="1"/>
  <c r="G56" i="1"/>
  <c r="G59" i="1" s="1"/>
  <c r="J36" i="1"/>
  <c r="H29" i="1"/>
  <c r="G29" i="1" s="1"/>
  <c r="G252" i="1"/>
  <c r="F252" i="1" s="1"/>
  <c r="H253" i="1"/>
  <c r="P110" i="1"/>
  <c r="Q110" i="1"/>
  <c r="F125" i="1"/>
  <c r="G125" i="1"/>
  <c r="F235" i="1"/>
  <c r="F238" i="1" s="1"/>
  <c r="G238" i="1"/>
  <c r="P306" i="1"/>
  <c r="T309" i="1"/>
  <c r="F313" i="1"/>
  <c r="G249" i="1"/>
  <c r="K173" i="1"/>
  <c r="H193" i="1"/>
  <c r="T276" i="1"/>
  <c r="L110" i="1"/>
  <c r="K132" i="1"/>
  <c r="R13" i="1"/>
  <c r="H66" i="1"/>
  <c r="G66" i="1" s="1"/>
  <c r="R32" i="1"/>
  <c r="R36" i="1"/>
  <c r="J110" i="1"/>
  <c r="L177" i="1"/>
  <c r="G176" i="1"/>
  <c r="R69" i="1"/>
  <c r="M69" i="1"/>
  <c r="L69" i="1"/>
  <c r="K147" i="1"/>
  <c r="G145" i="1"/>
  <c r="I147" i="1"/>
  <c r="H48" i="1"/>
  <c r="J51" i="1"/>
  <c r="I51" i="1"/>
  <c r="O392" i="1"/>
  <c r="L143" i="1"/>
  <c r="K121" i="1"/>
  <c r="F190" i="1"/>
  <c r="F193" i="1" s="1"/>
  <c r="G193" i="1"/>
  <c r="H174" i="1"/>
  <c r="P21" i="1"/>
  <c r="F21" i="1"/>
  <c r="F250" i="1"/>
  <c r="G257" i="1"/>
  <c r="F275" i="1" l="1"/>
  <c r="P244" i="1"/>
  <c r="P16" i="1"/>
  <c r="F16" i="1" s="1"/>
  <c r="G309" i="1"/>
  <c r="H302" i="1"/>
  <c r="G302" i="1" s="1"/>
  <c r="H287" i="1"/>
  <c r="H244" i="1"/>
  <c r="G244" i="1" s="1"/>
  <c r="F286" i="1"/>
  <c r="R245" i="1"/>
  <c r="F146" i="1"/>
  <c r="F176" i="1"/>
  <c r="F249" i="1"/>
  <c r="P260" i="1"/>
  <c r="F34" i="1"/>
  <c r="F259" i="1"/>
  <c r="F258" i="1"/>
  <c r="P15" i="1"/>
  <c r="F15" i="1" s="1"/>
  <c r="F30" i="1"/>
  <c r="G36" i="1"/>
  <c r="P11" i="1"/>
  <c r="F56" i="1"/>
  <c r="F59" i="1" s="1"/>
  <c r="F68" i="1"/>
  <c r="P44" i="1"/>
  <c r="F145" i="1"/>
  <c r="P287" i="1"/>
  <c r="G253" i="1"/>
  <c r="J305" i="1"/>
  <c r="G284" i="1"/>
  <c r="G287" i="1" s="1"/>
  <c r="Q276" i="1"/>
  <c r="P273" i="1"/>
  <c r="T245" i="1"/>
  <c r="G197" i="1"/>
  <c r="N392" i="1"/>
  <c r="P12" i="1"/>
  <c r="Q17" i="1"/>
  <c r="F253" i="1"/>
  <c r="P14" i="1"/>
  <c r="Q95" i="1"/>
  <c r="P36" i="1"/>
  <c r="P95" i="1"/>
  <c r="G264" i="1"/>
  <c r="F264" i="1"/>
  <c r="F181" i="1"/>
  <c r="G181" i="1"/>
  <c r="F185" i="1"/>
  <c r="G185" i="1"/>
  <c r="Q36" i="1"/>
  <c r="K305" i="1"/>
  <c r="P304" i="1"/>
  <c r="G189" i="1"/>
  <c r="G55" i="1"/>
  <c r="L173" i="1"/>
  <c r="F29" i="1"/>
  <c r="P10" i="1"/>
  <c r="J245" i="1"/>
  <c r="F234" i="1"/>
  <c r="H234" i="1"/>
  <c r="G234" i="1"/>
  <c r="H243" i="1"/>
  <c r="G243" i="1" s="1"/>
  <c r="P66" i="1"/>
  <c r="F66" i="1" s="1"/>
  <c r="G141" i="1"/>
  <c r="L95" i="1"/>
  <c r="H17" i="1"/>
  <c r="H36" i="1"/>
  <c r="H276" i="1"/>
  <c r="G276" i="1"/>
  <c r="G132" i="1"/>
  <c r="F132" i="1"/>
  <c r="H132" i="1"/>
  <c r="J143" i="1"/>
  <c r="H51" i="1"/>
  <c r="H172" i="1"/>
  <c r="G172" i="1" s="1"/>
  <c r="G94" i="1"/>
  <c r="F94" i="1" s="1"/>
  <c r="K95" i="1"/>
  <c r="G48" i="1"/>
  <c r="G51" i="1" s="1"/>
  <c r="H46" i="1"/>
  <c r="G46" i="1" s="1"/>
  <c r="L47" i="1"/>
  <c r="I95" i="1"/>
  <c r="F33" i="1"/>
  <c r="J32" i="1"/>
  <c r="R47" i="1"/>
  <c r="H142" i="1"/>
  <c r="G142" i="1" s="1"/>
  <c r="H147" i="1"/>
  <c r="T305" i="1"/>
  <c r="F108" i="1"/>
  <c r="F110" i="1" s="1"/>
  <c r="H45" i="1"/>
  <c r="G45" i="1" s="1"/>
  <c r="F45" i="1" s="1"/>
  <c r="P309" i="1"/>
  <c r="F306" i="1"/>
  <c r="F309" i="1" s="1"/>
  <c r="G120" i="1"/>
  <c r="H121" i="1"/>
  <c r="G69" i="1"/>
  <c r="G110" i="1"/>
  <c r="J95" i="1"/>
  <c r="H110" i="1"/>
  <c r="I173" i="1"/>
  <c r="I47" i="1"/>
  <c r="H32" i="1"/>
  <c r="K143" i="1"/>
  <c r="H69" i="1"/>
  <c r="I143" i="1"/>
  <c r="G17" i="1"/>
  <c r="M47" i="1"/>
  <c r="H140" i="1"/>
  <c r="G140" i="1" s="1"/>
  <c r="F140" i="1" s="1"/>
  <c r="J173" i="1"/>
  <c r="H170" i="1"/>
  <c r="H177" i="1"/>
  <c r="G174" i="1"/>
  <c r="G147" i="1"/>
  <c r="F144" i="1"/>
  <c r="H44" i="1"/>
  <c r="G44" i="1" s="1"/>
  <c r="J47" i="1"/>
  <c r="H10" i="1"/>
  <c r="J13" i="1"/>
  <c r="G260" i="1"/>
  <c r="F257" i="1"/>
  <c r="G32" i="1"/>
  <c r="Q69" i="1"/>
  <c r="F244" i="1" l="1"/>
  <c r="F172" i="1"/>
  <c r="Q245" i="1"/>
  <c r="P17" i="1"/>
  <c r="F36" i="1"/>
  <c r="F260" i="1"/>
  <c r="F147" i="1"/>
  <c r="P32" i="1"/>
  <c r="F142" i="1"/>
  <c r="P276" i="1"/>
  <c r="F11" i="1"/>
  <c r="F284" i="1"/>
  <c r="F287" i="1" s="1"/>
  <c r="F273" i="1"/>
  <c r="F276" i="1" s="1"/>
  <c r="F32" i="1"/>
  <c r="Q32" i="1"/>
  <c r="F44" i="1"/>
  <c r="F46" i="1"/>
  <c r="F304" i="1"/>
  <c r="P245" i="1"/>
  <c r="F14" i="1"/>
  <c r="F17" i="1" s="1"/>
  <c r="Q13" i="1"/>
  <c r="P391" i="1"/>
  <c r="P13" i="1"/>
  <c r="T392" i="1"/>
  <c r="F12" i="1"/>
  <c r="M392" i="1"/>
  <c r="F48" i="1"/>
  <c r="F51" i="1" s="1"/>
  <c r="H305" i="1"/>
  <c r="R392" i="1"/>
  <c r="H390" i="1"/>
  <c r="G390" i="1" s="1"/>
  <c r="H245" i="1"/>
  <c r="K392" i="1"/>
  <c r="L392" i="1"/>
  <c r="H391" i="1"/>
  <c r="G391" i="1" s="1"/>
  <c r="H47" i="1"/>
  <c r="F120" i="1"/>
  <c r="F121" i="1" s="1"/>
  <c r="G121" i="1"/>
  <c r="H143" i="1"/>
  <c r="G47" i="1"/>
  <c r="G93" i="1"/>
  <c r="H95" i="1"/>
  <c r="P302" i="1"/>
  <c r="Q305" i="1"/>
  <c r="G170" i="1"/>
  <c r="H173" i="1"/>
  <c r="G177" i="1"/>
  <c r="F174" i="1"/>
  <c r="G10" i="1"/>
  <c r="H13" i="1"/>
  <c r="F243" i="1"/>
  <c r="G245" i="1"/>
  <c r="G305" i="1"/>
  <c r="Q47" i="1"/>
  <c r="P69" i="1"/>
  <c r="F69" i="1"/>
  <c r="F141" i="1"/>
  <c r="G143" i="1"/>
  <c r="I392" i="1"/>
  <c r="H389" i="1"/>
  <c r="J392" i="1"/>
  <c r="F143" i="1" l="1"/>
  <c r="F177" i="1"/>
  <c r="F245" i="1"/>
  <c r="F391" i="1"/>
  <c r="F93" i="1"/>
  <c r="F95" i="1" s="1"/>
  <c r="G95" i="1"/>
  <c r="P305" i="1"/>
  <c r="F302" i="1"/>
  <c r="F305" i="1" s="1"/>
  <c r="F170" i="1"/>
  <c r="F173" i="1" s="1"/>
  <c r="G173" i="1"/>
  <c r="G389" i="1"/>
  <c r="H392" i="1"/>
  <c r="F47" i="1"/>
  <c r="P47" i="1"/>
  <c r="P390" i="1"/>
  <c r="Q392" i="1"/>
  <c r="F10" i="1"/>
  <c r="F13" i="1" s="1"/>
  <c r="G13" i="1"/>
  <c r="F390" i="1" l="1"/>
  <c r="P392" i="1"/>
  <c r="G392" i="1"/>
  <c r="F389" i="1"/>
  <c r="F392" i="1" l="1"/>
</calcChain>
</file>

<file path=xl/sharedStrings.xml><?xml version="1.0" encoding="utf-8"?>
<sst xmlns="http://schemas.openxmlformats.org/spreadsheetml/2006/main" count="482" uniqueCount="146">
  <si>
    <t>Drogi publiczne gminne</t>
  </si>
  <si>
    <t>Pozostała działalność</t>
  </si>
  <si>
    <t>Gospodarka gruntami i nieruchomościami</t>
  </si>
  <si>
    <t>Biblioteki</t>
  </si>
  <si>
    <t>Przeciwdziałanie alkoholizmowi</t>
  </si>
  <si>
    <t>OŚWIATA I WYCHOWANIE</t>
  </si>
  <si>
    <t>TRANSPORT I ŁĄCZNOŚĆ</t>
  </si>
  <si>
    <t>GOSPODARKA MIESZKANIOWA</t>
  </si>
  <si>
    <t>ADMINISTRACJA PUBLICZNA</t>
  </si>
  <si>
    <t>EDUKACYJNA OPIEKA WYCHOWAWCZA</t>
  </si>
  <si>
    <t>GOSPODARKA  KOMUNALNA I OCHRONA ŚRODOWISKA</t>
  </si>
  <si>
    <t>OCHRONA ZDROWIA</t>
  </si>
  <si>
    <t>Oczyszczanie miast i wsi</t>
  </si>
  <si>
    <t>KULTURA I OCHRONA DZIEDZICTWA NARODOWEGO</t>
  </si>
  <si>
    <t xml:space="preserve">Pozostała działalność </t>
  </si>
  <si>
    <t xml:space="preserve">Przedszkola </t>
  </si>
  <si>
    <t>POMOC SPOŁECZNA</t>
  </si>
  <si>
    <t>w tym:</t>
  </si>
  <si>
    <t>Dział</t>
  </si>
  <si>
    <t>Rozdział</t>
  </si>
  <si>
    <t>Urzędy gmin (miast i miast na prawach powiatu)</t>
  </si>
  <si>
    <t>Wczesne wspomaganie  rozwoju dziecka</t>
  </si>
  <si>
    <t>§</t>
  </si>
  <si>
    <t>Składki na ubezpieczenia społeczne</t>
  </si>
  <si>
    <t>Zakup materiałów i wyposażenia</t>
  </si>
  <si>
    <t>Zakup usług remontowych</t>
  </si>
  <si>
    <t>Zakup usług pozostałych</t>
  </si>
  <si>
    <t>Wynagrodzenia osobowe pracowników</t>
  </si>
  <si>
    <t>Wynagrodzenia agencyjno - prowizyjne</t>
  </si>
  <si>
    <t>Dotacja podmiotowa  z budżetu dla niepublicznej jednostki systemu oświaty</t>
  </si>
  <si>
    <t>Nazwa działu, rozdziału i paragrafu</t>
  </si>
  <si>
    <t xml:space="preserve">WYDATKI </t>
  </si>
  <si>
    <t xml:space="preserve">Wydatki bieżące </t>
  </si>
  <si>
    <t>z tego:</t>
  </si>
  <si>
    <t>Plan</t>
  </si>
  <si>
    <t>w tym na:</t>
  </si>
  <si>
    <t xml:space="preserve">Wydatki majątkowe </t>
  </si>
  <si>
    <t>na wynagro- dzenia i składki od nich naliczane</t>
  </si>
  <si>
    <t>wydatki na programy z udziałem środków, o których mowa w art. 5 ust. 1 pkt 2 i 3 u.o.f.p.</t>
  </si>
  <si>
    <t xml:space="preserve"> wydatki związane z realizacją ich statutowych zadań</t>
  </si>
  <si>
    <t>dotacje na zadania bieżące</t>
  </si>
  <si>
    <t>obsługa długu</t>
  </si>
  <si>
    <t>na programy z udziałem środków, o których mowa w art. 5 ust. 1 pkt 2 i 3 u.o.f.p.</t>
  </si>
  <si>
    <t>Wydatki inwestycyjne jednostek budżetowych</t>
  </si>
  <si>
    <t>Ochrona powietrza atmosferycznego i klimatu</t>
  </si>
  <si>
    <t>POZOSTAŁE ZADANIA W ZAKRESIE POLITYKI SPOŁECZNEJ</t>
  </si>
  <si>
    <t>OGÓŁEM</t>
  </si>
  <si>
    <t xml:space="preserve">przed zmianą </t>
  </si>
  <si>
    <t xml:space="preserve">zmniejszenia </t>
  </si>
  <si>
    <t>zwiększenia</t>
  </si>
  <si>
    <t>po zmianach</t>
  </si>
  <si>
    <t xml:space="preserve">Uzasadnienie zmian: </t>
  </si>
  <si>
    <t>Dotacje celowe z budżetu na finansowanie lub dofinansowanie kosztów realizacji inwestycji i zakupów inwestycyjnych innych jednostek sektora finansów publicznych</t>
  </si>
  <si>
    <t>świadczenia na rzecz osób fizycznych</t>
  </si>
  <si>
    <t>Rady Miejskiej w Nowym Dworze Mazowieckim</t>
  </si>
  <si>
    <t xml:space="preserve">Dotacje celowe z budżetu jednostki samorządu terytorialnego, udzielone w trybie art. 221 ustawy, na finansowanie lub dofinansowanie zadań zleconych do realizacji organizacjom prowadzącym działalność pożytku publicznego </t>
  </si>
  <si>
    <t xml:space="preserve">wyszcze -gólnienie </t>
  </si>
  <si>
    <t>wydatki jednostek budżetowych</t>
  </si>
  <si>
    <t>inwestycje i zakupy inwestycyjne</t>
  </si>
  <si>
    <t>Dotacje celowe z budżetu na finansowanie lub dofinansowanie kosztów realizacji inwestycji i zakupów inwestycyjnych samorządowych zakładów budżetowych</t>
  </si>
  <si>
    <t>Realizacja zadań wymagających stosowania specjalnej organizacji nauki i metod pracy dla dzieci i młodzieży w szkołach podstawowych</t>
  </si>
  <si>
    <t>Wniesienie wkładów do spółek prawa handlowego oraz na uzupełnienie funduszy statutowych banków państwowych i innych instytucji finansowych</t>
  </si>
  <si>
    <t>Dotacje celowe z budżetu na finansowanie lub dofinansowanie kosztów realizacji inwestycji i zakupów inwestycyjnych jednostek niezaliczanych do sektora finansów publicznych</t>
  </si>
  <si>
    <t>Gospodarka odpadami komunalnymi</t>
  </si>
  <si>
    <t>wypłaty z tytułu porę- czeń i gwa- rancji</t>
  </si>
  <si>
    <t>wydatki o charak- terze dotacyj-nym na inwesty-cje  i zakupy inwesty-cyjne</t>
  </si>
  <si>
    <t>Składki na Fundusz Pracy oraz Fundusz Solidarnościowy</t>
  </si>
  <si>
    <t>Pomoc dla repatriantów</t>
  </si>
  <si>
    <t>przeniesienia między rozdziałami  środków będących w dyspozycji Urzędu Miejskiego - Wieloosobowe stanowisko ds. Edukacji- MW;</t>
  </si>
  <si>
    <t>w § 2540 zmniejszenie o kwotę 56.400,00 zł - korekta wysokości środków zabezpieczonych na dotacje celowe dla prowadzonych na terenie miasta niepublicznych placówek (Niepubliczne Przedszkole "Nutka"); przeniesienie środków do rozdz. 80149 § 2540;</t>
  </si>
  <si>
    <t>w § 2540 zwiększenie o kwotę 56.400,00 zł -uzupełnienie środków na dotacje celowe dla prowadzonych na terenie miasta niepublicznych placówek  (Niepubliczne Przedszkole "Bajkowy Dom"); źródło pokrycia wydatku: środki z przeniesienia z rozdz. 80104 § 2540;</t>
  </si>
  <si>
    <t>w § 2540 zmniejszenie o kwotę 6.000,00 zł - korekta wysokości środków zabezpieczonych na dotacje celowe dla prowadzonych na terenie miasta niepublicznych placówek (Szkoła Podstawowa im. A. Einsteina); przeniesienie środków do dz. 854 rozdz. 85404 § 2540;</t>
  </si>
  <si>
    <t>1/ zmniejszenie środków będących w dyspozycji Urzędu Miejskiego - Targowisko Miejskie;</t>
  </si>
  <si>
    <t>w § 4100 zmniejszenie o kwotę 12.000,00 zł ze środków przeznaczonych na wynagrodzenia agencyjno-prowizyjne (inkaso na targowisku) w związku z niepobieraniem opłaty targowej od dnia 1 stycznia 2021r. do 31 grudnia 2021r.</t>
  </si>
  <si>
    <t xml:space="preserve">zwiększenie środków do dyspozycji Urzędu Miejskiego - Wydział Gospodarki Komunalnej; </t>
  </si>
  <si>
    <t xml:space="preserve">przeniesienie środków będących w dyspozycji Urzędu Miejskiego - Wydział Gospodarki Komunalnej; </t>
  </si>
  <si>
    <t>1/ zwiększenie środków do dyspozycji Urzędu Miejskiego - Wydział Gospodarki Komunalnej;</t>
  </si>
  <si>
    <t>w § 4210 zwiększenie o kwotę 810,00 zł -środki z przeznaczeniem na zakup materiałów i wyposażenia  (zakup donic ogrodowych na ul. 29 Listopada (pętla autobusowa) w Nowym Dworze Mazowieckim) - zgodnie z celem wskazanym przez darczyńcę; źródło pokrycia wydatku: środki ze zwiększonych dochodów budżetowych (darowizna na rzecz Miasta);</t>
  </si>
  <si>
    <t>korekta planu wydatków realizowanych przez Urząd Miejski - Wydział Projektów Infrastrukturalnych;</t>
  </si>
  <si>
    <t>Ochrona zabytków i opieka nad zabytkami</t>
  </si>
  <si>
    <t xml:space="preserve"> - kwota 800.000,00 zł (środki własne Miasta); środki z przeniesienia w ramach rozdz. 60016 § 6050 z zadania inwestycyjnego pn. "Budowa i przebudowa dróg gminnych",</t>
  </si>
  <si>
    <t>2/ zwiększenie środków do dyspozycji Urzędu Miejskiego - Wydział Informatyki;</t>
  </si>
  <si>
    <t>zwiększenie środków do dyspozycji Urzędu Miejskiego - Wydział Finansowy;</t>
  </si>
  <si>
    <t>1/ zmniejszenie środków będących w dyspozycji Urzędu Miejskiego - Wieloosobowe stanowisko ds. Społecznych</t>
  </si>
  <si>
    <t>w § 2360 zmniejszenie o kwotę 12.750,00 zł - ze środków zabezpieczonych na realizację zadań w zakresie działalności profilaktycznej w ramach współpracy z organizacjami pozarządowymi</t>
  </si>
  <si>
    <t>zwiększenie środków do dyspozycji Urzędu Miejskiego -Wydział Gospodarki Komunalnej;</t>
  </si>
  <si>
    <t>zwiększenie środków z przeznaczeniem na dotację celową dla Miejskiej i Powiatowej Biblioteki Publicznej;</t>
  </si>
  <si>
    <t xml:space="preserve">w § 4300 zmniejszenie o kwotę 149.022,00 zł - ze środków zabezpieczonych w budżecie miasta na leasing na potrzeby zakładu budżetowego Miejskiego Zakładu Oczyszczania: 1/ samochodu ciężarowego typu hakowiec HDS w kwocie 41.268,00 zł, 2/ myjki do pojemników na odpady w kwocie 107.754,00 zł ; przeniesienie środków do § 6210                                                                                                                          </t>
  </si>
  <si>
    <t>2/ zwiększenie środków do dyspozycji Urzędu Miejskiego - Wydział Gospodarki Nieruchomościami i Planowania Przestrzennego;</t>
  </si>
  <si>
    <t>zwiększenie środków do dyspozycji Urzędu Miejskiego - Wydział Projektów Infrastrukturalnych;</t>
  </si>
  <si>
    <t>przeniesienia między działami środków będących w dyspozycji Urzędu Miejskiego - Wieloosobowe stanowisko ds. Edukacji- MW;</t>
  </si>
  <si>
    <t>w § 2540 zwiększenie o kwotę 6.000,00 zł - uzupełnienie środków na dotacje celowe dla prowadzonych na terenie miasta niepublicznych placówek  (Szkoła Podstawowa im. A. Einsteina); źródło pokrycia wydatku: środki z przeniesienia z dz. 801 rozdz. 80150 § 2540;</t>
  </si>
  <si>
    <t xml:space="preserve">2/ zwiększenie środków do dyspozycji Nowodworskiego Ośrodka Sportu i Rekreacji;  </t>
  </si>
  <si>
    <t>środki  finansowe przeznaczone na zadanie  "Program Profilaktyczno - Wychowawczy poprzez udział w Kulturze Fizycznej" realizowane zgodnie z Programem Profilaktyki i Rozwiązywania Problemów Alkoholowych oraz Przeciwdziałania Narkomanii dla Miasta Nowy Dwór Mazowiecki na rok 2021</t>
  </si>
  <si>
    <t>zwiększenie środków do dyspozycji Ośrodka Pomocy Społecznej w związku z uzyskaniem dofinansowania;</t>
  </si>
  <si>
    <r>
      <t>1/ w § 6050 zmniejszenie o kwotę 800.000,00 zł - korekta wysokości środków na zadaniu inwestycyjnym pn. "</t>
    </r>
    <r>
      <rPr>
        <b/>
        <i/>
        <sz val="9"/>
        <rFont val="Verdana"/>
        <family val="2"/>
        <charset val="238"/>
      </rPr>
      <t>Budowa i przebudowa dróg gminnych</t>
    </r>
    <r>
      <rPr>
        <i/>
        <sz val="9"/>
        <rFont val="Verdana"/>
        <family val="2"/>
        <charset val="238"/>
      </rPr>
      <t xml:space="preserve">"; </t>
    </r>
    <r>
      <rPr>
        <b/>
        <i/>
        <sz val="9"/>
        <rFont val="Verdana"/>
        <family val="2"/>
        <charset val="238"/>
      </rPr>
      <t>zadanie objęte WPF</t>
    </r>
    <r>
      <rPr>
        <i/>
        <sz val="9"/>
        <rFont val="Verdana"/>
        <family val="2"/>
        <charset val="238"/>
      </rPr>
      <t xml:space="preserve">; przeniesienie środków w ramach  § 6050 na nowe zadanie inwestycyjne pn. Modernizacja systemu drogowego na zabytkowym osiedlu Modlin Twierdza w mieście Nowy Dwór Mazowiecki; </t>
    </r>
  </si>
  <si>
    <r>
      <t xml:space="preserve">2/ w § 6050 zwiększenie o łączną kwotę 1.550.000,00 zł - wprowadzenie nowego zadania inwestycyjnego pn. </t>
    </r>
    <r>
      <rPr>
        <b/>
        <i/>
        <sz val="9"/>
        <rFont val="Verdana"/>
        <family val="2"/>
        <charset val="238"/>
      </rPr>
      <t>"Modernizacja systemu drogowego na zabytkowym osiedlu Modlin Twierdza w mieście Nowy Dwór Mazowiecki"</t>
    </r>
    <r>
      <rPr>
        <i/>
        <sz val="9"/>
        <rFont val="Verdana"/>
        <family val="2"/>
        <charset val="238"/>
      </rPr>
      <t>;</t>
    </r>
    <r>
      <rPr>
        <b/>
        <i/>
        <sz val="9"/>
        <rFont val="Verdana"/>
        <family val="2"/>
        <charset val="238"/>
      </rPr>
      <t xml:space="preserve"> zadanie nieobjęte WPF;</t>
    </r>
  </si>
  <si>
    <r>
      <t xml:space="preserve"> - kwota 750.000,00 zł z dofinansowania z </t>
    </r>
    <r>
      <rPr>
        <b/>
        <i/>
        <sz val="9"/>
        <rFont val="Verdana"/>
        <family val="2"/>
        <charset val="238"/>
      </rPr>
      <t>Rządowego Funduszu Inwestycji Lokalnych</t>
    </r>
    <r>
      <rPr>
        <i/>
        <sz val="9"/>
        <rFont val="Verdana"/>
        <family val="2"/>
        <charset val="238"/>
      </rPr>
      <t>; źródło pokrycia wydatku: środki ze zwiększonych dochodów budżetowych;</t>
    </r>
  </si>
  <si>
    <r>
      <t>zgodnie z pismem Mazowieckiego Urzędu Wojewódzkiego w Warszawie Nr WPS-I.946.10.328.2021.AM z dnia 4 marca 2021 r. wprowadzenie do planu dochodów dofinansowania ze</t>
    </r>
    <r>
      <rPr>
        <b/>
        <i/>
        <sz val="9"/>
        <rFont val="Verdana"/>
        <family val="2"/>
        <charset val="238"/>
      </rPr>
      <t xml:space="preserve"> środków Funduszu Przeciwdziałania COVID-19 na 2021 r.</t>
    </r>
    <r>
      <rPr>
        <i/>
        <sz val="9"/>
        <rFont val="Verdana"/>
        <family val="2"/>
        <charset val="238"/>
      </rPr>
      <t xml:space="preserve"> z przeznaczeniem na wsparcie finansowe gmin w zakresie realizacji usługi wsparcia na rzecz seniorów, jako grupy najbardziej narażonej na negatywne skutki zakażenia koronawirusem SARS-Cov-2; zwiększenie planu wydatków na realizację własnych zadań bieżących: § 4010 -27.508,00 zł, § 4110 -4.803,00 zł, § 4120 -674,00 zł, § 4210 -500,00 zł, § 4300 -1.000,00 zł;</t>
    </r>
  </si>
  <si>
    <r>
      <t xml:space="preserve">w § 6210 zwiększenie o kwotę 580.000,00 zł -środki z przeznaczeniem na </t>
    </r>
    <r>
      <rPr>
        <b/>
        <i/>
        <sz val="9"/>
        <rFont val="Verdana"/>
        <family val="2"/>
        <charset val="238"/>
      </rPr>
      <t>dotację celową dla samorządowego zakładu budżetowego - Miejskiego Zakładu Oczyszczania</t>
    </r>
    <r>
      <rPr>
        <i/>
        <sz val="9"/>
        <rFont val="Verdana"/>
        <family val="2"/>
        <charset val="238"/>
      </rPr>
      <t xml:space="preserve"> na zakup pojazdu typu hakowiec z żurawiem HDS; źródło pokrycia wydatku: 1/ kwota 149.022,00 zł - środki z przeniesienia z § 4300 w ramach rozdziału 90003,  2/ kwota 430.978,00 zł- środki ze zwiększonych dochodów budżetowych;</t>
    </r>
  </si>
  <si>
    <r>
      <t xml:space="preserve">w § 6030 zwiększenie o kwotę 184,00 zł wprowadzenie do budżetu miasta środków z przeznaczeniem na </t>
    </r>
    <r>
      <rPr>
        <b/>
        <i/>
        <sz val="9"/>
        <rFont val="Verdana"/>
        <family val="2"/>
        <charset val="238"/>
      </rPr>
      <t xml:space="preserve">wkład finansowy Miasta do podwyższenia kapitału zakładowego Zakładu Wodociągów i Kanalizacji Sp. z o.o. </t>
    </r>
    <r>
      <rPr>
        <i/>
        <sz val="9"/>
        <rFont val="Verdana"/>
        <family val="2"/>
        <charset val="238"/>
      </rPr>
      <t>w celu wyrównania wartości nominalnej udziałów po wniesieniu wkładu niepieniężnego (aportu) w postaci prawa własności nieruchomości; źródło pokrycia wydatku: środki ze zwiększonych dochodów budżetowych;</t>
    </r>
  </si>
  <si>
    <t>w § 4300 zwiększenie o kwotę 36.900,00 zł -środki z przeznaczeniem na zakup usług pozostałych (usługi doradztwa prawnego w zakresie dochodów budżetu miasta z tytułu podatków i opłat lokalnych); źródło pokrycia wydatku: środki ze zwiększonych dochodów budżetowych;</t>
  </si>
  <si>
    <t>w § 4300 zwiększenie o kwotę 36.000,00 zł - środki z przeznaczeniem na zakup usług pozostałych (wdrożenie systemu obsługi PPK); źródło pokrycia wydatku: środki ze zwiększonych dochodów budżetowych;</t>
  </si>
  <si>
    <r>
      <t>przeniesienie między paragrafami oraz  między jednostkami organizacyjnymi środków na realizację zadań zgodnie z</t>
    </r>
    <r>
      <rPr>
        <b/>
        <i/>
        <sz val="9"/>
        <rFont val="Verdana"/>
        <family val="2"/>
        <charset val="238"/>
      </rPr>
      <t xml:space="preserve"> Programem Profilaktyki i Rozwiązywania Problemów Alkoholowych oraz Przeciwdziałania Narkomanii dla Miasta Nowy Dwór Mazowiecki na rok 2021,</t>
    </r>
  </si>
  <si>
    <t>w § 6230 zwiększenie o kwotę 200.000,00 zł - środki z przeznaczeniem na dotacje celowe dla mieszkańców na finansowanie lub dofinansowanie wymiany starych pozaklasowych kotłów na ekologiczne źródło ciepła; zwiększenie środków na wydatki z zakresu Ochrony Środowiska;  źródło pokrycia wydatku:  środki ze zwiększonych dochodów budżetowych;</t>
  </si>
  <si>
    <r>
      <t xml:space="preserve">w § 6220 zwiększenie o kwotę 272.195,12 zł - środki z przeznaczeniem na dotację celową dla Miejskiej i Powiatowej Biblioteki Publicznej na realizację zadania pn. </t>
    </r>
    <r>
      <rPr>
        <b/>
        <i/>
        <sz val="9"/>
        <rFont val="Verdana"/>
        <family val="2"/>
        <charset val="238"/>
      </rPr>
      <t>Modernizacja i adaptacja historycznego obiektu Miejskiej i Powiatowej Biblioteki Publicznej  na potrzeby Wystawy Dziejów Miasta Nowy Dwór Mazowiecki</t>
    </r>
    <r>
      <rPr>
        <i/>
        <sz val="9"/>
        <rFont val="Verdana"/>
        <family val="2"/>
        <charset val="238"/>
      </rPr>
      <t>; źródło pokrycia wydatku: środki ze zwiększonych dochodów budżetowych;</t>
    </r>
  </si>
  <si>
    <t>wnie- sienie wkła-dów do spółek prawa handlo -wego</t>
  </si>
  <si>
    <t>Realizacja zadań wymagających stosowania specja- lnej organizacji nauki i metod pracy dla dzieci w przedszkolach, oddziałach przedszkolnych w szkołach podstawowych i innych formach wychowania przedszkolnego</t>
  </si>
  <si>
    <t>Załącznik nr 2 do uchwały Nr XXII/ ... / 2021</t>
  </si>
  <si>
    <t>w § 4210 zwiększenie o kwotę 13.155,00 zł - środki z przeznaczeniem na zakup materiałów i wyposażenia (zabezpieczone środki finansowe na realizację zadania w zakresie udzielenia pomocy polegającej na przeprowadzeniu remontu, adaptacji lub wyposażenia lokalu mieszkalnego dla repatrianta i jego rodziny zgodnie z art. 22 ust. 1 ustawy z dnia 9 listopada 2000 r. o repatriacji ( Dz. U. z 2019 r. poz. 1472); źródło pokrycia wydatku: środki z przeniesienia z dz. 700 rozdz. 70005 § 4270;</t>
  </si>
  <si>
    <t>w § 4270 zmniejszenie o kwotę 13.155,00 zł - korekta wysokości środków zabezpieczonych na zakup usług remontowych; przeniesienie środków do dz. 853 rozdz. 85334 § 4210</t>
  </si>
  <si>
    <r>
      <t xml:space="preserve">w § 6050 zwiększenie o kwotę 963.880,00 zł - uzupełnienie środków na zadanie inwestycyjne realizowane w ramach projektu pn. </t>
    </r>
    <r>
      <rPr>
        <b/>
        <i/>
        <sz val="9"/>
        <rFont val="Verdana"/>
        <family val="2"/>
        <charset val="238"/>
      </rPr>
      <t>Zabezpieczenie i utrzymanie zabytkowego budynku dawnego Kasyna Oficerskiego - REWITALIZACJA</t>
    </r>
    <r>
      <rPr>
        <i/>
        <sz val="9"/>
        <rFont val="Verdana"/>
        <family val="2"/>
        <charset val="238"/>
      </rPr>
      <t xml:space="preserve"> (wydatki niekwalifikowalne) - zabezpieczenie środków na wydatki związane z wykonaniem dodatkowych robót: wzmocnień i zszyć nadproży, nowych warstw posadzkowych w sanitariatach, wymianę gruntu w związku z wykonaniem docieplenia elewacji, zmiana kolorystyki stolarki okiennej; </t>
    </r>
    <r>
      <rPr>
        <b/>
        <i/>
        <sz val="9"/>
        <rFont val="Verdana"/>
        <family val="2"/>
        <charset val="238"/>
      </rPr>
      <t>Projekt objęty WPF</t>
    </r>
    <r>
      <rPr>
        <i/>
        <sz val="9"/>
        <rFont val="Verdana"/>
        <family val="2"/>
        <charset val="238"/>
      </rPr>
      <t xml:space="preserve">; źródło pokrycia wydatku: 1/ 212.174,72 zł -środki ze zwiększonych dochodów budżetowych, 2/ 751.705,28 zł - środki ze zwiększenia przychodów budżetu miasta (§ 905) - niewykorzystane środki w 2020 r.; </t>
    </r>
  </si>
  <si>
    <t>RÓŻNE ROZLICZENIA</t>
  </si>
  <si>
    <t>Część oświatowa subwencji ogólnej dla jednostek samorządu terytorialnego</t>
  </si>
  <si>
    <t>Zwrot do budżetu państwa nienależnie pobranej subwencji ogólnej za lata poprzednie</t>
  </si>
  <si>
    <t>zwiększenie środków do dyspozycji  Urzędu Miejskiego - Wieloosobowe stanowisko ds. Edukacji- ET;</t>
  </si>
  <si>
    <t>Szkoły podstawowe</t>
  </si>
  <si>
    <t>przeniesienia między działami (801, 854) środków będących w dyspozycji Zespołu Szkolno-Przedszkolnego Nr 4;</t>
  </si>
  <si>
    <t>w § 4270 zwiększenie o kwotę 7.000,00 zł - uzupełnienie środków na usługi remontowe (remont schodów wejściowych i schodów od strony czytelni łącznie z tarasem w budynku przy ul. Bema 312); źródło pokrycia wydatku: środki z przeniesienia z dz. 854 rozdz. 85401 § 4270</t>
  </si>
  <si>
    <t>w § 4270 zmniejszenie o kwotę 7.000,00 zł - korekta wysokości środków zabezpieczonych na usługi remontowe; przeniesienie środków do dz. 801 rozdz. 80101 § 4270;</t>
  </si>
  <si>
    <t>Świetlice szkolne</t>
  </si>
  <si>
    <t>w § 4300 zwiększenie o kwotę 572.000,00 zł -uzupełnienie środków na zakup usług w zakresie odbioru i zagospodarowania odpadów komunalnych z terenu Miasta; źródło pokrycia wydatku: środki ze zwiększonych dochodów budżetowych;</t>
  </si>
  <si>
    <t>w § 4300 zmniejszenie o kwotę 50.000,00 zł - ze środków zabezpieczonych na usługi związane realizację zadań w zakresie i profilaktyki</t>
  </si>
  <si>
    <t>w § 4210 zwiększenie o kwotę 62.750,00 zł - uzupełnienie środków na zakup materiałów (zakup upominków dla dzieci biorących udział w całorocznym programie profilaktycznym oraz zakup materiałów niezbędnych do realizacji całorocznego programu profilaktycznego)</t>
  </si>
  <si>
    <t>KULTURA FIZYCZNA</t>
  </si>
  <si>
    <t>Obiekty sportowe</t>
  </si>
  <si>
    <t>Stypendia różne</t>
  </si>
  <si>
    <t xml:space="preserve">Składki na Fundusz Pracy oraz Fundusz Solidarnościowy </t>
  </si>
  <si>
    <t>Wynagrodzenia bezosobowe</t>
  </si>
  <si>
    <t>Różne opłaty i składki</t>
  </si>
  <si>
    <t>Zadania w zakresie kultury fizycznej</t>
  </si>
  <si>
    <t xml:space="preserve">Dotacja celowa z budżetu na finansowanie lub dofinansowanie zadań zleconych do realizacji stowarzyszeniom </t>
  </si>
  <si>
    <t>zwiększenie środków do dyspozycji Urzędu Miejskiego -Wydział Organizacyjny;</t>
  </si>
  <si>
    <t xml:space="preserve">zmniejszenie środków będących w dyspozycji Nowodworskiego Ośrodka Sportu i Rekreacji;  </t>
  </si>
  <si>
    <t>w § 4010 zmniejszenie o kwotę 114.580,00 zł - korekta wysokości środków zabezpieczonych na wynagrodzenia</t>
  </si>
  <si>
    <t>w § 4110 zmniejszenie o kwotę 57.000,00 zł  korekta wysokości środków zabezpieczonych na pochodne od wynagrodzeń</t>
  </si>
  <si>
    <t>w § 4120 zmniejszenie o kwotę 7.950,00 zł  korekta wysokości środków zabezpieczonych na pochodne od wynagrodzeń</t>
  </si>
  <si>
    <t>w § 4170 zmniejszenie o kwotę 100.380,00 zł - korekta wysokości środków zabezpieczonych na wynagrodzenia (umowy zlecenia)</t>
  </si>
  <si>
    <t xml:space="preserve">w § 4210 zmniejszenie o kwotę 30.000,00 zł korekta wysokości środków na zakup materiałów i wyposażenia </t>
  </si>
  <si>
    <t xml:space="preserve">w § 4300 zmniejszenie o kwotę 911.500,00 zł - korekta wysokości środków zabezpieczonych na zakup usług pozostałych; </t>
  </si>
  <si>
    <t xml:space="preserve">w § 4430 zmniejszenie o kwotę 68.000,00 zł - korekta wysokości środków zabezpieczonych na różne opłaty; </t>
  </si>
  <si>
    <t>w § 2820 zwiększenie o kwotę 1.665.910,00 zł -  uzupełnienie środków z przeznaczeniem na dotacje na zadania bieżące - koszty wykonywania zadań zleconych do realizacji stowarzyszeniom (tworzenie warunków, w tym organizacyjnych, sprzyjających rozwojowi sportu); źródło pokrycia wydatku: środki ze zmniejszenia planu wydatków w  dz. 926 rozdz. 92601</t>
  </si>
  <si>
    <t>w § 2940 zwiększenie o kwotę 3.000,00 zł z przeznaczeniem na zwrot nienależnie pobranej subwencji oświatowej (skorygowanie informacji w SIO do naliczenia subwencji oświatowej na rok 2021)</t>
  </si>
  <si>
    <t>korekta planu wydatków będących w dyspozycji Urzędu Miejskiego -Wydział Gospodarki Komunalnej;</t>
  </si>
  <si>
    <t xml:space="preserve">w § 3250 zmniejszenie o kwotę 459.000,00 zł - korekta wysokości środków zabezpieczonych na stypendia sportowe; </t>
  </si>
  <si>
    <t>z dnia …............. 2021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</si>
</sst>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 CE"/>
      <charset val="238"/>
    </font>
    <font>
      <sz val="8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9"/>
      <name val="Arial CE"/>
      <charset val="238"/>
    </font>
    <font>
      <sz val="10"/>
      <color indexed="12"/>
      <name val="Arial CE"/>
      <family val="2"/>
      <charset val="238"/>
    </font>
    <font>
      <sz val="10"/>
      <color indexed="20"/>
      <name val="Arial CE"/>
      <family val="2"/>
      <charset val="238"/>
    </font>
    <font>
      <b/>
      <sz val="7"/>
      <name val="Arial CE"/>
      <family val="2"/>
      <charset val="238"/>
    </font>
    <font>
      <sz val="9"/>
      <name val="Verdana"/>
      <family val="2"/>
      <charset val="238"/>
    </font>
    <font>
      <b/>
      <sz val="9"/>
      <name val="Verdana"/>
      <family val="2"/>
      <charset val="238"/>
    </font>
    <font>
      <b/>
      <sz val="8"/>
      <name val="Verdana"/>
      <family val="2"/>
      <charset val="238"/>
    </font>
    <font>
      <sz val="8"/>
      <name val="Verdana"/>
      <family val="2"/>
      <charset val="238"/>
    </font>
    <font>
      <i/>
      <sz val="9"/>
      <name val="Verdana"/>
      <family val="2"/>
      <charset val="238"/>
    </font>
    <font>
      <b/>
      <sz val="8"/>
      <name val="Arial CE"/>
      <charset val="238"/>
    </font>
    <font>
      <b/>
      <sz val="11"/>
      <name val="Verdana"/>
      <family val="2"/>
      <charset val="238"/>
    </font>
    <font>
      <b/>
      <sz val="8.5"/>
      <name val="Verdana"/>
      <family val="2"/>
      <charset val="238"/>
    </font>
    <font>
      <b/>
      <sz val="10"/>
      <name val="Verdana"/>
      <family val="2"/>
      <charset val="238"/>
    </font>
    <font>
      <sz val="11"/>
      <name val="Arial CE"/>
      <charset val="238"/>
    </font>
    <font>
      <sz val="10"/>
      <name val="Verdana"/>
      <family val="2"/>
      <charset val="238"/>
    </font>
    <font>
      <b/>
      <sz val="7"/>
      <name val="Verdana"/>
      <family val="2"/>
      <charset val="238"/>
    </font>
    <font>
      <b/>
      <sz val="7.5"/>
      <name val="Verdana"/>
      <family val="2"/>
      <charset val="238"/>
    </font>
    <font>
      <b/>
      <i/>
      <sz val="9"/>
      <name val="Verdana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.5"/>
      <name val="Verdan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4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2" borderId="0" xfId="0" applyFill="1"/>
    <xf numFmtId="0" fontId="2" fillId="0" borderId="0" xfId="0" applyFont="1" applyBorder="1"/>
    <xf numFmtId="0" fontId="4" fillId="0" borderId="0" xfId="0" applyFont="1" applyFill="1"/>
    <xf numFmtId="0" fontId="5" fillId="0" borderId="0" xfId="0" applyFont="1" applyBorder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center" shrinkToFit="1"/>
    </xf>
    <xf numFmtId="0" fontId="3" fillId="0" borderId="0" xfId="0" applyFont="1" applyFill="1"/>
    <xf numFmtId="0" fontId="3" fillId="0" borderId="0" xfId="0" applyFont="1" applyBorder="1"/>
    <xf numFmtId="0" fontId="0" fillId="0" borderId="0" xfId="0" applyBorder="1"/>
    <xf numFmtId="0" fontId="3" fillId="0" borderId="0" xfId="0" applyFont="1" applyFill="1" applyBorder="1"/>
    <xf numFmtId="0" fontId="2" fillId="0" borderId="0" xfId="0" applyFont="1" applyFill="1"/>
    <xf numFmtId="0" fontId="11" fillId="2" borderId="2" xfId="0" applyFont="1" applyFill="1" applyBorder="1" applyAlignment="1">
      <alignment horizontal="center" vertical="center" wrapText="1" shrinkToFit="1"/>
    </xf>
    <xf numFmtId="0" fontId="11" fillId="2" borderId="2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wrapText="1" shrinkToFit="1"/>
    </xf>
    <xf numFmtId="0" fontId="11" fillId="2" borderId="3" xfId="0" applyFont="1" applyFill="1" applyBorder="1" applyAlignment="1">
      <alignment horizontal="center" vertical="center" wrapText="1" shrinkToFit="1"/>
    </xf>
    <xf numFmtId="0" fontId="11" fillId="2" borderId="4" xfId="0" applyFont="1" applyFill="1" applyBorder="1" applyAlignment="1">
      <alignment horizontal="center" vertical="center" wrapText="1" shrinkToFit="1"/>
    </xf>
    <xf numFmtId="0" fontId="9" fillId="3" borderId="5" xfId="0" applyFont="1" applyFill="1" applyBorder="1" applyAlignment="1">
      <alignment horizontal="center" vertical="center" shrinkToFit="1"/>
    </xf>
    <xf numFmtId="4" fontId="8" fillId="3" borderId="6" xfId="0" applyNumberFormat="1" applyFont="1" applyFill="1" applyBorder="1" applyAlignment="1">
      <alignment horizontal="right" vertical="center" shrinkToFit="1"/>
    </xf>
    <xf numFmtId="4" fontId="8" fillId="3" borderId="7" xfId="0" applyNumberFormat="1" applyFont="1" applyFill="1" applyBorder="1" applyAlignment="1">
      <alignment horizontal="right" vertical="center" shrinkToFit="1"/>
    </xf>
    <xf numFmtId="4" fontId="8" fillId="3" borderId="8" xfId="0" applyNumberFormat="1" applyFont="1" applyFill="1" applyBorder="1" applyAlignment="1">
      <alignment horizontal="right" vertical="center" shrinkToFit="1"/>
    </xf>
    <xf numFmtId="4" fontId="8" fillId="3" borderId="11" xfId="0" applyNumberFormat="1" applyFont="1" applyFill="1" applyBorder="1" applyAlignment="1">
      <alignment horizontal="right" vertical="center" shrinkToFit="1"/>
    </xf>
    <xf numFmtId="4" fontId="8" fillId="3" borderId="5" xfId="0" applyNumberFormat="1" applyFont="1" applyFill="1" applyBorder="1" applyAlignment="1">
      <alignment horizontal="right" vertical="center" shrinkToFit="1"/>
    </xf>
    <xf numFmtId="0" fontId="8" fillId="3" borderId="12" xfId="0" applyFont="1" applyFill="1" applyBorder="1" applyAlignment="1">
      <alignment horizontal="center" vertical="center" shrinkToFit="1"/>
    </xf>
    <xf numFmtId="4" fontId="9" fillId="3" borderId="13" xfId="0" applyNumberFormat="1" applyFont="1" applyFill="1" applyBorder="1" applyAlignment="1">
      <alignment horizontal="right" vertical="center" shrinkToFit="1"/>
    </xf>
    <xf numFmtId="4" fontId="9" fillId="3" borderId="14" xfId="0" applyNumberFormat="1" applyFont="1" applyFill="1" applyBorder="1" applyAlignment="1">
      <alignment horizontal="right" vertical="center" shrinkToFit="1"/>
    </xf>
    <xf numFmtId="4" fontId="9" fillId="3" borderId="15" xfId="0" applyNumberFormat="1" applyFont="1" applyFill="1" applyBorder="1" applyAlignment="1">
      <alignment horizontal="right" vertical="center" shrinkToFit="1"/>
    </xf>
    <xf numFmtId="4" fontId="8" fillId="0" borderId="16" xfId="0" applyNumberFormat="1" applyFont="1" applyFill="1" applyBorder="1" applyAlignment="1">
      <alignment horizontal="right" vertical="center" shrinkToFit="1"/>
    </xf>
    <xf numFmtId="4" fontId="8" fillId="0" borderId="7" xfId="0" applyNumberFormat="1" applyFont="1" applyFill="1" applyBorder="1" applyAlignment="1">
      <alignment horizontal="right" vertical="center" shrinkToFit="1"/>
    </xf>
    <xf numFmtId="4" fontId="8" fillId="0" borderId="8" xfId="0" applyNumberFormat="1" applyFont="1" applyFill="1" applyBorder="1" applyAlignment="1">
      <alignment horizontal="right" vertical="center" shrinkToFit="1"/>
    </xf>
    <xf numFmtId="0" fontId="9" fillId="2" borderId="5" xfId="0" applyFont="1" applyFill="1" applyBorder="1" applyAlignment="1">
      <alignment horizontal="center" vertical="center" shrinkToFit="1"/>
    </xf>
    <xf numFmtId="4" fontId="8" fillId="0" borderId="6" xfId="0" applyNumberFormat="1" applyFont="1" applyFill="1" applyBorder="1" applyAlignment="1">
      <alignment horizontal="right" vertical="center" shrinkToFit="1"/>
    </xf>
    <xf numFmtId="4" fontId="8" fillId="0" borderId="11" xfId="0" applyNumberFormat="1" applyFont="1" applyFill="1" applyBorder="1" applyAlignment="1">
      <alignment horizontal="right" vertical="center" shrinkToFit="1"/>
    </xf>
    <xf numFmtId="4" fontId="8" fillId="0" borderId="5" xfId="0" applyNumberFormat="1" applyFont="1" applyFill="1" applyBorder="1" applyAlignment="1">
      <alignment horizontal="right" vertical="center" shrinkToFit="1"/>
    </xf>
    <xf numFmtId="0" fontId="8" fillId="0" borderId="12" xfId="0" applyFont="1" applyFill="1" applyBorder="1" applyAlignment="1">
      <alignment horizontal="center" vertical="center" shrinkToFit="1"/>
    </xf>
    <xf numFmtId="4" fontId="9" fillId="0" borderId="13" xfId="0" applyNumberFormat="1" applyFont="1" applyFill="1" applyBorder="1" applyAlignment="1">
      <alignment horizontal="right" vertical="center" shrinkToFit="1"/>
    </xf>
    <xf numFmtId="4" fontId="9" fillId="0" borderId="14" xfId="0" applyNumberFormat="1" applyFont="1" applyFill="1" applyBorder="1" applyAlignment="1">
      <alignment horizontal="right" vertical="center" shrinkToFit="1"/>
    </xf>
    <xf numFmtId="4" fontId="9" fillId="0" borderId="15" xfId="0" applyNumberFormat="1" applyFont="1" applyFill="1" applyBorder="1" applyAlignment="1">
      <alignment horizontal="right" vertical="center" shrinkToFit="1"/>
    </xf>
    <xf numFmtId="0" fontId="8" fillId="2" borderId="5" xfId="0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9" fillId="3" borderId="8" xfId="0" applyFont="1" applyFill="1" applyBorder="1" applyAlignment="1">
      <alignment horizontal="center" vertical="center" shrinkToFit="1"/>
    </xf>
    <xf numFmtId="4" fontId="9" fillId="3" borderId="8" xfId="0" applyNumberFormat="1" applyFont="1" applyFill="1" applyBorder="1" applyAlignment="1">
      <alignment horizontal="right" vertical="center" shrinkToFit="1"/>
    </xf>
    <xf numFmtId="4" fontId="9" fillId="3" borderId="9" xfId="0" applyNumberFormat="1" applyFont="1" applyFill="1" applyBorder="1" applyAlignment="1">
      <alignment horizontal="right" vertical="center" shrinkToFit="1"/>
    </xf>
    <xf numFmtId="4" fontId="9" fillId="3" borderId="5" xfId="0" applyNumberFormat="1" applyFont="1" applyFill="1" applyBorder="1" applyAlignment="1">
      <alignment horizontal="right" vertical="center" shrinkToFit="1"/>
    </xf>
    <xf numFmtId="4" fontId="9" fillId="3" borderId="10" xfId="0" applyNumberFormat="1" applyFont="1" applyFill="1" applyBorder="1" applyAlignment="1">
      <alignment horizontal="right" vertical="center" shrinkToFit="1"/>
    </xf>
    <xf numFmtId="4" fontId="9" fillId="0" borderId="8" xfId="0" applyNumberFormat="1" applyFont="1" applyFill="1" applyBorder="1" applyAlignment="1">
      <alignment horizontal="right" vertical="center" shrinkToFit="1"/>
    </xf>
    <xf numFmtId="4" fontId="9" fillId="0" borderId="9" xfId="0" applyNumberFormat="1" applyFont="1" applyFill="1" applyBorder="1" applyAlignment="1">
      <alignment horizontal="right" vertical="center" shrinkToFit="1"/>
    </xf>
    <xf numFmtId="4" fontId="8" fillId="0" borderId="10" xfId="0" applyNumberFormat="1" applyFont="1" applyFill="1" applyBorder="1" applyAlignment="1">
      <alignment horizontal="right" vertical="center" shrinkToFit="1"/>
    </xf>
    <xf numFmtId="4" fontId="9" fillId="0" borderId="11" xfId="0" applyNumberFormat="1" applyFont="1" applyFill="1" applyBorder="1" applyAlignment="1">
      <alignment horizontal="right" vertical="center" shrinkToFit="1"/>
    </xf>
    <xf numFmtId="4" fontId="9" fillId="3" borderId="7" xfId="0" applyNumberFormat="1" applyFont="1" applyFill="1" applyBorder="1" applyAlignment="1">
      <alignment horizontal="right" vertical="center" shrinkToFit="1"/>
    </xf>
    <xf numFmtId="4" fontId="9" fillId="0" borderId="7" xfId="0" applyNumberFormat="1" applyFont="1" applyFill="1" applyBorder="1" applyAlignment="1">
      <alignment horizontal="right" vertical="center" shrinkToFit="1"/>
    </xf>
    <xf numFmtId="4" fontId="9" fillId="0" borderId="12" xfId="0" applyNumberFormat="1" applyFont="1" applyFill="1" applyBorder="1" applyAlignment="1">
      <alignment horizontal="right" vertical="center" shrinkToFit="1"/>
    </xf>
    <xf numFmtId="4" fontId="8" fillId="3" borderId="16" xfId="0" applyNumberFormat="1" applyFont="1" applyFill="1" applyBorder="1" applyAlignment="1">
      <alignment horizontal="right" vertical="center" shrinkToFit="1"/>
    </xf>
    <xf numFmtId="4" fontId="9" fillId="3" borderId="11" xfId="0" applyNumberFormat="1" applyFont="1" applyFill="1" applyBorder="1" applyAlignment="1">
      <alignment horizontal="right" vertical="center" shrinkToFit="1"/>
    </xf>
    <xf numFmtId="0" fontId="8" fillId="2" borderId="12" xfId="0" applyFont="1" applyFill="1" applyBorder="1" applyAlignment="1">
      <alignment horizontal="center" vertical="center" shrinkToFit="1"/>
    </xf>
    <xf numFmtId="4" fontId="8" fillId="3" borderId="9" xfId="0" applyNumberFormat="1" applyFont="1" applyFill="1" applyBorder="1" applyAlignment="1">
      <alignment horizontal="right" vertical="center" shrinkToFit="1"/>
    </xf>
    <xf numFmtId="4" fontId="8" fillId="3" borderId="11" xfId="0" applyNumberFormat="1" applyFont="1" applyFill="1" applyBorder="1" applyAlignment="1">
      <alignment vertical="center" shrinkToFit="1"/>
    </xf>
    <xf numFmtId="0" fontId="13" fillId="0" borderId="0" xfId="0" applyFont="1" applyFill="1"/>
    <xf numFmtId="0" fontId="10" fillId="2" borderId="0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vertical="center" shrinkToFit="1"/>
    </xf>
    <xf numFmtId="0" fontId="8" fillId="3" borderId="5" xfId="0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 shrinkToFit="1"/>
    </xf>
    <xf numFmtId="0" fontId="11" fillId="2" borderId="4" xfId="0" applyFont="1" applyFill="1" applyBorder="1" applyAlignment="1">
      <alignment horizontal="center" vertical="center" shrinkToFit="1"/>
    </xf>
    <xf numFmtId="0" fontId="10" fillId="3" borderId="6" xfId="0" applyFont="1" applyFill="1" applyBorder="1" applyAlignment="1">
      <alignment horizontal="left" vertical="center" shrinkToFit="1"/>
    </xf>
    <xf numFmtId="0" fontId="10" fillId="3" borderId="13" xfId="0" applyFont="1" applyFill="1" applyBorder="1" applyAlignment="1">
      <alignment horizontal="left" vertical="center" shrinkToFit="1"/>
    </xf>
    <xf numFmtId="0" fontId="10" fillId="0" borderId="6" xfId="0" applyFont="1" applyFill="1" applyBorder="1" applyAlignment="1">
      <alignment horizontal="left" vertical="center" shrinkToFit="1"/>
    </xf>
    <xf numFmtId="0" fontId="10" fillId="0" borderId="13" xfId="0" applyFont="1" applyFill="1" applyBorder="1" applyAlignment="1">
      <alignment horizontal="left" vertical="center" shrinkToFit="1"/>
    </xf>
    <xf numFmtId="0" fontId="10" fillId="3" borderId="16" xfId="0" applyFont="1" applyFill="1" applyBorder="1" applyAlignment="1">
      <alignment horizontal="left" vertical="center" shrinkToFit="1"/>
    </xf>
    <xf numFmtId="0" fontId="11" fillId="0" borderId="6" xfId="0" applyFont="1" applyFill="1" applyBorder="1" applyAlignment="1">
      <alignment horizontal="left" vertical="center" shrinkToFit="1"/>
    </xf>
    <xf numFmtId="0" fontId="8" fillId="0" borderId="5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left" vertical="center" shrinkToFit="1"/>
    </xf>
    <xf numFmtId="0" fontId="11" fillId="2" borderId="1" xfId="0" applyFont="1" applyFill="1" applyBorder="1" applyAlignment="1">
      <alignment horizontal="center" vertical="center" shrinkToFit="1"/>
    </xf>
    <xf numFmtId="4" fontId="9" fillId="3" borderId="12" xfId="0" applyNumberFormat="1" applyFont="1" applyFill="1" applyBorder="1" applyAlignment="1">
      <alignment horizontal="right" vertical="center" shrinkToFit="1"/>
    </xf>
    <xf numFmtId="0" fontId="9" fillId="2" borderId="8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left" vertical="top" wrapText="1"/>
    </xf>
    <xf numFmtId="0" fontId="12" fillId="2" borderId="5" xfId="0" applyFont="1" applyFill="1" applyBorder="1" applyAlignment="1">
      <alignment horizontal="center" vertical="center" shrinkToFit="1"/>
    </xf>
    <xf numFmtId="4" fontId="9" fillId="3" borderId="17" xfId="0" applyNumberFormat="1" applyFont="1" applyFill="1" applyBorder="1" applyAlignment="1">
      <alignment horizontal="right" vertical="center" shrinkToFit="1"/>
    </xf>
    <xf numFmtId="0" fontId="8" fillId="4" borderId="5" xfId="0" applyFont="1" applyFill="1" applyBorder="1" applyAlignment="1">
      <alignment horizontal="center" vertical="center" shrinkToFit="1"/>
    </xf>
    <xf numFmtId="0" fontId="8" fillId="4" borderId="12" xfId="0" applyFont="1" applyFill="1" applyBorder="1" applyAlignment="1">
      <alignment horizontal="center" vertical="center" shrinkToFit="1"/>
    </xf>
    <xf numFmtId="4" fontId="8" fillId="5" borderId="5" xfId="0" applyNumberFormat="1" applyFont="1" applyFill="1" applyBorder="1" applyAlignment="1">
      <alignment horizontal="right" vertical="center" shrinkToFit="1"/>
    </xf>
    <xf numFmtId="4" fontId="9" fillId="5" borderId="13" xfId="0" applyNumberFormat="1" applyFont="1" applyFill="1" applyBorder="1" applyAlignment="1">
      <alignment horizontal="right" vertical="center" shrinkToFit="1"/>
    </xf>
    <xf numFmtId="0" fontId="12" fillId="3" borderId="8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left" vertical="center" shrinkToFit="1"/>
    </xf>
    <xf numFmtId="0" fontId="0" fillId="0" borderId="0" xfId="0" applyFont="1"/>
    <xf numFmtId="0" fontId="11" fillId="2" borderId="0" xfId="0" applyFont="1" applyFill="1" applyBorder="1"/>
    <xf numFmtId="0" fontId="10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4" fontId="7" fillId="0" borderId="0" xfId="0" applyNumberFormat="1" applyFont="1" applyAlignment="1">
      <alignment vertical="center" shrinkToFit="1"/>
    </xf>
    <xf numFmtId="4" fontId="0" fillId="0" borderId="0" xfId="0" applyNumberFormat="1" applyFont="1" applyAlignment="1">
      <alignment shrinkToFit="1"/>
    </xf>
    <xf numFmtId="4" fontId="0" fillId="0" borderId="0" xfId="0" applyNumberFormat="1" applyAlignment="1">
      <alignment shrinkToFit="1"/>
    </xf>
    <xf numFmtId="0" fontId="17" fillId="0" borderId="0" xfId="0" applyFont="1"/>
    <xf numFmtId="4" fontId="9" fillId="0" borderId="5" xfId="0" applyNumberFormat="1" applyFont="1" applyFill="1" applyBorder="1" applyAlignment="1">
      <alignment horizontal="right" vertical="center" shrinkToFit="1"/>
    </xf>
    <xf numFmtId="0" fontId="11" fillId="2" borderId="0" xfId="0" applyFont="1" applyFill="1" applyBorder="1" applyAlignment="1">
      <alignment vertical="center"/>
    </xf>
    <xf numFmtId="4" fontId="9" fillId="3" borderId="16" xfId="0" applyNumberFormat="1" applyFont="1" applyFill="1" applyBorder="1" applyAlignment="1">
      <alignment horizontal="right" vertical="center" shrinkToFit="1"/>
    </xf>
    <xf numFmtId="4" fontId="16" fillId="3" borderId="7" xfId="0" applyNumberFormat="1" applyFont="1" applyFill="1" applyBorder="1" applyAlignment="1">
      <alignment vertical="center" shrinkToFit="1"/>
    </xf>
    <xf numFmtId="4" fontId="9" fillId="3" borderId="8" xfId="0" applyNumberFormat="1" applyFont="1" applyFill="1" applyBorder="1" applyAlignment="1">
      <alignment vertical="center" shrinkToFit="1"/>
    </xf>
    <xf numFmtId="4" fontId="9" fillId="3" borderId="16" xfId="0" applyNumberFormat="1" applyFont="1" applyFill="1" applyBorder="1" applyAlignment="1">
      <alignment vertical="center" shrinkToFit="1"/>
    </xf>
    <xf numFmtId="4" fontId="8" fillId="0" borderId="8" xfId="0" applyNumberFormat="1" applyFont="1" applyBorder="1" applyAlignment="1">
      <alignment horizontal="right" vertical="center" shrinkToFit="1"/>
    </xf>
    <xf numFmtId="0" fontId="10" fillId="0" borderId="6" xfId="0" applyFont="1" applyBorder="1" applyAlignment="1">
      <alignment horizontal="left" vertical="center" shrinkToFit="1"/>
    </xf>
    <xf numFmtId="4" fontId="8" fillId="0" borderId="16" xfId="0" applyNumberFormat="1" applyFont="1" applyBorder="1" applyAlignment="1">
      <alignment horizontal="right" vertical="center" shrinkToFit="1"/>
    </xf>
    <xf numFmtId="4" fontId="8" fillId="0" borderId="7" xfId="0" applyNumberFormat="1" applyFont="1" applyBorder="1" applyAlignment="1">
      <alignment horizontal="right" vertical="center" shrinkToFit="1"/>
    </xf>
    <xf numFmtId="4" fontId="8" fillId="0" borderId="5" xfId="0" applyNumberFormat="1" applyFont="1" applyBorder="1" applyAlignment="1">
      <alignment horizontal="right" vertical="center" shrinkToFit="1"/>
    </xf>
    <xf numFmtId="4" fontId="9" fillId="0" borderId="8" xfId="0" applyNumberFormat="1" applyFont="1" applyBorder="1" applyAlignment="1">
      <alignment horizontal="right" vertical="center" shrinkToFit="1"/>
    </xf>
    <xf numFmtId="4" fontId="8" fillId="0" borderId="6" xfId="0" applyNumberFormat="1" applyFont="1" applyBorder="1" applyAlignment="1">
      <alignment horizontal="right" vertical="center" shrinkToFit="1"/>
    </xf>
    <xf numFmtId="4" fontId="8" fillId="0" borderId="11" xfId="0" applyNumberFormat="1" applyFont="1" applyBorder="1" applyAlignment="1">
      <alignment horizontal="right" vertical="center" shrinkToFit="1"/>
    </xf>
    <xf numFmtId="4" fontId="9" fillId="0" borderId="5" xfId="0" applyNumberFormat="1" applyFont="1" applyBorder="1" applyAlignment="1">
      <alignment horizontal="right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left" vertical="center" shrinkToFit="1"/>
    </xf>
    <xf numFmtId="4" fontId="9" fillId="0" borderId="13" xfId="0" applyNumberFormat="1" applyFont="1" applyBorder="1" applyAlignment="1">
      <alignment horizontal="right" vertical="center" shrinkToFit="1"/>
    </xf>
    <xf numFmtId="4" fontId="9" fillId="0" borderId="14" xfId="0" applyNumberFormat="1" applyFont="1" applyBorder="1" applyAlignment="1">
      <alignment horizontal="right" vertical="center" shrinkToFit="1"/>
    </xf>
    <xf numFmtId="4" fontId="9" fillId="0" borderId="12" xfId="0" applyNumberFormat="1" applyFont="1" applyBorder="1" applyAlignment="1">
      <alignment horizontal="right" vertical="center" shrinkToFit="1"/>
    </xf>
    <xf numFmtId="4" fontId="9" fillId="0" borderId="15" xfId="0" applyNumberFormat="1" applyFont="1" applyBorder="1" applyAlignment="1">
      <alignment horizontal="right" vertical="center" shrinkToFit="1"/>
    </xf>
    <xf numFmtId="3" fontId="11" fillId="2" borderId="0" xfId="0" applyNumberFormat="1" applyFont="1" applyFill="1" applyBorder="1"/>
    <xf numFmtId="3" fontId="11" fillId="2" borderId="0" xfId="0" applyNumberFormat="1" applyFont="1" applyFill="1" applyBorder="1" applyAlignment="1">
      <alignment horizontal="right"/>
    </xf>
    <xf numFmtId="3" fontId="18" fillId="2" borderId="0" xfId="0" applyNumberFormat="1" applyFont="1" applyFill="1" applyBorder="1" applyAlignment="1">
      <alignment horizontal="right"/>
    </xf>
    <xf numFmtId="0" fontId="11" fillId="2" borderId="0" xfId="0" applyFont="1" applyFill="1" applyBorder="1" applyAlignment="1">
      <alignment horizontal="right"/>
    </xf>
    <xf numFmtId="0" fontId="11" fillId="2" borderId="0" xfId="0" applyFont="1" applyFill="1" applyBorder="1" applyAlignment="1">
      <alignment vertical="center" shrinkToFit="1"/>
    </xf>
    <xf numFmtId="3" fontId="10" fillId="2" borderId="0" xfId="0" applyNumberFormat="1" applyFont="1" applyFill="1" applyBorder="1" applyAlignment="1">
      <alignment horizontal="center" vertical="center" wrapText="1"/>
    </xf>
    <xf numFmtId="3" fontId="11" fillId="2" borderId="0" xfId="0" applyNumberFormat="1" applyFont="1" applyFill="1" applyBorder="1" applyAlignment="1">
      <alignment horizontal="right" vertical="center" wrapText="1"/>
    </xf>
    <xf numFmtId="3" fontId="18" fillId="2" borderId="0" xfId="0" applyNumberFormat="1" applyFont="1" applyFill="1" applyBorder="1" applyAlignment="1">
      <alignment horizontal="right" vertical="center"/>
    </xf>
    <xf numFmtId="0" fontId="11" fillId="2" borderId="0" xfId="0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 vertical="center"/>
    </xf>
    <xf numFmtId="0" fontId="18" fillId="2" borderId="0" xfId="0" applyFont="1" applyFill="1" applyAlignment="1">
      <alignment horizontal="right"/>
    </xf>
    <xf numFmtId="0" fontId="11" fillId="0" borderId="1" xfId="0" applyFont="1" applyFill="1" applyBorder="1" applyAlignment="1">
      <alignment horizontal="center" vertical="center" wrapText="1"/>
    </xf>
    <xf numFmtId="4" fontId="8" fillId="3" borderId="10" xfId="0" applyNumberFormat="1" applyFont="1" applyFill="1" applyBorder="1" applyAlignment="1">
      <alignment horizontal="right" vertical="center" shrinkToFit="1"/>
    </xf>
    <xf numFmtId="4" fontId="9" fillId="0" borderId="10" xfId="0" applyNumberFormat="1" applyFont="1" applyFill="1" applyBorder="1" applyAlignment="1">
      <alignment horizontal="right" vertical="center" shrinkToFit="1"/>
    </xf>
    <xf numFmtId="0" fontId="9" fillId="3" borderId="12" xfId="0" applyFont="1" applyFill="1" applyBorder="1" applyAlignment="1">
      <alignment horizontal="left" vertical="center" wrapText="1"/>
    </xf>
    <xf numFmtId="4" fontId="9" fillId="0" borderId="9" xfId="0" applyNumberFormat="1" applyFont="1" applyBorder="1" applyAlignment="1">
      <alignment horizontal="right" vertical="center" shrinkToFit="1"/>
    </xf>
    <xf numFmtId="4" fontId="9" fillId="0" borderId="10" xfId="0" applyNumberFormat="1" applyFont="1" applyBorder="1" applyAlignment="1">
      <alignment horizontal="right" vertical="center" shrinkToFit="1"/>
    </xf>
    <xf numFmtId="4" fontId="8" fillId="0" borderId="10" xfId="0" applyNumberFormat="1" applyFont="1" applyBorder="1" applyAlignment="1">
      <alignment horizontal="right" vertical="center" shrinkToFit="1"/>
    </xf>
    <xf numFmtId="4" fontId="8" fillId="3" borderId="5" xfId="0" applyNumberFormat="1" applyFont="1" applyFill="1" applyBorder="1" applyAlignment="1">
      <alignment vertical="center" shrinkToFit="1"/>
    </xf>
    <xf numFmtId="4" fontId="22" fillId="2" borderId="0" xfId="0" applyNumberFormat="1" applyFont="1" applyFill="1" applyAlignment="1">
      <alignment horizontal="center" shrinkToFit="1"/>
    </xf>
    <xf numFmtId="4" fontId="22" fillId="2" borderId="0" xfId="0" applyNumberFormat="1" applyFont="1" applyFill="1" applyBorder="1" applyAlignment="1">
      <alignment horizontal="left" vertical="top" shrinkToFit="1"/>
    </xf>
    <xf numFmtId="4" fontId="23" fillId="0" borderId="0" xfId="0" applyNumberFormat="1" applyFont="1" applyBorder="1" applyAlignment="1">
      <alignment horizontal="justify" shrinkToFit="1"/>
    </xf>
    <xf numFmtId="4" fontId="23" fillId="0" borderId="0" xfId="0" applyNumberFormat="1" applyFont="1" applyBorder="1" applyAlignment="1">
      <alignment horizontal="right" shrinkToFit="1"/>
    </xf>
    <xf numFmtId="4" fontId="23" fillId="0" borderId="0" xfId="0" applyNumberFormat="1" applyFont="1" applyAlignment="1">
      <alignment horizontal="right" shrinkToFit="1"/>
    </xf>
    <xf numFmtId="4" fontId="0" fillId="0" borderId="0" xfId="0" applyNumberFormat="1" applyFont="1" applyFill="1" applyAlignment="1">
      <alignment shrinkToFit="1"/>
    </xf>
    <xf numFmtId="4" fontId="2" fillId="0" borderId="0" xfId="0" applyNumberFormat="1" applyFont="1" applyAlignment="1">
      <alignment vertical="center" shrinkToFit="1"/>
    </xf>
    <xf numFmtId="0" fontId="22" fillId="2" borderId="0" xfId="0" applyFont="1" applyFill="1" applyAlignment="1">
      <alignment horizontal="center" shrinkToFit="1"/>
    </xf>
    <xf numFmtId="0" fontId="22" fillId="2" borderId="0" xfId="0" applyFont="1" applyFill="1" applyBorder="1" applyAlignment="1">
      <alignment horizontal="left" vertical="top" wrapText="1"/>
    </xf>
    <xf numFmtId="0" fontId="23" fillId="0" borderId="0" xfId="0" applyFont="1" applyBorder="1" applyAlignment="1">
      <alignment horizontal="justify" shrinkToFit="1"/>
    </xf>
    <xf numFmtId="4" fontId="23" fillId="0" borderId="0" xfId="0" applyNumberFormat="1" applyFont="1" applyBorder="1" applyAlignment="1">
      <alignment horizontal="right"/>
    </xf>
    <xf numFmtId="4" fontId="23" fillId="0" borderId="0" xfId="0" applyNumberFormat="1" applyFont="1" applyAlignment="1">
      <alignment horizontal="right"/>
    </xf>
    <xf numFmtId="0" fontId="0" fillId="0" borderId="0" xfId="0" applyFont="1" applyFill="1"/>
    <xf numFmtId="0" fontId="2" fillId="0" borderId="0" xfId="0" applyFont="1" applyAlignment="1">
      <alignment vertical="center" shrinkToFit="1"/>
    </xf>
    <xf numFmtId="0" fontId="12" fillId="2" borderId="12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0" fillId="0" borderId="0" xfId="0" applyFill="1"/>
    <xf numFmtId="0" fontId="0" fillId="0" borderId="0" xfId="0" applyFill="1" applyBorder="1" applyAlignment="1">
      <alignment vertical="center"/>
    </xf>
    <xf numFmtId="0" fontId="2" fillId="0" borderId="0" xfId="0" applyFont="1" applyFill="1" applyBorder="1"/>
    <xf numFmtId="0" fontId="6" fillId="0" borderId="0" xfId="0" applyFont="1" applyFill="1"/>
    <xf numFmtId="0" fontId="17" fillId="0" borderId="0" xfId="0" applyFont="1" applyFill="1"/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5" fillId="0" borderId="0" xfId="0" applyFont="1" applyFill="1" applyBorder="1"/>
    <xf numFmtId="4" fontId="0" fillId="0" borderId="0" xfId="0" applyNumberFormat="1" applyFill="1" applyAlignment="1">
      <alignment shrinkToFit="1"/>
    </xf>
    <xf numFmtId="0" fontId="0" fillId="0" borderId="0" xfId="0" applyFill="1" applyAlignment="1">
      <alignment vertical="center"/>
    </xf>
    <xf numFmtId="0" fontId="12" fillId="0" borderId="6" xfId="0" applyFont="1" applyFill="1" applyBorder="1" applyAlignment="1">
      <alignment horizontal="left" vertical="center" wrapText="1" shrinkToFit="1"/>
    </xf>
    <xf numFmtId="0" fontId="12" fillId="0" borderId="0" xfId="0" applyFont="1" applyFill="1" applyBorder="1" applyAlignment="1">
      <alignment horizontal="left" vertical="center" wrapText="1" shrinkToFit="1"/>
    </xf>
    <xf numFmtId="0" fontId="12" fillId="0" borderId="19" xfId="0" applyFont="1" applyFill="1" applyBorder="1" applyAlignment="1">
      <alignment horizontal="left" vertical="center" wrapText="1" shrinkToFit="1"/>
    </xf>
    <xf numFmtId="0" fontId="12" fillId="0" borderId="13" xfId="0" applyFont="1" applyFill="1" applyBorder="1" applyAlignment="1">
      <alignment horizontal="left" vertical="center" wrapText="1" shrinkToFit="1"/>
    </xf>
    <xf numFmtId="0" fontId="12" fillId="0" borderId="22" xfId="0" applyFont="1" applyFill="1" applyBorder="1" applyAlignment="1">
      <alignment horizontal="left" vertical="center" wrapText="1" shrinkToFit="1"/>
    </xf>
    <xf numFmtId="0" fontId="12" fillId="0" borderId="20" xfId="0" applyFont="1" applyFill="1" applyBorder="1" applyAlignment="1">
      <alignment horizontal="left" vertical="center" wrapText="1" shrinkToFit="1"/>
    </xf>
    <xf numFmtId="0" fontId="9" fillId="3" borderId="8" xfId="0" applyFont="1" applyFill="1" applyBorder="1" applyAlignment="1">
      <alignment horizontal="left" vertical="top" wrapText="1"/>
    </xf>
    <xf numFmtId="0" fontId="9" fillId="3" borderId="5" xfId="0" applyFont="1" applyFill="1" applyBorder="1" applyAlignment="1">
      <alignment horizontal="left" vertical="top" wrapText="1"/>
    </xf>
    <xf numFmtId="0" fontId="9" fillId="3" borderId="12" xfId="0" applyFont="1" applyFill="1" applyBorder="1" applyAlignment="1">
      <alignment horizontal="left" vertical="top" wrapText="1"/>
    </xf>
    <xf numFmtId="0" fontId="9" fillId="2" borderId="8" xfId="0" applyFont="1" applyFill="1" applyBorder="1" applyAlignment="1">
      <alignment horizontal="left" vertical="top" wrapText="1"/>
    </xf>
    <xf numFmtId="0" fontId="9" fillId="2" borderId="5" xfId="0" applyFont="1" applyFill="1" applyBorder="1" applyAlignment="1">
      <alignment horizontal="left" vertical="top" wrapText="1"/>
    </xf>
    <xf numFmtId="0" fontId="9" fillId="2" borderId="12" xfId="0" applyFont="1" applyFill="1" applyBorder="1" applyAlignment="1">
      <alignment horizontal="left" vertical="top" wrapText="1"/>
    </xf>
    <xf numFmtId="0" fontId="8" fillId="4" borderId="8" xfId="0" applyFont="1" applyFill="1" applyBorder="1" applyAlignment="1">
      <alignment horizontal="left" vertical="top" wrapText="1"/>
    </xf>
    <xf numFmtId="0" fontId="8" fillId="4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left" vertical="top" wrapText="1"/>
    </xf>
    <xf numFmtId="0" fontId="12" fillId="0" borderId="16" xfId="0" applyFont="1" applyFill="1" applyBorder="1" applyAlignment="1">
      <alignment horizontal="left" vertical="center" wrapText="1" shrinkToFit="1"/>
    </xf>
    <xf numFmtId="0" fontId="12" fillId="0" borderId="27" xfId="0" applyFont="1" applyFill="1" applyBorder="1" applyAlignment="1">
      <alignment horizontal="left" vertical="center" wrapText="1" shrinkToFit="1"/>
    </xf>
    <xf numFmtId="0" fontId="12" fillId="0" borderId="18" xfId="0" applyFont="1" applyFill="1" applyBorder="1" applyAlignment="1">
      <alignment horizontal="left" vertical="center" wrapText="1" shrinkToFit="1"/>
    </xf>
    <xf numFmtId="0" fontId="9" fillId="4" borderId="8" xfId="0" applyFont="1" applyFill="1" applyBorder="1" applyAlignment="1">
      <alignment horizontal="left" vertical="top" wrapText="1"/>
    </xf>
    <xf numFmtId="0" fontId="9" fillId="4" borderId="5" xfId="0" applyFont="1" applyFill="1" applyBorder="1" applyAlignment="1">
      <alignment horizontal="left" vertical="top" wrapText="1"/>
    </xf>
    <xf numFmtId="0" fontId="9" fillId="4" borderId="12" xfId="0" applyFont="1" applyFill="1" applyBorder="1" applyAlignment="1">
      <alignment horizontal="left" vertical="top" wrapText="1"/>
    </xf>
    <xf numFmtId="0" fontId="12" fillId="0" borderId="13" xfId="0" applyFont="1" applyFill="1" applyBorder="1" applyAlignment="1">
      <alignment horizontal="left" vertical="center" shrinkToFit="1"/>
    </xf>
    <xf numFmtId="0" fontId="12" fillId="0" borderId="22" xfId="0" applyFont="1" applyFill="1" applyBorder="1" applyAlignment="1">
      <alignment horizontal="left" vertical="center" shrinkToFit="1"/>
    </xf>
    <xf numFmtId="0" fontId="12" fillId="0" borderId="20" xfId="0" applyFont="1" applyFill="1" applyBorder="1" applyAlignment="1">
      <alignment horizontal="left" vertical="center" shrinkToFit="1"/>
    </xf>
    <xf numFmtId="0" fontId="20" fillId="0" borderId="8" xfId="0" applyFont="1" applyFill="1" applyBorder="1" applyAlignment="1">
      <alignment horizontal="center" vertical="center" wrapText="1" shrinkToFit="1"/>
    </xf>
    <xf numFmtId="0" fontId="20" fillId="0" borderId="12" xfId="0" applyFont="1" applyFill="1" applyBorder="1" applyAlignment="1">
      <alignment horizontal="center" vertical="center" wrapText="1" shrinkToFi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12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justify" vertical="center"/>
    </xf>
    <xf numFmtId="0" fontId="10" fillId="5" borderId="23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17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45" shrinkToFit="1"/>
    </xf>
    <xf numFmtId="0" fontId="14" fillId="2" borderId="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shrinkToFit="1"/>
    </xf>
    <xf numFmtId="0" fontId="10" fillId="0" borderId="28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justify" vertical="center" shrinkToFit="1"/>
    </xf>
    <xf numFmtId="0" fontId="10" fillId="2" borderId="5" xfId="0" applyFont="1" applyFill="1" applyBorder="1" applyAlignment="1">
      <alignment horizontal="justify" vertical="center" shrinkToFit="1"/>
    </xf>
    <xf numFmtId="0" fontId="10" fillId="2" borderId="12" xfId="0" applyFont="1" applyFill="1" applyBorder="1" applyAlignment="1">
      <alignment horizontal="justify" vertical="center" shrinkToFit="1"/>
    </xf>
    <xf numFmtId="0" fontId="9" fillId="3" borderId="8" xfId="0" applyFont="1" applyFill="1" applyBorder="1" applyAlignment="1">
      <alignment horizontal="center" vertical="top" wrapText="1"/>
    </xf>
    <xf numFmtId="0" fontId="9" fillId="3" borderId="5" xfId="0" applyFont="1" applyFill="1" applyBorder="1" applyAlignment="1">
      <alignment horizontal="center" vertical="top" wrapText="1"/>
    </xf>
    <xf numFmtId="0" fontId="9" fillId="3" borderId="12" xfId="0" applyFont="1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left" vertical="top" wrapText="1"/>
    </xf>
    <xf numFmtId="0" fontId="8" fillId="0" borderId="5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15" fillId="0" borderId="8" xfId="0" applyFont="1" applyFill="1" applyBorder="1" applyAlignment="1">
      <alignment horizontal="left" vertical="top" wrapText="1"/>
    </xf>
    <xf numFmtId="0" fontId="15" fillId="0" borderId="5" xfId="0" applyFont="1" applyFill="1" applyBorder="1" applyAlignment="1">
      <alignment horizontal="left" vertical="top" wrapText="1"/>
    </xf>
    <xf numFmtId="0" fontId="15" fillId="0" borderId="12" xfId="0" applyFont="1" applyFill="1" applyBorder="1" applyAlignment="1">
      <alignment horizontal="left" vertical="top" wrapText="1"/>
    </xf>
    <xf numFmtId="0" fontId="15" fillId="4" borderId="8" xfId="0" applyFont="1" applyFill="1" applyBorder="1" applyAlignment="1">
      <alignment horizontal="left" vertical="top" wrapText="1"/>
    </xf>
    <xf numFmtId="0" fontId="15" fillId="4" borderId="5" xfId="0" applyFont="1" applyFill="1" applyBorder="1" applyAlignment="1">
      <alignment horizontal="left" vertical="top" wrapText="1"/>
    </xf>
    <xf numFmtId="0" fontId="15" fillId="4" borderId="12" xfId="0" applyFont="1" applyFill="1" applyBorder="1" applyAlignment="1">
      <alignment horizontal="left" vertical="top" wrapText="1"/>
    </xf>
    <xf numFmtId="0" fontId="12" fillId="0" borderId="6" xfId="0" applyFont="1" applyFill="1" applyBorder="1" applyAlignment="1">
      <alignment horizontal="left" vertical="center" shrinkToFit="1"/>
    </xf>
    <xf numFmtId="0" fontId="12" fillId="0" borderId="0" xfId="0" applyFont="1" applyFill="1" applyBorder="1" applyAlignment="1">
      <alignment horizontal="left" vertical="center" shrinkToFit="1"/>
    </xf>
    <xf numFmtId="0" fontId="12" fillId="0" borderId="19" xfId="0" applyFont="1" applyFill="1" applyBorder="1" applyAlignment="1">
      <alignment horizontal="left" vertical="center" shrinkToFit="1"/>
    </xf>
    <xf numFmtId="0" fontId="24" fillId="4" borderId="8" xfId="0" applyFont="1" applyFill="1" applyBorder="1" applyAlignment="1">
      <alignment horizontal="left" vertical="top" wrapText="1"/>
    </xf>
    <xf numFmtId="0" fontId="24" fillId="4" borderId="5" xfId="0" applyFont="1" applyFill="1" applyBorder="1" applyAlignment="1">
      <alignment horizontal="left" vertical="top" wrapText="1"/>
    </xf>
    <xf numFmtId="0" fontId="24" fillId="4" borderId="12" xfId="0" applyFont="1" applyFill="1" applyBorder="1" applyAlignment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660066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A1-4719-B7AD-50893AB0C65B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A1-4719-B7AD-50893AB0C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71664048"/>
        <c:axId val="171664440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A1-4719-B7AD-50893AB0C65B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FCA1-4719-B7AD-50893AB0C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665224"/>
        <c:axId val="223961656"/>
      </c:lineChart>
      <c:catAx>
        <c:axId val="1716640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171664440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7166444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171664048"/>
        <c:crosses val="autoZero"/>
        <c:crossBetween val="between"/>
      </c:valAx>
      <c:catAx>
        <c:axId val="171665224"/>
        <c:scaling>
          <c:orientation val="minMax"/>
        </c:scaling>
        <c:delete val="1"/>
        <c:axPos val="b"/>
        <c:majorTickMark val="out"/>
        <c:minorTickMark val="none"/>
        <c:tickLblPos val="nextTo"/>
        <c:crossAx val="223961656"/>
        <c:crosses val="autoZero"/>
        <c:auto val="0"/>
        <c:lblAlgn val="ctr"/>
        <c:lblOffset val="100"/>
        <c:noMultiLvlLbl val="0"/>
      </c:catAx>
      <c:valAx>
        <c:axId val="2239616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7166522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89-42CD-8187-D21B4F4E5F4A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89-42CD-8187-D21B4F4E5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497472"/>
        <c:axId val="224497864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89-42CD-8187-D21B4F4E5F4A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9989-42CD-8187-D21B4F4E5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493160"/>
        <c:axId val="224494728"/>
      </c:lineChart>
      <c:catAx>
        <c:axId val="2244974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7864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449786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7472"/>
        <c:crosses val="autoZero"/>
        <c:crossBetween val="between"/>
      </c:valAx>
      <c:catAx>
        <c:axId val="224493160"/>
        <c:scaling>
          <c:orientation val="minMax"/>
        </c:scaling>
        <c:delete val="1"/>
        <c:axPos val="b"/>
        <c:majorTickMark val="out"/>
        <c:minorTickMark val="none"/>
        <c:tickLblPos val="nextTo"/>
        <c:crossAx val="224494728"/>
        <c:crosses val="autoZero"/>
        <c:auto val="0"/>
        <c:lblAlgn val="ctr"/>
        <c:lblOffset val="100"/>
        <c:noMultiLvlLbl val="0"/>
      </c:catAx>
      <c:valAx>
        <c:axId val="22449472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449316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7F6-49AB-B0EF-0ADD48323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495904"/>
        <c:axId val="224495120"/>
      </c:barChart>
      <c:catAx>
        <c:axId val="2244959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5120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449512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590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1CC8-4F2A-9163-BA9E7C5C30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493552"/>
        <c:axId val="224496296"/>
      </c:barChart>
      <c:catAx>
        <c:axId val="2244935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6296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449629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355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76-4818-91DC-F13DE92D5685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76-4818-91DC-F13DE92D5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637976"/>
        <c:axId val="224638760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76-4818-91DC-F13DE92D5685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1276-4818-91DC-F13DE92D5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639152"/>
        <c:axId val="224638368"/>
      </c:lineChart>
      <c:catAx>
        <c:axId val="2246379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638760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463876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637976"/>
        <c:crosses val="autoZero"/>
        <c:crossBetween val="between"/>
      </c:valAx>
      <c:catAx>
        <c:axId val="224639152"/>
        <c:scaling>
          <c:orientation val="minMax"/>
        </c:scaling>
        <c:delete val="1"/>
        <c:axPos val="b"/>
        <c:majorTickMark val="out"/>
        <c:minorTickMark val="none"/>
        <c:tickLblPos val="nextTo"/>
        <c:crossAx val="224638368"/>
        <c:crosses val="autoZero"/>
        <c:auto val="0"/>
        <c:lblAlgn val="ctr"/>
        <c:lblOffset val="100"/>
        <c:noMultiLvlLbl val="0"/>
      </c:catAx>
      <c:valAx>
        <c:axId val="2246383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463915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C97-4FCD-AEEC-8C0907919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634840"/>
        <c:axId val="224636800"/>
      </c:barChart>
      <c:catAx>
        <c:axId val="2246348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636800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463680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63484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226-4F48-9F30-7671BBBE2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633272"/>
        <c:axId val="224635232"/>
      </c:barChart>
      <c:catAx>
        <c:axId val="2246332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63523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463523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63327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5-4588-8DE7-8C6767B442DE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05-4588-8DE7-8C6767B44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636016"/>
        <c:axId val="224636408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05-4588-8DE7-8C6767B442DE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3205-4588-8DE7-8C6767B44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633664"/>
        <c:axId val="224639544"/>
      </c:lineChart>
      <c:catAx>
        <c:axId val="22463601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63640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463640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636016"/>
        <c:crosses val="autoZero"/>
        <c:crossBetween val="between"/>
      </c:valAx>
      <c:catAx>
        <c:axId val="224633664"/>
        <c:scaling>
          <c:orientation val="minMax"/>
        </c:scaling>
        <c:delete val="1"/>
        <c:axPos val="b"/>
        <c:majorTickMark val="out"/>
        <c:minorTickMark val="none"/>
        <c:tickLblPos val="nextTo"/>
        <c:crossAx val="224639544"/>
        <c:crosses val="autoZero"/>
        <c:auto val="0"/>
        <c:lblAlgn val="ctr"/>
        <c:lblOffset val="100"/>
        <c:noMultiLvlLbl val="0"/>
      </c:catAx>
      <c:valAx>
        <c:axId val="22463954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463366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38D-4930-B0F1-E84EF046DC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634056"/>
        <c:axId val="224634448"/>
      </c:barChart>
      <c:catAx>
        <c:axId val="2246340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63444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463444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63405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1040-4CB1-81F0-1A11A6EA0D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803656"/>
        <c:axId val="224804048"/>
      </c:barChart>
      <c:catAx>
        <c:axId val="2248036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8040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480404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80365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07-4E88-AD94-9299FE53F81D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07-4E88-AD94-9299FE53F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800912"/>
        <c:axId val="224802088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07-4E88-AD94-9299FE53F81D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7307-4E88-AD94-9299FE53F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801304"/>
        <c:axId val="224804440"/>
      </c:lineChart>
      <c:catAx>
        <c:axId val="2248009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802088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480208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800912"/>
        <c:crosses val="autoZero"/>
        <c:crossBetween val="between"/>
      </c:valAx>
      <c:catAx>
        <c:axId val="224801304"/>
        <c:scaling>
          <c:orientation val="minMax"/>
        </c:scaling>
        <c:delete val="1"/>
        <c:axPos val="b"/>
        <c:majorTickMark val="out"/>
        <c:minorTickMark val="none"/>
        <c:tickLblPos val="nextTo"/>
        <c:crossAx val="224804440"/>
        <c:crosses val="autoZero"/>
        <c:auto val="0"/>
        <c:lblAlgn val="ctr"/>
        <c:lblOffset val="100"/>
        <c:noMultiLvlLbl val="0"/>
      </c:catAx>
      <c:valAx>
        <c:axId val="22480444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480130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26E-4626-A4F2-03BEFE792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3955776"/>
        <c:axId val="223958520"/>
      </c:barChart>
      <c:catAx>
        <c:axId val="2239557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58520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395852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5577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DD2-4F03-9ED0-92CE1735A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802872"/>
        <c:axId val="224803264"/>
      </c:barChart>
      <c:catAx>
        <c:axId val="2248028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803264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480326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80287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A55-45F7-B405-ACF30F7EEC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024720"/>
        <c:axId val="225024328"/>
      </c:barChart>
      <c:catAx>
        <c:axId val="2250247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02432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502432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02472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32-467D-9B35-761026D0AF03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32-467D-9B35-761026D0A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023152"/>
        <c:axId val="225022760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32-467D-9B35-761026D0AF03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0432-467D-9B35-761026D0A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025112"/>
        <c:axId val="225025504"/>
      </c:lineChart>
      <c:catAx>
        <c:axId val="225023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022760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502276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023152"/>
        <c:crosses val="autoZero"/>
        <c:crossBetween val="between"/>
      </c:valAx>
      <c:catAx>
        <c:axId val="225025112"/>
        <c:scaling>
          <c:orientation val="minMax"/>
        </c:scaling>
        <c:delete val="1"/>
        <c:axPos val="b"/>
        <c:majorTickMark val="out"/>
        <c:minorTickMark val="none"/>
        <c:tickLblPos val="nextTo"/>
        <c:crossAx val="225025504"/>
        <c:crosses val="autoZero"/>
        <c:auto val="0"/>
        <c:lblAlgn val="ctr"/>
        <c:lblOffset val="100"/>
        <c:noMultiLvlLbl val="0"/>
      </c:catAx>
      <c:valAx>
        <c:axId val="22502550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502511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5B1-4AAA-A42B-DC7E2B6A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022368"/>
        <c:axId val="225237912"/>
      </c:barChart>
      <c:catAx>
        <c:axId val="2250223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7912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523791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02236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290-4484-8429-1350A33EB8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236736"/>
        <c:axId val="225233208"/>
      </c:barChart>
      <c:catAx>
        <c:axId val="2252367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320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523320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673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AF-4AC3-8E81-35A2E2DB55B1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AF-4AC3-8E81-35A2E2DB5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234776"/>
        <c:axId val="225235560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AF-4AC3-8E81-35A2E2DB55B1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03AF-4AC3-8E81-35A2E2DB5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232816"/>
        <c:axId val="225230856"/>
      </c:lineChart>
      <c:catAx>
        <c:axId val="2252347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5560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523556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4776"/>
        <c:crosses val="autoZero"/>
        <c:crossBetween val="between"/>
      </c:valAx>
      <c:catAx>
        <c:axId val="225232816"/>
        <c:scaling>
          <c:orientation val="minMax"/>
        </c:scaling>
        <c:delete val="1"/>
        <c:axPos val="b"/>
        <c:majorTickMark val="out"/>
        <c:minorTickMark val="none"/>
        <c:tickLblPos val="nextTo"/>
        <c:crossAx val="225230856"/>
        <c:crosses val="autoZero"/>
        <c:auto val="0"/>
        <c:lblAlgn val="ctr"/>
        <c:lblOffset val="100"/>
        <c:noMultiLvlLbl val="0"/>
      </c:catAx>
      <c:valAx>
        <c:axId val="2252308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523281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A50-45FD-A98C-4AC67E29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237128"/>
        <c:axId val="225235952"/>
      </c:barChart>
      <c:catAx>
        <c:axId val="2252371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5952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523595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712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FDF-4AF7-B665-075D7A40FF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236344"/>
        <c:axId val="225233600"/>
      </c:barChart>
      <c:catAx>
        <c:axId val="2252363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3600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523360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634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34-4BAE-AF21-6B86431D4E46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34-4BAE-AF21-6B86431D4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233992"/>
        <c:axId val="225234384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34-4BAE-AF21-6B86431D4E46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A634-4BAE-AF21-6B86431D4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231640"/>
        <c:axId val="225232424"/>
      </c:lineChart>
      <c:catAx>
        <c:axId val="2252339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4384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523438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233992"/>
        <c:crosses val="autoZero"/>
        <c:crossBetween val="between"/>
      </c:valAx>
      <c:catAx>
        <c:axId val="225231640"/>
        <c:scaling>
          <c:orientation val="minMax"/>
        </c:scaling>
        <c:delete val="1"/>
        <c:axPos val="b"/>
        <c:majorTickMark val="out"/>
        <c:minorTickMark val="none"/>
        <c:tickLblPos val="nextTo"/>
        <c:crossAx val="225232424"/>
        <c:crosses val="autoZero"/>
        <c:auto val="0"/>
        <c:lblAlgn val="ctr"/>
        <c:lblOffset val="100"/>
        <c:noMultiLvlLbl val="0"/>
      </c:catAx>
      <c:valAx>
        <c:axId val="22523242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523164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7FA-4B81-AECE-4096B91C1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642728"/>
        <c:axId val="225639984"/>
      </c:barChart>
      <c:catAx>
        <c:axId val="2256427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39984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563998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4272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CC7-43D7-BE64-033EC22FA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3955384"/>
        <c:axId val="223960480"/>
      </c:barChart>
      <c:catAx>
        <c:axId val="2239553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604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396048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5538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D96-470A-A137-6C8FB34CC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640376"/>
        <c:axId val="225641552"/>
      </c:barChart>
      <c:catAx>
        <c:axId val="2256403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4155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564155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4037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22-4E1B-91A9-B05700431079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22-4E1B-91A9-B05700431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638024"/>
        <c:axId val="225643512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22-4E1B-91A9-B05700431079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6B22-4E1B-91A9-B05700431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636848"/>
        <c:axId val="225641160"/>
      </c:lineChart>
      <c:catAx>
        <c:axId val="22563802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4351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564351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38024"/>
        <c:crosses val="autoZero"/>
        <c:crossBetween val="between"/>
      </c:valAx>
      <c:catAx>
        <c:axId val="225636848"/>
        <c:scaling>
          <c:orientation val="minMax"/>
        </c:scaling>
        <c:delete val="1"/>
        <c:axPos val="b"/>
        <c:majorTickMark val="out"/>
        <c:minorTickMark val="none"/>
        <c:tickLblPos val="nextTo"/>
        <c:crossAx val="225641160"/>
        <c:crosses val="autoZero"/>
        <c:auto val="0"/>
        <c:lblAlgn val="ctr"/>
        <c:lblOffset val="100"/>
        <c:noMultiLvlLbl val="0"/>
      </c:catAx>
      <c:valAx>
        <c:axId val="2256411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563684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70B-4FF2-9BF0-C4AEDD60F7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639592"/>
        <c:axId val="225641944"/>
      </c:barChart>
      <c:catAx>
        <c:axId val="2256395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41944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564194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3959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90D-45F1-8361-C8BFF44DB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638808"/>
        <c:axId val="225642336"/>
      </c:barChart>
      <c:catAx>
        <c:axId val="22563880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423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564233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3880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56-4650-8200-E52C6F7308B1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56-4650-8200-E52C6F730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637632"/>
        <c:axId val="225639200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56-4650-8200-E52C6F7308B1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F056-4650-8200-E52C6F730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953608"/>
        <c:axId val="225947728"/>
      </c:lineChart>
      <c:catAx>
        <c:axId val="2256376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39200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563920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637632"/>
        <c:crosses val="autoZero"/>
        <c:crossBetween val="between"/>
      </c:valAx>
      <c:catAx>
        <c:axId val="225953608"/>
        <c:scaling>
          <c:orientation val="minMax"/>
        </c:scaling>
        <c:delete val="1"/>
        <c:axPos val="b"/>
        <c:majorTickMark val="out"/>
        <c:minorTickMark val="none"/>
        <c:tickLblPos val="nextTo"/>
        <c:crossAx val="225947728"/>
        <c:crosses val="autoZero"/>
        <c:auto val="0"/>
        <c:lblAlgn val="ctr"/>
        <c:lblOffset val="100"/>
        <c:noMultiLvlLbl val="0"/>
      </c:catAx>
      <c:valAx>
        <c:axId val="22594772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595360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8E8-4EDF-8E7E-EE44339CB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948904"/>
        <c:axId val="225954784"/>
      </c:barChart>
      <c:catAx>
        <c:axId val="2259489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954784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595478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94890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003-4BD3-B6F1-7CEADC700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948120"/>
        <c:axId val="225954000"/>
      </c:barChart>
      <c:catAx>
        <c:axId val="2259481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954000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595400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94812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F6-4D98-AC1D-387DD4D66121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F6-4D98-AC1D-387DD4D66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950080"/>
        <c:axId val="225954392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'[1]2000DOCH.UW.'!#REF!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F6-4D98-AC1D-387DD4D66121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80F6-4D98-AC1D-387DD4D66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951256"/>
        <c:axId val="225951648"/>
      </c:lineChart>
      <c:catAx>
        <c:axId val="2259500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95439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595439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950080"/>
        <c:crosses val="autoZero"/>
        <c:crossBetween val="between"/>
      </c:valAx>
      <c:catAx>
        <c:axId val="225951256"/>
        <c:scaling>
          <c:orientation val="minMax"/>
        </c:scaling>
        <c:delete val="1"/>
        <c:axPos val="b"/>
        <c:majorTickMark val="out"/>
        <c:minorTickMark val="none"/>
        <c:tickLblPos val="nextTo"/>
        <c:crossAx val="225951648"/>
        <c:crosses val="autoZero"/>
        <c:auto val="0"/>
        <c:lblAlgn val="ctr"/>
        <c:lblOffset val="100"/>
        <c:noMultiLvlLbl val="0"/>
      </c:catAx>
      <c:valAx>
        <c:axId val="2259516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595125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45-4CB4-A18E-04300D264D5B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45-4CB4-A18E-04300D264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949296"/>
        <c:axId val="225955176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45-4CB4-A18E-04300D264D5B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6D45-4CB4-A18E-04300D264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949688"/>
        <c:axId val="225948512"/>
      </c:lineChart>
      <c:catAx>
        <c:axId val="2259492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955176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595517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949296"/>
        <c:crosses val="autoZero"/>
        <c:crossBetween val="between"/>
      </c:valAx>
      <c:catAx>
        <c:axId val="225949688"/>
        <c:scaling>
          <c:orientation val="minMax"/>
        </c:scaling>
        <c:delete val="1"/>
        <c:axPos val="b"/>
        <c:majorTickMark val="out"/>
        <c:minorTickMark val="none"/>
        <c:tickLblPos val="nextTo"/>
        <c:crossAx val="225948512"/>
        <c:crosses val="autoZero"/>
        <c:auto val="0"/>
        <c:lblAlgn val="ctr"/>
        <c:lblOffset val="100"/>
        <c:noMultiLvlLbl val="0"/>
      </c:catAx>
      <c:valAx>
        <c:axId val="2259485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594968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BD5-49DF-ABC6-F24A37557C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5952432"/>
        <c:axId val="226232592"/>
      </c:barChart>
      <c:catAx>
        <c:axId val="2259524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259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623259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595243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EE-4BB9-8C94-A4D0D92D1D5E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EE-4BB9-8C94-A4D0D92D1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3956168"/>
        <c:axId val="223957344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E-4BB9-8C94-A4D0D92D1D5E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C8EE-4BB9-8C94-A4D0D92D1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3959696"/>
        <c:axId val="223961264"/>
      </c:lineChart>
      <c:catAx>
        <c:axId val="2239561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57344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395734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56168"/>
        <c:crosses val="autoZero"/>
        <c:crossBetween val="between"/>
      </c:valAx>
      <c:catAx>
        <c:axId val="223959696"/>
        <c:scaling>
          <c:orientation val="minMax"/>
        </c:scaling>
        <c:delete val="1"/>
        <c:axPos val="b"/>
        <c:majorTickMark val="out"/>
        <c:minorTickMark val="none"/>
        <c:tickLblPos val="nextTo"/>
        <c:crossAx val="223961264"/>
        <c:crosses val="autoZero"/>
        <c:auto val="0"/>
        <c:lblAlgn val="ctr"/>
        <c:lblOffset val="100"/>
        <c:noMultiLvlLbl val="0"/>
      </c:catAx>
      <c:valAx>
        <c:axId val="22396126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395969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9FF-4E27-9036-5806E164D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32984"/>
        <c:axId val="226229456"/>
      </c:barChart>
      <c:catAx>
        <c:axId val="2262329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294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622945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298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A1-4B70-A0A2-EEDEDE4BD3F5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A1-4B70-A0A2-EEDEDE4BD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32200"/>
        <c:axId val="226229064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A1-4B70-A0A2-EEDEDE4BD3F5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ADA1-4B70-A0A2-EEDEDE4BD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229848"/>
        <c:axId val="226230240"/>
      </c:lineChart>
      <c:catAx>
        <c:axId val="2262322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29064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622906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2200"/>
        <c:crosses val="autoZero"/>
        <c:crossBetween val="between"/>
      </c:valAx>
      <c:catAx>
        <c:axId val="226229848"/>
        <c:scaling>
          <c:orientation val="minMax"/>
        </c:scaling>
        <c:delete val="1"/>
        <c:axPos val="b"/>
        <c:majorTickMark val="out"/>
        <c:minorTickMark val="none"/>
        <c:tickLblPos val="nextTo"/>
        <c:crossAx val="226230240"/>
        <c:crosses val="autoZero"/>
        <c:auto val="0"/>
        <c:lblAlgn val="ctr"/>
        <c:lblOffset val="100"/>
        <c:noMultiLvlLbl val="0"/>
      </c:catAx>
      <c:valAx>
        <c:axId val="22623024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622984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774-426D-9586-D0C91342D6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37688"/>
        <c:axId val="226231416"/>
      </c:barChart>
      <c:catAx>
        <c:axId val="22623768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1416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623141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768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DCC-40AE-BA7E-13977E648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38080"/>
        <c:axId val="226227496"/>
      </c:barChart>
      <c:catAx>
        <c:axId val="2262380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27496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622749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808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6E-4744-A6F6-2154944BA293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6E-4744-A6F6-2154944BA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27104"/>
        <c:axId val="226227888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6E-4744-A6F6-2154944BA293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4A6E-4744-A6F6-2154944BA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234552"/>
        <c:axId val="226231024"/>
      </c:lineChart>
      <c:catAx>
        <c:axId val="2262271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2788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622788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27104"/>
        <c:crosses val="autoZero"/>
        <c:crossBetween val="between"/>
      </c:valAx>
      <c:catAx>
        <c:axId val="226234552"/>
        <c:scaling>
          <c:orientation val="minMax"/>
        </c:scaling>
        <c:delete val="1"/>
        <c:axPos val="b"/>
        <c:majorTickMark val="out"/>
        <c:minorTickMark val="none"/>
        <c:tickLblPos val="nextTo"/>
        <c:crossAx val="226231024"/>
        <c:crosses val="autoZero"/>
        <c:auto val="0"/>
        <c:lblAlgn val="ctr"/>
        <c:lblOffset val="100"/>
        <c:noMultiLvlLbl val="0"/>
      </c:catAx>
      <c:valAx>
        <c:axId val="22623102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623455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E60-4DB3-97F1-E06B58D2FD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33768"/>
        <c:axId val="226231808"/>
      </c:barChart>
      <c:catAx>
        <c:axId val="2262337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180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623180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376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FC13-4FD0-A5DC-6610D12E8E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34944"/>
        <c:axId val="226235336"/>
      </c:barChart>
      <c:catAx>
        <c:axId val="2262349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53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623533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494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B8-4ACD-A70F-4A619BF1D394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B8-4ACD-A70F-4A619BF1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36120"/>
        <c:axId val="226238472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B8-4ACD-A70F-4A619BF1D394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98B8-4ACD-A70F-4A619BF1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226320"/>
        <c:axId val="226236512"/>
      </c:lineChart>
      <c:catAx>
        <c:axId val="2262361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8472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623847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6120"/>
        <c:crosses val="autoZero"/>
        <c:crossBetween val="between"/>
      </c:valAx>
      <c:catAx>
        <c:axId val="226226320"/>
        <c:scaling>
          <c:orientation val="minMax"/>
        </c:scaling>
        <c:delete val="1"/>
        <c:axPos val="b"/>
        <c:majorTickMark val="out"/>
        <c:minorTickMark val="none"/>
        <c:tickLblPos val="nextTo"/>
        <c:crossAx val="226236512"/>
        <c:crosses val="autoZero"/>
        <c:auto val="0"/>
        <c:lblAlgn val="ctr"/>
        <c:lblOffset val="100"/>
        <c:noMultiLvlLbl val="0"/>
      </c:catAx>
      <c:valAx>
        <c:axId val="2262365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622632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EFE-44C5-B64B-2D36CAB15A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38864"/>
        <c:axId val="226242000"/>
      </c:barChart>
      <c:catAx>
        <c:axId val="22623886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42000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624200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3886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27A-4006-B55C-FE9BF027C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40040"/>
        <c:axId val="226240432"/>
      </c:barChart>
      <c:catAx>
        <c:axId val="2262400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4043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624043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4004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95A-4C46-9C0A-F61EDF48A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3956560"/>
        <c:axId val="223957736"/>
      </c:barChart>
      <c:catAx>
        <c:axId val="2239565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57736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395773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5656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1A-4EDF-AF8F-87143B70D912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1A-4EDF-AF8F-87143B70D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6240824"/>
        <c:axId val="226241216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1A-4EDF-AF8F-87143B70D912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E31A-4EDF-AF8F-87143B70D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239648"/>
        <c:axId val="227109096"/>
      </c:lineChart>
      <c:catAx>
        <c:axId val="22624082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41216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624121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6240824"/>
        <c:crosses val="autoZero"/>
        <c:crossBetween val="between"/>
      </c:valAx>
      <c:catAx>
        <c:axId val="226239648"/>
        <c:scaling>
          <c:orientation val="minMax"/>
        </c:scaling>
        <c:delete val="1"/>
        <c:axPos val="b"/>
        <c:majorTickMark val="out"/>
        <c:minorTickMark val="none"/>
        <c:tickLblPos val="nextTo"/>
        <c:crossAx val="227109096"/>
        <c:crosses val="autoZero"/>
        <c:auto val="0"/>
        <c:lblAlgn val="ctr"/>
        <c:lblOffset val="100"/>
        <c:noMultiLvlLbl val="0"/>
      </c:catAx>
      <c:valAx>
        <c:axId val="22710909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623964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CE7-4CDB-A37C-3474A1B25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108312"/>
        <c:axId val="227107136"/>
      </c:barChart>
      <c:catAx>
        <c:axId val="2271083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7136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710713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831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7E29-42EF-94DD-DFECBE592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108704"/>
        <c:axId val="227109880"/>
      </c:barChart>
      <c:catAx>
        <c:axId val="2271087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9880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710988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870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57-4576-BF48-F1AD313B4D8B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57-4576-BF48-F1AD313B4D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107528"/>
        <c:axId val="227106744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57-4576-BF48-F1AD313B4D8B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5057-4576-BF48-F1AD313B4D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099688"/>
        <c:axId val="227094592"/>
      </c:lineChart>
      <c:catAx>
        <c:axId val="2271075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6744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710674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7528"/>
        <c:crosses val="autoZero"/>
        <c:crossBetween val="between"/>
      </c:valAx>
      <c:catAx>
        <c:axId val="227099688"/>
        <c:scaling>
          <c:orientation val="minMax"/>
        </c:scaling>
        <c:delete val="1"/>
        <c:axPos val="b"/>
        <c:majorTickMark val="out"/>
        <c:minorTickMark val="none"/>
        <c:tickLblPos val="nextTo"/>
        <c:crossAx val="227094592"/>
        <c:crosses val="autoZero"/>
        <c:auto val="0"/>
        <c:lblAlgn val="ctr"/>
        <c:lblOffset val="100"/>
        <c:noMultiLvlLbl val="0"/>
      </c:catAx>
      <c:valAx>
        <c:axId val="2270945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709968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7A8-41EA-B74B-D1B2E3C26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100080"/>
        <c:axId val="227105176"/>
      </c:barChart>
      <c:catAx>
        <c:axId val="2271000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5176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710517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008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73DE-40F3-952C-340A0DF06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104784"/>
        <c:axId val="227105568"/>
      </c:barChart>
      <c:catAx>
        <c:axId val="2271047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55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710556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478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08-4015-BF6F-88EA6A26CC88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08-4015-BF6F-88EA6A26CC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104392"/>
        <c:axId val="227094984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08-4015-BF6F-88EA6A26CC88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0A08-4015-BF6F-88EA6A26CC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102432"/>
        <c:axId val="227104000"/>
      </c:lineChart>
      <c:catAx>
        <c:axId val="2271043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094984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709498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4392"/>
        <c:crosses val="autoZero"/>
        <c:crossBetween val="between"/>
      </c:valAx>
      <c:catAx>
        <c:axId val="227102432"/>
        <c:scaling>
          <c:orientation val="minMax"/>
        </c:scaling>
        <c:delete val="1"/>
        <c:axPos val="b"/>
        <c:majorTickMark val="out"/>
        <c:minorTickMark val="none"/>
        <c:tickLblPos val="nextTo"/>
        <c:crossAx val="227104000"/>
        <c:crosses val="autoZero"/>
        <c:auto val="0"/>
        <c:lblAlgn val="ctr"/>
        <c:lblOffset val="100"/>
        <c:noMultiLvlLbl val="0"/>
      </c:catAx>
      <c:valAx>
        <c:axId val="22710400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710243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24-403D-B1E6-34871DA04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106352"/>
        <c:axId val="227095376"/>
      </c:barChart>
      <c:catAx>
        <c:axId val="2271063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095376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709537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635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62B-4918-AFDC-D71AABFCF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098904"/>
        <c:axId val="227096944"/>
      </c:barChart>
      <c:catAx>
        <c:axId val="2270989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096944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709694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09890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1-4AD1-99FD-554CF063F879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01-4AD1-99FD-554CF063F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096160"/>
        <c:axId val="227095768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01-4AD1-99FD-554CF063F879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5C01-4AD1-99FD-554CF063F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097336"/>
        <c:axId val="227098120"/>
      </c:lineChart>
      <c:catAx>
        <c:axId val="2270961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095768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709576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096160"/>
        <c:crosses val="autoZero"/>
        <c:crossBetween val="between"/>
      </c:valAx>
      <c:catAx>
        <c:axId val="227097336"/>
        <c:scaling>
          <c:orientation val="minMax"/>
        </c:scaling>
        <c:delete val="1"/>
        <c:axPos val="b"/>
        <c:majorTickMark val="out"/>
        <c:minorTickMark val="none"/>
        <c:tickLblPos val="nextTo"/>
        <c:crossAx val="227098120"/>
        <c:crosses val="autoZero"/>
        <c:auto val="0"/>
        <c:lblAlgn val="ctr"/>
        <c:lblOffset val="100"/>
        <c:noMultiLvlLbl val="0"/>
      </c:catAx>
      <c:valAx>
        <c:axId val="227098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709733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75B-46BA-BCC0-8B054EA69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3960088"/>
        <c:axId val="223958912"/>
      </c:barChart>
      <c:catAx>
        <c:axId val="22396008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5891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395891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6008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4F8-4423-9BE7-29028388A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099296"/>
        <c:axId val="227100472"/>
      </c:barChart>
      <c:catAx>
        <c:axId val="2270992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0472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710047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09929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1E6B-45DD-AB2D-2C915B967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101648"/>
        <c:axId val="227103216"/>
      </c:barChart>
      <c:catAx>
        <c:axId val="2271016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3216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710321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10164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26-48E9-ACA0-AFF86329ABAF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26-48E9-ACA0-AFF86329AB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08176"/>
        <c:axId val="227904256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26-48E9-ACA0-AFF86329ABAF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3226-48E9-ACA0-AFF86329AB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904648"/>
        <c:axId val="227912880"/>
      </c:lineChart>
      <c:catAx>
        <c:axId val="2279081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4256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790425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8176"/>
        <c:crosses val="autoZero"/>
        <c:crossBetween val="between"/>
      </c:valAx>
      <c:catAx>
        <c:axId val="227904648"/>
        <c:scaling>
          <c:orientation val="minMax"/>
        </c:scaling>
        <c:delete val="1"/>
        <c:axPos val="b"/>
        <c:majorTickMark val="out"/>
        <c:minorTickMark val="none"/>
        <c:tickLblPos val="nextTo"/>
        <c:crossAx val="227912880"/>
        <c:crosses val="autoZero"/>
        <c:auto val="0"/>
        <c:lblAlgn val="ctr"/>
        <c:lblOffset val="100"/>
        <c:noMultiLvlLbl val="0"/>
      </c:catAx>
      <c:valAx>
        <c:axId val="2279128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7904648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508-4FA5-9F27-554623D7CA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05432"/>
        <c:axId val="227905040"/>
      </c:barChart>
      <c:catAx>
        <c:axId val="2279054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5040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790504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543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229-432F-9C99-8BC4DE329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08960"/>
        <c:axId val="227907784"/>
      </c:barChart>
      <c:catAx>
        <c:axId val="2279089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7784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790778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896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A8-452D-9D67-12BD6F1E94C0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A8-452D-9D67-12BD6F1E94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08568"/>
        <c:axId val="227913664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A8-452D-9D67-12BD6F1E94C0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47A8-452D-9D67-12BD6F1E94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909352"/>
        <c:axId val="227905824"/>
      </c:lineChart>
      <c:catAx>
        <c:axId val="2279085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13664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791366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8568"/>
        <c:crosses val="autoZero"/>
        <c:crossBetween val="between"/>
      </c:valAx>
      <c:catAx>
        <c:axId val="227909352"/>
        <c:scaling>
          <c:orientation val="minMax"/>
        </c:scaling>
        <c:delete val="1"/>
        <c:axPos val="b"/>
        <c:majorTickMark val="out"/>
        <c:minorTickMark val="none"/>
        <c:tickLblPos val="nextTo"/>
        <c:crossAx val="227905824"/>
        <c:crosses val="autoZero"/>
        <c:auto val="0"/>
        <c:lblAlgn val="ctr"/>
        <c:lblOffset val="100"/>
        <c:noMultiLvlLbl val="0"/>
      </c:catAx>
      <c:valAx>
        <c:axId val="22790582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790935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53-4D20-BC2A-4AAD1417B6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06216"/>
        <c:axId val="227909744"/>
      </c:barChart>
      <c:catAx>
        <c:axId val="22790621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9744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790974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621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F1B-438A-9F31-F1B4387F9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10136"/>
        <c:axId val="227910528"/>
      </c:barChart>
      <c:catAx>
        <c:axId val="2279101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1052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791052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1013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E-4A4C-89D0-99B650D3A76F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7E-4A4C-89D0-99B650D3A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10920"/>
        <c:axId val="227911312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7E-4A4C-89D0-99B650D3A76F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E27E-4A4C-89D0-99B650D3A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903080"/>
        <c:axId val="227911704"/>
      </c:lineChart>
      <c:catAx>
        <c:axId val="2279109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1131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791131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10920"/>
        <c:crosses val="autoZero"/>
        <c:crossBetween val="between"/>
      </c:valAx>
      <c:catAx>
        <c:axId val="227903080"/>
        <c:scaling>
          <c:orientation val="minMax"/>
        </c:scaling>
        <c:delete val="1"/>
        <c:axPos val="b"/>
        <c:majorTickMark val="out"/>
        <c:minorTickMark val="none"/>
        <c:tickLblPos val="nextTo"/>
        <c:crossAx val="227911704"/>
        <c:crosses val="autoZero"/>
        <c:auto val="0"/>
        <c:lblAlgn val="ctr"/>
        <c:lblOffset val="100"/>
        <c:noMultiLvlLbl val="0"/>
      </c:catAx>
      <c:valAx>
        <c:axId val="22791170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790308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397-430C-89EA-5727D58585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01512"/>
        <c:axId val="227912488"/>
      </c:barChart>
      <c:catAx>
        <c:axId val="2279015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1248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791248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151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F-4AD3-B022-8A6A8CD8C740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0F-4AD3-B022-8A6A8CD8C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3962440"/>
        <c:axId val="224493944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0F-4AD3-B022-8A6A8CD8C740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5C0F-4AD3-B022-8A6A8CD8C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494336"/>
        <c:axId val="224496688"/>
      </c:lineChart>
      <c:catAx>
        <c:axId val="2239624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3944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449394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3962440"/>
        <c:crosses val="autoZero"/>
        <c:crossBetween val="between"/>
      </c:valAx>
      <c:catAx>
        <c:axId val="224494336"/>
        <c:scaling>
          <c:orientation val="minMax"/>
        </c:scaling>
        <c:delete val="1"/>
        <c:axPos val="b"/>
        <c:majorTickMark val="out"/>
        <c:minorTickMark val="none"/>
        <c:tickLblPos val="nextTo"/>
        <c:crossAx val="224496688"/>
        <c:crosses val="autoZero"/>
        <c:auto val="0"/>
        <c:lblAlgn val="ctr"/>
        <c:lblOffset val="100"/>
        <c:noMultiLvlLbl val="0"/>
      </c:catAx>
      <c:valAx>
        <c:axId val="22449668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449433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623-4AD3-8A58-F3414216B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01904"/>
        <c:axId val="227902296"/>
      </c:barChart>
      <c:catAx>
        <c:axId val="2279019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22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790229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0190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AC-476E-910E-34F374A5423D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AC-476E-910E-34F374A54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16800"/>
        <c:axId val="227917192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'[2]2000DOCH.UW.'!#REF!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AC-476E-910E-34F374A5423D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8BAC-476E-910E-34F374A54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914056"/>
        <c:axId val="227914448"/>
      </c:lineChart>
      <c:catAx>
        <c:axId val="2279168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17192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22791719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16800"/>
        <c:crosses val="autoZero"/>
        <c:crossBetween val="between"/>
      </c:valAx>
      <c:catAx>
        <c:axId val="227914056"/>
        <c:scaling>
          <c:orientation val="minMax"/>
        </c:scaling>
        <c:delete val="1"/>
        <c:axPos val="b"/>
        <c:majorTickMark val="out"/>
        <c:minorTickMark val="none"/>
        <c:tickLblPos val="nextTo"/>
        <c:crossAx val="227914448"/>
        <c:crosses val="autoZero"/>
        <c:auto val="0"/>
        <c:lblAlgn val="ctr"/>
        <c:lblOffset val="100"/>
        <c:noMultiLvlLbl val="0"/>
      </c:catAx>
      <c:valAx>
        <c:axId val="2279144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7914056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573-47E4-A2F6-E73041EF8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7915232"/>
        <c:axId val="227916016"/>
      </c:barChart>
      <c:catAx>
        <c:axId val="2279152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16016"/>
        <c:crosses val="autoZero"/>
        <c:auto val="0"/>
        <c:lblAlgn val="ctr"/>
        <c:lblOffset val="100"/>
        <c:tickLblSkip val="9"/>
        <c:tickMarkSkip val="1"/>
        <c:noMultiLvlLbl val="0"/>
      </c:catAx>
      <c:valAx>
        <c:axId val="22791601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791523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C66-4ECC-88F3-80E6664610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8250120"/>
        <c:axId val="228250512"/>
      </c:barChart>
      <c:catAx>
        <c:axId val="2282501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825051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825051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825012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'[1]2000DOCH.UW.'!#REF!</c:v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C-43F2-99C6-31C288762C3D}"/>
            </c:ext>
          </c:extLst>
        </c:ser>
        <c:ser>
          <c:idx val="3"/>
          <c:order val="1"/>
          <c:tx>
            <c:v>'[1]2000DOCH.UW.'!#REF!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C-43F2-99C6-31C288762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8254432"/>
        <c:axId val="228256784"/>
      </c:barChart>
      <c:lineChart>
        <c:grouping val="standard"/>
        <c:varyColors val="0"/>
        <c:ser>
          <c:idx val="0"/>
          <c:order val="2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'[1]2000DOCH.UW.'!#REF!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C-43F2-99C6-31C288762C3D}"/>
            </c:ext>
          </c:extLst>
        </c:ser>
        <c:ser>
          <c:idx val="1"/>
          <c:order val="3"/>
          <c:tx>
            <c:v>'[1]2000DOCH.UW.'!#REF!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2FDC-43F2-99C6-31C288762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8254824"/>
        <c:axId val="228258352"/>
      </c:lineChart>
      <c:catAx>
        <c:axId val="2282544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8256784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825678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8254432"/>
        <c:crosses val="autoZero"/>
        <c:crossBetween val="between"/>
      </c:valAx>
      <c:catAx>
        <c:axId val="228254824"/>
        <c:scaling>
          <c:orientation val="minMax"/>
        </c:scaling>
        <c:delete val="1"/>
        <c:axPos val="b"/>
        <c:majorTickMark val="out"/>
        <c:minorTickMark val="none"/>
        <c:tickLblPos val="nextTo"/>
        <c:crossAx val="228258352"/>
        <c:crosses val="autoZero"/>
        <c:auto val="0"/>
        <c:lblAlgn val="ctr"/>
        <c:lblOffset val="100"/>
        <c:noMultiLvlLbl val="0"/>
      </c:catAx>
      <c:valAx>
        <c:axId val="2282583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8254824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'[2]2000DOCH.UW.'!#REF!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46D-4E9C-9648-90C8238F6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497080"/>
        <c:axId val="224495512"/>
      </c:barChart>
      <c:catAx>
        <c:axId val="2244970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5512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22449551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7080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2D6-4820-AE38-E81A99F12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4491592"/>
        <c:axId val="224491200"/>
      </c:barChart>
      <c:catAx>
        <c:axId val="2244915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12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4491200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22449159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6.xml"/><Relationship Id="rId21" Type="http://schemas.openxmlformats.org/officeDocument/2006/relationships/chart" Target="../charts/chart21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63" Type="http://schemas.openxmlformats.org/officeDocument/2006/relationships/chart" Target="../charts/chart63.xml"/><Relationship Id="rId68" Type="http://schemas.openxmlformats.org/officeDocument/2006/relationships/chart" Target="../charts/chart68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8" Type="http://schemas.openxmlformats.org/officeDocument/2006/relationships/chart" Target="../charts/chart58.xml"/><Relationship Id="rId66" Type="http://schemas.openxmlformats.org/officeDocument/2006/relationships/chart" Target="../charts/chart66.xml"/><Relationship Id="rId74" Type="http://schemas.openxmlformats.org/officeDocument/2006/relationships/chart" Target="../charts/chart74.xml"/><Relationship Id="rId5" Type="http://schemas.openxmlformats.org/officeDocument/2006/relationships/chart" Target="../charts/chart5.xml"/><Relationship Id="rId61" Type="http://schemas.openxmlformats.org/officeDocument/2006/relationships/chart" Target="../charts/chart61.xml"/><Relationship Id="rId19" Type="http://schemas.openxmlformats.org/officeDocument/2006/relationships/chart" Target="../charts/chart1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56" Type="http://schemas.openxmlformats.org/officeDocument/2006/relationships/chart" Target="../charts/chart56.xml"/><Relationship Id="rId64" Type="http://schemas.openxmlformats.org/officeDocument/2006/relationships/chart" Target="../charts/chart64.xml"/><Relationship Id="rId69" Type="http://schemas.openxmlformats.org/officeDocument/2006/relationships/chart" Target="../charts/chart69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72" Type="http://schemas.openxmlformats.org/officeDocument/2006/relationships/chart" Target="../charts/chart72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59" Type="http://schemas.openxmlformats.org/officeDocument/2006/relationships/chart" Target="../charts/chart59.xml"/><Relationship Id="rId67" Type="http://schemas.openxmlformats.org/officeDocument/2006/relationships/chart" Target="../charts/chart67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54" Type="http://schemas.openxmlformats.org/officeDocument/2006/relationships/chart" Target="../charts/chart54.xml"/><Relationship Id="rId62" Type="http://schemas.openxmlformats.org/officeDocument/2006/relationships/chart" Target="../charts/chart62.xml"/><Relationship Id="rId70" Type="http://schemas.openxmlformats.org/officeDocument/2006/relationships/chart" Target="../charts/chart7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57" Type="http://schemas.openxmlformats.org/officeDocument/2006/relationships/chart" Target="../charts/chart57.xml"/><Relationship Id="rId10" Type="http://schemas.openxmlformats.org/officeDocument/2006/relationships/chart" Target="../charts/chart10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60" Type="http://schemas.openxmlformats.org/officeDocument/2006/relationships/chart" Target="../charts/chart60.xml"/><Relationship Id="rId65" Type="http://schemas.openxmlformats.org/officeDocument/2006/relationships/chart" Target="../charts/chart65.xml"/><Relationship Id="rId73" Type="http://schemas.openxmlformats.org/officeDocument/2006/relationships/chart" Target="../charts/chart73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9" Type="http://schemas.openxmlformats.org/officeDocument/2006/relationships/chart" Target="../charts/chart39.xml"/><Relationship Id="rId34" Type="http://schemas.openxmlformats.org/officeDocument/2006/relationships/chart" Target="../charts/chart34.xml"/><Relationship Id="rId50" Type="http://schemas.openxmlformats.org/officeDocument/2006/relationships/chart" Target="../charts/chart50.xml"/><Relationship Id="rId55" Type="http://schemas.openxmlformats.org/officeDocument/2006/relationships/chart" Target="../charts/chart55.xml"/><Relationship Id="rId7" Type="http://schemas.openxmlformats.org/officeDocument/2006/relationships/chart" Target="../charts/chart7.xml"/><Relationship Id="rId71" Type="http://schemas.openxmlformats.org/officeDocument/2006/relationships/chart" Target="../charts/chart7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36" name="Oval 1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>
          <a:spLocks noChangeArrowheads="1"/>
        </xdr:cNvSpPr>
      </xdr:nvSpPr>
      <xdr:spPr bwMode="auto">
        <a:xfrm>
          <a:off x="2324100" y="200025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3</xdr:col>
      <xdr:colOff>57150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643" name="Wykres 5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171450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888" name="Wykres 6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791" name="Wykres 7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937" name="Wykres 8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25" name="Wykres 9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989" name="Wykres 10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57150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80837" name="Wykres 31">
          <a:extLst>
            <a:ext uri="{FF2B5EF4-FFF2-40B4-BE49-F238E27FC236}">
              <a16:creationId xmlns:a16="http://schemas.microsoft.com/office/drawing/2014/main" id="{00000000-0008-0000-0000-0000C53B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171450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2041" name="Wykres 32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152400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110" name="Wykres 3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710" name="Wykres 34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066" name="Wykres 3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568" name="Wykres 36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384" name="Wykres 37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119" name="Wykres 3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511" name="Wykres 39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57150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171" name="Wykres 4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171450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453" name="Wykres 41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152400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646" name="Wykres 42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20" name="Wykres 4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911" name="Wykres 44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72" name="Wykres 45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854" name="Wykres 46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451" name="Wykres 47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321" name="Wykres 48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88" name="Wykres 49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373" name="Wykres 50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31" name="Wykres 51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921" name="Wykres 5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426" name="Wykres 54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173" name="Wykres 55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</xdr:col>
      <xdr:colOff>57150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78997" name="Wykres 65">
          <a:extLst>
            <a:ext uri="{FF2B5EF4-FFF2-40B4-BE49-F238E27FC236}">
              <a16:creationId xmlns:a16="http://schemas.microsoft.com/office/drawing/2014/main" id="{00000000-0008-0000-0000-0000953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</xdr:col>
      <xdr:colOff>171450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475" name="Wykres 66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0</xdr:col>
      <xdr:colOff>152400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631" name="Wykres 67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062" name="Wykres 68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527" name="Wykres 69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574" name="Wykres 70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3</xdr:col>
      <xdr:colOff>57150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516" name="Wykres 7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3</xdr:col>
      <xdr:colOff>57150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366" name="Wykres 77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171450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628" name="Wykres 78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0</xdr:col>
      <xdr:colOff>152400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974" name="Wykres 79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2022" name="Wykres 80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680" name="Wykres 81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917" name="Wykres 82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3</xdr:col>
      <xdr:colOff>57150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78529" name="Wykres 97">
          <a:extLst>
            <a:ext uri="{FF2B5EF4-FFF2-40B4-BE49-F238E27FC236}">
              <a16:creationId xmlns:a16="http://schemas.microsoft.com/office/drawing/2014/main" id="{00000000-0008-0000-0000-0000C13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171450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78151" name="Wykres 98">
          <a:extLst>
            <a:ext uri="{FF2B5EF4-FFF2-40B4-BE49-F238E27FC236}">
              <a16:creationId xmlns:a16="http://schemas.microsoft.com/office/drawing/2014/main" id="{00000000-0008-0000-0000-0000473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152400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78627" name="Wykres 99">
          <a:extLst>
            <a:ext uri="{FF2B5EF4-FFF2-40B4-BE49-F238E27FC236}">
              <a16:creationId xmlns:a16="http://schemas.microsoft.com/office/drawing/2014/main" id="{00000000-0008-0000-0000-00002333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781" name="Wykres 100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93" name="Wykres 101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834" name="Wykres 102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36" name="Wykres 10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065" name="Wykres 10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883" name="Wykres 105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3</xdr:col>
      <xdr:colOff>57150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694" name="Wykres 106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1</xdr:col>
      <xdr:colOff>171450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763" name="Wykres 107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>
    <xdr:from>
      <xdr:col>0</xdr:col>
      <xdr:colOff>152400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935" name="Wykres 108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636" name="Wykres 109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894" name="Wykres 110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987" name="Wykres 111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2025" name="Wykres 112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2036" name="Wykres 11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2037" name="Wykres 114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699" name="Wykres 115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064" name="Wykres 116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980" name="Wykres 117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59" name="Wykres 119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113" name="Wykres 120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414" name="Wykres 12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>
    <xdr:from>
      <xdr:col>3</xdr:col>
      <xdr:colOff>57150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166" name="Wykres 13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>
    <xdr:from>
      <xdr:col>1</xdr:col>
      <xdr:colOff>171450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356" name="Wykres 132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>
    <xdr:from>
      <xdr:col>0</xdr:col>
      <xdr:colOff>152400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635" name="Wykres 13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18" name="Wykres 134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99" name="Wykres 135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>
    <xdr:from>
      <xdr:col>4</xdr:col>
      <xdr:colOff>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766" name="Wykres 136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>
    <xdr:from>
      <xdr:col>3</xdr:col>
      <xdr:colOff>57150</xdr:colOff>
      <xdr:row>388</xdr:row>
      <xdr:rowOff>0</xdr:rowOff>
    </xdr:from>
    <xdr:to>
      <xdr:col>4</xdr:col>
      <xdr:colOff>0</xdr:colOff>
      <xdr:row>388</xdr:row>
      <xdr:rowOff>0</xdr:rowOff>
    </xdr:to>
    <xdr:graphicFrame macro="">
      <xdr:nvGraphicFramePr>
        <xdr:cNvPr id="1267" name="Wykres 137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siopea\budzet1\Moje%20dokumenty\2002_BUDZET\2001%20PROJEKT\2001-DOCH-%20PROJ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0DOCH.UW.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F394"/>
  <sheetViews>
    <sheetView tabSelected="1" zoomScale="90" zoomScaleNormal="90" zoomScaleSheetLayoutView="100" workbookViewId="0">
      <pane xSplit="8" ySplit="8" topLeftCell="I375" activePane="bottomRight" state="frozen"/>
      <selection pane="topRight" activeCell="I1" sqref="I1"/>
      <selection pane="bottomLeft" activeCell="A12" sqref="A12"/>
      <selection pane="bottomRight" activeCell="T3" sqref="T3"/>
    </sheetView>
  </sheetViews>
  <sheetFormatPr defaultRowHeight="15.75" customHeight="1" x14ac:dyDescent="0.2"/>
  <cols>
    <col min="1" max="1" width="4.28515625" style="150" customWidth="1"/>
    <col min="2" max="2" width="6.5703125" style="150" customWidth="1"/>
    <col min="3" max="3" width="5.7109375" style="150" customWidth="1"/>
    <col min="4" max="4" width="18.28515625" style="151" customWidth="1"/>
    <col min="5" max="5" width="8.85546875" style="152" customWidth="1"/>
    <col min="6" max="6" width="12.85546875" style="153" customWidth="1"/>
    <col min="7" max="7" width="12.7109375" style="154" customWidth="1"/>
    <col min="8" max="8" width="12.7109375" style="93" customWidth="1"/>
    <col min="9" max="10" width="11.7109375" style="93" customWidth="1"/>
    <col min="11" max="12" width="11.7109375" style="155" customWidth="1"/>
    <col min="13" max="13" width="9.7109375" style="93" customWidth="1"/>
    <col min="14" max="14" width="9.140625" style="93" customWidth="1"/>
    <col min="15" max="15" width="10.42578125" style="93" customWidth="1"/>
    <col min="16" max="16" width="12.28515625" style="12" customWidth="1"/>
    <col min="17" max="17" width="11.85546875" style="156" customWidth="1"/>
    <col min="18" max="18" width="11.85546875" style="93" customWidth="1"/>
    <col min="19" max="19" width="6.140625" style="93" customWidth="1"/>
    <col min="20" max="20" width="10" style="93" customWidth="1"/>
    <col min="21" max="21" width="10.140625" style="159" customWidth="1"/>
    <col min="22" max="22" width="22.140625" style="159" customWidth="1"/>
  </cols>
  <sheetData>
    <row r="1" spans="1:84" s="6" customFormat="1" ht="15.75" customHeight="1" x14ac:dyDescent="0.2">
      <c r="A1" s="202"/>
      <c r="B1" s="202"/>
      <c r="C1" s="202"/>
      <c r="D1" s="202"/>
      <c r="E1" s="202"/>
      <c r="F1" s="202"/>
      <c r="G1" s="202"/>
      <c r="H1" s="94"/>
      <c r="I1" s="124"/>
      <c r="J1" s="125"/>
      <c r="K1" s="124"/>
      <c r="L1" s="94"/>
      <c r="M1" s="126"/>
      <c r="N1" s="127"/>
      <c r="O1" s="127"/>
      <c r="P1" s="66"/>
      <c r="Q1" s="128"/>
      <c r="R1" s="94"/>
      <c r="S1" s="126"/>
      <c r="T1" s="126" t="s">
        <v>108</v>
      </c>
      <c r="U1" s="92"/>
      <c r="V1" s="159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4" s="3" customFormat="1" ht="15.75" customHeight="1" x14ac:dyDescent="0.2">
      <c r="A2" s="65"/>
      <c r="B2" s="65"/>
      <c r="C2" s="96"/>
      <c r="D2" s="84"/>
      <c r="E2" s="65"/>
      <c r="F2" s="95"/>
      <c r="G2" s="95"/>
      <c r="H2" s="95"/>
      <c r="I2" s="129"/>
      <c r="J2" s="130"/>
      <c r="K2" s="125"/>
      <c r="L2" s="127"/>
      <c r="M2" s="131"/>
      <c r="N2" s="132"/>
      <c r="O2" s="132"/>
      <c r="P2" s="66"/>
      <c r="Q2" s="128"/>
      <c r="R2" s="103"/>
      <c r="S2" s="131"/>
      <c r="T2" s="131" t="s">
        <v>54</v>
      </c>
      <c r="U2" s="92"/>
      <c r="V2" s="159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4" s="3" customFormat="1" ht="15.75" customHeight="1" x14ac:dyDescent="0.2">
      <c r="A3" s="65"/>
      <c r="B3" s="65"/>
      <c r="C3" s="96"/>
      <c r="D3" s="84"/>
      <c r="E3" s="65"/>
      <c r="F3" s="95"/>
      <c r="G3" s="95"/>
      <c r="H3" s="95"/>
      <c r="I3" s="129"/>
      <c r="J3" s="130"/>
      <c r="K3" s="125"/>
      <c r="L3" s="127"/>
      <c r="M3" s="133"/>
      <c r="N3" s="132"/>
      <c r="O3" s="132"/>
      <c r="P3" s="66"/>
      <c r="Q3" s="128"/>
      <c r="R3" s="103"/>
      <c r="S3" s="134"/>
      <c r="T3" s="133" t="s">
        <v>145</v>
      </c>
      <c r="U3" s="160"/>
      <c r="V3" s="159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4" s="4" customFormat="1" ht="19.5" customHeight="1" x14ac:dyDescent="0.2">
      <c r="A4" s="207" t="s">
        <v>31</v>
      </c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66"/>
      <c r="Q4" s="128"/>
      <c r="R4" s="103"/>
      <c r="S4" s="103"/>
      <c r="T4" s="103"/>
      <c r="U4" s="160"/>
      <c r="V4" s="159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4" s="4" customFormat="1" ht="15.75" customHeight="1" thickBot="1" x14ac:dyDescent="0.25">
      <c r="A5" s="206" t="s">
        <v>18</v>
      </c>
      <c r="B5" s="206" t="s">
        <v>19</v>
      </c>
      <c r="C5" s="208" t="s">
        <v>22</v>
      </c>
      <c r="D5" s="215" t="s">
        <v>30</v>
      </c>
      <c r="E5" s="223" t="s">
        <v>56</v>
      </c>
      <c r="F5" s="195" t="s">
        <v>34</v>
      </c>
      <c r="G5" s="209" t="s">
        <v>33</v>
      </c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1"/>
      <c r="U5" s="160"/>
      <c r="V5" s="159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4" s="8" customFormat="1" ht="15.75" customHeight="1" thickTop="1" x14ac:dyDescent="0.2">
      <c r="A6" s="206"/>
      <c r="B6" s="206"/>
      <c r="C6" s="208"/>
      <c r="D6" s="216"/>
      <c r="E6" s="224"/>
      <c r="F6" s="196"/>
      <c r="G6" s="203" t="s">
        <v>32</v>
      </c>
      <c r="H6" s="212" t="s">
        <v>33</v>
      </c>
      <c r="I6" s="213"/>
      <c r="J6" s="213"/>
      <c r="K6" s="213"/>
      <c r="L6" s="213"/>
      <c r="M6" s="213"/>
      <c r="N6" s="213"/>
      <c r="O6" s="218"/>
      <c r="P6" s="203" t="s">
        <v>36</v>
      </c>
      <c r="Q6" s="212" t="s">
        <v>33</v>
      </c>
      <c r="R6" s="213"/>
      <c r="S6" s="213"/>
      <c r="T6" s="214"/>
      <c r="V6" s="159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4" s="8" customFormat="1" ht="15.75" customHeight="1" x14ac:dyDescent="0.2">
      <c r="A7" s="206"/>
      <c r="B7" s="206"/>
      <c r="C7" s="208"/>
      <c r="D7" s="216"/>
      <c r="E7" s="224"/>
      <c r="F7" s="196"/>
      <c r="G7" s="204"/>
      <c r="H7" s="200" t="s">
        <v>57</v>
      </c>
      <c r="I7" s="221" t="s">
        <v>17</v>
      </c>
      <c r="J7" s="222"/>
      <c r="K7" s="200" t="s">
        <v>40</v>
      </c>
      <c r="L7" s="200" t="s">
        <v>53</v>
      </c>
      <c r="M7" s="200" t="s">
        <v>38</v>
      </c>
      <c r="N7" s="200" t="s">
        <v>64</v>
      </c>
      <c r="O7" s="219" t="s">
        <v>41</v>
      </c>
      <c r="P7" s="204"/>
      <c r="Q7" s="200" t="s">
        <v>58</v>
      </c>
      <c r="R7" s="135" t="s">
        <v>35</v>
      </c>
      <c r="S7" s="198" t="s">
        <v>106</v>
      </c>
      <c r="T7" s="193" t="s">
        <v>65</v>
      </c>
      <c r="V7" s="159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4" s="64" customFormat="1" ht="93.75" customHeight="1" x14ac:dyDescent="0.2">
      <c r="A8" s="206"/>
      <c r="B8" s="206"/>
      <c r="C8" s="208"/>
      <c r="D8" s="217"/>
      <c r="E8" s="225"/>
      <c r="F8" s="197"/>
      <c r="G8" s="205"/>
      <c r="H8" s="201"/>
      <c r="I8" s="135" t="s">
        <v>37</v>
      </c>
      <c r="J8" s="135" t="s">
        <v>39</v>
      </c>
      <c r="K8" s="201"/>
      <c r="L8" s="201"/>
      <c r="M8" s="201"/>
      <c r="N8" s="201"/>
      <c r="O8" s="220"/>
      <c r="P8" s="205"/>
      <c r="Q8" s="201"/>
      <c r="R8" s="135" t="s">
        <v>42</v>
      </c>
      <c r="S8" s="199"/>
      <c r="T8" s="194"/>
      <c r="V8" s="159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4" s="5" customFormat="1" ht="14.25" customHeight="1" x14ac:dyDescent="0.2">
      <c r="A9" s="78">
        <v>1</v>
      </c>
      <c r="B9" s="78">
        <f t="shared" ref="B9:T9" si="0">A9+1</f>
        <v>2</v>
      </c>
      <c r="C9" s="78">
        <f t="shared" si="0"/>
        <v>3</v>
      </c>
      <c r="D9" s="18">
        <f t="shared" si="0"/>
        <v>4</v>
      </c>
      <c r="E9" s="19">
        <f t="shared" si="0"/>
        <v>5</v>
      </c>
      <c r="F9" s="19">
        <f t="shared" si="0"/>
        <v>6</v>
      </c>
      <c r="G9" s="69">
        <f t="shared" si="0"/>
        <v>7</v>
      </c>
      <c r="H9" s="20">
        <f t="shared" si="0"/>
        <v>8</v>
      </c>
      <c r="I9" s="20">
        <f t="shared" si="0"/>
        <v>9</v>
      </c>
      <c r="J9" s="20">
        <f t="shared" si="0"/>
        <v>10</v>
      </c>
      <c r="K9" s="20">
        <f t="shared" si="0"/>
        <v>11</v>
      </c>
      <c r="L9" s="20">
        <f t="shared" si="0"/>
        <v>12</v>
      </c>
      <c r="M9" s="20">
        <f t="shared" si="0"/>
        <v>13</v>
      </c>
      <c r="N9" s="20">
        <f t="shared" si="0"/>
        <v>14</v>
      </c>
      <c r="O9" s="21">
        <f t="shared" si="0"/>
        <v>15</v>
      </c>
      <c r="P9" s="22">
        <f t="shared" si="0"/>
        <v>16</v>
      </c>
      <c r="Q9" s="20">
        <f t="shared" si="0"/>
        <v>17</v>
      </c>
      <c r="R9" s="20">
        <f t="shared" si="0"/>
        <v>18</v>
      </c>
      <c r="S9" s="20">
        <f t="shared" si="0"/>
        <v>19</v>
      </c>
      <c r="T9" s="20">
        <f t="shared" si="0"/>
        <v>20</v>
      </c>
      <c r="V9" s="15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</row>
    <row r="10" spans="1:84" s="2" customFormat="1" ht="16.5" customHeight="1" x14ac:dyDescent="0.2">
      <c r="A10" s="47">
        <v>600</v>
      </c>
      <c r="B10" s="47"/>
      <c r="C10" s="97"/>
      <c r="D10" s="175" t="s">
        <v>6</v>
      </c>
      <c r="E10" s="70" t="s">
        <v>47</v>
      </c>
      <c r="F10" s="59">
        <f>G10+P10</f>
        <v>8693747.8599999994</v>
      </c>
      <c r="G10" s="25">
        <f>H10+K10+L10+M10</f>
        <v>2179389</v>
      </c>
      <c r="H10" s="26">
        <f>SUM(I10:J10)</f>
        <v>2179389</v>
      </c>
      <c r="I10" s="28"/>
      <c r="J10" s="28">
        <v>2179389</v>
      </c>
      <c r="K10" s="28"/>
      <c r="L10" s="48"/>
      <c r="M10" s="28"/>
      <c r="N10" s="48"/>
      <c r="O10" s="49"/>
      <c r="P10" s="25">
        <f>Q10+S10+T10</f>
        <v>6514358.8600000003</v>
      </c>
      <c r="Q10" s="26">
        <v>6514358.8600000003</v>
      </c>
      <c r="R10" s="26">
        <v>4317437.6399999997</v>
      </c>
      <c r="S10" s="26"/>
      <c r="T10" s="26"/>
      <c r="U10" s="13"/>
      <c r="V10" s="159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4" s="13" customFormat="1" ht="16.5" customHeight="1" x14ac:dyDescent="0.2">
      <c r="A11" s="23"/>
      <c r="B11" s="23"/>
      <c r="C11" s="67"/>
      <c r="D11" s="176"/>
      <c r="E11" s="70" t="s">
        <v>48</v>
      </c>
      <c r="F11" s="24">
        <f>G11+P11</f>
        <v>800000</v>
      </c>
      <c r="G11" s="27"/>
      <c r="H11" s="28"/>
      <c r="I11" s="28"/>
      <c r="J11" s="28"/>
      <c r="K11" s="28"/>
      <c r="L11" s="28"/>
      <c r="M11" s="28"/>
      <c r="N11" s="28"/>
      <c r="O11" s="136"/>
      <c r="P11" s="27">
        <f>Q11+S11+T11</f>
        <v>800000</v>
      </c>
      <c r="Q11" s="28">
        <f>Q15</f>
        <v>800000</v>
      </c>
      <c r="R11" s="28"/>
      <c r="S11" s="28"/>
      <c r="T11" s="28"/>
      <c r="V11" s="159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</row>
    <row r="12" spans="1:84" s="13" customFormat="1" ht="16.5" customHeight="1" x14ac:dyDescent="0.2">
      <c r="A12" s="23"/>
      <c r="B12" s="23"/>
      <c r="C12" s="67"/>
      <c r="D12" s="176"/>
      <c r="E12" s="70" t="s">
        <v>49</v>
      </c>
      <c r="F12" s="24">
        <f>G12+P12</f>
        <v>1550000</v>
      </c>
      <c r="G12" s="27"/>
      <c r="H12" s="28"/>
      <c r="I12" s="28"/>
      <c r="J12" s="28"/>
      <c r="K12" s="28"/>
      <c r="L12" s="28"/>
      <c r="M12" s="28"/>
      <c r="N12" s="28"/>
      <c r="O12" s="136"/>
      <c r="P12" s="27">
        <f>Q12+S12+T12</f>
        <v>1550000</v>
      </c>
      <c r="Q12" s="28">
        <f>Q16</f>
        <v>1550000</v>
      </c>
      <c r="R12" s="28"/>
      <c r="S12" s="28"/>
      <c r="T12" s="28"/>
      <c r="V12" s="159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4" s="1" customFormat="1" ht="16.5" customHeight="1" x14ac:dyDescent="0.2">
      <c r="A13" s="67"/>
      <c r="B13" s="67"/>
      <c r="C13" s="29"/>
      <c r="D13" s="177"/>
      <c r="E13" s="71" t="s">
        <v>50</v>
      </c>
      <c r="F13" s="30">
        <f>F10-F11+F12</f>
        <v>9443747.8599999994</v>
      </c>
      <c r="G13" s="86">
        <f>G10-G11+G12</f>
        <v>2179389</v>
      </c>
      <c r="H13" s="30">
        <f t="shared" ref="H13:R13" si="1">H10-H11+H12</f>
        <v>2179389</v>
      </c>
      <c r="I13" s="30"/>
      <c r="J13" s="30">
        <f t="shared" si="1"/>
        <v>2179389</v>
      </c>
      <c r="K13" s="30"/>
      <c r="L13" s="30"/>
      <c r="M13" s="30"/>
      <c r="N13" s="30"/>
      <c r="O13" s="32"/>
      <c r="P13" s="31">
        <f t="shared" si="1"/>
        <v>7264358.8600000003</v>
      </c>
      <c r="Q13" s="30">
        <f t="shared" si="1"/>
        <v>7264358.8600000003</v>
      </c>
      <c r="R13" s="30">
        <f t="shared" si="1"/>
        <v>4317437.6399999997</v>
      </c>
      <c r="S13" s="79"/>
      <c r="T13" s="79"/>
      <c r="U13" s="17"/>
      <c r="V13" s="159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</row>
    <row r="14" spans="1:84" s="7" customFormat="1" ht="16.5" customHeight="1" x14ac:dyDescent="0.2">
      <c r="A14" s="44"/>
      <c r="B14" s="45">
        <v>60016</v>
      </c>
      <c r="C14" s="46"/>
      <c r="D14" s="187" t="s">
        <v>0</v>
      </c>
      <c r="E14" s="72" t="s">
        <v>47</v>
      </c>
      <c r="F14" s="33">
        <f>G14+P14</f>
        <v>7269258.8600000003</v>
      </c>
      <c r="G14" s="34">
        <f>H14+K14+L14+M14</f>
        <v>754900</v>
      </c>
      <c r="H14" s="35">
        <f>SUM(I14:J14)</f>
        <v>754900</v>
      </c>
      <c r="I14" s="35"/>
      <c r="J14" s="35">
        <v>754900</v>
      </c>
      <c r="K14" s="35"/>
      <c r="L14" s="35"/>
      <c r="M14" s="35"/>
      <c r="N14" s="35"/>
      <c r="O14" s="53"/>
      <c r="P14" s="34">
        <f>Q14+S14+T14</f>
        <v>6514358.8600000003</v>
      </c>
      <c r="Q14" s="39">
        <v>6514358.8600000003</v>
      </c>
      <c r="R14" s="39">
        <v>4317437.6399999997</v>
      </c>
      <c r="S14" s="52"/>
      <c r="T14" s="39"/>
      <c r="U14" s="161"/>
      <c r="V14" s="159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</row>
    <row r="15" spans="1:84" s="13" customFormat="1" ht="16.5" customHeight="1" x14ac:dyDescent="0.2">
      <c r="A15" s="36"/>
      <c r="B15" s="36"/>
      <c r="C15" s="44"/>
      <c r="D15" s="188"/>
      <c r="E15" s="72" t="s">
        <v>48</v>
      </c>
      <c r="F15" s="37">
        <f>G15+P15</f>
        <v>800000</v>
      </c>
      <c r="G15" s="38"/>
      <c r="H15" s="39"/>
      <c r="I15" s="39"/>
      <c r="J15" s="39"/>
      <c r="K15" s="39"/>
      <c r="L15" s="39"/>
      <c r="M15" s="39"/>
      <c r="N15" s="39"/>
      <c r="O15" s="54"/>
      <c r="P15" s="38">
        <f>Q15+S15+T15</f>
        <v>800000</v>
      </c>
      <c r="Q15" s="39">
        <f>Q19</f>
        <v>800000</v>
      </c>
      <c r="R15" s="39"/>
      <c r="S15" s="39"/>
      <c r="T15" s="39"/>
      <c r="V15" s="159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</row>
    <row r="16" spans="1:84" s="13" customFormat="1" ht="16.5" customHeight="1" x14ac:dyDescent="0.2">
      <c r="A16" s="36"/>
      <c r="B16" s="36"/>
      <c r="C16" s="44"/>
      <c r="D16" s="188"/>
      <c r="E16" s="72" t="s">
        <v>49</v>
      </c>
      <c r="F16" s="37">
        <f>G16+P16</f>
        <v>1550000</v>
      </c>
      <c r="G16" s="38"/>
      <c r="H16" s="39"/>
      <c r="I16" s="39"/>
      <c r="J16" s="39"/>
      <c r="K16" s="39"/>
      <c r="L16" s="39"/>
      <c r="M16" s="39"/>
      <c r="N16" s="39"/>
      <c r="O16" s="54"/>
      <c r="P16" s="38">
        <f>Q16+S16+T16</f>
        <v>1550000</v>
      </c>
      <c r="Q16" s="39">
        <f>Q20</f>
        <v>1550000</v>
      </c>
      <c r="R16" s="39"/>
      <c r="S16" s="39"/>
      <c r="T16" s="39"/>
      <c r="V16" s="159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</row>
    <row r="17" spans="1:84" s="17" customFormat="1" ht="16.5" customHeight="1" x14ac:dyDescent="0.2">
      <c r="A17" s="68"/>
      <c r="B17" s="68"/>
      <c r="C17" s="40"/>
      <c r="D17" s="189"/>
      <c r="E17" s="73" t="s">
        <v>50</v>
      </c>
      <c r="F17" s="41">
        <f t="shared" ref="F17:R17" si="2">F14-F15+F16</f>
        <v>8019258.8600000003</v>
      </c>
      <c r="G17" s="42">
        <f t="shared" si="2"/>
        <v>754900</v>
      </c>
      <c r="H17" s="41">
        <f t="shared" si="2"/>
        <v>754900</v>
      </c>
      <c r="I17" s="41"/>
      <c r="J17" s="41">
        <f>J14-J15+J16</f>
        <v>754900</v>
      </c>
      <c r="K17" s="41"/>
      <c r="L17" s="41"/>
      <c r="M17" s="41"/>
      <c r="N17" s="41"/>
      <c r="O17" s="43"/>
      <c r="P17" s="42">
        <f t="shared" si="2"/>
        <v>7264358.8600000003</v>
      </c>
      <c r="Q17" s="41">
        <f t="shared" si="2"/>
        <v>7264358.8600000003</v>
      </c>
      <c r="R17" s="41">
        <f t="shared" si="2"/>
        <v>4317437.6399999997</v>
      </c>
      <c r="S17" s="58"/>
      <c r="T17" s="58"/>
      <c r="V17" s="15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</row>
    <row r="18" spans="1:84" s="11" customFormat="1" ht="16.5" customHeight="1" x14ac:dyDescent="0.2">
      <c r="A18" s="44"/>
      <c r="B18" s="44"/>
      <c r="C18" s="44">
        <v>6050</v>
      </c>
      <c r="D18" s="181" t="s">
        <v>43</v>
      </c>
      <c r="E18" s="72" t="s">
        <v>47</v>
      </c>
      <c r="F18" s="37">
        <f>G18+P18</f>
        <v>2196921.2200000002</v>
      </c>
      <c r="G18" s="38"/>
      <c r="H18" s="39"/>
      <c r="I18" s="39"/>
      <c r="J18" s="39"/>
      <c r="K18" s="39"/>
      <c r="L18" s="39"/>
      <c r="M18" s="39"/>
      <c r="N18" s="39"/>
      <c r="O18" s="54"/>
      <c r="P18" s="38">
        <f>Q18+S18+T18</f>
        <v>2196921.2200000002</v>
      </c>
      <c r="Q18" s="39">
        <v>2196921.2200000002</v>
      </c>
      <c r="R18" s="39"/>
      <c r="S18" s="39"/>
      <c r="T18" s="39"/>
      <c r="U18" s="162"/>
      <c r="V18" s="159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</row>
    <row r="19" spans="1:84" s="13" customFormat="1" ht="16.5" customHeight="1" x14ac:dyDescent="0.2">
      <c r="A19" s="36"/>
      <c r="B19" s="36"/>
      <c r="C19" s="44"/>
      <c r="D19" s="182"/>
      <c r="E19" s="72" t="s">
        <v>48</v>
      </c>
      <c r="F19" s="37">
        <f>G19+P19</f>
        <v>800000</v>
      </c>
      <c r="G19" s="38"/>
      <c r="H19" s="39"/>
      <c r="I19" s="39"/>
      <c r="J19" s="39"/>
      <c r="K19" s="39"/>
      <c r="L19" s="39"/>
      <c r="M19" s="39"/>
      <c r="N19" s="39"/>
      <c r="O19" s="54"/>
      <c r="P19" s="39">
        <f>Q19</f>
        <v>800000</v>
      </c>
      <c r="Q19" s="39">
        <v>800000</v>
      </c>
      <c r="R19" s="39"/>
      <c r="S19" s="39"/>
      <c r="T19" s="39"/>
      <c r="V19" s="15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</row>
    <row r="20" spans="1:84" s="13" customFormat="1" ht="16.5" customHeight="1" x14ac:dyDescent="0.2">
      <c r="A20" s="36"/>
      <c r="B20" s="36"/>
      <c r="C20" s="44"/>
      <c r="D20" s="182"/>
      <c r="E20" s="72" t="s">
        <v>49</v>
      </c>
      <c r="F20" s="37">
        <f>G20+P20</f>
        <v>1550000</v>
      </c>
      <c r="G20" s="38"/>
      <c r="H20" s="39"/>
      <c r="I20" s="39"/>
      <c r="J20" s="39"/>
      <c r="K20" s="39"/>
      <c r="L20" s="39"/>
      <c r="M20" s="39"/>
      <c r="N20" s="39"/>
      <c r="O20" s="54"/>
      <c r="P20" s="39">
        <f>Q20</f>
        <v>1550000</v>
      </c>
      <c r="Q20" s="39">
        <v>1550000</v>
      </c>
      <c r="R20" s="39"/>
      <c r="S20" s="39"/>
      <c r="T20" s="39"/>
      <c r="V20" s="159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</row>
    <row r="21" spans="1:84" s="17" customFormat="1" ht="16.5" customHeight="1" x14ac:dyDescent="0.2">
      <c r="A21" s="68"/>
      <c r="B21" s="68"/>
      <c r="C21" s="40"/>
      <c r="D21" s="183"/>
      <c r="E21" s="73" t="s">
        <v>50</v>
      </c>
      <c r="F21" s="41">
        <f>F18-F19+F20</f>
        <v>2946921.22</v>
      </c>
      <c r="G21" s="42"/>
      <c r="H21" s="41"/>
      <c r="I21" s="41"/>
      <c r="J21" s="41"/>
      <c r="K21" s="41"/>
      <c r="L21" s="41"/>
      <c r="M21" s="41"/>
      <c r="N21" s="41"/>
      <c r="O21" s="43"/>
      <c r="P21" s="42">
        <f>P18-P19+P20</f>
        <v>2946921.22</v>
      </c>
      <c r="Q21" s="41">
        <f>Q18-Q19+Q20</f>
        <v>2946921.22</v>
      </c>
      <c r="R21" s="41"/>
      <c r="S21" s="58"/>
      <c r="T21" s="58"/>
      <c r="V21" s="159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</row>
    <row r="22" spans="1:84" s="101" customFormat="1" ht="16.5" customHeight="1" x14ac:dyDescent="0.2">
      <c r="A22" s="85"/>
      <c r="B22" s="85"/>
      <c r="C22" s="184" t="s">
        <v>51</v>
      </c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6"/>
      <c r="U22" s="163"/>
      <c r="V22" s="163"/>
    </row>
    <row r="23" spans="1:84" s="101" customFormat="1" ht="16.5" customHeight="1" x14ac:dyDescent="0.2">
      <c r="A23" s="85"/>
      <c r="B23" s="36"/>
      <c r="C23" s="169" t="s">
        <v>78</v>
      </c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1"/>
      <c r="U23" s="163"/>
      <c r="V23" s="163"/>
    </row>
    <row r="24" spans="1:84" s="101" customFormat="1" ht="27.75" customHeight="1" x14ac:dyDescent="0.2">
      <c r="A24" s="85"/>
      <c r="B24" s="36"/>
      <c r="C24" s="169" t="s">
        <v>95</v>
      </c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1"/>
      <c r="U24" s="163"/>
      <c r="V24" s="163"/>
    </row>
    <row r="25" spans="1:84" s="101" customFormat="1" ht="28.5" customHeight="1" x14ac:dyDescent="0.2">
      <c r="A25" s="85"/>
      <c r="B25" s="36"/>
      <c r="C25" s="169" t="s">
        <v>96</v>
      </c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1"/>
      <c r="U25" s="163"/>
      <c r="V25" s="163"/>
    </row>
    <row r="26" spans="1:84" s="101" customFormat="1" ht="14.25" customHeight="1" x14ac:dyDescent="0.2">
      <c r="A26" s="85"/>
      <c r="B26" s="36"/>
      <c r="C26" s="169" t="s">
        <v>33</v>
      </c>
      <c r="D26" s="170"/>
      <c r="E26" s="170"/>
      <c r="F26" s="170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1"/>
      <c r="U26" s="163"/>
      <c r="V26" s="163"/>
    </row>
    <row r="27" spans="1:84" s="101" customFormat="1" ht="16.5" customHeight="1" x14ac:dyDescent="0.2">
      <c r="A27" s="85"/>
      <c r="B27" s="36"/>
      <c r="C27" s="169" t="s">
        <v>80</v>
      </c>
      <c r="D27" s="170"/>
      <c r="E27" s="170"/>
      <c r="F27" s="170"/>
      <c r="G27" s="170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1"/>
      <c r="U27" s="163"/>
      <c r="V27" s="163"/>
    </row>
    <row r="28" spans="1:84" s="101" customFormat="1" ht="16.5" customHeight="1" x14ac:dyDescent="0.2">
      <c r="A28" s="85"/>
      <c r="B28" s="36"/>
      <c r="C28" s="172" t="s">
        <v>97</v>
      </c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4"/>
      <c r="U28" s="163"/>
      <c r="V28" s="163"/>
    </row>
    <row r="29" spans="1:84" s="2" customFormat="1" ht="15" customHeight="1" x14ac:dyDescent="0.2">
      <c r="A29" s="47">
        <v>700</v>
      </c>
      <c r="B29" s="47"/>
      <c r="C29" s="97"/>
      <c r="D29" s="175" t="s">
        <v>7</v>
      </c>
      <c r="E29" s="70" t="s">
        <v>47</v>
      </c>
      <c r="F29" s="24">
        <f>G29+P29</f>
        <v>12810122.26</v>
      </c>
      <c r="G29" s="25">
        <f>H29+K29+L29+M29</f>
        <v>6612990</v>
      </c>
      <c r="H29" s="26">
        <f>SUM(I29:J29)</f>
        <v>6612990</v>
      </c>
      <c r="I29" s="26"/>
      <c r="J29" s="26">
        <v>6612990</v>
      </c>
      <c r="K29" s="26"/>
      <c r="L29" s="26"/>
      <c r="M29" s="26"/>
      <c r="N29" s="48"/>
      <c r="O29" s="49"/>
      <c r="P29" s="25">
        <f>Q29+S29+T29</f>
        <v>6197132.2599999998</v>
      </c>
      <c r="Q29" s="26">
        <f>Q33</f>
        <v>6197132.2599999998</v>
      </c>
      <c r="R29" s="26">
        <f>R33</f>
        <v>2144124.17</v>
      </c>
      <c r="S29" s="48"/>
      <c r="T29" s="48"/>
      <c r="U29" s="13"/>
      <c r="V29" s="15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</row>
    <row r="30" spans="1:84" s="13" customFormat="1" ht="16.5" customHeight="1" x14ac:dyDescent="0.2">
      <c r="A30" s="23"/>
      <c r="B30" s="23"/>
      <c r="C30" s="67"/>
      <c r="D30" s="176"/>
      <c r="E30" s="70" t="s">
        <v>48</v>
      </c>
      <c r="F30" s="24">
        <f>G30+P30</f>
        <v>13155</v>
      </c>
      <c r="G30" s="27">
        <f>H30+K30+L30+M30</f>
        <v>13155</v>
      </c>
      <c r="H30" s="28">
        <f>SUM(I30:J30)</f>
        <v>13155</v>
      </c>
      <c r="I30" s="28"/>
      <c r="J30" s="28">
        <f>J34</f>
        <v>13155</v>
      </c>
      <c r="K30" s="28"/>
      <c r="L30" s="28"/>
      <c r="M30" s="28"/>
      <c r="N30" s="28"/>
      <c r="O30" s="136"/>
      <c r="P30" s="27"/>
      <c r="Q30" s="28"/>
      <c r="R30" s="28"/>
      <c r="S30" s="28"/>
      <c r="T30" s="28"/>
      <c r="V30" s="159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</row>
    <row r="31" spans="1:84" s="13" customFormat="1" ht="16.5" customHeight="1" x14ac:dyDescent="0.2">
      <c r="A31" s="23"/>
      <c r="B31" s="23"/>
      <c r="C31" s="67"/>
      <c r="D31" s="176"/>
      <c r="E31" s="70" t="s">
        <v>49</v>
      </c>
      <c r="F31" s="24"/>
      <c r="G31" s="27"/>
      <c r="H31" s="28"/>
      <c r="I31" s="28"/>
      <c r="J31" s="28"/>
      <c r="K31" s="28"/>
      <c r="L31" s="28"/>
      <c r="M31" s="28"/>
      <c r="N31" s="28"/>
      <c r="O31" s="136"/>
      <c r="P31" s="27"/>
      <c r="Q31" s="28"/>
      <c r="R31" s="28"/>
      <c r="S31" s="28"/>
      <c r="T31" s="28"/>
      <c r="V31" s="159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</row>
    <row r="32" spans="1:84" s="1" customFormat="1" ht="16.5" customHeight="1" x14ac:dyDescent="0.2">
      <c r="A32" s="67"/>
      <c r="B32" s="67"/>
      <c r="C32" s="29"/>
      <c r="D32" s="177"/>
      <c r="E32" s="71" t="s">
        <v>50</v>
      </c>
      <c r="F32" s="30">
        <f>F29-F30+F31</f>
        <v>12796967.26</v>
      </c>
      <c r="G32" s="31">
        <f>G29-G30+G31</f>
        <v>6599835</v>
      </c>
      <c r="H32" s="30">
        <f>H29-H30+H31</f>
        <v>6599835</v>
      </c>
      <c r="I32" s="30"/>
      <c r="J32" s="30">
        <f>J29-J30+J31</f>
        <v>6599835</v>
      </c>
      <c r="K32" s="30"/>
      <c r="L32" s="30"/>
      <c r="M32" s="30"/>
      <c r="N32" s="30"/>
      <c r="O32" s="32"/>
      <c r="P32" s="31">
        <f>P29-P30+P31</f>
        <v>6197132.2599999998</v>
      </c>
      <c r="Q32" s="30">
        <f>Q29-Q30+Q31</f>
        <v>6197132.2599999998</v>
      </c>
      <c r="R32" s="30">
        <f>R29-R30+R31</f>
        <v>2144124.17</v>
      </c>
      <c r="S32" s="79"/>
      <c r="T32" s="79"/>
      <c r="U32" s="17"/>
      <c r="V32" s="159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</row>
    <row r="33" spans="1:84" s="14" customFormat="1" ht="16.5" customHeight="1" x14ac:dyDescent="0.2">
      <c r="A33" s="36"/>
      <c r="B33" s="45">
        <v>70005</v>
      </c>
      <c r="C33" s="46"/>
      <c r="D33" s="187" t="s">
        <v>2</v>
      </c>
      <c r="E33" s="72" t="s">
        <v>47</v>
      </c>
      <c r="F33" s="33">
        <f>G33+P33</f>
        <v>12705222.26</v>
      </c>
      <c r="G33" s="34">
        <f>H33+K33+L33+M33</f>
        <v>6508090</v>
      </c>
      <c r="H33" s="35">
        <f>SUM(I33:J33)</f>
        <v>6508090</v>
      </c>
      <c r="I33" s="35"/>
      <c r="J33" s="35">
        <v>6508090</v>
      </c>
      <c r="K33" s="35"/>
      <c r="L33" s="35"/>
      <c r="M33" s="35"/>
      <c r="N33" s="52"/>
      <c r="O33" s="53"/>
      <c r="P33" s="34">
        <f>Q33+S33+T33</f>
        <v>6197132.2599999998</v>
      </c>
      <c r="Q33" s="35">
        <v>6197132.2599999998</v>
      </c>
      <c r="R33" s="35">
        <v>2144124.17</v>
      </c>
      <c r="S33" s="52"/>
      <c r="T33" s="52"/>
      <c r="U33" s="16"/>
      <c r="V33" s="159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</row>
    <row r="34" spans="1:84" s="13" customFormat="1" ht="16.5" customHeight="1" x14ac:dyDescent="0.2">
      <c r="A34" s="36"/>
      <c r="B34" s="36"/>
      <c r="C34" s="44"/>
      <c r="D34" s="188"/>
      <c r="E34" s="72" t="s">
        <v>48</v>
      </c>
      <c r="F34" s="37">
        <f>G34+P34</f>
        <v>13155</v>
      </c>
      <c r="G34" s="38">
        <f>H34+K34+L34+M34</f>
        <v>13155</v>
      </c>
      <c r="H34" s="39">
        <f>SUM(I34:J34)</f>
        <v>13155</v>
      </c>
      <c r="I34" s="39"/>
      <c r="J34" s="39">
        <f>J38</f>
        <v>13155</v>
      </c>
      <c r="K34" s="39"/>
      <c r="L34" s="39"/>
      <c r="M34" s="39"/>
      <c r="N34" s="39"/>
      <c r="O34" s="54"/>
      <c r="P34" s="38"/>
      <c r="Q34" s="39"/>
      <c r="R34" s="39"/>
      <c r="S34" s="39"/>
      <c r="T34" s="39"/>
      <c r="V34" s="159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</row>
    <row r="35" spans="1:84" s="13" customFormat="1" ht="16.5" customHeight="1" x14ac:dyDescent="0.2">
      <c r="A35" s="36"/>
      <c r="B35" s="36"/>
      <c r="C35" s="44"/>
      <c r="D35" s="188"/>
      <c r="E35" s="72" t="s">
        <v>49</v>
      </c>
      <c r="F35" s="37"/>
      <c r="G35" s="38"/>
      <c r="H35" s="39"/>
      <c r="I35" s="39"/>
      <c r="J35" s="39"/>
      <c r="K35" s="39"/>
      <c r="L35" s="39"/>
      <c r="M35" s="39"/>
      <c r="N35" s="39"/>
      <c r="O35" s="54"/>
      <c r="P35" s="38"/>
      <c r="Q35" s="39"/>
      <c r="R35" s="39"/>
      <c r="S35" s="39"/>
      <c r="T35" s="39"/>
      <c r="V35" s="159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</row>
    <row r="36" spans="1:84" s="17" customFormat="1" ht="16.5" customHeight="1" x14ac:dyDescent="0.2">
      <c r="A36" s="68"/>
      <c r="B36" s="68"/>
      <c r="C36" s="40"/>
      <c r="D36" s="189"/>
      <c r="E36" s="73" t="s">
        <v>50</v>
      </c>
      <c r="F36" s="41">
        <f>F33-F34+F35</f>
        <v>12692067.26</v>
      </c>
      <c r="G36" s="42">
        <f>G33-G34+G35</f>
        <v>6494935</v>
      </c>
      <c r="H36" s="41">
        <f>H33-H34+H35</f>
        <v>6494935</v>
      </c>
      <c r="I36" s="41"/>
      <c r="J36" s="41">
        <f>J33-J34+J35</f>
        <v>6494935</v>
      </c>
      <c r="K36" s="41"/>
      <c r="L36" s="41"/>
      <c r="M36" s="41"/>
      <c r="N36" s="41"/>
      <c r="O36" s="43"/>
      <c r="P36" s="42">
        <f>P33-P34+P35</f>
        <v>6197132.2599999998</v>
      </c>
      <c r="Q36" s="58">
        <f>Q33-Q34+Q35</f>
        <v>6197132.2599999998</v>
      </c>
      <c r="R36" s="58">
        <f>R33-R34+R35</f>
        <v>2144124.17</v>
      </c>
      <c r="S36" s="58"/>
      <c r="T36" s="58"/>
      <c r="V36" s="159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</row>
    <row r="37" spans="1:84" s="1" customFormat="1" ht="16.5" customHeight="1" x14ac:dyDescent="0.2">
      <c r="A37" s="44"/>
      <c r="B37" s="44"/>
      <c r="C37" s="44">
        <v>4270</v>
      </c>
      <c r="D37" s="181" t="s">
        <v>25</v>
      </c>
      <c r="E37" s="72" t="s">
        <v>47</v>
      </c>
      <c r="F37" s="37">
        <f>G37+P37</f>
        <v>1900000</v>
      </c>
      <c r="G37" s="38">
        <f>H37+K37+L37+M37</f>
        <v>1900000</v>
      </c>
      <c r="H37" s="39">
        <f>SUM(I37:J37)</f>
        <v>1900000</v>
      </c>
      <c r="I37" s="39"/>
      <c r="J37" s="39">
        <v>1900000</v>
      </c>
      <c r="K37" s="39"/>
      <c r="L37" s="39"/>
      <c r="M37" s="39"/>
      <c r="N37" s="39"/>
      <c r="O37" s="54"/>
      <c r="P37" s="55"/>
      <c r="Q37" s="39"/>
      <c r="R37" s="39"/>
      <c r="S37" s="39"/>
      <c r="T37" s="39"/>
      <c r="U37" s="17"/>
      <c r="V37" s="159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</row>
    <row r="38" spans="1:84" s="13" customFormat="1" ht="16.5" customHeight="1" x14ac:dyDescent="0.2">
      <c r="A38" s="36"/>
      <c r="B38" s="36"/>
      <c r="C38" s="44"/>
      <c r="D38" s="182"/>
      <c r="E38" s="72" t="s">
        <v>48</v>
      </c>
      <c r="F38" s="37">
        <f>G38+P38</f>
        <v>13155</v>
      </c>
      <c r="G38" s="38">
        <f>H38+K38+L38+M38</f>
        <v>13155</v>
      </c>
      <c r="H38" s="39">
        <f>SUM(I38:J38)</f>
        <v>13155</v>
      </c>
      <c r="I38" s="39"/>
      <c r="J38" s="39">
        <v>13155</v>
      </c>
      <c r="K38" s="39"/>
      <c r="L38" s="39"/>
      <c r="M38" s="39"/>
      <c r="N38" s="39"/>
      <c r="O38" s="54"/>
      <c r="P38" s="38"/>
      <c r="Q38" s="39"/>
      <c r="R38" s="39"/>
      <c r="S38" s="39"/>
      <c r="T38" s="39"/>
      <c r="V38" s="159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</row>
    <row r="39" spans="1:84" s="13" customFormat="1" ht="16.5" customHeight="1" x14ac:dyDescent="0.2">
      <c r="A39" s="36"/>
      <c r="B39" s="36"/>
      <c r="C39" s="44"/>
      <c r="D39" s="182"/>
      <c r="E39" s="72" t="s">
        <v>49</v>
      </c>
      <c r="F39" s="37"/>
      <c r="G39" s="38"/>
      <c r="H39" s="39"/>
      <c r="I39" s="39"/>
      <c r="J39" s="39"/>
      <c r="K39" s="39"/>
      <c r="L39" s="39"/>
      <c r="M39" s="39"/>
      <c r="N39" s="39"/>
      <c r="O39" s="54"/>
      <c r="P39" s="38"/>
      <c r="Q39" s="39"/>
      <c r="R39" s="39"/>
      <c r="S39" s="39"/>
      <c r="T39" s="39"/>
      <c r="V39" s="15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</row>
    <row r="40" spans="1:84" s="17" customFormat="1" ht="16.5" customHeight="1" x14ac:dyDescent="0.2">
      <c r="A40" s="68"/>
      <c r="B40" s="68"/>
      <c r="C40" s="40"/>
      <c r="D40" s="183"/>
      <c r="E40" s="73" t="s">
        <v>50</v>
      </c>
      <c r="F40" s="41">
        <f>F37-F38+F39</f>
        <v>1886845</v>
      </c>
      <c r="G40" s="42">
        <f>G37-G38+G39</f>
        <v>1886845</v>
      </c>
      <c r="H40" s="41">
        <f>H37-H38+H39</f>
        <v>1886845</v>
      </c>
      <c r="I40" s="41"/>
      <c r="J40" s="41">
        <f>J37-J38+J39</f>
        <v>1886845</v>
      </c>
      <c r="K40" s="41"/>
      <c r="L40" s="41"/>
      <c r="M40" s="41"/>
      <c r="N40" s="41"/>
      <c r="O40" s="43"/>
      <c r="P40" s="42"/>
      <c r="Q40" s="41"/>
      <c r="R40" s="41"/>
      <c r="S40" s="58"/>
      <c r="T40" s="58"/>
      <c r="V40" s="159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</row>
    <row r="41" spans="1:84" s="101" customFormat="1" ht="16.5" customHeight="1" x14ac:dyDescent="0.2">
      <c r="A41" s="85"/>
      <c r="B41" s="85"/>
      <c r="C41" s="184" t="s">
        <v>51</v>
      </c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  <c r="O41" s="185"/>
      <c r="P41" s="185"/>
      <c r="Q41" s="185"/>
      <c r="R41" s="185"/>
      <c r="S41" s="185"/>
      <c r="T41" s="186"/>
      <c r="U41" s="163"/>
      <c r="V41" s="163"/>
    </row>
    <row r="42" spans="1:84" s="101" customFormat="1" ht="16.5" customHeight="1" x14ac:dyDescent="0.2">
      <c r="A42" s="85"/>
      <c r="B42" s="36"/>
      <c r="C42" s="169" t="s">
        <v>75</v>
      </c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1"/>
      <c r="U42" s="163"/>
      <c r="V42" s="163"/>
    </row>
    <row r="43" spans="1:84" s="101" customFormat="1" ht="16.5" customHeight="1" x14ac:dyDescent="0.2">
      <c r="A43" s="85"/>
      <c r="B43" s="36"/>
      <c r="C43" s="172" t="s">
        <v>110</v>
      </c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4"/>
      <c r="U43" s="163"/>
      <c r="V43" s="163"/>
    </row>
    <row r="44" spans="1:84" s="2" customFormat="1" ht="18" customHeight="1" x14ac:dyDescent="0.2">
      <c r="A44" s="47">
        <v>750</v>
      </c>
      <c r="B44" s="47"/>
      <c r="C44" s="97"/>
      <c r="D44" s="175" t="s">
        <v>8</v>
      </c>
      <c r="E44" s="70" t="s">
        <v>47</v>
      </c>
      <c r="F44" s="24">
        <f>G44+P44</f>
        <v>16616314.660000002</v>
      </c>
      <c r="G44" s="25">
        <f>H44+K44+L44+M44</f>
        <v>14335691.660000002</v>
      </c>
      <c r="H44" s="26">
        <f>SUM(I44:J44)</f>
        <v>13155362.580000002</v>
      </c>
      <c r="I44" s="26">
        <v>10409624.460000001</v>
      </c>
      <c r="J44" s="26">
        <v>2745738.12</v>
      </c>
      <c r="K44" s="26"/>
      <c r="L44" s="26">
        <v>586287</v>
      </c>
      <c r="M44" s="26">
        <v>594042.07999999996</v>
      </c>
      <c r="N44" s="48"/>
      <c r="O44" s="49"/>
      <c r="P44" s="25">
        <f>Q44+S44+T44</f>
        <v>2280623</v>
      </c>
      <c r="Q44" s="26">
        <v>2280623</v>
      </c>
      <c r="R44" s="26">
        <v>1820784.55</v>
      </c>
      <c r="S44" s="26"/>
      <c r="T44" s="26"/>
      <c r="U44" s="13"/>
      <c r="V44" s="159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</row>
    <row r="45" spans="1:84" s="16" customFormat="1" ht="18" customHeight="1" x14ac:dyDescent="0.2">
      <c r="A45" s="23"/>
      <c r="B45" s="23"/>
      <c r="C45" s="67"/>
      <c r="D45" s="176"/>
      <c r="E45" s="70" t="s">
        <v>48</v>
      </c>
      <c r="F45" s="24">
        <f>G45+P45</f>
        <v>12000</v>
      </c>
      <c r="G45" s="27">
        <f>H45+K45+L45+M45</f>
        <v>12000</v>
      </c>
      <c r="H45" s="28">
        <f>SUM(I45:J45)</f>
        <v>12000</v>
      </c>
      <c r="I45" s="28">
        <f t="shared" ref="I45" si="3">I49+I67</f>
        <v>12000</v>
      </c>
      <c r="J45" s="28"/>
      <c r="K45" s="28"/>
      <c r="L45" s="28"/>
      <c r="M45" s="28"/>
      <c r="N45" s="28"/>
      <c r="O45" s="136"/>
      <c r="P45" s="27"/>
      <c r="Q45" s="28"/>
      <c r="R45" s="28"/>
      <c r="S45" s="28"/>
      <c r="T45" s="28"/>
      <c r="V45" s="159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</row>
    <row r="46" spans="1:84" s="16" customFormat="1" ht="18" customHeight="1" x14ac:dyDescent="0.2">
      <c r="A46" s="23"/>
      <c r="B46" s="23"/>
      <c r="C46" s="67"/>
      <c r="D46" s="176"/>
      <c r="E46" s="70" t="s">
        <v>49</v>
      </c>
      <c r="F46" s="24">
        <f>G46+P46</f>
        <v>72900</v>
      </c>
      <c r="G46" s="27">
        <f>H46+K46+L46+M46</f>
        <v>72900</v>
      </c>
      <c r="H46" s="28">
        <f>SUM(I46:J46)</f>
        <v>72900</v>
      </c>
      <c r="I46" s="28"/>
      <c r="J46" s="28">
        <f>J50+J68</f>
        <v>72900</v>
      </c>
      <c r="K46" s="28"/>
      <c r="L46" s="28"/>
      <c r="M46" s="28"/>
      <c r="N46" s="28"/>
      <c r="O46" s="136"/>
      <c r="P46" s="27"/>
      <c r="Q46" s="28"/>
      <c r="R46" s="28"/>
      <c r="S46" s="28"/>
      <c r="T46" s="28"/>
      <c r="V46" s="159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</row>
    <row r="47" spans="1:84" s="1" customFormat="1" ht="18" customHeight="1" x14ac:dyDescent="0.2">
      <c r="A47" s="67"/>
      <c r="B47" s="67"/>
      <c r="C47" s="29"/>
      <c r="D47" s="177"/>
      <c r="E47" s="71" t="s">
        <v>50</v>
      </c>
      <c r="F47" s="30">
        <f t="shared" ref="F47:R47" si="4">F44-F45+F46</f>
        <v>16677214.660000002</v>
      </c>
      <c r="G47" s="31">
        <f t="shared" si="4"/>
        <v>14396591.660000002</v>
      </c>
      <c r="H47" s="30">
        <f t="shared" si="4"/>
        <v>13216262.580000002</v>
      </c>
      <c r="I47" s="79">
        <f>I44-I45+I46</f>
        <v>10397624.460000001</v>
      </c>
      <c r="J47" s="30">
        <f t="shared" si="4"/>
        <v>2818638.12</v>
      </c>
      <c r="K47" s="30"/>
      <c r="L47" s="30">
        <f>L44-L45+L46</f>
        <v>586287</v>
      </c>
      <c r="M47" s="30">
        <f>M44-M45+M46</f>
        <v>594042.07999999996</v>
      </c>
      <c r="N47" s="30"/>
      <c r="O47" s="32"/>
      <c r="P47" s="31">
        <f t="shared" si="4"/>
        <v>2280623</v>
      </c>
      <c r="Q47" s="30">
        <f t="shared" si="4"/>
        <v>2280623</v>
      </c>
      <c r="R47" s="30">
        <f t="shared" si="4"/>
        <v>1820784.55</v>
      </c>
      <c r="S47" s="79"/>
      <c r="T47" s="79"/>
      <c r="U47" s="17"/>
      <c r="V47" s="159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</row>
    <row r="48" spans="1:84" s="14" customFormat="1" ht="17.25" customHeight="1" x14ac:dyDescent="0.2">
      <c r="A48" s="36"/>
      <c r="B48" s="45">
        <v>75023</v>
      </c>
      <c r="C48" s="46"/>
      <c r="D48" s="187" t="s">
        <v>20</v>
      </c>
      <c r="E48" s="72" t="s">
        <v>47</v>
      </c>
      <c r="F48" s="37">
        <f>G48+P48</f>
        <v>10223723.460000001</v>
      </c>
      <c r="G48" s="38">
        <f>H48+K48+L48+M48</f>
        <v>10182665.460000001</v>
      </c>
      <c r="H48" s="39">
        <f>SUM(I48:J48)</f>
        <v>10161965.460000001</v>
      </c>
      <c r="I48" s="35">
        <v>8425096.4600000009</v>
      </c>
      <c r="J48" s="35">
        <v>1736869</v>
      </c>
      <c r="K48" s="35"/>
      <c r="L48" s="35">
        <v>20700</v>
      </c>
      <c r="M48" s="35"/>
      <c r="N48" s="52"/>
      <c r="O48" s="53"/>
      <c r="P48" s="34">
        <f>Q48+S48+T48</f>
        <v>41058</v>
      </c>
      <c r="Q48" s="35">
        <v>41058</v>
      </c>
      <c r="R48" s="35"/>
      <c r="S48" s="35"/>
      <c r="T48" s="52"/>
      <c r="U48" s="16"/>
      <c r="V48" s="159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</row>
    <row r="49" spans="1:84" s="13" customFormat="1" ht="17.25" customHeight="1" x14ac:dyDescent="0.2">
      <c r="A49" s="36"/>
      <c r="B49" s="36"/>
      <c r="C49" s="44"/>
      <c r="D49" s="188"/>
      <c r="E49" s="72" t="s">
        <v>48</v>
      </c>
      <c r="F49" s="37">
        <f>G49+P49</f>
        <v>12000</v>
      </c>
      <c r="G49" s="38">
        <f>H49+K49+L49+M49</f>
        <v>12000</v>
      </c>
      <c r="H49" s="39">
        <f>SUM(I49:J49)</f>
        <v>12000</v>
      </c>
      <c r="I49" s="39">
        <f>I53</f>
        <v>12000</v>
      </c>
      <c r="J49" s="39"/>
      <c r="K49" s="39"/>
      <c r="L49" s="39"/>
      <c r="M49" s="39"/>
      <c r="N49" s="39"/>
      <c r="O49" s="54"/>
      <c r="P49" s="38"/>
      <c r="Q49" s="39"/>
      <c r="R49" s="39"/>
      <c r="S49" s="39"/>
      <c r="T49" s="39"/>
      <c r="V49" s="15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</row>
    <row r="50" spans="1:84" s="13" customFormat="1" ht="17.25" customHeight="1" x14ac:dyDescent="0.2">
      <c r="A50" s="36"/>
      <c r="B50" s="36"/>
      <c r="C50" s="44"/>
      <c r="D50" s="188"/>
      <c r="E50" s="72" t="s">
        <v>49</v>
      </c>
      <c r="F50" s="37">
        <f>G50+P50</f>
        <v>36000</v>
      </c>
      <c r="G50" s="38">
        <f>H50+K50+L50+M50</f>
        <v>36000</v>
      </c>
      <c r="H50" s="39">
        <f>SUM(I50:J50)</f>
        <v>36000</v>
      </c>
      <c r="I50" s="39"/>
      <c r="J50" s="39">
        <f>J58</f>
        <v>36000</v>
      </c>
      <c r="K50" s="39"/>
      <c r="L50" s="39"/>
      <c r="M50" s="39"/>
      <c r="N50" s="39"/>
      <c r="O50" s="54"/>
      <c r="P50" s="38"/>
      <c r="Q50" s="39"/>
      <c r="R50" s="39"/>
      <c r="S50" s="39"/>
      <c r="T50" s="39"/>
      <c r="V50" s="159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</row>
    <row r="51" spans="1:84" s="17" customFormat="1" ht="17.25" customHeight="1" x14ac:dyDescent="0.2">
      <c r="A51" s="68"/>
      <c r="B51" s="68"/>
      <c r="C51" s="40"/>
      <c r="D51" s="189"/>
      <c r="E51" s="73" t="s">
        <v>50</v>
      </c>
      <c r="F51" s="41">
        <f t="shared" ref="F51:Q51" si="5">F48-F49+F50</f>
        <v>10247723.460000001</v>
      </c>
      <c r="G51" s="42">
        <f t="shared" si="5"/>
        <v>10206665.460000001</v>
      </c>
      <c r="H51" s="41">
        <f t="shared" si="5"/>
        <v>10185965.460000001</v>
      </c>
      <c r="I51" s="58">
        <f>I48-I49+I50</f>
        <v>8413096.4600000009</v>
      </c>
      <c r="J51" s="58">
        <f t="shared" si="5"/>
        <v>1772869</v>
      </c>
      <c r="K51" s="41"/>
      <c r="L51" s="58">
        <f>L48-L49+L50</f>
        <v>20700</v>
      </c>
      <c r="M51" s="41"/>
      <c r="N51" s="41"/>
      <c r="O51" s="43"/>
      <c r="P51" s="42">
        <f t="shared" si="5"/>
        <v>41058</v>
      </c>
      <c r="Q51" s="41">
        <f t="shared" si="5"/>
        <v>41058</v>
      </c>
      <c r="R51" s="41"/>
      <c r="S51" s="58"/>
      <c r="T51" s="58"/>
      <c r="V51" s="159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</row>
    <row r="52" spans="1:84" s="10" customFormat="1" ht="16.5" customHeight="1" x14ac:dyDescent="0.2">
      <c r="A52" s="44"/>
      <c r="B52" s="44"/>
      <c r="C52" s="87">
        <v>4100</v>
      </c>
      <c r="D52" s="181" t="s">
        <v>28</v>
      </c>
      <c r="E52" s="72" t="s">
        <v>47</v>
      </c>
      <c r="F52" s="37">
        <f>G52+P52</f>
        <v>12000</v>
      </c>
      <c r="G52" s="38">
        <f>H52+K52+L52+M52</f>
        <v>12000</v>
      </c>
      <c r="H52" s="39">
        <f>SUM(I52:J52)</f>
        <v>12000</v>
      </c>
      <c r="I52" s="39">
        <v>12000</v>
      </c>
      <c r="J52" s="39"/>
      <c r="K52" s="39"/>
      <c r="L52" s="39"/>
      <c r="M52" s="39"/>
      <c r="N52" s="39"/>
      <c r="O52" s="54"/>
      <c r="P52" s="55"/>
      <c r="Q52" s="39"/>
      <c r="R52" s="39"/>
      <c r="S52" s="39"/>
      <c r="T52" s="39"/>
      <c r="U52" s="164"/>
      <c r="V52" s="159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</row>
    <row r="53" spans="1:84" s="13" customFormat="1" ht="16.5" customHeight="1" x14ac:dyDescent="0.2">
      <c r="A53" s="36"/>
      <c r="B53" s="36"/>
      <c r="C53" s="87"/>
      <c r="D53" s="182"/>
      <c r="E53" s="72" t="s">
        <v>48</v>
      </c>
      <c r="F53" s="37">
        <f>G53+P53</f>
        <v>12000</v>
      </c>
      <c r="G53" s="38">
        <f>H53+K53+L53+M53</f>
        <v>12000</v>
      </c>
      <c r="H53" s="39">
        <f>SUM(I53:J53)</f>
        <v>12000</v>
      </c>
      <c r="I53" s="39">
        <v>12000</v>
      </c>
      <c r="J53" s="39"/>
      <c r="K53" s="39"/>
      <c r="L53" s="39"/>
      <c r="M53" s="39"/>
      <c r="N53" s="39"/>
      <c r="O53" s="54"/>
      <c r="P53" s="38"/>
      <c r="Q53" s="39"/>
      <c r="R53" s="39"/>
      <c r="S53" s="39"/>
      <c r="T53" s="39"/>
      <c r="V53" s="159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</row>
    <row r="54" spans="1:84" s="13" customFormat="1" ht="16.5" customHeight="1" x14ac:dyDescent="0.2">
      <c r="A54" s="36"/>
      <c r="B54" s="36"/>
      <c r="C54" s="87"/>
      <c r="D54" s="182"/>
      <c r="E54" s="72" t="s">
        <v>49</v>
      </c>
      <c r="F54" s="37"/>
      <c r="G54" s="38"/>
      <c r="H54" s="39"/>
      <c r="I54" s="39"/>
      <c r="J54" s="39"/>
      <c r="K54" s="39"/>
      <c r="L54" s="39"/>
      <c r="M54" s="39"/>
      <c r="N54" s="39"/>
      <c r="O54" s="54"/>
      <c r="P54" s="38"/>
      <c r="Q54" s="39"/>
      <c r="R54" s="39"/>
      <c r="S54" s="39"/>
      <c r="T54" s="39"/>
      <c r="V54" s="159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</row>
    <row r="55" spans="1:84" s="17" customFormat="1" ht="16.5" customHeight="1" x14ac:dyDescent="0.2">
      <c r="A55" s="68"/>
      <c r="B55" s="68"/>
      <c r="C55" s="88"/>
      <c r="D55" s="183"/>
      <c r="E55" s="73" t="s">
        <v>50</v>
      </c>
      <c r="F55" s="41">
        <f>F52-F53+F54</f>
        <v>0</v>
      </c>
      <c r="G55" s="42">
        <f>G52-G53+G54</f>
        <v>0</v>
      </c>
      <c r="H55" s="41">
        <f>H52-H53+H54</f>
        <v>0</v>
      </c>
      <c r="I55" s="41">
        <f>I52-I53+I54</f>
        <v>0</v>
      </c>
      <c r="J55" s="41"/>
      <c r="K55" s="41"/>
      <c r="L55" s="41"/>
      <c r="M55" s="41"/>
      <c r="N55" s="41"/>
      <c r="O55" s="43"/>
      <c r="P55" s="42"/>
      <c r="Q55" s="41"/>
      <c r="R55" s="41"/>
      <c r="S55" s="58"/>
      <c r="T55" s="58"/>
      <c r="V55" s="159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</row>
    <row r="56" spans="1:84" s="1" customFormat="1" ht="16.5" customHeight="1" x14ac:dyDescent="0.2">
      <c r="A56" s="44"/>
      <c r="B56" s="44"/>
      <c r="C56" s="44">
        <v>4300</v>
      </c>
      <c r="D56" s="181" t="s">
        <v>26</v>
      </c>
      <c r="E56" s="72" t="s">
        <v>47</v>
      </c>
      <c r="F56" s="37">
        <f>G56+P56</f>
        <v>795800</v>
      </c>
      <c r="G56" s="38">
        <f>H56+K56+L56+M56</f>
        <v>795800</v>
      </c>
      <c r="H56" s="39">
        <f>SUM(I56:J56)</f>
        <v>795800</v>
      </c>
      <c r="I56" s="39"/>
      <c r="J56" s="39">
        <v>795800</v>
      </c>
      <c r="K56" s="39"/>
      <c r="L56" s="39"/>
      <c r="M56" s="39"/>
      <c r="N56" s="39"/>
      <c r="O56" s="54"/>
      <c r="P56" s="55"/>
      <c r="Q56" s="39"/>
      <c r="R56" s="39"/>
      <c r="S56" s="39"/>
      <c r="T56" s="39"/>
      <c r="U56" s="17"/>
      <c r="V56" s="159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</row>
    <row r="57" spans="1:84" s="13" customFormat="1" ht="16.5" customHeight="1" x14ac:dyDescent="0.2">
      <c r="A57" s="36"/>
      <c r="B57" s="36"/>
      <c r="C57" s="44"/>
      <c r="D57" s="182"/>
      <c r="E57" s="72" t="s">
        <v>48</v>
      </c>
      <c r="F57" s="37"/>
      <c r="G57" s="38"/>
      <c r="H57" s="39"/>
      <c r="I57" s="39"/>
      <c r="J57" s="39"/>
      <c r="K57" s="39"/>
      <c r="L57" s="39"/>
      <c r="M57" s="39"/>
      <c r="N57" s="39"/>
      <c r="O57" s="54"/>
      <c r="P57" s="38"/>
      <c r="Q57" s="39"/>
      <c r="R57" s="39"/>
      <c r="S57" s="39"/>
      <c r="T57" s="39"/>
      <c r="V57" s="159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</row>
    <row r="58" spans="1:84" s="13" customFormat="1" ht="16.5" customHeight="1" x14ac:dyDescent="0.2">
      <c r="A58" s="36"/>
      <c r="B58" s="36"/>
      <c r="C58" s="44"/>
      <c r="D58" s="182"/>
      <c r="E58" s="72" t="s">
        <v>49</v>
      </c>
      <c r="F58" s="37">
        <f>G58+P58</f>
        <v>36000</v>
      </c>
      <c r="G58" s="38">
        <f>H58+K58+L58+M58</f>
        <v>36000</v>
      </c>
      <c r="H58" s="39">
        <f>SUM(I58:J58)</f>
        <v>36000</v>
      </c>
      <c r="I58" s="39"/>
      <c r="J58" s="39">
        <v>36000</v>
      </c>
      <c r="K58" s="39"/>
      <c r="L58" s="39"/>
      <c r="M58" s="39"/>
      <c r="N58" s="39"/>
      <c r="O58" s="54"/>
      <c r="P58" s="38"/>
      <c r="Q58" s="39"/>
      <c r="R58" s="39"/>
      <c r="S58" s="39"/>
      <c r="T58" s="39"/>
      <c r="V58" s="159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</row>
    <row r="59" spans="1:84" s="17" customFormat="1" ht="16.5" customHeight="1" x14ac:dyDescent="0.2">
      <c r="A59" s="68"/>
      <c r="B59" s="68"/>
      <c r="C59" s="40"/>
      <c r="D59" s="183"/>
      <c r="E59" s="73" t="s">
        <v>50</v>
      </c>
      <c r="F59" s="41">
        <f>F56-F57+F58</f>
        <v>831800</v>
      </c>
      <c r="G59" s="42">
        <f>G56-G57+G58</f>
        <v>831800</v>
      </c>
      <c r="H59" s="41">
        <f>H56-H57+H58</f>
        <v>831800</v>
      </c>
      <c r="I59" s="41"/>
      <c r="J59" s="41">
        <f>J56-J57+J58</f>
        <v>831800</v>
      </c>
      <c r="K59" s="41"/>
      <c r="L59" s="41"/>
      <c r="M59" s="41"/>
      <c r="N59" s="41"/>
      <c r="O59" s="43"/>
      <c r="P59" s="42"/>
      <c r="Q59" s="41"/>
      <c r="R59" s="41"/>
      <c r="S59" s="58"/>
      <c r="T59" s="58"/>
      <c r="V59" s="1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</row>
    <row r="60" spans="1:84" s="101" customFormat="1" ht="17.25" customHeight="1" x14ac:dyDescent="0.2">
      <c r="A60" s="85"/>
      <c r="B60" s="85"/>
      <c r="C60" s="184" t="s">
        <v>51</v>
      </c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6"/>
      <c r="U60" s="163"/>
      <c r="V60" s="163"/>
    </row>
    <row r="61" spans="1:84" s="101" customFormat="1" ht="17.25" customHeight="1" x14ac:dyDescent="0.2">
      <c r="A61" s="85"/>
      <c r="B61" s="36"/>
      <c r="C61" s="169" t="s">
        <v>72</v>
      </c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1"/>
      <c r="U61" s="163"/>
      <c r="V61" s="163"/>
    </row>
    <row r="62" spans="1:84" s="101" customFormat="1" ht="17.25" customHeight="1" x14ac:dyDescent="0.2">
      <c r="A62" s="85"/>
      <c r="B62" s="36"/>
      <c r="C62" s="238" t="s">
        <v>73</v>
      </c>
      <c r="D62" s="239"/>
      <c r="E62" s="239"/>
      <c r="F62" s="239"/>
      <c r="G62" s="239"/>
      <c r="H62" s="239"/>
      <c r="I62" s="239"/>
      <c r="J62" s="239"/>
      <c r="K62" s="239"/>
      <c r="L62" s="239"/>
      <c r="M62" s="239"/>
      <c r="N62" s="239"/>
      <c r="O62" s="239"/>
      <c r="P62" s="239"/>
      <c r="Q62" s="239"/>
      <c r="R62" s="239"/>
      <c r="S62" s="239"/>
      <c r="T62" s="240"/>
      <c r="U62" s="163"/>
      <c r="V62" s="163"/>
    </row>
    <row r="63" spans="1:84" s="101" customFormat="1" ht="6.75" customHeight="1" x14ac:dyDescent="0.2">
      <c r="A63" s="85"/>
      <c r="B63" s="36"/>
      <c r="C63" s="169"/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0"/>
      <c r="R63" s="170"/>
      <c r="S63" s="170"/>
      <c r="T63" s="171"/>
      <c r="U63" s="163"/>
      <c r="V63" s="163"/>
    </row>
    <row r="64" spans="1:84" s="101" customFormat="1" ht="17.25" customHeight="1" x14ac:dyDescent="0.2">
      <c r="A64" s="85"/>
      <c r="B64" s="36"/>
      <c r="C64" s="169" t="s">
        <v>81</v>
      </c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1"/>
      <c r="U64" s="163"/>
      <c r="V64" s="163"/>
    </row>
    <row r="65" spans="1:84" s="101" customFormat="1" ht="17.25" customHeight="1" x14ac:dyDescent="0.2">
      <c r="A65" s="85"/>
      <c r="B65" s="36"/>
      <c r="C65" s="172" t="s">
        <v>102</v>
      </c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4"/>
      <c r="U65" s="163"/>
      <c r="V65" s="163"/>
    </row>
    <row r="66" spans="1:84" s="7" customFormat="1" ht="17.25" customHeight="1" x14ac:dyDescent="0.2">
      <c r="A66" s="36"/>
      <c r="B66" s="45">
        <v>75095</v>
      </c>
      <c r="C66" s="46"/>
      <c r="D66" s="187" t="s">
        <v>14</v>
      </c>
      <c r="E66" s="72" t="s">
        <v>47</v>
      </c>
      <c r="F66" s="37">
        <f>G66+P66</f>
        <v>3218948.2</v>
      </c>
      <c r="G66" s="38">
        <f>H66+K66+L66+M66</f>
        <v>979383.2</v>
      </c>
      <c r="H66" s="39">
        <f>SUM(I66:J66)</f>
        <v>341641.12</v>
      </c>
      <c r="I66" s="35"/>
      <c r="J66" s="35">
        <v>341641.12</v>
      </c>
      <c r="K66" s="35"/>
      <c r="L66" s="35">
        <v>43700</v>
      </c>
      <c r="M66" s="35">
        <v>594042.07999999996</v>
      </c>
      <c r="N66" s="52"/>
      <c r="O66" s="53"/>
      <c r="P66" s="34">
        <f>Q66+S66+T66</f>
        <v>2239565</v>
      </c>
      <c r="Q66" s="35">
        <v>2239565</v>
      </c>
      <c r="R66" s="35">
        <v>1820784.55</v>
      </c>
      <c r="S66" s="52"/>
      <c r="T66" s="39"/>
      <c r="U66" s="16"/>
      <c r="V66" s="159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</row>
    <row r="67" spans="1:84" s="13" customFormat="1" ht="17.25" customHeight="1" x14ac:dyDescent="0.2">
      <c r="A67" s="36"/>
      <c r="B67" s="36"/>
      <c r="C67" s="44"/>
      <c r="D67" s="188"/>
      <c r="E67" s="72" t="s">
        <v>48</v>
      </c>
      <c r="F67" s="37"/>
      <c r="G67" s="38"/>
      <c r="H67" s="39"/>
      <c r="I67" s="39"/>
      <c r="J67" s="39"/>
      <c r="K67" s="39"/>
      <c r="L67" s="39"/>
      <c r="M67" s="39"/>
      <c r="N67" s="39"/>
      <c r="O67" s="54"/>
      <c r="P67" s="38"/>
      <c r="Q67" s="39"/>
      <c r="R67" s="39"/>
      <c r="S67" s="39"/>
      <c r="T67" s="39"/>
      <c r="V67" s="159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</row>
    <row r="68" spans="1:84" s="13" customFormat="1" ht="17.25" customHeight="1" x14ac:dyDescent="0.2">
      <c r="A68" s="36"/>
      <c r="B68" s="36"/>
      <c r="C68" s="44"/>
      <c r="D68" s="188"/>
      <c r="E68" s="72" t="s">
        <v>49</v>
      </c>
      <c r="F68" s="37">
        <f>G68+P68</f>
        <v>36900</v>
      </c>
      <c r="G68" s="38">
        <f>H68+K68+L68+M68</f>
        <v>36900</v>
      </c>
      <c r="H68" s="39">
        <f>SUM(I68:J68)</f>
        <v>36900</v>
      </c>
      <c r="I68" s="39"/>
      <c r="J68" s="39">
        <f>J72</f>
        <v>36900</v>
      </c>
      <c r="K68" s="39"/>
      <c r="L68" s="39"/>
      <c r="M68" s="39"/>
      <c r="N68" s="39"/>
      <c r="O68" s="54"/>
      <c r="P68" s="38"/>
      <c r="Q68" s="39"/>
      <c r="R68" s="39"/>
      <c r="S68" s="39"/>
      <c r="T68" s="39"/>
      <c r="V68" s="159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</row>
    <row r="69" spans="1:84" s="17" customFormat="1" ht="16.5" customHeight="1" x14ac:dyDescent="0.2">
      <c r="A69" s="68"/>
      <c r="B69" s="68"/>
      <c r="C69" s="40"/>
      <c r="D69" s="189"/>
      <c r="E69" s="73" t="s">
        <v>50</v>
      </c>
      <c r="F69" s="41">
        <f t="shared" ref="F69:R69" si="6">F66-F67+F68</f>
        <v>3255848.2</v>
      </c>
      <c r="G69" s="42">
        <f t="shared" si="6"/>
        <v>1016283.2</v>
      </c>
      <c r="H69" s="41">
        <f t="shared" si="6"/>
        <v>378541.12</v>
      </c>
      <c r="I69" s="58"/>
      <c r="J69" s="58">
        <f>J66-J67+J68</f>
        <v>378541.12</v>
      </c>
      <c r="K69" s="58"/>
      <c r="L69" s="58">
        <f>L66-L67+L68</f>
        <v>43700</v>
      </c>
      <c r="M69" s="58">
        <f>M66-M67+M68</f>
        <v>594042.07999999996</v>
      </c>
      <c r="N69" s="41"/>
      <c r="O69" s="43"/>
      <c r="P69" s="42">
        <f t="shared" si="6"/>
        <v>2239565</v>
      </c>
      <c r="Q69" s="58">
        <f t="shared" si="6"/>
        <v>2239565</v>
      </c>
      <c r="R69" s="58">
        <f t="shared" si="6"/>
        <v>1820784.55</v>
      </c>
      <c r="S69" s="58"/>
      <c r="T69" s="58"/>
      <c r="V69" s="15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</row>
    <row r="70" spans="1:84" s="10" customFormat="1" ht="18" customHeight="1" x14ac:dyDescent="0.2">
      <c r="A70" s="44"/>
      <c r="B70" s="44"/>
      <c r="C70" s="44">
        <v>4300</v>
      </c>
      <c r="D70" s="181" t="s">
        <v>26</v>
      </c>
      <c r="E70" s="72" t="s">
        <v>47</v>
      </c>
      <c r="F70" s="37">
        <f>G70+P70</f>
        <v>200802.14</v>
      </c>
      <c r="G70" s="38">
        <f>H70+K70+L70+M70</f>
        <v>200802.14</v>
      </c>
      <c r="H70" s="39">
        <f>SUM(I70:J70)</f>
        <v>200802.14</v>
      </c>
      <c r="I70" s="39"/>
      <c r="J70" s="39">
        <v>200802.14</v>
      </c>
      <c r="K70" s="39"/>
      <c r="L70" s="39"/>
      <c r="M70" s="39"/>
      <c r="N70" s="39"/>
      <c r="O70" s="54"/>
      <c r="P70" s="55"/>
      <c r="Q70" s="39"/>
      <c r="R70" s="39"/>
      <c r="S70" s="39"/>
      <c r="T70" s="39"/>
      <c r="U70" s="161"/>
      <c r="V70" s="159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</row>
    <row r="71" spans="1:84" s="13" customFormat="1" ht="18" customHeight="1" x14ac:dyDescent="0.2">
      <c r="A71" s="36"/>
      <c r="B71" s="36"/>
      <c r="C71" s="44"/>
      <c r="D71" s="182"/>
      <c r="E71" s="72" t="s">
        <v>48</v>
      </c>
      <c r="F71" s="37"/>
      <c r="G71" s="38"/>
      <c r="H71" s="39"/>
      <c r="I71" s="39"/>
      <c r="J71" s="39"/>
      <c r="K71" s="39"/>
      <c r="L71" s="39"/>
      <c r="M71" s="39"/>
      <c r="N71" s="39"/>
      <c r="O71" s="54"/>
      <c r="P71" s="38"/>
      <c r="Q71" s="39"/>
      <c r="R71" s="39"/>
      <c r="S71" s="39"/>
      <c r="T71" s="39"/>
      <c r="V71" s="159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</row>
    <row r="72" spans="1:84" s="13" customFormat="1" ht="18" customHeight="1" x14ac:dyDescent="0.2">
      <c r="A72" s="36"/>
      <c r="B72" s="36"/>
      <c r="C72" s="44"/>
      <c r="D72" s="182"/>
      <c r="E72" s="72" t="s">
        <v>49</v>
      </c>
      <c r="F72" s="37">
        <f>G72+P72</f>
        <v>36900</v>
      </c>
      <c r="G72" s="38">
        <f>H72+K72+L72+M72</f>
        <v>36900</v>
      </c>
      <c r="H72" s="39">
        <f>SUM(I72:J72)</f>
        <v>36900</v>
      </c>
      <c r="I72" s="39"/>
      <c r="J72" s="39">
        <v>36900</v>
      </c>
      <c r="K72" s="39"/>
      <c r="L72" s="39"/>
      <c r="M72" s="39"/>
      <c r="N72" s="39"/>
      <c r="O72" s="54"/>
      <c r="P72" s="38"/>
      <c r="Q72" s="39"/>
      <c r="R72" s="39"/>
      <c r="S72" s="39"/>
      <c r="T72" s="39"/>
      <c r="V72" s="159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</row>
    <row r="73" spans="1:84" s="17" customFormat="1" ht="18" customHeight="1" x14ac:dyDescent="0.2">
      <c r="A73" s="68"/>
      <c r="B73" s="68"/>
      <c r="C73" s="40"/>
      <c r="D73" s="183"/>
      <c r="E73" s="73" t="s">
        <v>50</v>
      </c>
      <c r="F73" s="41">
        <f>F70-F71+F72</f>
        <v>237702.14</v>
      </c>
      <c r="G73" s="42">
        <f>G70-G71+G72</f>
        <v>237702.14</v>
      </c>
      <c r="H73" s="41">
        <f>H70-H71+H72</f>
        <v>237702.14</v>
      </c>
      <c r="I73" s="41"/>
      <c r="J73" s="41">
        <f>J70-J71+J72</f>
        <v>237702.14</v>
      </c>
      <c r="K73" s="41"/>
      <c r="L73" s="41"/>
      <c r="M73" s="41"/>
      <c r="N73" s="41"/>
      <c r="O73" s="43"/>
      <c r="P73" s="42"/>
      <c r="Q73" s="41"/>
      <c r="R73" s="41"/>
      <c r="S73" s="58"/>
      <c r="T73" s="58"/>
      <c r="V73" s="159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</row>
    <row r="74" spans="1:84" s="101" customFormat="1" ht="18" customHeight="1" x14ac:dyDescent="0.2">
      <c r="A74" s="85"/>
      <c r="B74" s="85"/>
      <c r="C74" s="184" t="s">
        <v>51</v>
      </c>
      <c r="D74" s="185"/>
      <c r="E74" s="185"/>
      <c r="F74" s="185"/>
      <c r="G74" s="185"/>
      <c r="H74" s="185"/>
      <c r="I74" s="185"/>
      <c r="J74" s="185"/>
      <c r="K74" s="185"/>
      <c r="L74" s="185"/>
      <c r="M74" s="185"/>
      <c r="N74" s="185"/>
      <c r="O74" s="185"/>
      <c r="P74" s="185"/>
      <c r="Q74" s="185"/>
      <c r="R74" s="185"/>
      <c r="S74" s="185"/>
      <c r="T74" s="186"/>
      <c r="U74" s="163"/>
      <c r="V74" s="163"/>
    </row>
    <row r="75" spans="1:84" s="101" customFormat="1" ht="18" customHeight="1" x14ac:dyDescent="0.2">
      <c r="A75" s="85"/>
      <c r="B75" s="36"/>
      <c r="C75" s="169" t="s">
        <v>82</v>
      </c>
      <c r="D75" s="170"/>
      <c r="E75" s="170"/>
      <c r="F75" s="170"/>
      <c r="G75" s="170"/>
      <c r="H75" s="170"/>
      <c r="I75" s="170"/>
      <c r="J75" s="170"/>
      <c r="K75" s="170"/>
      <c r="L75" s="170"/>
      <c r="M75" s="170"/>
      <c r="N75" s="170"/>
      <c r="O75" s="170"/>
      <c r="P75" s="170"/>
      <c r="Q75" s="170"/>
      <c r="R75" s="170"/>
      <c r="S75" s="170"/>
      <c r="T75" s="171"/>
      <c r="U75" s="163"/>
      <c r="V75" s="163"/>
    </row>
    <row r="76" spans="1:84" s="101" customFormat="1" ht="31.5" customHeight="1" x14ac:dyDescent="0.2">
      <c r="A76" s="85"/>
      <c r="B76" s="36"/>
      <c r="C76" s="172" t="s">
        <v>101</v>
      </c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4"/>
      <c r="U76" s="163"/>
      <c r="V76" s="163"/>
    </row>
    <row r="77" spans="1:84" s="2" customFormat="1" ht="18" customHeight="1" x14ac:dyDescent="0.2">
      <c r="A77" s="47">
        <v>758</v>
      </c>
      <c r="B77" s="47"/>
      <c r="C77" s="97"/>
      <c r="D77" s="175" t="s">
        <v>112</v>
      </c>
      <c r="E77" s="70" t="s">
        <v>47</v>
      </c>
      <c r="F77" s="24">
        <f>G77+P77</f>
        <v>2263403.4300000002</v>
      </c>
      <c r="G77" s="25">
        <f>H77+K77+L77+M77</f>
        <v>2263403.4300000002</v>
      </c>
      <c r="H77" s="26">
        <f>SUM(I77:J77)</f>
        <v>2244066</v>
      </c>
      <c r="I77" s="26"/>
      <c r="J77" s="26">
        <v>2244066</v>
      </c>
      <c r="K77" s="26"/>
      <c r="L77" s="26">
        <v>19337.43</v>
      </c>
      <c r="M77" s="26"/>
      <c r="N77" s="48"/>
      <c r="O77" s="49"/>
      <c r="P77" s="25"/>
      <c r="Q77" s="26"/>
      <c r="R77" s="26"/>
      <c r="S77" s="48"/>
      <c r="T77" s="48"/>
      <c r="U77" s="13"/>
      <c r="V77" s="159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</row>
    <row r="78" spans="1:84" s="13" customFormat="1" ht="18" customHeight="1" x14ac:dyDescent="0.2">
      <c r="A78" s="23"/>
      <c r="B78" s="23"/>
      <c r="C78" s="67"/>
      <c r="D78" s="176"/>
      <c r="E78" s="70" t="s">
        <v>48</v>
      </c>
      <c r="F78" s="24"/>
      <c r="G78" s="27"/>
      <c r="H78" s="28"/>
      <c r="I78" s="28"/>
      <c r="J78" s="28"/>
      <c r="K78" s="28"/>
      <c r="L78" s="28"/>
      <c r="M78" s="28"/>
      <c r="N78" s="28"/>
      <c r="O78" s="136"/>
      <c r="P78" s="27"/>
      <c r="Q78" s="28"/>
      <c r="R78" s="28"/>
      <c r="S78" s="28"/>
      <c r="T78" s="28"/>
      <c r="V78" s="159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</row>
    <row r="79" spans="1:84" s="13" customFormat="1" ht="18" customHeight="1" x14ac:dyDescent="0.2">
      <c r="A79" s="23"/>
      <c r="B79" s="23"/>
      <c r="C79" s="67"/>
      <c r="D79" s="176"/>
      <c r="E79" s="70" t="s">
        <v>49</v>
      </c>
      <c r="F79" s="24">
        <f>G79+P79</f>
        <v>3000</v>
      </c>
      <c r="G79" s="27">
        <f>H79+K79+L79+M79</f>
        <v>3000</v>
      </c>
      <c r="H79" s="28">
        <f>SUM(I79:J79)</f>
        <v>3000</v>
      </c>
      <c r="I79" s="28"/>
      <c r="J79" s="28">
        <f>J83</f>
        <v>3000</v>
      </c>
      <c r="K79" s="28"/>
      <c r="L79" s="28"/>
      <c r="M79" s="28"/>
      <c r="N79" s="28"/>
      <c r="O79" s="136"/>
      <c r="P79" s="27"/>
      <c r="Q79" s="28"/>
      <c r="R79" s="28"/>
      <c r="S79" s="28"/>
      <c r="T79" s="28"/>
      <c r="V79" s="15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</row>
    <row r="80" spans="1:84" s="1" customFormat="1" ht="18" customHeight="1" x14ac:dyDescent="0.2">
      <c r="A80" s="67"/>
      <c r="B80" s="67"/>
      <c r="C80" s="29"/>
      <c r="D80" s="177"/>
      <c r="E80" s="71" t="s">
        <v>50</v>
      </c>
      <c r="F80" s="30">
        <f>F77-F78+F79</f>
        <v>2266403.4300000002</v>
      </c>
      <c r="G80" s="31">
        <f>G77-G78+G79</f>
        <v>2266403.4300000002</v>
      </c>
      <c r="H80" s="30">
        <f>H77-H78+H79</f>
        <v>2247066</v>
      </c>
      <c r="I80" s="30"/>
      <c r="J80" s="30">
        <f>J77-J78+J79</f>
        <v>2247066</v>
      </c>
      <c r="K80" s="30"/>
      <c r="L80" s="30">
        <f>L77-L78+L79</f>
        <v>19337.43</v>
      </c>
      <c r="M80" s="30"/>
      <c r="N80" s="30"/>
      <c r="O80" s="32"/>
      <c r="P80" s="31"/>
      <c r="Q80" s="30"/>
      <c r="R80" s="30"/>
      <c r="S80" s="79"/>
      <c r="T80" s="79"/>
      <c r="U80" s="17"/>
      <c r="V80" s="159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</row>
    <row r="81" spans="1:84" s="14" customFormat="1" ht="18.75" customHeight="1" x14ac:dyDescent="0.2">
      <c r="A81" s="36"/>
      <c r="B81" s="45">
        <v>75801</v>
      </c>
      <c r="C81" s="46"/>
      <c r="D81" s="187" t="s">
        <v>113</v>
      </c>
      <c r="E81" s="72" t="s">
        <v>47</v>
      </c>
      <c r="F81" s="33">
        <f>G81+P81</f>
        <v>0</v>
      </c>
      <c r="G81" s="34">
        <f>H81+K81+L81+M81</f>
        <v>0</v>
      </c>
      <c r="H81" s="35">
        <f>SUM(I81:J81)</f>
        <v>0</v>
      </c>
      <c r="I81" s="35"/>
      <c r="J81" s="35">
        <v>0</v>
      </c>
      <c r="K81" s="35"/>
      <c r="L81" s="35"/>
      <c r="M81" s="35"/>
      <c r="N81" s="52"/>
      <c r="O81" s="53"/>
      <c r="P81" s="34"/>
      <c r="Q81" s="35"/>
      <c r="R81" s="35"/>
      <c r="S81" s="52"/>
      <c r="T81" s="52"/>
      <c r="U81" s="16"/>
      <c r="V81" s="159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</row>
    <row r="82" spans="1:84" s="13" customFormat="1" ht="18.75" customHeight="1" x14ac:dyDescent="0.2">
      <c r="A82" s="36"/>
      <c r="B82" s="36"/>
      <c r="C82" s="44"/>
      <c r="D82" s="188"/>
      <c r="E82" s="72" t="s">
        <v>48</v>
      </c>
      <c r="F82" s="37"/>
      <c r="G82" s="38"/>
      <c r="H82" s="39"/>
      <c r="I82" s="39"/>
      <c r="J82" s="39"/>
      <c r="K82" s="39"/>
      <c r="L82" s="39"/>
      <c r="M82" s="39"/>
      <c r="N82" s="39"/>
      <c r="O82" s="54"/>
      <c r="P82" s="38"/>
      <c r="Q82" s="39"/>
      <c r="R82" s="39"/>
      <c r="S82" s="39"/>
      <c r="T82" s="39"/>
      <c r="V82" s="159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</row>
    <row r="83" spans="1:84" s="13" customFormat="1" ht="18.75" customHeight="1" x14ac:dyDescent="0.2">
      <c r="A83" s="36"/>
      <c r="B83" s="36"/>
      <c r="C83" s="44"/>
      <c r="D83" s="188"/>
      <c r="E83" s="72" t="s">
        <v>49</v>
      </c>
      <c r="F83" s="37">
        <f>G83+P83</f>
        <v>3000</v>
      </c>
      <c r="G83" s="38">
        <f>H83+K83+L83+M83</f>
        <v>3000</v>
      </c>
      <c r="H83" s="39">
        <f>SUM(I83:J83)</f>
        <v>3000</v>
      </c>
      <c r="I83" s="39"/>
      <c r="J83" s="39">
        <f>J87</f>
        <v>3000</v>
      </c>
      <c r="K83" s="39"/>
      <c r="L83" s="39"/>
      <c r="M83" s="39"/>
      <c r="N83" s="39"/>
      <c r="O83" s="54"/>
      <c r="P83" s="38"/>
      <c r="Q83" s="39"/>
      <c r="R83" s="39"/>
      <c r="S83" s="39"/>
      <c r="T83" s="39"/>
      <c r="V83" s="159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</row>
    <row r="84" spans="1:84" s="17" customFormat="1" ht="18.75" customHeight="1" x14ac:dyDescent="0.2">
      <c r="A84" s="68"/>
      <c r="B84" s="68"/>
      <c r="C84" s="40"/>
      <c r="D84" s="189"/>
      <c r="E84" s="73" t="s">
        <v>50</v>
      </c>
      <c r="F84" s="41">
        <f>F81-F82+F83</f>
        <v>3000</v>
      </c>
      <c r="G84" s="42">
        <f>G81-G82+G83</f>
        <v>3000</v>
      </c>
      <c r="H84" s="41">
        <f>H81-H82+H83</f>
        <v>3000</v>
      </c>
      <c r="I84" s="41"/>
      <c r="J84" s="41">
        <f>J81-J82+J83</f>
        <v>3000</v>
      </c>
      <c r="K84" s="41"/>
      <c r="L84" s="41"/>
      <c r="M84" s="41"/>
      <c r="N84" s="41"/>
      <c r="O84" s="43"/>
      <c r="P84" s="42"/>
      <c r="Q84" s="58"/>
      <c r="R84" s="58"/>
      <c r="S84" s="58"/>
      <c r="T84" s="58"/>
      <c r="V84" s="159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</row>
    <row r="85" spans="1:84" s="1" customFormat="1" ht="18" customHeight="1" x14ac:dyDescent="0.2">
      <c r="A85" s="44"/>
      <c r="B85" s="44"/>
      <c r="C85" s="44">
        <v>2940</v>
      </c>
      <c r="D85" s="181" t="s">
        <v>114</v>
      </c>
      <c r="E85" s="72" t="s">
        <v>47</v>
      </c>
      <c r="F85" s="37">
        <f>G85+P85</f>
        <v>0</v>
      </c>
      <c r="G85" s="38">
        <f>H85+K85+L85+M85</f>
        <v>0</v>
      </c>
      <c r="H85" s="39">
        <f>SUM(I85:J85)</f>
        <v>0</v>
      </c>
      <c r="I85" s="39"/>
      <c r="J85" s="39"/>
      <c r="K85" s="39"/>
      <c r="L85" s="39"/>
      <c r="M85" s="39"/>
      <c r="N85" s="39"/>
      <c r="O85" s="54"/>
      <c r="P85" s="55"/>
      <c r="Q85" s="39"/>
      <c r="R85" s="39"/>
      <c r="S85" s="39"/>
      <c r="T85" s="39"/>
      <c r="U85" s="17"/>
      <c r="V85" s="159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</row>
    <row r="86" spans="1:84" s="13" customFormat="1" ht="18" customHeight="1" x14ac:dyDescent="0.2">
      <c r="A86" s="36"/>
      <c r="B86" s="36"/>
      <c r="C86" s="44"/>
      <c r="D86" s="182"/>
      <c r="E86" s="72" t="s">
        <v>48</v>
      </c>
      <c r="F86" s="37"/>
      <c r="G86" s="38"/>
      <c r="H86" s="39"/>
      <c r="I86" s="39"/>
      <c r="J86" s="39"/>
      <c r="K86" s="39"/>
      <c r="L86" s="39"/>
      <c r="M86" s="39"/>
      <c r="N86" s="39"/>
      <c r="O86" s="54"/>
      <c r="P86" s="38"/>
      <c r="Q86" s="39"/>
      <c r="R86" s="39"/>
      <c r="S86" s="39"/>
      <c r="T86" s="39"/>
      <c r="V86" s="159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</row>
    <row r="87" spans="1:84" s="13" customFormat="1" ht="18" customHeight="1" x14ac:dyDescent="0.2">
      <c r="A87" s="36"/>
      <c r="B87" s="36"/>
      <c r="C87" s="44"/>
      <c r="D87" s="182"/>
      <c r="E87" s="72" t="s">
        <v>49</v>
      </c>
      <c r="F87" s="37">
        <f>G87+P87</f>
        <v>3000</v>
      </c>
      <c r="G87" s="38">
        <f>H87+K87+L87+M87</f>
        <v>3000</v>
      </c>
      <c r="H87" s="39">
        <f>SUM(I87:J87)</f>
        <v>3000</v>
      </c>
      <c r="I87" s="39"/>
      <c r="J87" s="39">
        <v>3000</v>
      </c>
      <c r="K87" s="39"/>
      <c r="L87" s="39"/>
      <c r="M87" s="39"/>
      <c r="N87" s="39"/>
      <c r="O87" s="54"/>
      <c r="P87" s="38"/>
      <c r="Q87" s="39"/>
      <c r="R87" s="39"/>
      <c r="S87" s="39"/>
      <c r="T87" s="39"/>
      <c r="V87" s="159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</row>
    <row r="88" spans="1:84" s="17" customFormat="1" ht="18" customHeight="1" x14ac:dyDescent="0.2">
      <c r="A88" s="68"/>
      <c r="B88" s="68"/>
      <c r="C88" s="40"/>
      <c r="D88" s="183"/>
      <c r="E88" s="73" t="s">
        <v>50</v>
      </c>
      <c r="F88" s="41">
        <f>F85-F86+F87</f>
        <v>3000</v>
      </c>
      <c r="G88" s="42">
        <f>G85-G86+G87</f>
        <v>3000</v>
      </c>
      <c r="H88" s="41">
        <f>H85-H86+H87</f>
        <v>3000</v>
      </c>
      <c r="I88" s="41"/>
      <c r="J88" s="41">
        <f>J85-J86+J87</f>
        <v>3000</v>
      </c>
      <c r="K88" s="41"/>
      <c r="L88" s="41"/>
      <c r="M88" s="41"/>
      <c r="N88" s="41"/>
      <c r="O88" s="43"/>
      <c r="P88" s="42"/>
      <c r="Q88" s="41"/>
      <c r="R88" s="41"/>
      <c r="S88" s="58"/>
      <c r="T88" s="58"/>
      <c r="V88" s="159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</row>
    <row r="89" spans="1:84" s="101" customFormat="1" ht="17.25" customHeight="1" x14ac:dyDescent="0.2">
      <c r="A89" s="85"/>
      <c r="B89" s="85"/>
      <c r="C89" s="184" t="s">
        <v>51</v>
      </c>
      <c r="D89" s="185"/>
      <c r="E89" s="185"/>
      <c r="F89" s="185"/>
      <c r="G89" s="185"/>
      <c r="H89" s="185"/>
      <c r="I89" s="185"/>
      <c r="J89" s="185"/>
      <c r="K89" s="185"/>
      <c r="L89" s="185"/>
      <c r="M89" s="185"/>
      <c r="N89" s="185"/>
      <c r="O89" s="185"/>
      <c r="P89" s="185"/>
      <c r="Q89" s="185"/>
      <c r="R89" s="185"/>
      <c r="S89" s="185"/>
      <c r="T89" s="186"/>
      <c r="U89" s="163"/>
      <c r="V89" s="163"/>
    </row>
    <row r="90" spans="1:84" s="101" customFormat="1" ht="17.25" customHeight="1" x14ac:dyDescent="0.2">
      <c r="A90" s="85"/>
      <c r="B90" s="36"/>
      <c r="C90" s="169" t="s">
        <v>115</v>
      </c>
      <c r="D90" s="170"/>
      <c r="E90" s="170"/>
      <c r="F90" s="170"/>
      <c r="G90" s="170"/>
      <c r="H90" s="170"/>
      <c r="I90" s="170"/>
      <c r="J90" s="170"/>
      <c r="K90" s="170"/>
      <c r="L90" s="170"/>
      <c r="M90" s="170"/>
      <c r="N90" s="170"/>
      <c r="O90" s="170"/>
      <c r="P90" s="170"/>
      <c r="Q90" s="170"/>
      <c r="R90" s="170"/>
      <c r="S90" s="170"/>
      <c r="T90" s="171"/>
      <c r="U90" s="163"/>
      <c r="V90" s="163"/>
    </row>
    <row r="91" spans="1:84" s="101" customFormat="1" ht="17.25" customHeight="1" x14ac:dyDescent="0.2">
      <c r="A91" s="85"/>
      <c r="B91" s="36"/>
      <c r="C91" s="172" t="s">
        <v>142</v>
      </c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4"/>
      <c r="U91" s="163"/>
      <c r="V91" s="163"/>
    </row>
    <row r="92" spans="1:84" s="7" customFormat="1" ht="18" customHeight="1" x14ac:dyDescent="0.2">
      <c r="A92" s="47">
        <v>801</v>
      </c>
      <c r="B92" s="47"/>
      <c r="C92" s="97"/>
      <c r="D92" s="175" t="s">
        <v>5</v>
      </c>
      <c r="E92" s="74" t="s">
        <v>47</v>
      </c>
      <c r="F92" s="62">
        <f>G92+P92</f>
        <v>58672422.82</v>
      </c>
      <c r="G92" s="25">
        <f>H92+K92+L92+M92</f>
        <v>58523422.82</v>
      </c>
      <c r="H92" s="26">
        <f>SUM(I92:J92)</f>
        <v>52912933.82</v>
      </c>
      <c r="I92" s="26">
        <v>47149444</v>
      </c>
      <c r="J92" s="26">
        <v>5763489.8200000003</v>
      </c>
      <c r="K92" s="26">
        <v>5445600</v>
      </c>
      <c r="L92" s="26">
        <v>164889</v>
      </c>
      <c r="M92" s="26"/>
      <c r="N92" s="48"/>
      <c r="O92" s="49"/>
      <c r="P92" s="25">
        <f>Q92+S92+T92</f>
        <v>149000</v>
      </c>
      <c r="Q92" s="26">
        <v>149000</v>
      </c>
      <c r="R92" s="48"/>
      <c r="S92" s="48"/>
      <c r="T92" s="26"/>
      <c r="U92" s="13"/>
      <c r="V92" s="159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</row>
    <row r="93" spans="1:84" s="13" customFormat="1" ht="18" customHeight="1" x14ac:dyDescent="0.2">
      <c r="A93" s="23"/>
      <c r="B93" s="23"/>
      <c r="C93" s="67"/>
      <c r="D93" s="176"/>
      <c r="E93" s="70" t="s">
        <v>48</v>
      </c>
      <c r="F93" s="24">
        <f>G93+P93</f>
        <v>62400</v>
      </c>
      <c r="G93" s="27">
        <f>H93+K93+L93+M93</f>
        <v>62400</v>
      </c>
      <c r="H93" s="28"/>
      <c r="I93" s="28"/>
      <c r="J93" s="28"/>
      <c r="K93" s="28">
        <f>K97+K108+K119+K130</f>
        <v>62400</v>
      </c>
      <c r="L93" s="28"/>
      <c r="M93" s="28"/>
      <c r="N93" s="50"/>
      <c r="O93" s="51"/>
      <c r="P93" s="27"/>
      <c r="Q93" s="28"/>
      <c r="R93" s="50"/>
      <c r="S93" s="50"/>
      <c r="T93" s="28"/>
      <c r="V93" s="159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</row>
    <row r="94" spans="1:84" s="13" customFormat="1" ht="18" customHeight="1" x14ac:dyDescent="0.2">
      <c r="A94" s="23"/>
      <c r="B94" s="23"/>
      <c r="C94" s="67"/>
      <c r="D94" s="176"/>
      <c r="E94" s="70" t="s">
        <v>49</v>
      </c>
      <c r="F94" s="24">
        <f>G94+P94</f>
        <v>63400</v>
      </c>
      <c r="G94" s="27">
        <f>H94+K94+L94+M94</f>
        <v>63400</v>
      </c>
      <c r="H94" s="28">
        <f t="shared" ref="H94" si="7">SUM(I94:J94)</f>
        <v>7000</v>
      </c>
      <c r="I94" s="28"/>
      <c r="J94" s="28">
        <f>J98+J109+J120+J131</f>
        <v>7000</v>
      </c>
      <c r="K94" s="28">
        <f>K98+K109+K120+K131</f>
        <v>56400</v>
      </c>
      <c r="L94" s="28"/>
      <c r="M94" s="28"/>
      <c r="N94" s="50"/>
      <c r="O94" s="51"/>
      <c r="P94" s="27"/>
      <c r="Q94" s="28"/>
      <c r="R94" s="50"/>
      <c r="S94" s="50"/>
      <c r="T94" s="28"/>
      <c r="V94" s="159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</row>
    <row r="95" spans="1:84" s="17" customFormat="1" ht="18" customHeight="1" x14ac:dyDescent="0.2">
      <c r="A95" s="67"/>
      <c r="B95" s="29"/>
      <c r="C95" s="29"/>
      <c r="D95" s="177"/>
      <c r="E95" s="71" t="s">
        <v>50</v>
      </c>
      <c r="F95" s="30">
        <f t="shared" ref="F95:L95" si="8">F92-F93+F94</f>
        <v>58673422.82</v>
      </c>
      <c r="G95" s="31">
        <f t="shared" si="8"/>
        <v>58524422.82</v>
      </c>
      <c r="H95" s="30">
        <f t="shared" si="8"/>
        <v>52919933.82</v>
      </c>
      <c r="I95" s="79">
        <f t="shared" si="8"/>
        <v>47149444</v>
      </c>
      <c r="J95" s="79">
        <f t="shared" si="8"/>
        <v>5770489.8200000003</v>
      </c>
      <c r="K95" s="79">
        <f t="shared" si="8"/>
        <v>5439600</v>
      </c>
      <c r="L95" s="79">
        <f t="shared" si="8"/>
        <v>164889</v>
      </c>
      <c r="M95" s="79"/>
      <c r="N95" s="30"/>
      <c r="O95" s="32"/>
      <c r="P95" s="31">
        <f>P92-P93+P94</f>
        <v>149000</v>
      </c>
      <c r="Q95" s="79">
        <f>Q92-Q93+Q94</f>
        <v>149000</v>
      </c>
      <c r="R95" s="30"/>
      <c r="S95" s="79"/>
      <c r="T95" s="79"/>
      <c r="V95" s="159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</row>
    <row r="96" spans="1:84" s="7" customFormat="1" ht="18" customHeight="1" x14ac:dyDescent="0.2">
      <c r="A96" s="36"/>
      <c r="B96" s="45">
        <v>80101</v>
      </c>
      <c r="C96" s="46"/>
      <c r="D96" s="178" t="s">
        <v>116</v>
      </c>
      <c r="E96" s="72" t="s">
        <v>47</v>
      </c>
      <c r="F96" s="37">
        <f>G96+P96</f>
        <v>27013198.82</v>
      </c>
      <c r="G96" s="38">
        <f>H96+K96+L96+M96</f>
        <v>26964198.82</v>
      </c>
      <c r="H96" s="39">
        <f>SUM(I96:J96)</f>
        <v>26521279.82</v>
      </c>
      <c r="I96" s="108">
        <v>23277402</v>
      </c>
      <c r="J96" s="108">
        <v>3243877.82</v>
      </c>
      <c r="K96" s="108">
        <v>393000</v>
      </c>
      <c r="L96" s="108">
        <v>49919</v>
      </c>
      <c r="M96" s="52"/>
      <c r="N96" s="52"/>
      <c r="O96" s="53"/>
      <c r="P96" s="34">
        <f>Q96+S96+T96</f>
        <v>49000</v>
      </c>
      <c r="Q96" s="35">
        <v>49000</v>
      </c>
      <c r="R96" s="52"/>
      <c r="S96" s="52"/>
      <c r="T96" s="52"/>
      <c r="U96" s="13"/>
      <c r="V96" s="159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</row>
    <row r="97" spans="1:84" s="13" customFormat="1" ht="18" customHeight="1" x14ac:dyDescent="0.2">
      <c r="A97" s="36"/>
      <c r="B97" s="36"/>
      <c r="C97" s="44"/>
      <c r="D97" s="179"/>
      <c r="E97" s="72" t="s">
        <v>48</v>
      </c>
      <c r="F97" s="37"/>
      <c r="G97" s="38"/>
      <c r="H97" s="39"/>
      <c r="I97" s="39"/>
      <c r="J97" s="39"/>
      <c r="K97" s="39"/>
      <c r="L97" s="39"/>
      <c r="M97" s="102"/>
      <c r="N97" s="102"/>
      <c r="O97" s="137"/>
      <c r="P97" s="38"/>
      <c r="Q97" s="39"/>
      <c r="R97" s="102"/>
      <c r="S97" s="102"/>
      <c r="T97" s="102"/>
      <c r="U97" s="16"/>
      <c r="V97" s="159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</row>
    <row r="98" spans="1:84" s="13" customFormat="1" ht="18" customHeight="1" x14ac:dyDescent="0.2">
      <c r="A98" s="36"/>
      <c r="B98" s="36"/>
      <c r="C98" s="44"/>
      <c r="D98" s="179"/>
      <c r="E98" s="72" t="s">
        <v>49</v>
      </c>
      <c r="F98" s="37">
        <f>G98+P98</f>
        <v>7000</v>
      </c>
      <c r="G98" s="38">
        <f>H98+K98+L98+M98</f>
        <v>7000</v>
      </c>
      <c r="H98" s="39">
        <f t="shared" ref="H98" si="9">SUM(I98:J98)</f>
        <v>7000</v>
      </c>
      <c r="I98" s="39"/>
      <c r="J98" s="39">
        <f>J102</f>
        <v>7000</v>
      </c>
      <c r="K98" s="39"/>
      <c r="L98" s="39"/>
      <c r="M98" s="102"/>
      <c r="N98" s="102"/>
      <c r="O98" s="137"/>
      <c r="P98" s="38"/>
      <c r="Q98" s="39"/>
      <c r="R98" s="102"/>
      <c r="S98" s="102"/>
      <c r="T98" s="102"/>
      <c r="U98" s="16"/>
      <c r="V98" s="159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</row>
    <row r="99" spans="1:84" s="17" customFormat="1" ht="18" customHeight="1" x14ac:dyDescent="0.2">
      <c r="A99" s="68"/>
      <c r="B99" s="68"/>
      <c r="C99" s="40"/>
      <c r="D99" s="180"/>
      <c r="E99" s="73" t="s">
        <v>50</v>
      </c>
      <c r="F99" s="41">
        <f t="shared" ref="F99:H99" si="10">F96-F97+F98</f>
        <v>27020198.82</v>
      </c>
      <c r="G99" s="42">
        <f t="shared" si="10"/>
        <v>26971198.82</v>
      </c>
      <c r="H99" s="41">
        <f t="shared" si="10"/>
        <v>26528279.82</v>
      </c>
      <c r="I99" s="58">
        <f>I96-I97+I98</f>
        <v>23277402</v>
      </c>
      <c r="J99" s="58">
        <f>J96-J97+J98</f>
        <v>3250877.82</v>
      </c>
      <c r="K99" s="58">
        <f>K96-K97+K98</f>
        <v>393000</v>
      </c>
      <c r="L99" s="58">
        <f>L96-L97+L98</f>
        <v>49919</v>
      </c>
      <c r="M99" s="41"/>
      <c r="N99" s="41"/>
      <c r="O99" s="43"/>
      <c r="P99" s="42">
        <f t="shared" ref="P99:Q99" si="11">P96-P97+P98</f>
        <v>49000</v>
      </c>
      <c r="Q99" s="41">
        <f t="shared" si="11"/>
        <v>49000</v>
      </c>
      <c r="R99" s="41"/>
      <c r="S99" s="58"/>
      <c r="T99" s="58"/>
      <c r="V99" s="15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</row>
    <row r="100" spans="1:84" s="7" customFormat="1" ht="15.95" customHeight="1" x14ac:dyDescent="0.2">
      <c r="A100" s="44"/>
      <c r="B100" s="44"/>
      <c r="C100" s="44">
        <v>4270</v>
      </c>
      <c r="D100" s="181" t="s">
        <v>25</v>
      </c>
      <c r="E100" s="72" t="s">
        <v>47</v>
      </c>
      <c r="F100" s="37">
        <f>G100+P100</f>
        <v>300940</v>
      </c>
      <c r="G100" s="38">
        <f>H100+K100+L100+M100</f>
        <v>300940</v>
      </c>
      <c r="H100" s="39">
        <f>SUM(I100:J100)</f>
        <v>300940</v>
      </c>
      <c r="I100" s="39"/>
      <c r="J100" s="39">
        <v>300940</v>
      </c>
      <c r="K100" s="39"/>
      <c r="L100" s="39"/>
      <c r="M100" s="39"/>
      <c r="N100" s="39"/>
      <c r="O100" s="54"/>
      <c r="P100" s="55"/>
      <c r="Q100" s="39"/>
      <c r="R100" s="39"/>
      <c r="S100" s="39"/>
      <c r="T100" s="39"/>
      <c r="U100" s="17"/>
      <c r="V100" s="159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</row>
    <row r="101" spans="1:84" s="13" customFormat="1" ht="15.95" customHeight="1" x14ac:dyDescent="0.2">
      <c r="A101" s="36"/>
      <c r="B101" s="36"/>
      <c r="C101" s="44"/>
      <c r="D101" s="182"/>
      <c r="E101" s="72" t="s">
        <v>48</v>
      </c>
      <c r="F101" s="37"/>
      <c r="G101" s="38"/>
      <c r="H101" s="39"/>
      <c r="I101" s="39"/>
      <c r="J101" s="39"/>
      <c r="K101" s="39"/>
      <c r="L101" s="39"/>
      <c r="M101" s="39"/>
      <c r="N101" s="39"/>
      <c r="O101" s="54"/>
      <c r="P101" s="38"/>
      <c r="Q101" s="39"/>
      <c r="R101" s="39"/>
      <c r="S101" s="39"/>
      <c r="T101" s="39"/>
      <c r="V101" s="159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</row>
    <row r="102" spans="1:84" s="13" customFormat="1" ht="15.95" customHeight="1" x14ac:dyDescent="0.2">
      <c r="A102" s="36"/>
      <c r="B102" s="36"/>
      <c r="C102" s="44"/>
      <c r="D102" s="182"/>
      <c r="E102" s="72" t="s">
        <v>49</v>
      </c>
      <c r="F102" s="37">
        <f>G102+P102</f>
        <v>7000</v>
      </c>
      <c r="G102" s="38">
        <f>H102+K102+L102+M102</f>
        <v>7000</v>
      </c>
      <c r="H102" s="39">
        <f t="shared" ref="H102" si="12">SUM(I102:J102)</f>
        <v>7000</v>
      </c>
      <c r="I102" s="39"/>
      <c r="J102" s="39">
        <v>7000</v>
      </c>
      <c r="K102" s="39"/>
      <c r="L102" s="39"/>
      <c r="M102" s="39"/>
      <c r="N102" s="39"/>
      <c r="O102" s="54"/>
      <c r="P102" s="38"/>
      <c r="Q102" s="39"/>
      <c r="R102" s="39"/>
      <c r="S102" s="39"/>
      <c r="T102" s="39"/>
      <c r="V102" s="159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</row>
    <row r="103" spans="1:84" s="17" customFormat="1" ht="15.95" customHeight="1" x14ac:dyDescent="0.2">
      <c r="A103" s="68"/>
      <c r="B103" s="68"/>
      <c r="C103" s="40"/>
      <c r="D103" s="183"/>
      <c r="E103" s="73" t="s">
        <v>50</v>
      </c>
      <c r="F103" s="41">
        <f>F100-F101+F102</f>
        <v>307940</v>
      </c>
      <c r="G103" s="42">
        <f>G100-G101+G102</f>
        <v>307940</v>
      </c>
      <c r="H103" s="41">
        <f t="shared" ref="H103" si="13">H100-H101+H102</f>
        <v>307940</v>
      </c>
      <c r="I103" s="41"/>
      <c r="J103" s="41">
        <f>J100-J101+J102</f>
        <v>307940</v>
      </c>
      <c r="K103" s="41"/>
      <c r="L103" s="41"/>
      <c r="M103" s="41"/>
      <c r="N103" s="41"/>
      <c r="O103" s="43"/>
      <c r="P103" s="42"/>
      <c r="Q103" s="41"/>
      <c r="R103" s="41"/>
      <c r="S103" s="58"/>
      <c r="T103" s="58"/>
      <c r="V103" s="159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</row>
    <row r="104" spans="1:84" s="101" customFormat="1" ht="15.95" customHeight="1" x14ac:dyDescent="0.2">
      <c r="A104" s="85"/>
      <c r="B104" s="85"/>
      <c r="C104" s="184" t="s">
        <v>51</v>
      </c>
      <c r="D104" s="185"/>
      <c r="E104" s="185"/>
      <c r="F104" s="185"/>
      <c r="G104" s="185"/>
      <c r="H104" s="185"/>
      <c r="I104" s="185"/>
      <c r="J104" s="185"/>
      <c r="K104" s="185"/>
      <c r="L104" s="185"/>
      <c r="M104" s="185"/>
      <c r="N104" s="185"/>
      <c r="O104" s="185"/>
      <c r="P104" s="185"/>
      <c r="Q104" s="185"/>
      <c r="R104" s="185"/>
      <c r="S104" s="185"/>
      <c r="T104" s="186"/>
      <c r="U104" s="163"/>
      <c r="V104" s="163"/>
    </row>
    <row r="105" spans="1:84" s="101" customFormat="1" ht="15.95" customHeight="1" x14ac:dyDescent="0.2">
      <c r="A105" s="85"/>
      <c r="B105" s="36"/>
      <c r="C105" s="169" t="s">
        <v>117</v>
      </c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1"/>
      <c r="U105" s="163"/>
      <c r="V105" s="163"/>
    </row>
    <row r="106" spans="1:84" s="101" customFormat="1" ht="27.75" customHeight="1" x14ac:dyDescent="0.2">
      <c r="A106" s="85"/>
      <c r="B106" s="36"/>
      <c r="C106" s="172" t="s">
        <v>118</v>
      </c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4"/>
      <c r="U106" s="163"/>
      <c r="V106" s="163"/>
    </row>
    <row r="107" spans="1:84" s="7" customFormat="1" ht="15.95" customHeight="1" x14ac:dyDescent="0.2">
      <c r="A107" s="36"/>
      <c r="B107" s="45">
        <v>80104</v>
      </c>
      <c r="C107" s="46"/>
      <c r="D107" s="80" t="s">
        <v>15</v>
      </c>
      <c r="E107" s="72" t="s">
        <v>47</v>
      </c>
      <c r="F107" s="37">
        <f>G107+P107</f>
        <v>14154696</v>
      </c>
      <c r="G107" s="38">
        <f>H107+K107+L107+M107</f>
        <v>14054696</v>
      </c>
      <c r="H107" s="39">
        <f>SUM(I107:J107)</f>
        <v>10634596</v>
      </c>
      <c r="I107" s="108">
        <v>9385001</v>
      </c>
      <c r="J107" s="108">
        <v>1249595</v>
      </c>
      <c r="K107" s="108">
        <v>3417600</v>
      </c>
      <c r="L107" s="108">
        <v>2500</v>
      </c>
      <c r="M107" s="52"/>
      <c r="N107" s="52"/>
      <c r="O107" s="53"/>
      <c r="P107" s="34">
        <f>Q107+S107+T107</f>
        <v>100000</v>
      </c>
      <c r="Q107" s="35">
        <v>100000</v>
      </c>
      <c r="R107" s="52"/>
      <c r="S107" s="52"/>
      <c r="T107" s="52"/>
      <c r="U107" s="13"/>
      <c r="V107" s="159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</row>
    <row r="108" spans="1:84" s="13" customFormat="1" ht="15.95" customHeight="1" x14ac:dyDescent="0.2">
      <c r="A108" s="36"/>
      <c r="B108" s="36"/>
      <c r="C108" s="44"/>
      <c r="D108" s="81"/>
      <c r="E108" s="72" t="s">
        <v>48</v>
      </c>
      <c r="F108" s="37">
        <f>G108+P108</f>
        <v>56400</v>
      </c>
      <c r="G108" s="38">
        <f>H108+K108+L108+M108</f>
        <v>56400</v>
      </c>
      <c r="H108" s="39"/>
      <c r="I108" s="39"/>
      <c r="J108" s="39"/>
      <c r="K108" s="39">
        <f>K112</f>
        <v>56400</v>
      </c>
      <c r="L108" s="39"/>
      <c r="M108" s="102"/>
      <c r="N108" s="102"/>
      <c r="O108" s="137"/>
      <c r="P108" s="38"/>
      <c r="Q108" s="39"/>
      <c r="R108" s="102"/>
      <c r="S108" s="102"/>
      <c r="T108" s="102"/>
      <c r="U108" s="16"/>
      <c r="V108" s="159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</row>
    <row r="109" spans="1:84" s="13" customFormat="1" ht="15.95" customHeight="1" x14ac:dyDescent="0.2">
      <c r="A109" s="36"/>
      <c r="B109" s="36"/>
      <c r="C109" s="44"/>
      <c r="D109" s="81"/>
      <c r="E109" s="72" t="s">
        <v>49</v>
      </c>
      <c r="F109" s="37"/>
      <c r="G109" s="38"/>
      <c r="H109" s="39"/>
      <c r="I109" s="39"/>
      <c r="J109" s="39"/>
      <c r="K109" s="39"/>
      <c r="L109" s="39"/>
      <c r="M109" s="102"/>
      <c r="N109" s="102"/>
      <c r="O109" s="137"/>
      <c r="P109" s="38"/>
      <c r="Q109" s="39"/>
      <c r="R109" s="102"/>
      <c r="S109" s="102"/>
      <c r="T109" s="102"/>
      <c r="U109" s="16"/>
      <c r="V109" s="15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</row>
    <row r="110" spans="1:84" s="17" customFormat="1" ht="15.95" customHeight="1" x14ac:dyDescent="0.2">
      <c r="A110" s="68"/>
      <c r="B110" s="68"/>
      <c r="C110" s="40"/>
      <c r="D110" s="82"/>
      <c r="E110" s="73" t="s">
        <v>50</v>
      </c>
      <c r="F110" s="41">
        <f t="shared" ref="F110:Q110" si="14">F107-F108+F109</f>
        <v>14098296</v>
      </c>
      <c r="G110" s="42">
        <f t="shared" si="14"/>
        <v>13998296</v>
      </c>
      <c r="H110" s="41">
        <f t="shared" si="14"/>
        <v>10634596</v>
      </c>
      <c r="I110" s="58">
        <f>I107-I108+I109</f>
        <v>9385001</v>
      </c>
      <c r="J110" s="58">
        <f t="shared" si="14"/>
        <v>1249595</v>
      </c>
      <c r="K110" s="58">
        <f>K107-K108+K109</f>
        <v>3361200</v>
      </c>
      <c r="L110" s="58">
        <f>L107-L108+L109</f>
        <v>2500</v>
      </c>
      <c r="M110" s="41"/>
      <c r="N110" s="41"/>
      <c r="O110" s="43"/>
      <c r="P110" s="42">
        <f t="shared" si="14"/>
        <v>100000</v>
      </c>
      <c r="Q110" s="41">
        <f t="shared" si="14"/>
        <v>100000</v>
      </c>
      <c r="R110" s="41"/>
      <c r="S110" s="58"/>
      <c r="T110" s="58"/>
      <c r="V110" s="159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</row>
    <row r="111" spans="1:84" s="7" customFormat="1" ht="15.95" customHeight="1" x14ac:dyDescent="0.2">
      <c r="A111" s="44"/>
      <c r="B111" s="44"/>
      <c r="C111" s="44">
        <v>2540</v>
      </c>
      <c r="D111" s="181" t="s">
        <v>29</v>
      </c>
      <c r="E111" s="72" t="s">
        <v>47</v>
      </c>
      <c r="F111" s="37">
        <f>G111+P111</f>
        <v>3211600</v>
      </c>
      <c r="G111" s="38">
        <f>H111+K111+L111+M111</f>
        <v>3211600</v>
      </c>
      <c r="H111" s="39"/>
      <c r="I111" s="39"/>
      <c r="J111" s="39"/>
      <c r="K111" s="39">
        <v>3211600</v>
      </c>
      <c r="L111" s="39"/>
      <c r="M111" s="39"/>
      <c r="N111" s="39"/>
      <c r="O111" s="54"/>
      <c r="P111" s="55"/>
      <c r="Q111" s="39"/>
      <c r="R111" s="39"/>
      <c r="S111" s="39"/>
      <c r="T111" s="39"/>
      <c r="U111" s="17"/>
      <c r="V111" s="159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</row>
    <row r="112" spans="1:84" s="13" customFormat="1" ht="15.95" customHeight="1" x14ac:dyDescent="0.2">
      <c r="A112" s="36"/>
      <c r="B112" s="36"/>
      <c r="C112" s="44"/>
      <c r="D112" s="182"/>
      <c r="E112" s="72" t="s">
        <v>48</v>
      </c>
      <c r="F112" s="37">
        <f>G112+P112</f>
        <v>56400</v>
      </c>
      <c r="G112" s="38">
        <f>H112+K112+L112+M112</f>
        <v>56400</v>
      </c>
      <c r="H112" s="39"/>
      <c r="I112" s="39"/>
      <c r="J112" s="39"/>
      <c r="K112" s="39">
        <v>56400</v>
      </c>
      <c r="L112" s="39"/>
      <c r="M112" s="39"/>
      <c r="N112" s="39"/>
      <c r="O112" s="54"/>
      <c r="P112" s="38"/>
      <c r="Q112" s="39"/>
      <c r="R112" s="39"/>
      <c r="S112" s="39"/>
      <c r="T112" s="39"/>
      <c r="V112" s="159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</row>
    <row r="113" spans="1:84" s="13" customFormat="1" ht="15.95" customHeight="1" x14ac:dyDescent="0.2">
      <c r="A113" s="36"/>
      <c r="B113" s="36"/>
      <c r="C113" s="44"/>
      <c r="D113" s="182"/>
      <c r="E113" s="72" t="s">
        <v>49</v>
      </c>
      <c r="F113" s="37"/>
      <c r="G113" s="38"/>
      <c r="H113" s="39"/>
      <c r="I113" s="39"/>
      <c r="J113" s="39"/>
      <c r="K113" s="39"/>
      <c r="L113" s="39"/>
      <c r="M113" s="39"/>
      <c r="N113" s="39"/>
      <c r="O113" s="54"/>
      <c r="P113" s="38"/>
      <c r="Q113" s="39"/>
      <c r="R113" s="39"/>
      <c r="S113" s="39"/>
      <c r="T113" s="39"/>
      <c r="V113" s="159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</row>
    <row r="114" spans="1:84" s="17" customFormat="1" ht="15.95" customHeight="1" x14ac:dyDescent="0.2">
      <c r="A114" s="68"/>
      <c r="B114" s="68"/>
      <c r="C114" s="40"/>
      <c r="D114" s="183"/>
      <c r="E114" s="73" t="s">
        <v>50</v>
      </c>
      <c r="F114" s="41">
        <f>F111-F112+F113</f>
        <v>3155200</v>
      </c>
      <c r="G114" s="42">
        <f>G111-G112+G113</f>
        <v>3155200</v>
      </c>
      <c r="H114" s="41"/>
      <c r="I114" s="41"/>
      <c r="J114" s="41"/>
      <c r="K114" s="41">
        <f>K111-K112+K113</f>
        <v>3155200</v>
      </c>
      <c r="L114" s="41"/>
      <c r="M114" s="41"/>
      <c r="N114" s="41"/>
      <c r="O114" s="43"/>
      <c r="P114" s="42"/>
      <c r="Q114" s="41"/>
      <c r="R114" s="41"/>
      <c r="S114" s="58"/>
      <c r="T114" s="58"/>
      <c r="V114" s="159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</row>
    <row r="115" spans="1:84" s="101" customFormat="1" ht="15.95" customHeight="1" x14ac:dyDescent="0.2">
      <c r="A115" s="85"/>
      <c r="B115" s="85"/>
      <c r="C115" s="184" t="s">
        <v>51</v>
      </c>
      <c r="D115" s="185"/>
      <c r="E115" s="185"/>
      <c r="F115" s="185"/>
      <c r="G115" s="185"/>
      <c r="H115" s="185"/>
      <c r="I115" s="185"/>
      <c r="J115" s="185"/>
      <c r="K115" s="185"/>
      <c r="L115" s="185"/>
      <c r="M115" s="185"/>
      <c r="N115" s="185"/>
      <c r="O115" s="185"/>
      <c r="P115" s="185"/>
      <c r="Q115" s="185"/>
      <c r="R115" s="185"/>
      <c r="S115" s="185"/>
      <c r="T115" s="186"/>
      <c r="U115" s="163"/>
      <c r="V115" s="163"/>
    </row>
    <row r="116" spans="1:84" s="101" customFormat="1" ht="15.95" customHeight="1" x14ac:dyDescent="0.2">
      <c r="A116" s="85"/>
      <c r="B116" s="36"/>
      <c r="C116" s="169" t="s">
        <v>68</v>
      </c>
      <c r="D116" s="170"/>
      <c r="E116" s="170"/>
      <c r="F116" s="170"/>
      <c r="G116" s="170"/>
      <c r="H116" s="170"/>
      <c r="I116" s="170"/>
      <c r="J116" s="170"/>
      <c r="K116" s="170"/>
      <c r="L116" s="170"/>
      <c r="M116" s="170"/>
      <c r="N116" s="170"/>
      <c r="O116" s="170"/>
      <c r="P116" s="170"/>
      <c r="Q116" s="170"/>
      <c r="R116" s="170"/>
      <c r="S116" s="170"/>
      <c r="T116" s="171"/>
      <c r="U116" s="163"/>
      <c r="V116" s="163"/>
    </row>
    <row r="117" spans="1:84" s="101" customFormat="1" ht="27.75" customHeight="1" x14ac:dyDescent="0.2">
      <c r="A117" s="85"/>
      <c r="B117" s="36"/>
      <c r="C117" s="172" t="s">
        <v>69</v>
      </c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4"/>
      <c r="U117" s="163"/>
      <c r="V117" s="163"/>
    </row>
    <row r="118" spans="1:84" s="7" customFormat="1" ht="39.75" customHeight="1" x14ac:dyDescent="0.2">
      <c r="A118" s="36"/>
      <c r="B118" s="45">
        <v>80149</v>
      </c>
      <c r="C118" s="46"/>
      <c r="D118" s="232" t="s">
        <v>107</v>
      </c>
      <c r="E118" s="72" t="s">
        <v>47</v>
      </c>
      <c r="F118" s="37">
        <f>G118+P118</f>
        <v>1690410</v>
      </c>
      <c r="G118" s="38">
        <f>H118+K118+L118+M118</f>
        <v>1690410</v>
      </c>
      <c r="H118" s="39">
        <f>SUM(I118:J118)</f>
        <v>840410</v>
      </c>
      <c r="I118" s="35">
        <v>808498</v>
      </c>
      <c r="J118" s="35">
        <v>31912</v>
      </c>
      <c r="K118" s="39">
        <v>850000</v>
      </c>
      <c r="L118" s="35"/>
      <c r="M118" s="52"/>
      <c r="N118" s="52"/>
      <c r="O118" s="53"/>
      <c r="P118" s="34"/>
      <c r="Q118" s="35"/>
      <c r="R118" s="52"/>
      <c r="S118" s="52"/>
      <c r="T118" s="52"/>
      <c r="U118" s="17"/>
      <c r="V118" s="159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</row>
    <row r="119" spans="1:84" s="13" customFormat="1" ht="39.75" customHeight="1" x14ac:dyDescent="0.2">
      <c r="A119" s="36"/>
      <c r="B119" s="36"/>
      <c r="C119" s="44"/>
      <c r="D119" s="233"/>
      <c r="E119" s="72" t="s">
        <v>48</v>
      </c>
      <c r="F119" s="37"/>
      <c r="G119" s="38"/>
      <c r="H119" s="39"/>
      <c r="I119" s="39"/>
      <c r="J119" s="39"/>
      <c r="K119" s="39"/>
      <c r="L119" s="39"/>
      <c r="M119" s="102"/>
      <c r="N119" s="102"/>
      <c r="O119" s="137"/>
      <c r="P119" s="38"/>
      <c r="Q119" s="39"/>
      <c r="R119" s="102"/>
      <c r="S119" s="102"/>
      <c r="T119" s="102"/>
      <c r="U119" s="16"/>
      <c r="V119" s="15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</row>
    <row r="120" spans="1:84" s="13" customFormat="1" ht="39.75" customHeight="1" x14ac:dyDescent="0.2">
      <c r="A120" s="36"/>
      <c r="B120" s="36"/>
      <c r="C120" s="44"/>
      <c r="D120" s="233"/>
      <c r="E120" s="72" t="s">
        <v>49</v>
      </c>
      <c r="F120" s="37">
        <f>G120+P120</f>
        <v>56400</v>
      </c>
      <c r="G120" s="38">
        <f>H120+K120+L120+M120</f>
        <v>56400</v>
      </c>
      <c r="H120" s="39"/>
      <c r="I120" s="39"/>
      <c r="J120" s="39"/>
      <c r="K120" s="39">
        <f>K124</f>
        <v>56400</v>
      </c>
      <c r="L120" s="39"/>
      <c r="M120" s="102"/>
      <c r="N120" s="102"/>
      <c r="O120" s="137"/>
      <c r="P120" s="38"/>
      <c r="Q120" s="39"/>
      <c r="R120" s="102"/>
      <c r="S120" s="102"/>
      <c r="T120" s="102"/>
      <c r="U120" s="16"/>
      <c r="V120" s="159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</row>
    <row r="121" spans="1:84" s="17" customFormat="1" ht="42" customHeight="1" x14ac:dyDescent="0.2">
      <c r="A121" s="68"/>
      <c r="B121" s="44"/>
      <c r="C121" s="61"/>
      <c r="D121" s="234"/>
      <c r="E121" s="73" t="s">
        <v>50</v>
      </c>
      <c r="F121" s="41">
        <f t="shared" ref="F121:K121" si="15">F118-F119+F120</f>
        <v>1746810</v>
      </c>
      <c r="G121" s="42">
        <f t="shared" si="15"/>
        <v>1746810</v>
      </c>
      <c r="H121" s="41">
        <f t="shared" si="15"/>
        <v>840410</v>
      </c>
      <c r="I121" s="41">
        <f t="shared" si="15"/>
        <v>808498</v>
      </c>
      <c r="J121" s="41">
        <f t="shared" si="15"/>
        <v>31912</v>
      </c>
      <c r="K121" s="41">
        <f t="shared" si="15"/>
        <v>906400</v>
      </c>
      <c r="L121" s="41"/>
      <c r="M121" s="41"/>
      <c r="N121" s="41"/>
      <c r="O121" s="43"/>
      <c r="P121" s="42"/>
      <c r="Q121" s="41"/>
      <c r="R121" s="41"/>
      <c r="S121" s="58"/>
      <c r="T121" s="58"/>
      <c r="V121" s="159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</row>
    <row r="122" spans="1:84" s="7" customFormat="1" ht="16.5" customHeight="1" x14ac:dyDescent="0.2">
      <c r="A122" s="44"/>
      <c r="B122" s="44"/>
      <c r="C122" s="44">
        <v>2540</v>
      </c>
      <c r="D122" s="181" t="s">
        <v>29</v>
      </c>
      <c r="E122" s="72" t="s">
        <v>47</v>
      </c>
      <c r="F122" s="37">
        <f>G122+P122</f>
        <v>850000</v>
      </c>
      <c r="G122" s="38">
        <f>H122+K122+L122+M122</f>
        <v>850000</v>
      </c>
      <c r="H122" s="39"/>
      <c r="I122" s="39"/>
      <c r="J122" s="39"/>
      <c r="K122" s="39">
        <v>850000</v>
      </c>
      <c r="L122" s="39"/>
      <c r="M122" s="39"/>
      <c r="N122" s="39"/>
      <c r="O122" s="54"/>
      <c r="P122" s="55"/>
      <c r="Q122" s="39"/>
      <c r="R122" s="39"/>
      <c r="S122" s="39"/>
      <c r="T122" s="39"/>
      <c r="U122" s="17"/>
      <c r="V122" s="159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</row>
    <row r="123" spans="1:84" s="13" customFormat="1" ht="16.5" customHeight="1" x14ac:dyDescent="0.2">
      <c r="A123" s="36"/>
      <c r="B123" s="36"/>
      <c r="C123" s="44"/>
      <c r="D123" s="182"/>
      <c r="E123" s="72" t="s">
        <v>48</v>
      </c>
      <c r="F123" s="37"/>
      <c r="G123" s="38"/>
      <c r="H123" s="39"/>
      <c r="I123" s="39"/>
      <c r="J123" s="39"/>
      <c r="K123" s="39"/>
      <c r="L123" s="39"/>
      <c r="M123" s="39"/>
      <c r="N123" s="39"/>
      <c r="O123" s="54"/>
      <c r="P123" s="38"/>
      <c r="Q123" s="39"/>
      <c r="R123" s="39"/>
      <c r="S123" s="39"/>
      <c r="T123" s="39"/>
      <c r="V123" s="159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</row>
    <row r="124" spans="1:84" s="13" customFormat="1" ht="16.5" customHeight="1" x14ac:dyDescent="0.2">
      <c r="A124" s="36"/>
      <c r="B124" s="36"/>
      <c r="C124" s="44"/>
      <c r="D124" s="182"/>
      <c r="E124" s="72" t="s">
        <v>49</v>
      </c>
      <c r="F124" s="37">
        <f>G124+P124</f>
        <v>56400</v>
      </c>
      <c r="G124" s="38">
        <f>H124+K124+L124+M124</f>
        <v>56400</v>
      </c>
      <c r="H124" s="39"/>
      <c r="I124" s="39"/>
      <c r="J124" s="39"/>
      <c r="K124" s="39">
        <v>56400</v>
      </c>
      <c r="L124" s="39"/>
      <c r="M124" s="39"/>
      <c r="N124" s="39"/>
      <c r="O124" s="54"/>
      <c r="P124" s="38"/>
      <c r="Q124" s="39"/>
      <c r="R124" s="39"/>
      <c r="S124" s="39"/>
      <c r="T124" s="39"/>
      <c r="V124" s="159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</row>
    <row r="125" spans="1:84" s="17" customFormat="1" ht="16.5" customHeight="1" x14ac:dyDescent="0.2">
      <c r="A125" s="68"/>
      <c r="B125" s="68"/>
      <c r="C125" s="40"/>
      <c r="D125" s="183"/>
      <c r="E125" s="73" t="s">
        <v>50</v>
      </c>
      <c r="F125" s="41">
        <f>F122-F123+F124</f>
        <v>906400</v>
      </c>
      <c r="G125" s="42">
        <f>G122-G123+G124</f>
        <v>906400</v>
      </c>
      <c r="H125" s="41"/>
      <c r="I125" s="41"/>
      <c r="J125" s="41"/>
      <c r="K125" s="41">
        <f>K122-K123+K124</f>
        <v>906400</v>
      </c>
      <c r="L125" s="41"/>
      <c r="M125" s="41"/>
      <c r="N125" s="41"/>
      <c r="O125" s="43"/>
      <c r="P125" s="42"/>
      <c r="Q125" s="41"/>
      <c r="R125" s="41"/>
      <c r="S125" s="58"/>
      <c r="T125" s="58"/>
      <c r="V125" s="159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</row>
    <row r="126" spans="1:84" s="101" customFormat="1" ht="15.95" customHeight="1" x14ac:dyDescent="0.2">
      <c r="A126" s="85"/>
      <c r="B126" s="85"/>
      <c r="C126" s="184" t="s">
        <v>51</v>
      </c>
      <c r="D126" s="185"/>
      <c r="E126" s="185"/>
      <c r="F126" s="185"/>
      <c r="G126" s="185"/>
      <c r="H126" s="185"/>
      <c r="I126" s="185"/>
      <c r="J126" s="185"/>
      <c r="K126" s="185"/>
      <c r="L126" s="185"/>
      <c r="M126" s="185"/>
      <c r="N126" s="185"/>
      <c r="O126" s="185"/>
      <c r="P126" s="185"/>
      <c r="Q126" s="185"/>
      <c r="R126" s="185"/>
      <c r="S126" s="185"/>
      <c r="T126" s="186"/>
      <c r="U126" s="163"/>
      <c r="V126" s="163"/>
    </row>
    <row r="127" spans="1:84" s="101" customFormat="1" ht="15.95" customHeight="1" x14ac:dyDescent="0.2">
      <c r="A127" s="85"/>
      <c r="B127" s="36"/>
      <c r="C127" s="169" t="s">
        <v>68</v>
      </c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0"/>
      <c r="R127" s="170"/>
      <c r="S127" s="170"/>
      <c r="T127" s="171"/>
      <c r="U127" s="163"/>
      <c r="V127" s="163"/>
    </row>
    <row r="128" spans="1:84" s="101" customFormat="1" ht="27.75" customHeight="1" x14ac:dyDescent="0.2">
      <c r="A128" s="85"/>
      <c r="B128" s="36"/>
      <c r="C128" s="172" t="s">
        <v>70</v>
      </c>
      <c r="D128" s="173"/>
      <c r="E128" s="173"/>
      <c r="F128" s="173"/>
      <c r="G128" s="173"/>
      <c r="H128" s="173"/>
      <c r="I128" s="173"/>
      <c r="J128" s="173"/>
      <c r="K128" s="173"/>
      <c r="L128" s="173"/>
      <c r="M128" s="173"/>
      <c r="N128" s="173"/>
      <c r="O128" s="173"/>
      <c r="P128" s="173"/>
      <c r="Q128" s="173"/>
      <c r="R128" s="173"/>
      <c r="S128" s="173"/>
      <c r="T128" s="174"/>
      <c r="U128" s="163"/>
      <c r="V128" s="163"/>
    </row>
    <row r="129" spans="1:84" s="7" customFormat="1" ht="27" customHeight="1" x14ac:dyDescent="0.2">
      <c r="A129" s="36"/>
      <c r="B129" s="45">
        <v>80150</v>
      </c>
      <c r="C129" s="46"/>
      <c r="D129" s="235" t="s">
        <v>60</v>
      </c>
      <c r="E129" s="72" t="s">
        <v>47</v>
      </c>
      <c r="F129" s="37">
        <f>G129+P129</f>
        <v>6122542</v>
      </c>
      <c r="G129" s="38">
        <f>H129+K129+L129+M129</f>
        <v>6122542</v>
      </c>
      <c r="H129" s="39">
        <f>SUM(I129:J129)</f>
        <v>5692542</v>
      </c>
      <c r="I129" s="35">
        <v>5648499</v>
      </c>
      <c r="J129" s="35">
        <v>44043</v>
      </c>
      <c r="K129" s="39">
        <v>430000</v>
      </c>
      <c r="L129" s="35"/>
      <c r="M129" s="52"/>
      <c r="N129" s="52"/>
      <c r="O129" s="53"/>
      <c r="P129" s="34"/>
      <c r="Q129" s="35"/>
      <c r="R129" s="52"/>
      <c r="S129" s="52"/>
      <c r="T129" s="52"/>
      <c r="U129" s="17"/>
      <c r="V129" s="15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</row>
    <row r="130" spans="1:84" s="13" customFormat="1" ht="27" customHeight="1" x14ac:dyDescent="0.2">
      <c r="A130" s="36"/>
      <c r="B130" s="36"/>
      <c r="C130" s="44"/>
      <c r="D130" s="236"/>
      <c r="E130" s="72" t="s">
        <v>48</v>
      </c>
      <c r="F130" s="37">
        <f>G130+P130</f>
        <v>6000</v>
      </c>
      <c r="G130" s="38">
        <f>H130+K130+L130+M130</f>
        <v>6000</v>
      </c>
      <c r="H130" s="39"/>
      <c r="I130" s="39"/>
      <c r="J130" s="39"/>
      <c r="K130" s="39">
        <f>K134</f>
        <v>6000</v>
      </c>
      <c r="L130" s="39"/>
      <c r="M130" s="102"/>
      <c r="N130" s="102"/>
      <c r="O130" s="137"/>
      <c r="P130" s="38"/>
      <c r="Q130" s="39"/>
      <c r="R130" s="102"/>
      <c r="S130" s="102"/>
      <c r="T130" s="102"/>
      <c r="U130" s="16"/>
      <c r="V130" s="159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</row>
    <row r="131" spans="1:84" s="13" customFormat="1" ht="27" customHeight="1" x14ac:dyDescent="0.2">
      <c r="A131" s="36"/>
      <c r="B131" s="36"/>
      <c r="C131" s="44"/>
      <c r="D131" s="236"/>
      <c r="E131" s="72" t="s">
        <v>49</v>
      </c>
      <c r="F131" s="37"/>
      <c r="G131" s="38"/>
      <c r="H131" s="39"/>
      <c r="I131" s="39"/>
      <c r="J131" s="39"/>
      <c r="K131" s="39"/>
      <c r="L131" s="39"/>
      <c r="M131" s="102"/>
      <c r="N131" s="102"/>
      <c r="O131" s="137"/>
      <c r="P131" s="38"/>
      <c r="Q131" s="39"/>
      <c r="R131" s="102"/>
      <c r="S131" s="102"/>
      <c r="T131" s="102"/>
      <c r="U131" s="16"/>
      <c r="V131" s="159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</row>
    <row r="132" spans="1:84" s="17" customFormat="1" ht="24" customHeight="1" x14ac:dyDescent="0.2">
      <c r="A132" s="68"/>
      <c r="B132" s="44"/>
      <c r="C132" s="61"/>
      <c r="D132" s="237"/>
      <c r="E132" s="73" t="s">
        <v>50</v>
      </c>
      <c r="F132" s="41">
        <f t="shared" ref="F132:K132" si="16">F129-F130+F131</f>
        <v>6116542</v>
      </c>
      <c r="G132" s="42">
        <f t="shared" si="16"/>
        <v>6116542</v>
      </c>
      <c r="H132" s="41">
        <f t="shared" si="16"/>
        <v>5692542</v>
      </c>
      <c r="I132" s="41">
        <f t="shared" si="16"/>
        <v>5648499</v>
      </c>
      <c r="J132" s="41">
        <f t="shared" si="16"/>
        <v>44043</v>
      </c>
      <c r="K132" s="41">
        <f t="shared" si="16"/>
        <v>424000</v>
      </c>
      <c r="L132" s="41"/>
      <c r="M132" s="41"/>
      <c r="N132" s="41"/>
      <c r="O132" s="43"/>
      <c r="P132" s="42"/>
      <c r="Q132" s="41"/>
      <c r="R132" s="41"/>
      <c r="S132" s="58"/>
      <c r="T132" s="58"/>
      <c r="V132" s="159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</row>
    <row r="133" spans="1:84" s="7" customFormat="1" ht="16.5" customHeight="1" x14ac:dyDescent="0.2">
      <c r="A133" s="44"/>
      <c r="B133" s="44"/>
      <c r="C133" s="44">
        <v>2540</v>
      </c>
      <c r="D133" s="181" t="s">
        <v>29</v>
      </c>
      <c r="E133" s="72" t="s">
        <v>47</v>
      </c>
      <c r="F133" s="37">
        <f>G133+P133</f>
        <v>430000</v>
      </c>
      <c r="G133" s="38">
        <f>H133+K133+L133+M133</f>
        <v>430000</v>
      </c>
      <c r="H133" s="39"/>
      <c r="I133" s="39"/>
      <c r="J133" s="39"/>
      <c r="K133" s="39">
        <v>430000</v>
      </c>
      <c r="L133" s="39"/>
      <c r="M133" s="39"/>
      <c r="N133" s="39"/>
      <c r="O133" s="54"/>
      <c r="P133" s="55"/>
      <c r="Q133" s="39"/>
      <c r="R133" s="39"/>
      <c r="S133" s="39"/>
      <c r="T133" s="39"/>
      <c r="U133" s="17"/>
      <c r="V133" s="159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</row>
    <row r="134" spans="1:84" s="13" customFormat="1" ht="16.5" customHeight="1" x14ac:dyDescent="0.2">
      <c r="A134" s="36"/>
      <c r="B134" s="36"/>
      <c r="C134" s="44"/>
      <c r="D134" s="182"/>
      <c r="E134" s="72" t="s">
        <v>48</v>
      </c>
      <c r="F134" s="37">
        <f>G134+P134</f>
        <v>6000</v>
      </c>
      <c r="G134" s="38">
        <f>H134+K134+L134+M134</f>
        <v>6000</v>
      </c>
      <c r="H134" s="39"/>
      <c r="I134" s="39"/>
      <c r="J134" s="39"/>
      <c r="K134" s="39">
        <v>6000</v>
      </c>
      <c r="L134" s="39"/>
      <c r="M134" s="39"/>
      <c r="N134" s="39"/>
      <c r="O134" s="54"/>
      <c r="P134" s="38"/>
      <c r="Q134" s="39"/>
      <c r="R134" s="39"/>
      <c r="S134" s="39"/>
      <c r="T134" s="39"/>
      <c r="V134" s="159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</row>
    <row r="135" spans="1:84" s="13" customFormat="1" ht="16.5" customHeight="1" x14ac:dyDescent="0.2">
      <c r="A135" s="36"/>
      <c r="B135" s="36"/>
      <c r="C135" s="44"/>
      <c r="D135" s="182"/>
      <c r="E135" s="72" t="s">
        <v>49</v>
      </c>
      <c r="F135" s="37"/>
      <c r="G135" s="38"/>
      <c r="H135" s="39"/>
      <c r="I135" s="39"/>
      <c r="J135" s="39"/>
      <c r="K135" s="39"/>
      <c r="L135" s="39"/>
      <c r="M135" s="39"/>
      <c r="N135" s="39"/>
      <c r="O135" s="54"/>
      <c r="P135" s="38"/>
      <c r="Q135" s="39"/>
      <c r="R135" s="39"/>
      <c r="S135" s="39"/>
      <c r="T135" s="39"/>
      <c r="V135" s="159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</row>
    <row r="136" spans="1:84" s="17" customFormat="1" ht="16.5" customHeight="1" x14ac:dyDescent="0.2">
      <c r="A136" s="68"/>
      <c r="B136" s="68"/>
      <c r="C136" s="40"/>
      <c r="D136" s="183"/>
      <c r="E136" s="73" t="s">
        <v>50</v>
      </c>
      <c r="F136" s="41">
        <f>F133-F134+F135</f>
        <v>424000</v>
      </c>
      <c r="G136" s="42">
        <f>G133-G134+G135</f>
        <v>424000</v>
      </c>
      <c r="H136" s="41"/>
      <c r="I136" s="41"/>
      <c r="J136" s="41"/>
      <c r="K136" s="41">
        <f>K133-K134+K135</f>
        <v>424000</v>
      </c>
      <c r="L136" s="41"/>
      <c r="M136" s="41"/>
      <c r="N136" s="41"/>
      <c r="O136" s="43"/>
      <c r="P136" s="42"/>
      <c r="Q136" s="41"/>
      <c r="R136" s="41"/>
      <c r="S136" s="58"/>
      <c r="T136" s="58"/>
      <c r="V136" s="159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</row>
    <row r="137" spans="1:84" s="101" customFormat="1" ht="15.95" customHeight="1" x14ac:dyDescent="0.2">
      <c r="A137" s="85"/>
      <c r="B137" s="85"/>
      <c r="C137" s="184" t="s">
        <v>51</v>
      </c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  <c r="P137" s="185"/>
      <c r="Q137" s="185"/>
      <c r="R137" s="185"/>
      <c r="S137" s="185"/>
      <c r="T137" s="186"/>
      <c r="U137" s="163"/>
      <c r="V137" s="163"/>
    </row>
    <row r="138" spans="1:84" s="101" customFormat="1" ht="15.95" customHeight="1" x14ac:dyDescent="0.2">
      <c r="A138" s="85"/>
      <c r="B138" s="36"/>
      <c r="C138" s="169" t="s">
        <v>90</v>
      </c>
      <c r="D138" s="170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0"/>
      <c r="R138" s="170"/>
      <c r="S138" s="170"/>
      <c r="T138" s="171"/>
      <c r="U138" s="163"/>
      <c r="V138" s="163"/>
    </row>
    <row r="139" spans="1:84" s="101" customFormat="1" ht="27.75" customHeight="1" x14ac:dyDescent="0.2">
      <c r="A139" s="85"/>
      <c r="B139" s="36"/>
      <c r="C139" s="172" t="s">
        <v>71</v>
      </c>
      <c r="D139" s="173"/>
      <c r="E139" s="173"/>
      <c r="F139" s="173"/>
      <c r="G139" s="173"/>
      <c r="H139" s="173"/>
      <c r="I139" s="173"/>
      <c r="J139" s="173"/>
      <c r="K139" s="173"/>
      <c r="L139" s="173"/>
      <c r="M139" s="173"/>
      <c r="N139" s="173"/>
      <c r="O139" s="173"/>
      <c r="P139" s="173"/>
      <c r="Q139" s="173"/>
      <c r="R139" s="173"/>
      <c r="S139" s="173"/>
      <c r="T139" s="174"/>
      <c r="U139" s="163"/>
      <c r="V139" s="163"/>
    </row>
    <row r="140" spans="1:84" s="1" customFormat="1" ht="16.5" customHeight="1" x14ac:dyDescent="0.2">
      <c r="A140" s="47">
        <v>851</v>
      </c>
      <c r="B140" s="47"/>
      <c r="C140" s="97"/>
      <c r="D140" s="175" t="s">
        <v>11</v>
      </c>
      <c r="E140" s="70" t="s">
        <v>47</v>
      </c>
      <c r="F140" s="24">
        <f>G140+P140</f>
        <v>1796650.74</v>
      </c>
      <c r="G140" s="25">
        <f>H140+K140+L140+M140</f>
        <v>1796650.74</v>
      </c>
      <c r="H140" s="26">
        <f>SUM(I140:J140)</f>
        <v>876305.28</v>
      </c>
      <c r="I140" s="26">
        <v>313763</v>
      </c>
      <c r="J140" s="26">
        <v>562542.28</v>
      </c>
      <c r="K140" s="26">
        <v>915345.46</v>
      </c>
      <c r="L140" s="26">
        <v>5000</v>
      </c>
      <c r="M140" s="48"/>
      <c r="N140" s="48"/>
      <c r="O140" s="49"/>
      <c r="P140" s="27"/>
      <c r="Q140" s="26"/>
      <c r="R140" s="48"/>
      <c r="S140" s="48"/>
      <c r="T140" s="26"/>
      <c r="U140" s="13"/>
      <c r="V140" s="159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</row>
    <row r="141" spans="1:84" s="13" customFormat="1" ht="16.5" customHeight="1" x14ac:dyDescent="0.2">
      <c r="A141" s="23"/>
      <c r="B141" s="23"/>
      <c r="C141" s="67"/>
      <c r="D141" s="176"/>
      <c r="E141" s="70" t="s">
        <v>48</v>
      </c>
      <c r="F141" s="24">
        <f>G141+P141</f>
        <v>62750</v>
      </c>
      <c r="G141" s="27">
        <f>H141+K141+L141+M141</f>
        <v>62750</v>
      </c>
      <c r="H141" s="28">
        <f>SUM(I141:J141)</f>
        <v>50000</v>
      </c>
      <c r="I141" s="28"/>
      <c r="J141" s="28">
        <f>J145</f>
        <v>50000</v>
      </c>
      <c r="K141" s="28">
        <f>K145</f>
        <v>12750</v>
      </c>
      <c r="L141" s="28"/>
      <c r="M141" s="50"/>
      <c r="N141" s="50"/>
      <c r="O141" s="51"/>
      <c r="P141" s="27"/>
      <c r="Q141" s="28"/>
      <c r="R141" s="50"/>
      <c r="S141" s="50"/>
      <c r="T141" s="28"/>
      <c r="U141" s="16"/>
      <c r="V141" s="159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</row>
    <row r="142" spans="1:84" s="13" customFormat="1" ht="16.5" customHeight="1" x14ac:dyDescent="0.2">
      <c r="A142" s="23"/>
      <c r="B142" s="23"/>
      <c r="C142" s="67"/>
      <c r="D142" s="176"/>
      <c r="E142" s="70" t="s">
        <v>49</v>
      </c>
      <c r="F142" s="24">
        <f>G142+P142</f>
        <v>62750</v>
      </c>
      <c r="G142" s="27">
        <f>H142+K142+L142+M142</f>
        <v>62750</v>
      </c>
      <c r="H142" s="28">
        <f>SUM(I142:J142)</f>
        <v>62750</v>
      </c>
      <c r="I142" s="28"/>
      <c r="J142" s="28">
        <f>J146</f>
        <v>62750</v>
      </c>
      <c r="K142" s="28"/>
      <c r="L142" s="28"/>
      <c r="M142" s="50"/>
      <c r="N142" s="50"/>
      <c r="O142" s="51"/>
      <c r="P142" s="27"/>
      <c r="Q142" s="28"/>
      <c r="R142" s="50"/>
      <c r="S142" s="50"/>
      <c r="T142" s="28"/>
      <c r="U142" s="16"/>
      <c r="V142" s="159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</row>
    <row r="143" spans="1:84" s="17" customFormat="1" ht="16.5" customHeight="1" x14ac:dyDescent="0.2">
      <c r="A143" s="67"/>
      <c r="B143" s="67"/>
      <c r="C143" s="29"/>
      <c r="D143" s="177"/>
      <c r="E143" s="71" t="s">
        <v>50</v>
      </c>
      <c r="F143" s="30">
        <f t="shared" ref="F143:L143" si="17">F140-F141+F142</f>
        <v>1796650.74</v>
      </c>
      <c r="G143" s="31">
        <f t="shared" si="17"/>
        <v>1796650.74</v>
      </c>
      <c r="H143" s="30">
        <f t="shared" si="17"/>
        <v>889055.28</v>
      </c>
      <c r="I143" s="30">
        <f t="shared" si="17"/>
        <v>313763</v>
      </c>
      <c r="J143" s="30">
        <f t="shared" si="17"/>
        <v>575292.28</v>
      </c>
      <c r="K143" s="30">
        <f t="shared" si="17"/>
        <v>902595.46</v>
      </c>
      <c r="L143" s="30">
        <f t="shared" si="17"/>
        <v>5000</v>
      </c>
      <c r="M143" s="30"/>
      <c r="N143" s="30"/>
      <c r="O143" s="32"/>
      <c r="P143" s="30"/>
      <c r="Q143" s="30"/>
      <c r="R143" s="30"/>
      <c r="S143" s="79"/>
      <c r="T143" s="79"/>
      <c r="V143" s="159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</row>
    <row r="144" spans="1:84" s="7" customFormat="1" ht="16.5" customHeight="1" x14ac:dyDescent="0.2">
      <c r="A144" s="36"/>
      <c r="B144" s="45">
        <v>85154</v>
      </c>
      <c r="C144" s="46"/>
      <c r="D144" s="187" t="s">
        <v>4</v>
      </c>
      <c r="E144" s="72" t="s">
        <v>47</v>
      </c>
      <c r="F144" s="37">
        <f>G144+P144</f>
        <v>1607050.74</v>
      </c>
      <c r="G144" s="38">
        <f>H144+K144+L144+M144</f>
        <v>1607050.74</v>
      </c>
      <c r="H144" s="39">
        <f>SUM(I144:J144)</f>
        <v>791705.28</v>
      </c>
      <c r="I144" s="35">
        <v>311000</v>
      </c>
      <c r="J144" s="35">
        <v>480705.28000000003</v>
      </c>
      <c r="K144" s="39">
        <v>810345.46</v>
      </c>
      <c r="L144" s="35">
        <v>5000</v>
      </c>
      <c r="M144" s="52"/>
      <c r="N144" s="52"/>
      <c r="O144" s="53"/>
      <c r="P144" s="34"/>
      <c r="Q144" s="35"/>
      <c r="R144" s="52"/>
      <c r="S144" s="52"/>
      <c r="T144" s="35"/>
      <c r="U144" s="13"/>
      <c r="V144" s="159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</row>
    <row r="145" spans="1:84" s="13" customFormat="1" ht="16.5" customHeight="1" x14ac:dyDescent="0.2">
      <c r="A145" s="36"/>
      <c r="B145" s="36"/>
      <c r="C145" s="44"/>
      <c r="D145" s="188"/>
      <c r="E145" s="72" t="s">
        <v>48</v>
      </c>
      <c r="F145" s="37">
        <f>G145+P145</f>
        <v>62750</v>
      </c>
      <c r="G145" s="38">
        <f>H145+K145+L145+M145</f>
        <v>62750</v>
      </c>
      <c r="H145" s="39">
        <f>SUM(I145:J145)</f>
        <v>50000</v>
      </c>
      <c r="I145" s="39"/>
      <c r="J145" s="39">
        <f>J153+J157</f>
        <v>50000</v>
      </c>
      <c r="K145" s="39">
        <f>K149</f>
        <v>12750</v>
      </c>
      <c r="L145" s="39"/>
      <c r="M145" s="102"/>
      <c r="N145" s="102"/>
      <c r="O145" s="137"/>
      <c r="P145" s="38"/>
      <c r="Q145" s="39"/>
      <c r="R145" s="102"/>
      <c r="S145" s="102"/>
      <c r="T145" s="39"/>
      <c r="U145" s="16"/>
      <c r="V145" s="159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</row>
    <row r="146" spans="1:84" s="13" customFormat="1" ht="16.5" customHeight="1" x14ac:dyDescent="0.2">
      <c r="A146" s="36"/>
      <c r="B146" s="36"/>
      <c r="C146" s="44"/>
      <c r="D146" s="188"/>
      <c r="E146" s="72" t="s">
        <v>49</v>
      </c>
      <c r="F146" s="37">
        <f>G146+P146</f>
        <v>62750</v>
      </c>
      <c r="G146" s="38">
        <f>H146+K146+L146+M146</f>
        <v>62750</v>
      </c>
      <c r="H146" s="39">
        <f>SUM(I146:J146)</f>
        <v>62750</v>
      </c>
      <c r="I146" s="39"/>
      <c r="J146" s="39">
        <f>J154</f>
        <v>62750</v>
      </c>
      <c r="K146" s="39"/>
      <c r="L146" s="39"/>
      <c r="M146" s="102"/>
      <c r="N146" s="102"/>
      <c r="O146" s="137"/>
      <c r="P146" s="38"/>
      <c r="Q146" s="39"/>
      <c r="R146" s="102"/>
      <c r="S146" s="102"/>
      <c r="T146" s="39"/>
      <c r="U146" s="16"/>
      <c r="V146" s="159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</row>
    <row r="147" spans="1:84" s="17" customFormat="1" ht="16.5" customHeight="1" x14ac:dyDescent="0.2">
      <c r="A147" s="68"/>
      <c r="B147" s="68"/>
      <c r="C147" s="40"/>
      <c r="D147" s="189"/>
      <c r="E147" s="73" t="s">
        <v>50</v>
      </c>
      <c r="F147" s="41">
        <f t="shared" ref="F147:L147" si="18">F144-F145+F146</f>
        <v>1607050.74</v>
      </c>
      <c r="G147" s="42">
        <f t="shared" si="18"/>
        <v>1607050.74</v>
      </c>
      <c r="H147" s="41">
        <f t="shared" si="18"/>
        <v>804455.28</v>
      </c>
      <c r="I147" s="41">
        <f t="shared" si="18"/>
        <v>311000</v>
      </c>
      <c r="J147" s="41">
        <f t="shared" si="18"/>
        <v>493455.28</v>
      </c>
      <c r="K147" s="41">
        <f t="shared" si="18"/>
        <v>797595.46</v>
      </c>
      <c r="L147" s="41">
        <f t="shared" si="18"/>
        <v>5000</v>
      </c>
      <c r="M147" s="41"/>
      <c r="N147" s="41"/>
      <c r="O147" s="43"/>
      <c r="P147" s="41"/>
      <c r="Q147" s="41"/>
      <c r="R147" s="41"/>
      <c r="S147" s="58"/>
      <c r="T147" s="58"/>
      <c r="V147" s="159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</row>
    <row r="148" spans="1:84" s="7" customFormat="1" ht="39" customHeight="1" x14ac:dyDescent="0.2">
      <c r="A148" s="44"/>
      <c r="B148" s="44"/>
      <c r="C148" s="44">
        <v>2360</v>
      </c>
      <c r="D148" s="241" t="s">
        <v>55</v>
      </c>
      <c r="E148" s="72" t="s">
        <v>47</v>
      </c>
      <c r="F148" s="37">
        <f>G148+P148</f>
        <v>810345.46</v>
      </c>
      <c r="G148" s="38">
        <f>H148+K148+L148+M148</f>
        <v>810345.46</v>
      </c>
      <c r="H148" s="39"/>
      <c r="I148" s="39"/>
      <c r="J148" s="39"/>
      <c r="K148" s="39">
        <v>810345.46</v>
      </c>
      <c r="L148" s="39"/>
      <c r="M148" s="39"/>
      <c r="N148" s="39"/>
      <c r="O148" s="54"/>
      <c r="P148" s="55"/>
      <c r="Q148" s="39"/>
      <c r="R148" s="39"/>
      <c r="S148" s="39"/>
      <c r="T148" s="39"/>
      <c r="U148" s="17"/>
      <c r="V148" s="159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</row>
    <row r="149" spans="1:84" s="13" customFormat="1" ht="39" customHeight="1" x14ac:dyDescent="0.2">
      <c r="A149" s="36"/>
      <c r="B149" s="36"/>
      <c r="C149" s="44"/>
      <c r="D149" s="242"/>
      <c r="E149" s="72" t="s">
        <v>48</v>
      </c>
      <c r="F149" s="37">
        <f>G149+P149</f>
        <v>12750</v>
      </c>
      <c r="G149" s="38">
        <f>H149+K149+L149+M149</f>
        <v>12750</v>
      </c>
      <c r="H149" s="39"/>
      <c r="I149" s="39"/>
      <c r="J149" s="39"/>
      <c r="K149" s="39">
        <v>12750</v>
      </c>
      <c r="L149" s="39"/>
      <c r="M149" s="39"/>
      <c r="N149" s="39"/>
      <c r="O149" s="54"/>
      <c r="P149" s="38"/>
      <c r="Q149" s="39"/>
      <c r="R149" s="39"/>
      <c r="S149" s="39"/>
      <c r="T149" s="39"/>
      <c r="V149" s="15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</row>
    <row r="150" spans="1:84" s="13" customFormat="1" ht="39" customHeight="1" x14ac:dyDescent="0.2">
      <c r="A150" s="36"/>
      <c r="B150" s="36"/>
      <c r="C150" s="44"/>
      <c r="D150" s="242"/>
      <c r="E150" s="72" t="s">
        <v>49</v>
      </c>
      <c r="F150" s="37"/>
      <c r="G150" s="38"/>
      <c r="H150" s="39"/>
      <c r="I150" s="39"/>
      <c r="J150" s="39"/>
      <c r="K150" s="39"/>
      <c r="L150" s="39"/>
      <c r="M150" s="39"/>
      <c r="N150" s="39"/>
      <c r="O150" s="54"/>
      <c r="P150" s="38"/>
      <c r="Q150" s="39"/>
      <c r="R150" s="39"/>
      <c r="S150" s="39"/>
      <c r="T150" s="39"/>
      <c r="V150" s="159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</row>
    <row r="151" spans="1:84" s="17" customFormat="1" ht="39" customHeight="1" x14ac:dyDescent="0.2">
      <c r="A151" s="68"/>
      <c r="B151" s="68"/>
      <c r="C151" s="40"/>
      <c r="D151" s="243"/>
      <c r="E151" s="73" t="s">
        <v>50</v>
      </c>
      <c r="F151" s="41">
        <f>F148-F149+F150</f>
        <v>797595.46</v>
      </c>
      <c r="G151" s="42">
        <f>G148-G149+G150</f>
        <v>797595.46</v>
      </c>
      <c r="H151" s="41"/>
      <c r="I151" s="41"/>
      <c r="J151" s="41"/>
      <c r="K151" s="41">
        <f>K148-K149+K150</f>
        <v>797595.46</v>
      </c>
      <c r="L151" s="41"/>
      <c r="M151" s="41"/>
      <c r="N151" s="41"/>
      <c r="O151" s="43"/>
      <c r="P151" s="42"/>
      <c r="Q151" s="41"/>
      <c r="R151" s="41"/>
      <c r="S151" s="58"/>
      <c r="T151" s="58"/>
      <c r="V151" s="159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</row>
    <row r="152" spans="1:84" s="9" customFormat="1" ht="18" customHeight="1" x14ac:dyDescent="0.2">
      <c r="A152" s="44"/>
      <c r="B152" s="44"/>
      <c r="C152" s="44">
        <v>4210</v>
      </c>
      <c r="D152" s="181" t="s">
        <v>24</v>
      </c>
      <c r="E152" s="72" t="s">
        <v>47</v>
      </c>
      <c r="F152" s="37">
        <f>G152+P152</f>
        <v>53705.279999999999</v>
      </c>
      <c r="G152" s="38">
        <f>H152+K152+L152+M152</f>
        <v>53705.279999999999</v>
      </c>
      <c r="H152" s="39">
        <f>SUM(I152:J152)</f>
        <v>53705.279999999999</v>
      </c>
      <c r="I152" s="39"/>
      <c r="J152" s="39">
        <v>53705.279999999999</v>
      </c>
      <c r="K152" s="39"/>
      <c r="L152" s="39"/>
      <c r="M152" s="39"/>
      <c r="N152" s="39"/>
      <c r="O152" s="54"/>
      <c r="P152" s="55"/>
      <c r="Q152" s="39"/>
      <c r="R152" s="39"/>
      <c r="S152" s="39"/>
      <c r="T152" s="39"/>
      <c r="U152" s="161"/>
      <c r="V152" s="159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</row>
    <row r="153" spans="1:84" s="13" customFormat="1" ht="18" customHeight="1" x14ac:dyDescent="0.2">
      <c r="A153" s="36"/>
      <c r="B153" s="36"/>
      <c r="C153" s="44"/>
      <c r="D153" s="182"/>
      <c r="E153" s="72" t="s">
        <v>48</v>
      </c>
      <c r="F153" s="37"/>
      <c r="G153" s="38"/>
      <c r="H153" s="39"/>
      <c r="I153" s="39"/>
      <c r="J153" s="39"/>
      <c r="K153" s="39"/>
      <c r="L153" s="39"/>
      <c r="M153" s="39"/>
      <c r="N153" s="39"/>
      <c r="O153" s="54"/>
      <c r="P153" s="38"/>
      <c r="Q153" s="39"/>
      <c r="R153" s="39"/>
      <c r="S153" s="39"/>
      <c r="T153" s="39"/>
      <c r="V153" s="159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</row>
    <row r="154" spans="1:84" s="13" customFormat="1" ht="18" customHeight="1" x14ac:dyDescent="0.2">
      <c r="A154" s="36"/>
      <c r="B154" s="36"/>
      <c r="C154" s="44"/>
      <c r="D154" s="182"/>
      <c r="E154" s="72" t="s">
        <v>49</v>
      </c>
      <c r="F154" s="37">
        <f>G154+P154</f>
        <v>62750</v>
      </c>
      <c r="G154" s="38">
        <f>H154+K154+L154+M154</f>
        <v>62750</v>
      </c>
      <c r="H154" s="39">
        <f>SUM(I154:J154)</f>
        <v>62750</v>
      </c>
      <c r="I154" s="39"/>
      <c r="J154" s="39">
        <f>12750+50000</f>
        <v>62750</v>
      </c>
      <c r="K154" s="39"/>
      <c r="L154" s="39"/>
      <c r="M154" s="39"/>
      <c r="N154" s="39"/>
      <c r="O154" s="54"/>
      <c r="P154" s="38"/>
      <c r="Q154" s="39"/>
      <c r="R154" s="39"/>
      <c r="S154" s="39"/>
      <c r="T154" s="39"/>
      <c r="V154" s="159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</row>
    <row r="155" spans="1:84" s="17" customFormat="1" ht="18" customHeight="1" x14ac:dyDescent="0.2">
      <c r="A155" s="68"/>
      <c r="B155" s="68"/>
      <c r="C155" s="40"/>
      <c r="D155" s="183"/>
      <c r="E155" s="73" t="s">
        <v>50</v>
      </c>
      <c r="F155" s="41">
        <f>F152-F153+F154</f>
        <v>116455.28</v>
      </c>
      <c r="G155" s="42">
        <f>G152-G153+G154</f>
        <v>116455.28</v>
      </c>
      <c r="H155" s="41">
        <f>H152-H153+H154</f>
        <v>116455.28</v>
      </c>
      <c r="I155" s="41"/>
      <c r="J155" s="41">
        <f>J152-J153+J154</f>
        <v>116455.28</v>
      </c>
      <c r="K155" s="41"/>
      <c r="L155" s="41"/>
      <c r="M155" s="41"/>
      <c r="N155" s="41"/>
      <c r="O155" s="43"/>
      <c r="P155" s="42"/>
      <c r="Q155" s="41"/>
      <c r="R155" s="41"/>
      <c r="S155" s="58"/>
      <c r="T155" s="58"/>
      <c r="V155" s="159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</row>
    <row r="156" spans="1:84" s="9" customFormat="1" ht="18" customHeight="1" x14ac:dyDescent="0.2">
      <c r="A156" s="44"/>
      <c r="B156" s="44"/>
      <c r="C156" s="44">
        <v>4300</v>
      </c>
      <c r="D156" s="181" t="s">
        <v>26</v>
      </c>
      <c r="E156" s="72" t="s">
        <v>47</v>
      </c>
      <c r="F156" s="37">
        <f>G156+P156</f>
        <v>400000</v>
      </c>
      <c r="G156" s="38">
        <f>H156+K156+L156+M156</f>
        <v>400000</v>
      </c>
      <c r="H156" s="39">
        <f>SUM(I156:J156)</f>
        <v>400000</v>
      </c>
      <c r="I156" s="39"/>
      <c r="J156" s="39">
        <v>400000</v>
      </c>
      <c r="K156" s="39"/>
      <c r="L156" s="39"/>
      <c r="M156" s="39"/>
      <c r="N156" s="39"/>
      <c r="O156" s="54"/>
      <c r="P156" s="55"/>
      <c r="Q156" s="39"/>
      <c r="R156" s="39"/>
      <c r="S156" s="39"/>
      <c r="T156" s="39"/>
      <c r="U156" s="161"/>
      <c r="V156" s="159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</row>
    <row r="157" spans="1:84" s="13" customFormat="1" ht="18" customHeight="1" x14ac:dyDescent="0.2">
      <c r="A157" s="36"/>
      <c r="B157" s="36"/>
      <c r="C157" s="44"/>
      <c r="D157" s="182"/>
      <c r="E157" s="72" t="s">
        <v>48</v>
      </c>
      <c r="F157" s="37">
        <f>G157+P157</f>
        <v>50000</v>
      </c>
      <c r="G157" s="38">
        <f>H157+K157+L157+M157</f>
        <v>50000</v>
      </c>
      <c r="H157" s="39">
        <f>SUM(I157:J157)</f>
        <v>50000</v>
      </c>
      <c r="I157" s="39"/>
      <c r="J157" s="39">
        <v>50000</v>
      </c>
      <c r="K157" s="39"/>
      <c r="L157" s="39"/>
      <c r="M157" s="39"/>
      <c r="N157" s="39"/>
      <c r="O157" s="54"/>
      <c r="P157" s="38"/>
      <c r="Q157" s="39"/>
      <c r="R157" s="39"/>
      <c r="S157" s="39"/>
      <c r="T157" s="39"/>
      <c r="V157" s="159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</row>
    <row r="158" spans="1:84" s="13" customFormat="1" ht="18" customHeight="1" x14ac:dyDescent="0.2">
      <c r="A158" s="36"/>
      <c r="B158" s="36"/>
      <c r="C158" s="44"/>
      <c r="D158" s="182"/>
      <c r="E158" s="72" t="s">
        <v>49</v>
      </c>
      <c r="F158" s="37"/>
      <c r="G158" s="38"/>
      <c r="H158" s="39"/>
      <c r="I158" s="39"/>
      <c r="J158" s="39"/>
      <c r="K158" s="39"/>
      <c r="L158" s="39"/>
      <c r="M158" s="39"/>
      <c r="N158" s="39"/>
      <c r="O158" s="54"/>
      <c r="P158" s="38"/>
      <c r="Q158" s="39"/>
      <c r="R158" s="39"/>
      <c r="S158" s="39"/>
      <c r="T158" s="39"/>
      <c r="V158" s="159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</row>
    <row r="159" spans="1:84" s="17" customFormat="1" ht="18" customHeight="1" x14ac:dyDescent="0.2">
      <c r="A159" s="68"/>
      <c r="B159" s="68"/>
      <c r="C159" s="40"/>
      <c r="D159" s="183"/>
      <c r="E159" s="73" t="s">
        <v>50</v>
      </c>
      <c r="F159" s="41">
        <f>F156-F157+F158</f>
        <v>350000</v>
      </c>
      <c r="G159" s="42">
        <f>G156-G157+G158</f>
        <v>350000</v>
      </c>
      <c r="H159" s="41">
        <f>H156-H157+H158</f>
        <v>350000</v>
      </c>
      <c r="I159" s="41"/>
      <c r="J159" s="41">
        <f>J156-J157+J158</f>
        <v>350000</v>
      </c>
      <c r="K159" s="41"/>
      <c r="L159" s="41"/>
      <c r="M159" s="41"/>
      <c r="N159" s="41"/>
      <c r="O159" s="43"/>
      <c r="P159" s="42"/>
      <c r="Q159" s="41"/>
      <c r="R159" s="41"/>
      <c r="S159" s="58"/>
      <c r="T159" s="58"/>
      <c r="V159" s="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</row>
    <row r="160" spans="1:84" s="101" customFormat="1" ht="18" customHeight="1" x14ac:dyDescent="0.2">
      <c r="A160" s="85"/>
      <c r="B160" s="85"/>
      <c r="C160" s="184" t="s">
        <v>51</v>
      </c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6"/>
      <c r="U160" s="163"/>
      <c r="V160" s="163"/>
    </row>
    <row r="161" spans="1:84" s="101" customFormat="1" ht="27.75" customHeight="1" x14ac:dyDescent="0.2">
      <c r="A161" s="85"/>
      <c r="B161" s="36"/>
      <c r="C161" s="169" t="s">
        <v>103</v>
      </c>
      <c r="D161" s="170"/>
      <c r="E161" s="170"/>
      <c r="F161" s="170"/>
      <c r="G161" s="170"/>
      <c r="H161" s="170"/>
      <c r="I161" s="170"/>
      <c r="J161" s="170"/>
      <c r="K161" s="170"/>
      <c r="L161" s="170"/>
      <c r="M161" s="170"/>
      <c r="N161" s="170"/>
      <c r="O161" s="170"/>
      <c r="P161" s="170"/>
      <c r="Q161" s="170"/>
      <c r="R161" s="170"/>
      <c r="S161" s="170"/>
      <c r="T161" s="171"/>
      <c r="U161" s="163"/>
      <c r="V161" s="163"/>
    </row>
    <row r="162" spans="1:84" s="101" customFormat="1" ht="18" customHeight="1" x14ac:dyDescent="0.2">
      <c r="A162" s="85"/>
      <c r="B162" s="36"/>
      <c r="C162" s="169" t="s">
        <v>33</v>
      </c>
      <c r="D162" s="170"/>
      <c r="E162" s="170"/>
      <c r="F162" s="170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170"/>
      <c r="R162" s="170"/>
      <c r="S162" s="170"/>
      <c r="T162" s="171"/>
      <c r="U162" s="163"/>
      <c r="V162" s="163"/>
    </row>
    <row r="163" spans="1:84" s="101" customFormat="1" ht="18" customHeight="1" x14ac:dyDescent="0.2">
      <c r="A163" s="85"/>
      <c r="B163" s="36"/>
      <c r="C163" s="169" t="s">
        <v>83</v>
      </c>
      <c r="D163" s="170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0"/>
      <c r="R163" s="170"/>
      <c r="S163" s="170"/>
      <c r="T163" s="171"/>
      <c r="U163" s="163"/>
      <c r="V163" s="163"/>
    </row>
    <row r="164" spans="1:84" s="101" customFormat="1" ht="18" customHeight="1" x14ac:dyDescent="0.2">
      <c r="A164" s="85"/>
      <c r="B164" s="36"/>
      <c r="C164" s="169" t="s">
        <v>84</v>
      </c>
      <c r="D164" s="170"/>
      <c r="E164" s="170"/>
      <c r="F164" s="170"/>
      <c r="G164" s="170"/>
      <c r="H164" s="170"/>
      <c r="I164" s="170"/>
      <c r="J164" s="170"/>
      <c r="K164" s="170"/>
      <c r="L164" s="170"/>
      <c r="M164" s="170"/>
      <c r="N164" s="170"/>
      <c r="O164" s="170"/>
      <c r="P164" s="170"/>
      <c r="Q164" s="170"/>
      <c r="R164" s="170"/>
      <c r="S164" s="170"/>
      <c r="T164" s="171"/>
      <c r="U164" s="163"/>
      <c r="V164" s="163"/>
    </row>
    <row r="165" spans="1:84" s="101" customFormat="1" ht="18" customHeight="1" x14ac:dyDescent="0.2">
      <c r="A165" s="85"/>
      <c r="B165" s="36"/>
      <c r="C165" s="169" t="s">
        <v>122</v>
      </c>
      <c r="D165" s="170"/>
      <c r="E165" s="170"/>
      <c r="F165" s="170"/>
      <c r="G165" s="170"/>
      <c r="H165" s="170"/>
      <c r="I165" s="170"/>
      <c r="J165" s="170"/>
      <c r="K165" s="170"/>
      <c r="L165" s="170"/>
      <c r="M165" s="170"/>
      <c r="N165" s="170"/>
      <c r="O165" s="170"/>
      <c r="P165" s="170"/>
      <c r="Q165" s="170"/>
      <c r="R165" s="170"/>
      <c r="S165" s="170"/>
      <c r="T165" s="171"/>
      <c r="U165" s="163"/>
      <c r="V165" s="163"/>
    </row>
    <row r="166" spans="1:84" s="101" customFormat="1" ht="8.25" customHeight="1" x14ac:dyDescent="0.2">
      <c r="A166" s="85"/>
      <c r="B166" s="36"/>
      <c r="C166" s="169"/>
      <c r="D166" s="170"/>
      <c r="E166" s="170"/>
      <c r="F166" s="170"/>
      <c r="G166" s="170"/>
      <c r="H166" s="170"/>
      <c r="I166" s="170"/>
      <c r="J166" s="170"/>
      <c r="K166" s="170"/>
      <c r="L166" s="170"/>
      <c r="M166" s="170"/>
      <c r="N166" s="170"/>
      <c r="O166" s="170"/>
      <c r="P166" s="170"/>
      <c r="Q166" s="170"/>
      <c r="R166" s="170"/>
      <c r="S166" s="170"/>
      <c r="T166" s="171"/>
      <c r="U166" s="163"/>
      <c r="V166" s="163"/>
    </row>
    <row r="167" spans="1:84" s="101" customFormat="1" ht="18" customHeight="1" x14ac:dyDescent="0.2">
      <c r="A167" s="85"/>
      <c r="B167" s="36"/>
      <c r="C167" s="169" t="s">
        <v>92</v>
      </c>
      <c r="D167" s="170"/>
      <c r="E167" s="170"/>
      <c r="F167" s="170"/>
      <c r="G167" s="170"/>
      <c r="H167" s="170"/>
      <c r="I167" s="170"/>
      <c r="J167" s="170"/>
      <c r="K167" s="170"/>
      <c r="L167" s="170"/>
      <c r="M167" s="170"/>
      <c r="N167" s="170"/>
      <c r="O167" s="170"/>
      <c r="P167" s="170"/>
      <c r="Q167" s="170"/>
      <c r="R167" s="170"/>
      <c r="S167" s="170"/>
      <c r="T167" s="171"/>
      <c r="U167" s="163"/>
      <c r="V167" s="163"/>
    </row>
    <row r="168" spans="1:84" s="101" customFormat="1" ht="28.5" customHeight="1" x14ac:dyDescent="0.2">
      <c r="A168" s="85"/>
      <c r="B168" s="36"/>
      <c r="C168" s="169" t="s">
        <v>123</v>
      </c>
      <c r="D168" s="170"/>
      <c r="E168" s="170"/>
      <c r="F168" s="170"/>
      <c r="G168" s="170"/>
      <c r="H168" s="170"/>
      <c r="I168" s="170"/>
      <c r="J168" s="170"/>
      <c r="K168" s="170"/>
      <c r="L168" s="170"/>
      <c r="M168" s="170"/>
      <c r="N168" s="170"/>
      <c r="O168" s="170"/>
      <c r="P168" s="170"/>
      <c r="Q168" s="170"/>
      <c r="R168" s="170"/>
      <c r="S168" s="170"/>
      <c r="T168" s="171"/>
      <c r="U168" s="163"/>
      <c r="V168" s="163"/>
    </row>
    <row r="169" spans="1:84" s="101" customFormat="1" ht="27.75" customHeight="1" x14ac:dyDescent="0.2">
      <c r="A169" s="85"/>
      <c r="B169" s="36"/>
      <c r="C169" s="169" t="s">
        <v>93</v>
      </c>
      <c r="D169" s="170"/>
      <c r="E169" s="170"/>
      <c r="F169" s="170"/>
      <c r="G169" s="170"/>
      <c r="H169" s="170"/>
      <c r="I169" s="170"/>
      <c r="J169" s="170"/>
      <c r="K169" s="170"/>
      <c r="L169" s="170"/>
      <c r="M169" s="170"/>
      <c r="N169" s="170"/>
      <c r="O169" s="170"/>
      <c r="P169" s="170"/>
      <c r="Q169" s="170"/>
      <c r="R169" s="170"/>
      <c r="S169" s="170"/>
      <c r="T169" s="171"/>
      <c r="U169" s="163"/>
      <c r="V169" s="163"/>
    </row>
    <row r="170" spans="1:84" s="1" customFormat="1" ht="18" customHeight="1" x14ac:dyDescent="0.2">
      <c r="A170" s="47">
        <v>852</v>
      </c>
      <c r="B170" s="47"/>
      <c r="C170" s="97"/>
      <c r="D170" s="175" t="s">
        <v>16</v>
      </c>
      <c r="E170" s="74" t="s">
        <v>47</v>
      </c>
      <c r="F170" s="62">
        <f>G170+P170</f>
        <v>8012551.2400000002</v>
      </c>
      <c r="G170" s="25">
        <f>H170+K170+L170+M170</f>
        <v>8012551.2400000002</v>
      </c>
      <c r="H170" s="26">
        <f>SUM(I170:J170)</f>
        <v>5493749.2800000003</v>
      </c>
      <c r="I170" s="26">
        <v>3721265.04</v>
      </c>
      <c r="J170" s="26">
        <v>1772484.24</v>
      </c>
      <c r="K170" s="26">
        <v>10000</v>
      </c>
      <c r="L170" s="26">
        <v>2508801.96</v>
      </c>
      <c r="M170" s="26"/>
      <c r="N170" s="48"/>
      <c r="O170" s="49"/>
      <c r="P170" s="25"/>
      <c r="Q170" s="26"/>
      <c r="R170" s="26"/>
      <c r="S170" s="48"/>
      <c r="T170" s="48"/>
      <c r="U170" s="13"/>
      <c r="V170" s="159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</row>
    <row r="171" spans="1:84" s="13" customFormat="1" ht="18" customHeight="1" x14ac:dyDescent="0.2">
      <c r="A171" s="23"/>
      <c r="B171" s="23"/>
      <c r="C171" s="67"/>
      <c r="D171" s="176"/>
      <c r="E171" s="70" t="s">
        <v>48</v>
      </c>
      <c r="F171" s="24"/>
      <c r="G171" s="27"/>
      <c r="H171" s="28"/>
      <c r="I171" s="28"/>
      <c r="J171" s="28"/>
      <c r="K171" s="28"/>
      <c r="L171" s="28"/>
      <c r="M171" s="28"/>
      <c r="N171" s="50"/>
      <c r="O171" s="51"/>
      <c r="P171" s="27"/>
      <c r="Q171" s="28"/>
      <c r="R171" s="28"/>
      <c r="S171" s="50"/>
      <c r="T171" s="50"/>
      <c r="U171" s="16"/>
      <c r="V171" s="159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</row>
    <row r="172" spans="1:84" s="13" customFormat="1" ht="18" customHeight="1" x14ac:dyDescent="0.2">
      <c r="A172" s="23"/>
      <c r="B172" s="23"/>
      <c r="C172" s="67"/>
      <c r="D172" s="83"/>
      <c r="E172" s="70" t="s">
        <v>49</v>
      </c>
      <c r="F172" s="24">
        <f>G172+P172</f>
        <v>34485</v>
      </c>
      <c r="G172" s="27">
        <f>H172+K172+L172+M172</f>
        <v>34485</v>
      </c>
      <c r="H172" s="28">
        <f>SUM(I172:J172)</f>
        <v>34485</v>
      </c>
      <c r="I172" s="28">
        <f>I176</f>
        <v>32985</v>
      </c>
      <c r="J172" s="28">
        <f>J176</f>
        <v>1500</v>
      </c>
      <c r="K172" s="28"/>
      <c r="L172" s="28"/>
      <c r="M172" s="28"/>
      <c r="N172" s="50"/>
      <c r="O172" s="51"/>
      <c r="P172" s="27"/>
      <c r="Q172" s="28"/>
      <c r="R172" s="28"/>
      <c r="S172" s="50"/>
      <c r="T172" s="50"/>
      <c r="U172" s="16"/>
      <c r="V172" s="159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</row>
    <row r="173" spans="1:84" s="17" customFormat="1" ht="18" customHeight="1" x14ac:dyDescent="0.2">
      <c r="A173" s="67"/>
      <c r="B173" s="29"/>
      <c r="C173" s="29"/>
      <c r="D173" s="138"/>
      <c r="E173" s="71" t="s">
        <v>50</v>
      </c>
      <c r="F173" s="30">
        <f t="shared" ref="F173:K173" si="19">F170-F171+F172</f>
        <v>8047036.2400000002</v>
      </c>
      <c r="G173" s="31">
        <f t="shared" si="19"/>
        <v>8047036.2400000002</v>
      </c>
      <c r="H173" s="30">
        <f t="shared" si="19"/>
        <v>5528234.2800000003</v>
      </c>
      <c r="I173" s="79">
        <f t="shared" si="19"/>
        <v>3754250.04</v>
      </c>
      <c r="J173" s="79">
        <f t="shared" si="19"/>
        <v>1773984.24</v>
      </c>
      <c r="K173" s="79">
        <f t="shared" si="19"/>
        <v>10000</v>
      </c>
      <c r="L173" s="79">
        <f>L170-L171+L172</f>
        <v>2508801.96</v>
      </c>
      <c r="M173" s="79"/>
      <c r="N173" s="30"/>
      <c r="O173" s="32"/>
      <c r="P173" s="31"/>
      <c r="Q173" s="79"/>
      <c r="R173" s="79"/>
      <c r="S173" s="79"/>
      <c r="T173" s="79"/>
      <c r="V173" s="159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</row>
    <row r="174" spans="1:84" s="10" customFormat="1" ht="18" customHeight="1" x14ac:dyDescent="0.2">
      <c r="A174" s="36"/>
      <c r="B174" s="45">
        <v>85295</v>
      </c>
      <c r="C174" s="46"/>
      <c r="D174" s="187" t="s">
        <v>1</v>
      </c>
      <c r="E174" s="72" t="s">
        <v>47</v>
      </c>
      <c r="F174" s="37">
        <f>G174+P174</f>
        <v>336599</v>
      </c>
      <c r="G174" s="38">
        <f>H174+K174+L174+M174</f>
        <v>336599</v>
      </c>
      <c r="H174" s="39">
        <f>SUM(I174:J174)</f>
        <v>252599</v>
      </c>
      <c r="I174" s="39">
        <v>80039</v>
      </c>
      <c r="J174" s="39">
        <v>172560</v>
      </c>
      <c r="K174" s="39">
        <v>10000</v>
      </c>
      <c r="L174" s="39">
        <v>74000</v>
      </c>
      <c r="M174" s="39"/>
      <c r="N174" s="52"/>
      <c r="O174" s="53"/>
      <c r="P174" s="35"/>
      <c r="Q174" s="39"/>
      <c r="R174" s="39"/>
      <c r="S174" s="52"/>
      <c r="T174" s="52"/>
      <c r="U174" s="17"/>
      <c r="V174" s="159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</row>
    <row r="175" spans="1:84" s="13" customFormat="1" ht="18" customHeight="1" x14ac:dyDescent="0.2">
      <c r="A175" s="36"/>
      <c r="B175" s="36"/>
      <c r="C175" s="44"/>
      <c r="D175" s="188"/>
      <c r="E175" s="72" t="s">
        <v>48</v>
      </c>
      <c r="F175" s="37"/>
      <c r="G175" s="38"/>
      <c r="H175" s="39"/>
      <c r="I175" s="39"/>
      <c r="J175" s="39"/>
      <c r="K175" s="39"/>
      <c r="L175" s="39"/>
      <c r="M175" s="39"/>
      <c r="N175" s="102"/>
      <c r="O175" s="137"/>
      <c r="P175" s="38"/>
      <c r="Q175" s="39"/>
      <c r="R175" s="39"/>
      <c r="S175" s="102"/>
      <c r="T175" s="102"/>
      <c r="U175" s="16"/>
      <c r="V175" s="159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</row>
    <row r="176" spans="1:84" s="13" customFormat="1" ht="18" customHeight="1" x14ac:dyDescent="0.2">
      <c r="A176" s="36"/>
      <c r="B176" s="36"/>
      <c r="C176" s="44"/>
      <c r="D176" s="188"/>
      <c r="E176" s="72" t="s">
        <v>49</v>
      </c>
      <c r="F176" s="37">
        <f>G176+P176</f>
        <v>34485</v>
      </c>
      <c r="G176" s="38">
        <f>H176+K176+L176+M176</f>
        <v>34485</v>
      </c>
      <c r="H176" s="39">
        <f>SUM(I176:J176)</f>
        <v>34485</v>
      </c>
      <c r="I176" s="39">
        <f>I180+I184+I188+I192+I196</f>
        <v>32985</v>
      </c>
      <c r="J176" s="39">
        <f>J180+J184+J188+J192+J196</f>
        <v>1500</v>
      </c>
      <c r="K176" s="39"/>
      <c r="L176" s="39"/>
      <c r="M176" s="39"/>
      <c r="N176" s="102"/>
      <c r="O176" s="137"/>
      <c r="P176" s="39"/>
      <c r="Q176" s="39"/>
      <c r="R176" s="39"/>
      <c r="S176" s="102"/>
      <c r="T176" s="102"/>
      <c r="U176" s="16"/>
      <c r="V176" s="159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</row>
    <row r="177" spans="1:84" s="17" customFormat="1" ht="18" customHeight="1" x14ac:dyDescent="0.2">
      <c r="A177" s="68"/>
      <c r="B177" s="68"/>
      <c r="C177" s="40"/>
      <c r="D177" s="189"/>
      <c r="E177" s="73" t="s">
        <v>50</v>
      </c>
      <c r="F177" s="41">
        <f t="shared" ref="F177:L177" si="20">F174-F175+F176</f>
        <v>371084</v>
      </c>
      <c r="G177" s="42">
        <f t="shared" si="20"/>
        <v>371084</v>
      </c>
      <c r="H177" s="41">
        <f t="shared" si="20"/>
        <v>287084</v>
      </c>
      <c r="I177" s="41">
        <f t="shared" si="20"/>
        <v>113024</v>
      </c>
      <c r="J177" s="41">
        <f t="shared" si="20"/>
        <v>174060</v>
      </c>
      <c r="K177" s="41">
        <f t="shared" si="20"/>
        <v>10000</v>
      </c>
      <c r="L177" s="41">
        <f t="shared" si="20"/>
        <v>74000</v>
      </c>
      <c r="M177" s="41"/>
      <c r="N177" s="41"/>
      <c r="O177" s="43"/>
      <c r="P177" s="41"/>
      <c r="Q177" s="41"/>
      <c r="R177" s="41"/>
      <c r="S177" s="58"/>
      <c r="T177" s="58"/>
      <c r="V177" s="159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</row>
    <row r="178" spans="1:84" s="10" customFormat="1" ht="16.5" customHeight="1" x14ac:dyDescent="0.2">
      <c r="A178" s="44"/>
      <c r="B178" s="44"/>
      <c r="C178" s="44">
        <v>4010</v>
      </c>
      <c r="D178" s="181" t="s">
        <v>27</v>
      </c>
      <c r="E178" s="72" t="s">
        <v>47</v>
      </c>
      <c r="F178" s="37">
        <f>G178+P178</f>
        <v>34296</v>
      </c>
      <c r="G178" s="38">
        <f>H178+K178+L178+M178</f>
        <v>34296</v>
      </c>
      <c r="H178" s="39">
        <f>SUM(I178:J178)</f>
        <v>34296</v>
      </c>
      <c r="I178" s="39">
        <v>34296</v>
      </c>
      <c r="J178" s="39"/>
      <c r="K178" s="39"/>
      <c r="L178" s="39"/>
      <c r="M178" s="39"/>
      <c r="N178" s="39"/>
      <c r="O178" s="54"/>
      <c r="P178" s="55"/>
      <c r="Q178" s="39"/>
      <c r="R178" s="39"/>
      <c r="S178" s="39"/>
      <c r="T178" s="39"/>
      <c r="U178" s="164"/>
      <c r="V178" s="159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</row>
    <row r="179" spans="1:84" s="13" customFormat="1" ht="16.5" customHeight="1" x14ac:dyDescent="0.2">
      <c r="A179" s="36"/>
      <c r="B179" s="36"/>
      <c r="C179" s="44"/>
      <c r="D179" s="182"/>
      <c r="E179" s="72" t="s">
        <v>48</v>
      </c>
      <c r="F179" s="37"/>
      <c r="G179" s="38"/>
      <c r="H179" s="39"/>
      <c r="I179" s="39"/>
      <c r="J179" s="39"/>
      <c r="K179" s="39"/>
      <c r="L179" s="39"/>
      <c r="M179" s="39"/>
      <c r="N179" s="39"/>
      <c r="O179" s="54"/>
      <c r="P179" s="38"/>
      <c r="Q179" s="39"/>
      <c r="R179" s="39"/>
      <c r="S179" s="39"/>
      <c r="T179" s="39"/>
      <c r="V179" s="15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</row>
    <row r="180" spans="1:84" s="13" customFormat="1" ht="16.5" customHeight="1" x14ac:dyDescent="0.2">
      <c r="A180" s="36"/>
      <c r="B180" s="36"/>
      <c r="C180" s="44"/>
      <c r="D180" s="182"/>
      <c r="E180" s="72" t="s">
        <v>49</v>
      </c>
      <c r="F180" s="37">
        <f>G180+P180</f>
        <v>27508</v>
      </c>
      <c r="G180" s="38">
        <f>H180+K180+L180+M180</f>
        <v>27508</v>
      </c>
      <c r="H180" s="39">
        <f>SUM(I180:J180)</f>
        <v>27508</v>
      </c>
      <c r="I180" s="39">
        <v>27508</v>
      </c>
      <c r="J180" s="39"/>
      <c r="K180" s="39"/>
      <c r="L180" s="39"/>
      <c r="M180" s="39"/>
      <c r="N180" s="39"/>
      <c r="O180" s="54"/>
      <c r="P180" s="38"/>
      <c r="Q180" s="39"/>
      <c r="R180" s="39"/>
      <c r="S180" s="39"/>
      <c r="T180" s="39"/>
      <c r="V180" s="159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</row>
    <row r="181" spans="1:84" s="17" customFormat="1" ht="16.5" customHeight="1" x14ac:dyDescent="0.2">
      <c r="A181" s="68"/>
      <c r="B181" s="68"/>
      <c r="C181" s="61"/>
      <c r="D181" s="183"/>
      <c r="E181" s="73" t="s">
        <v>50</v>
      </c>
      <c r="F181" s="41">
        <f>F178-F179+F180</f>
        <v>61804</v>
      </c>
      <c r="G181" s="42">
        <f>G178-G179+G180</f>
        <v>61804</v>
      </c>
      <c r="H181" s="41">
        <f>H178-H179+H180</f>
        <v>61804</v>
      </c>
      <c r="I181" s="41">
        <f>I178-I179+I180</f>
        <v>61804</v>
      </c>
      <c r="J181" s="41"/>
      <c r="K181" s="41"/>
      <c r="L181" s="41"/>
      <c r="M181" s="41"/>
      <c r="N181" s="41"/>
      <c r="O181" s="43"/>
      <c r="P181" s="42"/>
      <c r="Q181" s="41"/>
      <c r="R181" s="41"/>
      <c r="S181" s="58"/>
      <c r="T181" s="58"/>
      <c r="V181" s="159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</row>
    <row r="182" spans="1:84" s="1" customFormat="1" ht="16.5" customHeight="1" x14ac:dyDescent="0.2">
      <c r="A182" s="44"/>
      <c r="B182" s="44"/>
      <c r="C182" s="44">
        <v>4110</v>
      </c>
      <c r="D182" s="181" t="s">
        <v>23</v>
      </c>
      <c r="E182" s="72" t="s">
        <v>47</v>
      </c>
      <c r="F182" s="37">
        <f>G182+P182</f>
        <v>11596</v>
      </c>
      <c r="G182" s="38">
        <f>H182+K182+L182+M182</f>
        <v>11596</v>
      </c>
      <c r="H182" s="39">
        <f>SUM(I182:J182)</f>
        <v>11596</v>
      </c>
      <c r="I182" s="39">
        <v>11596</v>
      </c>
      <c r="J182" s="39"/>
      <c r="K182" s="39"/>
      <c r="L182" s="39"/>
      <c r="M182" s="39"/>
      <c r="N182" s="39"/>
      <c r="O182" s="54"/>
      <c r="P182" s="55"/>
      <c r="Q182" s="39"/>
      <c r="R182" s="39"/>
      <c r="S182" s="39"/>
      <c r="T182" s="39"/>
      <c r="U182" s="164"/>
      <c r="V182" s="159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</row>
    <row r="183" spans="1:84" s="13" customFormat="1" ht="16.5" customHeight="1" x14ac:dyDescent="0.2">
      <c r="A183" s="36"/>
      <c r="B183" s="36"/>
      <c r="C183" s="44"/>
      <c r="D183" s="182"/>
      <c r="E183" s="72" t="s">
        <v>48</v>
      </c>
      <c r="F183" s="37"/>
      <c r="G183" s="38"/>
      <c r="H183" s="39"/>
      <c r="I183" s="39"/>
      <c r="J183" s="39"/>
      <c r="K183" s="39"/>
      <c r="L183" s="39"/>
      <c r="M183" s="39"/>
      <c r="N183" s="39"/>
      <c r="O183" s="54"/>
      <c r="P183" s="38"/>
      <c r="Q183" s="39"/>
      <c r="R183" s="39"/>
      <c r="S183" s="39"/>
      <c r="T183" s="39"/>
      <c r="V183" s="159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</row>
    <row r="184" spans="1:84" s="13" customFormat="1" ht="16.5" customHeight="1" x14ac:dyDescent="0.2">
      <c r="A184" s="36"/>
      <c r="B184" s="36"/>
      <c r="C184" s="44"/>
      <c r="D184" s="182"/>
      <c r="E184" s="72" t="s">
        <v>49</v>
      </c>
      <c r="F184" s="37">
        <f>G184+P184</f>
        <v>4803</v>
      </c>
      <c r="G184" s="38">
        <f>H184+K184+L184+M184</f>
        <v>4803</v>
      </c>
      <c r="H184" s="39">
        <f>SUM(I184:J184)</f>
        <v>4803</v>
      </c>
      <c r="I184" s="39">
        <v>4803</v>
      </c>
      <c r="J184" s="39"/>
      <c r="K184" s="39"/>
      <c r="L184" s="39"/>
      <c r="M184" s="39"/>
      <c r="N184" s="39"/>
      <c r="O184" s="54"/>
      <c r="P184" s="38"/>
      <c r="Q184" s="39"/>
      <c r="R184" s="39"/>
      <c r="S184" s="39"/>
      <c r="T184" s="39"/>
      <c r="V184" s="159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</row>
    <row r="185" spans="1:84" s="17" customFormat="1" ht="16.5" customHeight="1" x14ac:dyDescent="0.2">
      <c r="A185" s="68"/>
      <c r="B185" s="68"/>
      <c r="C185" s="61"/>
      <c r="D185" s="183"/>
      <c r="E185" s="73" t="s">
        <v>50</v>
      </c>
      <c r="F185" s="41">
        <f>F182-F183+F184</f>
        <v>16399</v>
      </c>
      <c r="G185" s="42">
        <f>G182-G183+G184</f>
        <v>16399</v>
      </c>
      <c r="H185" s="41">
        <f>H182-H183+H184</f>
        <v>16399</v>
      </c>
      <c r="I185" s="41">
        <f>I182-I183+I184</f>
        <v>16399</v>
      </c>
      <c r="J185" s="41"/>
      <c r="K185" s="41"/>
      <c r="L185" s="41"/>
      <c r="M185" s="41"/>
      <c r="N185" s="41"/>
      <c r="O185" s="43"/>
      <c r="P185" s="42"/>
      <c r="Q185" s="41"/>
      <c r="R185" s="41"/>
      <c r="S185" s="58"/>
      <c r="T185" s="58"/>
      <c r="V185" s="159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</row>
    <row r="186" spans="1:84" s="1" customFormat="1" ht="16.5" customHeight="1" x14ac:dyDescent="0.2">
      <c r="A186" s="44"/>
      <c r="B186" s="44"/>
      <c r="C186" s="44">
        <v>4120</v>
      </c>
      <c r="D186" s="181" t="s">
        <v>66</v>
      </c>
      <c r="E186" s="72" t="s">
        <v>47</v>
      </c>
      <c r="F186" s="37">
        <f>G186+P186</f>
        <v>1711</v>
      </c>
      <c r="G186" s="38">
        <f>H186+K186+L186+M186</f>
        <v>1711</v>
      </c>
      <c r="H186" s="39">
        <f>SUM(I186:J186)</f>
        <v>1711</v>
      </c>
      <c r="I186" s="39">
        <v>1711</v>
      </c>
      <c r="J186" s="39"/>
      <c r="K186" s="39"/>
      <c r="L186" s="39"/>
      <c r="M186" s="39"/>
      <c r="N186" s="39"/>
      <c r="O186" s="54"/>
      <c r="P186" s="55"/>
      <c r="Q186" s="39"/>
      <c r="R186" s="39"/>
      <c r="S186" s="39"/>
      <c r="T186" s="39"/>
      <c r="U186" s="164"/>
      <c r="V186" s="159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</row>
    <row r="187" spans="1:84" s="13" customFormat="1" ht="16.5" customHeight="1" x14ac:dyDescent="0.2">
      <c r="A187" s="36"/>
      <c r="B187" s="36"/>
      <c r="C187" s="44"/>
      <c r="D187" s="182"/>
      <c r="E187" s="72" t="s">
        <v>48</v>
      </c>
      <c r="F187" s="37"/>
      <c r="G187" s="38"/>
      <c r="H187" s="39"/>
      <c r="I187" s="39"/>
      <c r="J187" s="39"/>
      <c r="K187" s="39"/>
      <c r="L187" s="39"/>
      <c r="M187" s="39"/>
      <c r="N187" s="39"/>
      <c r="O187" s="54"/>
      <c r="P187" s="38"/>
      <c r="Q187" s="39"/>
      <c r="R187" s="39"/>
      <c r="S187" s="39"/>
      <c r="T187" s="39"/>
      <c r="V187" s="159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</row>
    <row r="188" spans="1:84" s="13" customFormat="1" ht="16.5" customHeight="1" x14ac:dyDescent="0.2">
      <c r="A188" s="36"/>
      <c r="B188" s="36"/>
      <c r="C188" s="44"/>
      <c r="D188" s="182"/>
      <c r="E188" s="72" t="s">
        <v>49</v>
      </c>
      <c r="F188" s="37">
        <f>G188+P188</f>
        <v>674</v>
      </c>
      <c r="G188" s="38">
        <f>H188+K188+L188+M188</f>
        <v>674</v>
      </c>
      <c r="H188" s="39">
        <f>SUM(I188:J188)</f>
        <v>674</v>
      </c>
      <c r="I188" s="39">
        <v>674</v>
      </c>
      <c r="J188" s="39"/>
      <c r="K188" s="39"/>
      <c r="L188" s="39"/>
      <c r="M188" s="39"/>
      <c r="N188" s="39"/>
      <c r="O188" s="54"/>
      <c r="P188" s="38"/>
      <c r="Q188" s="39"/>
      <c r="R188" s="39"/>
      <c r="S188" s="39"/>
      <c r="T188" s="39"/>
      <c r="V188" s="159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</row>
    <row r="189" spans="1:84" s="17" customFormat="1" ht="16.5" customHeight="1" x14ac:dyDescent="0.2">
      <c r="A189" s="68"/>
      <c r="B189" s="68"/>
      <c r="C189" s="61"/>
      <c r="D189" s="183"/>
      <c r="E189" s="73" t="s">
        <v>50</v>
      </c>
      <c r="F189" s="41">
        <f>F186-F187+F188</f>
        <v>2385</v>
      </c>
      <c r="G189" s="42">
        <f>G186-G187+G188</f>
        <v>2385</v>
      </c>
      <c r="H189" s="41">
        <f>H186-H187+H188</f>
        <v>2385</v>
      </c>
      <c r="I189" s="41">
        <f>I186-I187+I188</f>
        <v>2385</v>
      </c>
      <c r="J189" s="41"/>
      <c r="K189" s="41"/>
      <c r="L189" s="41"/>
      <c r="M189" s="41"/>
      <c r="N189" s="41"/>
      <c r="O189" s="43"/>
      <c r="P189" s="42"/>
      <c r="Q189" s="41"/>
      <c r="R189" s="41"/>
      <c r="S189" s="58"/>
      <c r="T189" s="58"/>
      <c r="V189" s="15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</row>
    <row r="190" spans="1:84" s="1" customFormat="1" ht="16.5" customHeight="1" x14ac:dyDescent="0.2">
      <c r="A190" s="44"/>
      <c r="B190" s="44"/>
      <c r="C190" s="44">
        <v>4210</v>
      </c>
      <c r="D190" s="181" t="s">
        <v>24</v>
      </c>
      <c r="E190" s="72" t="s">
        <v>47</v>
      </c>
      <c r="F190" s="37">
        <f>G190+P190</f>
        <v>10520</v>
      </c>
      <c r="G190" s="38">
        <f>H190+K190+L190+M190</f>
        <v>10520</v>
      </c>
      <c r="H190" s="39">
        <f>SUM(I190:J190)</f>
        <v>10520</v>
      </c>
      <c r="I190" s="39"/>
      <c r="J190" s="39">
        <v>10520</v>
      </c>
      <c r="K190" s="39"/>
      <c r="L190" s="39"/>
      <c r="M190" s="39"/>
      <c r="N190" s="39"/>
      <c r="O190" s="54"/>
      <c r="P190" s="55"/>
      <c r="Q190" s="39"/>
      <c r="R190" s="39"/>
      <c r="S190" s="39"/>
      <c r="T190" s="39"/>
      <c r="U190" s="17"/>
      <c r="V190" s="159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</row>
    <row r="191" spans="1:84" s="13" customFormat="1" ht="16.5" customHeight="1" x14ac:dyDescent="0.2">
      <c r="A191" s="36"/>
      <c r="B191" s="36"/>
      <c r="C191" s="44"/>
      <c r="D191" s="182"/>
      <c r="E191" s="72" t="s">
        <v>48</v>
      </c>
      <c r="F191" s="37"/>
      <c r="G191" s="38"/>
      <c r="H191" s="39"/>
      <c r="I191" s="39"/>
      <c r="J191" s="39"/>
      <c r="K191" s="39"/>
      <c r="L191" s="39"/>
      <c r="M191" s="39"/>
      <c r="N191" s="39"/>
      <c r="O191" s="54"/>
      <c r="P191" s="38"/>
      <c r="Q191" s="39"/>
      <c r="R191" s="39"/>
      <c r="S191" s="39"/>
      <c r="T191" s="39"/>
      <c r="V191" s="159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</row>
    <row r="192" spans="1:84" s="13" customFormat="1" ht="16.5" customHeight="1" x14ac:dyDescent="0.2">
      <c r="A192" s="36"/>
      <c r="B192" s="36"/>
      <c r="C192" s="44"/>
      <c r="D192" s="182"/>
      <c r="E192" s="72" t="s">
        <v>49</v>
      </c>
      <c r="F192" s="37">
        <f>G192+P192</f>
        <v>500</v>
      </c>
      <c r="G192" s="38">
        <f>H192+K192+L192+M192</f>
        <v>500</v>
      </c>
      <c r="H192" s="39">
        <f>SUM(I192:J192)</f>
        <v>500</v>
      </c>
      <c r="I192" s="39"/>
      <c r="J192" s="39">
        <v>500</v>
      </c>
      <c r="K192" s="39"/>
      <c r="L192" s="39"/>
      <c r="M192" s="39"/>
      <c r="N192" s="39"/>
      <c r="O192" s="54"/>
      <c r="P192" s="38"/>
      <c r="Q192" s="39"/>
      <c r="R192" s="39"/>
      <c r="S192" s="39"/>
      <c r="T192" s="39"/>
      <c r="V192" s="159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</row>
    <row r="193" spans="1:84" s="17" customFormat="1" ht="16.5" customHeight="1" x14ac:dyDescent="0.2">
      <c r="A193" s="68"/>
      <c r="B193" s="68"/>
      <c r="C193" s="40"/>
      <c r="D193" s="183"/>
      <c r="E193" s="73" t="s">
        <v>50</v>
      </c>
      <c r="F193" s="41">
        <f>F190-F191+F192</f>
        <v>11020</v>
      </c>
      <c r="G193" s="42">
        <f>G190-G191+G192</f>
        <v>11020</v>
      </c>
      <c r="H193" s="41">
        <f>H190-H191+H192</f>
        <v>11020</v>
      </c>
      <c r="I193" s="41"/>
      <c r="J193" s="41">
        <f>J190-J191+J192</f>
        <v>11020</v>
      </c>
      <c r="K193" s="41"/>
      <c r="L193" s="41"/>
      <c r="M193" s="41"/>
      <c r="N193" s="41"/>
      <c r="O193" s="43"/>
      <c r="P193" s="42"/>
      <c r="Q193" s="41"/>
      <c r="R193" s="41"/>
      <c r="S193" s="58"/>
      <c r="T193" s="58"/>
      <c r="V193" s="159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</row>
    <row r="194" spans="1:84" s="17" customFormat="1" ht="16.5" customHeight="1" x14ac:dyDescent="0.2">
      <c r="A194" s="44"/>
      <c r="B194" s="44"/>
      <c r="C194" s="44">
        <v>4300</v>
      </c>
      <c r="D194" s="181" t="s">
        <v>26</v>
      </c>
      <c r="E194" s="72" t="s">
        <v>47</v>
      </c>
      <c r="F194" s="37">
        <f>G194+P194</f>
        <v>143580</v>
      </c>
      <c r="G194" s="38">
        <f>H194+K194+L194+M194</f>
        <v>143580</v>
      </c>
      <c r="H194" s="39">
        <f>SUM(I194:J194)</f>
        <v>143580</v>
      </c>
      <c r="I194" s="39"/>
      <c r="J194" s="39">
        <v>143580</v>
      </c>
      <c r="K194" s="39"/>
      <c r="L194" s="39"/>
      <c r="M194" s="39"/>
      <c r="N194" s="39"/>
      <c r="O194" s="54"/>
      <c r="P194" s="55"/>
      <c r="Q194" s="39"/>
      <c r="R194" s="39"/>
      <c r="S194" s="39"/>
      <c r="T194" s="39"/>
      <c r="V194" s="159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</row>
    <row r="195" spans="1:84" s="17" customFormat="1" ht="16.5" customHeight="1" x14ac:dyDescent="0.2">
      <c r="A195" s="36"/>
      <c r="B195" s="36"/>
      <c r="C195" s="44"/>
      <c r="D195" s="182"/>
      <c r="E195" s="72" t="s">
        <v>48</v>
      </c>
      <c r="F195" s="37"/>
      <c r="G195" s="38"/>
      <c r="H195" s="39"/>
      <c r="I195" s="39"/>
      <c r="J195" s="39"/>
      <c r="K195" s="39"/>
      <c r="L195" s="39"/>
      <c r="M195" s="39"/>
      <c r="N195" s="39"/>
      <c r="O195" s="54"/>
      <c r="P195" s="38"/>
      <c r="Q195" s="39"/>
      <c r="R195" s="39"/>
      <c r="S195" s="39"/>
      <c r="T195" s="39"/>
      <c r="U195" s="13"/>
      <c r="V195" s="159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</row>
    <row r="196" spans="1:84" s="17" customFormat="1" ht="16.5" customHeight="1" x14ac:dyDescent="0.2">
      <c r="A196" s="36"/>
      <c r="B196" s="36"/>
      <c r="C196" s="44"/>
      <c r="D196" s="182"/>
      <c r="E196" s="72" t="s">
        <v>49</v>
      </c>
      <c r="F196" s="37">
        <f>G196+P196</f>
        <v>1000</v>
      </c>
      <c r="G196" s="38">
        <f>H196+K196+L196+M196</f>
        <v>1000</v>
      </c>
      <c r="H196" s="39">
        <f>SUM(I196:J196)</f>
        <v>1000</v>
      </c>
      <c r="I196" s="39"/>
      <c r="J196" s="39">
        <v>1000</v>
      </c>
      <c r="K196" s="39"/>
      <c r="L196" s="39"/>
      <c r="M196" s="39"/>
      <c r="N196" s="39"/>
      <c r="O196" s="54"/>
      <c r="P196" s="38"/>
      <c r="Q196" s="39"/>
      <c r="R196" s="39"/>
      <c r="S196" s="39"/>
      <c r="T196" s="39"/>
      <c r="U196" s="13"/>
      <c r="V196" s="159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</row>
    <row r="197" spans="1:84" s="17" customFormat="1" ht="16.5" customHeight="1" x14ac:dyDescent="0.2">
      <c r="A197" s="68"/>
      <c r="B197" s="68"/>
      <c r="C197" s="40"/>
      <c r="D197" s="183"/>
      <c r="E197" s="73" t="s">
        <v>50</v>
      </c>
      <c r="F197" s="41">
        <f>F194-F195+F196</f>
        <v>144580</v>
      </c>
      <c r="G197" s="42">
        <f>G194-G195+G196</f>
        <v>144580</v>
      </c>
      <c r="H197" s="41">
        <f>H194-H195+H196</f>
        <v>144580</v>
      </c>
      <c r="I197" s="41"/>
      <c r="J197" s="41">
        <f>J194-J195+J196</f>
        <v>144580</v>
      </c>
      <c r="K197" s="41"/>
      <c r="L197" s="41"/>
      <c r="M197" s="41"/>
      <c r="N197" s="41"/>
      <c r="O197" s="43"/>
      <c r="P197" s="42"/>
      <c r="Q197" s="41"/>
      <c r="R197" s="41"/>
      <c r="S197" s="58"/>
      <c r="T197" s="58"/>
      <c r="V197" s="159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</row>
    <row r="198" spans="1:84" s="101" customFormat="1" ht="16.5" customHeight="1" x14ac:dyDescent="0.2">
      <c r="A198" s="85"/>
      <c r="B198" s="85"/>
      <c r="C198" s="184" t="s">
        <v>51</v>
      </c>
      <c r="D198" s="185"/>
      <c r="E198" s="185"/>
      <c r="F198" s="185"/>
      <c r="G198" s="185"/>
      <c r="H198" s="185"/>
      <c r="I198" s="185"/>
      <c r="J198" s="185"/>
      <c r="K198" s="185"/>
      <c r="L198" s="185"/>
      <c r="M198" s="185"/>
      <c r="N198" s="185"/>
      <c r="O198" s="185"/>
      <c r="P198" s="185"/>
      <c r="Q198" s="185"/>
      <c r="R198" s="185"/>
      <c r="S198" s="185"/>
      <c r="T198" s="186"/>
      <c r="U198" s="163"/>
      <c r="V198" s="163"/>
    </row>
    <row r="199" spans="1:84" s="101" customFormat="1" ht="16.5" customHeight="1" x14ac:dyDescent="0.2">
      <c r="A199" s="85"/>
      <c r="B199" s="36"/>
      <c r="C199" s="169" t="s">
        <v>94</v>
      </c>
      <c r="D199" s="170"/>
      <c r="E199" s="170"/>
      <c r="F199" s="170"/>
      <c r="G199" s="170"/>
      <c r="H199" s="170"/>
      <c r="I199" s="170"/>
      <c r="J199" s="170"/>
      <c r="K199" s="170"/>
      <c r="L199" s="170"/>
      <c r="M199" s="170"/>
      <c r="N199" s="170"/>
      <c r="O199" s="170"/>
      <c r="P199" s="170"/>
      <c r="Q199" s="170"/>
      <c r="R199" s="170"/>
      <c r="S199" s="170"/>
      <c r="T199" s="171"/>
      <c r="U199" s="163"/>
      <c r="V199" s="163"/>
    </row>
    <row r="200" spans="1:84" s="101" customFormat="1" ht="39" customHeight="1" x14ac:dyDescent="0.2">
      <c r="A200" s="85"/>
      <c r="B200" s="36"/>
      <c r="C200" s="172" t="s">
        <v>98</v>
      </c>
      <c r="D200" s="173"/>
      <c r="E200" s="173"/>
      <c r="F200" s="173"/>
      <c r="G200" s="173"/>
      <c r="H200" s="173"/>
      <c r="I200" s="173"/>
      <c r="J200" s="173"/>
      <c r="K200" s="173"/>
      <c r="L200" s="173"/>
      <c r="M200" s="173"/>
      <c r="N200" s="173"/>
      <c r="O200" s="173"/>
      <c r="P200" s="173"/>
      <c r="Q200" s="173"/>
      <c r="R200" s="173"/>
      <c r="S200" s="173"/>
      <c r="T200" s="174"/>
      <c r="U200" s="163"/>
      <c r="V200" s="163"/>
    </row>
    <row r="201" spans="1:84" s="10" customFormat="1" ht="16.5" customHeight="1" x14ac:dyDescent="0.2">
      <c r="A201" s="47">
        <v>853</v>
      </c>
      <c r="B201" s="47"/>
      <c r="C201" s="91"/>
      <c r="D201" s="175" t="s">
        <v>45</v>
      </c>
      <c r="E201" s="74" t="s">
        <v>47</v>
      </c>
      <c r="F201" s="62">
        <f>G201+P201</f>
        <v>11000</v>
      </c>
      <c r="G201" s="25">
        <f>H201+K201+L201+M201</f>
        <v>11000</v>
      </c>
      <c r="H201" s="89">
        <f>SUM(I201:J201)</f>
        <v>6000</v>
      </c>
      <c r="I201" s="26"/>
      <c r="J201" s="26">
        <v>6000</v>
      </c>
      <c r="K201" s="26">
        <v>5000</v>
      </c>
      <c r="L201" s="26"/>
      <c r="M201" s="26"/>
      <c r="N201" s="48"/>
      <c r="O201" s="49"/>
      <c r="P201" s="25"/>
      <c r="Q201" s="26"/>
      <c r="R201" s="26"/>
      <c r="S201" s="26"/>
      <c r="T201" s="26"/>
      <c r="U201" s="13"/>
      <c r="V201" s="159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</row>
    <row r="202" spans="1:84" s="13" customFormat="1" ht="16.5" customHeight="1" x14ac:dyDescent="0.2">
      <c r="A202" s="23"/>
      <c r="B202" s="23"/>
      <c r="C202" s="67"/>
      <c r="D202" s="176"/>
      <c r="E202" s="70" t="s">
        <v>48</v>
      </c>
      <c r="F202" s="24"/>
      <c r="G202" s="27"/>
      <c r="H202" s="89"/>
      <c r="I202" s="28"/>
      <c r="J202" s="28"/>
      <c r="K202" s="28"/>
      <c r="L202" s="28"/>
      <c r="M202" s="28"/>
      <c r="N202" s="50"/>
      <c r="O202" s="51"/>
      <c r="P202" s="27"/>
      <c r="Q202" s="28"/>
      <c r="R202" s="28"/>
      <c r="S202" s="28"/>
      <c r="T202" s="28"/>
      <c r="U202" s="16"/>
      <c r="V202" s="159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</row>
    <row r="203" spans="1:84" s="13" customFormat="1" ht="16.5" customHeight="1" x14ac:dyDescent="0.2">
      <c r="A203" s="23"/>
      <c r="B203" s="23"/>
      <c r="C203" s="67"/>
      <c r="D203" s="176"/>
      <c r="E203" s="70" t="s">
        <v>49</v>
      </c>
      <c r="F203" s="24">
        <f>G203+P203</f>
        <v>13155</v>
      </c>
      <c r="G203" s="27">
        <f>H203+K203+L203+M203</f>
        <v>13155</v>
      </c>
      <c r="H203" s="89">
        <f>SUM(I203:J203)</f>
        <v>13155</v>
      </c>
      <c r="I203" s="28"/>
      <c r="J203" s="28">
        <f>J207</f>
        <v>13155</v>
      </c>
      <c r="K203" s="28"/>
      <c r="L203" s="28"/>
      <c r="M203" s="28"/>
      <c r="N203" s="50"/>
      <c r="O203" s="51"/>
      <c r="P203" s="27"/>
      <c r="Q203" s="28"/>
      <c r="R203" s="28"/>
      <c r="S203" s="28"/>
      <c r="T203" s="28"/>
      <c r="U203" s="16"/>
      <c r="V203" s="159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</row>
    <row r="204" spans="1:84" s="17" customFormat="1" ht="16.5" customHeight="1" x14ac:dyDescent="0.2">
      <c r="A204" s="67"/>
      <c r="B204" s="67"/>
      <c r="C204" s="29"/>
      <c r="D204" s="177"/>
      <c r="E204" s="71" t="s">
        <v>50</v>
      </c>
      <c r="F204" s="30">
        <f t="shared" ref="F204:J204" si="21">F201-F202+F203</f>
        <v>24155</v>
      </c>
      <c r="G204" s="31">
        <f t="shared" si="21"/>
        <v>24155</v>
      </c>
      <c r="H204" s="90">
        <f t="shared" si="21"/>
        <v>19155</v>
      </c>
      <c r="I204" s="79"/>
      <c r="J204" s="79">
        <f t="shared" si="21"/>
        <v>19155</v>
      </c>
      <c r="K204" s="79">
        <f t="shared" ref="K204" si="22">K201-K202+K203</f>
        <v>5000</v>
      </c>
      <c r="L204" s="79"/>
      <c r="M204" s="79"/>
      <c r="N204" s="30"/>
      <c r="O204" s="32"/>
      <c r="P204" s="31"/>
      <c r="Q204" s="30"/>
      <c r="R204" s="79"/>
      <c r="S204" s="79"/>
      <c r="T204" s="79"/>
      <c r="V204" s="159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</row>
    <row r="205" spans="1:84" s="1" customFormat="1" ht="15.95" customHeight="1" x14ac:dyDescent="0.2">
      <c r="A205" s="44"/>
      <c r="B205" s="45">
        <v>85334</v>
      </c>
      <c r="C205" s="46"/>
      <c r="D205" s="178" t="s">
        <v>67</v>
      </c>
      <c r="E205" s="72" t="s">
        <v>47</v>
      </c>
      <c r="F205" s="33">
        <f>G205+P205</f>
        <v>0</v>
      </c>
      <c r="G205" s="38">
        <f>H205+K205+L205+M205</f>
        <v>0</v>
      </c>
      <c r="H205" s="39">
        <f>SUM(I205:J205)</f>
        <v>0</v>
      </c>
      <c r="I205" s="35"/>
      <c r="J205" s="35">
        <v>0</v>
      </c>
      <c r="K205" s="35"/>
      <c r="L205" s="35"/>
      <c r="M205" s="52"/>
      <c r="N205" s="52"/>
      <c r="O205" s="53"/>
      <c r="P205" s="34"/>
      <c r="Q205" s="35"/>
      <c r="R205" s="52"/>
      <c r="S205" s="52"/>
      <c r="T205" s="35"/>
      <c r="U205" s="17"/>
      <c r="V205" s="155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  <c r="AV205" s="93"/>
      <c r="AW205" s="93"/>
      <c r="AX205" s="93"/>
      <c r="AY205" s="93"/>
      <c r="AZ205" s="93"/>
      <c r="BA205" s="93"/>
      <c r="BB205" s="93"/>
      <c r="BC205" s="93"/>
      <c r="BD205" s="93"/>
      <c r="BE205" s="93"/>
      <c r="BF205" s="93"/>
      <c r="BG205" s="93"/>
      <c r="BH205" s="93"/>
      <c r="BI205" s="93"/>
      <c r="BJ205" s="93"/>
      <c r="BK205" s="93"/>
      <c r="BL205" s="93"/>
      <c r="BM205" s="93"/>
      <c r="BN205" s="93"/>
      <c r="BO205" s="93"/>
      <c r="BP205" s="93"/>
      <c r="BQ205" s="93"/>
      <c r="BR205" s="93"/>
      <c r="BS205" s="93"/>
      <c r="BT205" s="93"/>
      <c r="BU205" s="93"/>
      <c r="BV205" s="93"/>
      <c r="BW205" s="93"/>
      <c r="BX205" s="93"/>
      <c r="BY205" s="93"/>
      <c r="BZ205" s="93"/>
      <c r="CA205" s="93"/>
      <c r="CB205" s="93"/>
      <c r="CC205" s="93"/>
      <c r="CD205" s="93"/>
      <c r="CE205" s="93"/>
      <c r="CF205" s="93"/>
    </row>
    <row r="206" spans="1:84" s="13" customFormat="1" ht="15.95" customHeight="1" x14ac:dyDescent="0.2">
      <c r="A206" s="36"/>
      <c r="B206" s="36"/>
      <c r="C206" s="44"/>
      <c r="D206" s="179"/>
      <c r="E206" s="72" t="s">
        <v>48</v>
      </c>
      <c r="F206" s="37"/>
      <c r="G206" s="38"/>
      <c r="H206" s="39"/>
      <c r="I206" s="39"/>
      <c r="J206" s="39"/>
      <c r="K206" s="39"/>
      <c r="L206" s="39"/>
      <c r="M206" s="39"/>
      <c r="N206" s="39"/>
      <c r="O206" s="54"/>
      <c r="P206" s="38"/>
      <c r="Q206" s="39"/>
      <c r="R206" s="39"/>
      <c r="S206" s="39"/>
      <c r="T206" s="39"/>
      <c r="U206" s="17"/>
      <c r="V206" s="155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  <c r="AV206" s="93"/>
      <c r="AW206" s="93"/>
      <c r="AX206" s="93"/>
      <c r="AY206" s="93"/>
      <c r="AZ206" s="93"/>
      <c r="BA206" s="93"/>
      <c r="BB206" s="93"/>
      <c r="BC206" s="93"/>
      <c r="BD206" s="93"/>
      <c r="BE206" s="93"/>
      <c r="BF206" s="93"/>
      <c r="BG206" s="93"/>
      <c r="BH206" s="93"/>
      <c r="BI206" s="93"/>
      <c r="BJ206" s="93"/>
      <c r="BK206" s="93"/>
      <c r="BL206" s="93"/>
      <c r="BM206" s="93"/>
      <c r="BN206" s="93"/>
      <c r="BO206" s="93"/>
      <c r="BP206" s="93"/>
      <c r="BQ206" s="93"/>
      <c r="BR206" s="93"/>
      <c r="BS206" s="93"/>
      <c r="BT206" s="93"/>
      <c r="BU206" s="93"/>
      <c r="BV206" s="93"/>
      <c r="BW206" s="93"/>
      <c r="BX206" s="93"/>
      <c r="BY206" s="93"/>
      <c r="BZ206" s="93"/>
      <c r="CA206" s="93"/>
      <c r="CB206" s="93"/>
      <c r="CC206" s="93"/>
      <c r="CD206" s="93"/>
      <c r="CE206" s="93"/>
      <c r="CF206" s="93"/>
    </row>
    <row r="207" spans="1:84" s="13" customFormat="1" ht="15.95" customHeight="1" x14ac:dyDescent="0.2">
      <c r="A207" s="36"/>
      <c r="B207" s="36"/>
      <c r="C207" s="44"/>
      <c r="D207" s="179"/>
      <c r="E207" s="72" t="s">
        <v>49</v>
      </c>
      <c r="F207" s="37">
        <f>G207+P207</f>
        <v>13155</v>
      </c>
      <c r="G207" s="38">
        <f>H207+K207+L207+M207</f>
        <v>13155</v>
      </c>
      <c r="H207" s="39">
        <f>SUM(I207:J207)</f>
        <v>13155</v>
      </c>
      <c r="I207" s="39"/>
      <c r="J207" s="39">
        <f>J211</f>
        <v>13155</v>
      </c>
      <c r="K207" s="39"/>
      <c r="L207" s="39"/>
      <c r="M207" s="39"/>
      <c r="N207" s="39"/>
      <c r="O207" s="54"/>
      <c r="P207" s="38"/>
      <c r="Q207" s="39"/>
      <c r="R207" s="39"/>
      <c r="S207" s="39"/>
      <c r="T207" s="39"/>
      <c r="U207" s="17"/>
      <c r="V207" s="155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  <c r="AV207" s="93"/>
      <c r="AW207" s="93"/>
      <c r="AX207" s="93"/>
      <c r="AY207" s="93"/>
      <c r="AZ207" s="93"/>
      <c r="BA207" s="93"/>
      <c r="BB207" s="93"/>
      <c r="BC207" s="93"/>
      <c r="BD207" s="93"/>
      <c r="BE207" s="93"/>
      <c r="BF207" s="93"/>
      <c r="BG207" s="93"/>
      <c r="BH207" s="93"/>
      <c r="BI207" s="93"/>
      <c r="BJ207" s="93"/>
      <c r="BK207" s="93"/>
      <c r="BL207" s="93"/>
      <c r="BM207" s="93"/>
      <c r="BN207" s="93"/>
      <c r="BO207" s="93"/>
      <c r="BP207" s="93"/>
      <c r="BQ207" s="93"/>
      <c r="BR207" s="93"/>
      <c r="BS207" s="93"/>
      <c r="BT207" s="93"/>
      <c r="BU207" s="93"/>
      <c r="BV207" s="93"/>
      <c r="BW207" s="93"/>
      <c r="BX207" s="93"/>
      <c r="BY207" s="93"/>
      <c r="BZ207" s="93"/>
      <c r="CA207" s="93"/>
      <c r="CB207" s="93"/>
      <c r="CC207" s="93"/>
      <c r="CD207" s="93"/>
      <c r="CE207" s="93"/>
      <c r="CF207" s="93"/>
    </row>
    <row r="208" spans="1:84" s="17" customFormat="1" ht="15.95" customHeight="1" x14ac:dyDescent="0.2">
      <c r="A208" s="68"/>
      <c r="B208" s="68"/>
      <c r="C208" s="40"/>
      <c r="D208" s="180"/>
      <c r="E208" s="73" t="s">
        <v>50</v>
      </c>
      <c r="F208" s="41">
        <f t="shared" ref="F208:J208" si="23">F205-F206+F207</f>
        <v>13155</v>
      </c>
      <c r="G208" s="42">
        <f t="shared" si="23"/>
        <v>13155</v>
      </c>
      <c r="H208" s="41">
        <f t="shared" si="23"/>
        <v>13155</v>
      </c>
      <c r="I208" s="58"/>
      <c r="J208" s="58">
        <f t="shared" si="23"/>
        <v>13155</v>
      </c>
      <c r="K208" s="58"/>
      <c r="L208" s="58"/>
      <c r="M208" s="41"/>
      <c r="N208" s="41"/>
      <c r="O208" s="43"/>
      <c r="P208" s="42"/>
      <c r="Q208" s="58"/>
      <c r="R208" s="41"/>
      <c r="S208" s="58"/>
      <c r="T208" s="58"/>
      <c r="V208" s="155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  <c r="AV208" s="93"/>
      <c r="AW208" s="93"/>
      <c r="AX208" s="93"/>
      <c r="AY208" s="93"/>
      <c r="AZ208" s="93"/>
      <c r="BA208" s="93"/>
      <c r="BB208" s="93"/>
      <c r="BC208" s="93"/>
      <c r="BD208" s="93"/>
      <c r="BE208" s="93"/>
      <c r="BF208" s="93"/>
      <c r="BG208" s="93"/>
      <c r="BH208" s="93"/>
      <c r="BI208" s="93"/>
      <c r="BJ208" s="93"/>
      <c r="BK208" s="93"/>
      <c r="BL208" s="93"/>
      <c r="BM208" s="93"/>
      <c r="BN208" s="93"/>
      <c r="BO208" s="93"/>
      <c r="BP208" s="93"/>
      <c r="BQ208" s="93"/>
      <c r="BR208" s="93"/>
      <c r="BS208" s="93"/>
      <c r="BT208" s="93"/>
      <c r="BU208" s="93"/>
      <c r="BV208" s="93"/>
      <c r="BW208" s="93"/>
      <c r="BX208" s="93"/>
      <c r="BY208" s="93"/>
      <c r="BZ208" s="93"/>
      <c r="CA208" s="93"/>
      <c r="CB208" s="93"/>
      <c r="CC208" s="93"/>
      <c r="CD208" s="93"/>
      <c r="CE208" s="93"/>
      <c r="CF208" s="93"/>
    </row>
    <row r="209" spans="1:84" s="1" customFormat="1" ht="15.95" customHeight="1" x14ac:dyDescent="0.2">
      <c r="A209" s="44"/>
      <c r="B209" s="44"/>
      <c r="C209" s="44">
        <v>4210</v>
      </c>
      <c r="D209" s="181" t="s">
        <v>24</v>
      </c>
      <c r="E209" s="72" t="s">
        <v>47</v>
      </c>
      <c r="F209" s="37">
        <f>G209+P209</f>
        <v>0</v>
      </c>
      <c r="G209" s="38">
        <f>H209+K209+L209+M209</f>
        <v>0</v>
      </c>
      <c r="H209" s="39">
        <f>SUM(I209:J209)</f>
        <v>0</v>
      </c>
      <c r="I209" s="39"/>
      <c r="J209" s="39">
        <v>0</v>
      </c>
      <c r="K209" s="39"/>
      <c r="L209" s="39"/>
      <c r="M209" s="39"/>
      <c r="N209" s="39"/>
      <c r="O209" s="54"/>
      <c r="P209" s="55"/>
      <c r="Q209" s="39"/>
      <c r="R209" s="39"/>
      <c r="S209" s="39"/>
      <c r="T209" s="39"/>
      <c r="U209" s="17"/>
      <c r="V209" s="155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  <c r="AV209" s="93"/>
      <c r="AW209" s="93"/>
      <c r="AX209" s="93"/>
      <c r="AY209" s="93"/>
      <c r="AZ209" s="93"/>
      <c r="BA209" s="93"/>
      <c r="BB209" s="93"/>
      <c r="BC209" s="93"/>
      <c r="BD209" s="93"/>
      <c r="BE209" s="93"/>
      <c r="BF209" s="93"/>
      <c r="BG209" s="93"/>
      <c r="BH209" s="93"/>
      <c r="BI209" s="93"/>
      <c r="BJ209" s="93"/>
      <c r="BK209" s="93"/>
      <c r="BL209" s="93"/>
      <c r="BM209" s="93"/>
      <c r="BN209" s="93"/>
      <c r="BO209" s="93"/>
      <c r="BP209" s="93"/>
      <c r="BQ209" s="93"/>
      <c r="BR209" s="93"/>
      <c r="BS209" s="93"/>
      <c r="BT209" s="93"/>
      <c r="BU209" s="93"/>
      <c r="BV209" s="93"/>
      <c r="BW209" s="93"/>
      <c r="BX209" s="93"/>
      <c r="BY209" s="93"/>
      <c r="BZ209" s="93"/>
      <c r="CA209" s="93"/>
      <c r="CB209" s="93"/>
      <c r="CC209" s="93"/>
      <c r="CD209" s="93"/>
      <c r="CE209" s="93"/>
      <c r="CF209" s="93"/>
    </row>
    <row r="210" spans="1:84" s="13" customFormat="1" ht="15.95" customHeight="1" x14ac:dyDescent="0.2">
      <c r="A210" s="36"/>
      <c r="B210" s="36"/>
      <c r="C210" s="44"/>
      <c r="D210" s="182"/>
      <c r="E210" s="72" t="s">
        <v>48</v>
      </c>
      <c r="F210" s="37"/>
      <c r="G210" s="38"/>
      <c r="H210" s="39"/>
      <c r="I210" s="39"/>
      <c r="J210" s="39"/>
      <c r="K210" s="39"/>
      <c r="L210" s="39"/>
      <c r="M210" s="39"/>
      <c r="N210" s="39"/>
      <c r="O210" s="54"/>
      <c r="P210" s="38"/>
      <c r="Q210" s="39"/>
      <c r="R210" s="39"/>
      <c r="S210" s="39"/>
      <c r="T210" s="39"/>
      <c r="V210" s="155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  <c r="AV210" s="93"/>
      <c r="AW210" s="93"/>
      <c r="AX210" s="93"/>
      <c r="AY210" s="93"/>
      <c r="AZ210" s="93"/>
      <c r="BA210" s="93"/>
      <c r="BB210" s="93"/>
      <c r="BC210" s="93"/>
      <c r="BD210" s="93"/>
      <c r="BE210" s="93"/>
      <c r="BF210" s="93"/>
      <c r="BG210" s="93"/>
      <c r="BH210" s="93"/>
      <c r="BI210" s="93"/>
      <c r="BJ210" s="93"/>
      <c r="BK210" s="93"/>
      <c r="BL210" s="93"/>
      <c r="BM210" s="93"/>
      <c r="BN210" s="93"/>
      <c r="BO210" s="93"/>
      <c r="BP210" s="93"/>
      <c r="BQ210" s="93"/>
      <c r="BR210" s="93"/>
      <c r="BS210" s="93"/>
      <c r="BT210" s="93"/>
      <c r="BU210" s="93"/>
      <c r="BV210" s="93"/>
      <c r="BW210" s="93"/>
      <c r="BX210" s="93"/>
      <c r="BY210" s="93"/>
      <c r="BZ210" s="93"/>
      <c r="CA210" s="93"/>
      <c r="CB210" s="93"/>
      <c r="CC210" s="93"/>
      <c r="CD210" s="93"/>
      <c r="CE210" s="93"/>
      <c r="CF210" s="93"/>
    </row>
    <row r="211" spans="1:84" s="13" customFormat="1" ht="15.95" customHeight="1" x14ac:dyDescent="0.2">
      <c r="A211" s="36"/>
      <c r="B211" s="36"/>
      <c r="C211" s="44"/>
      <c r="D211" s="182"/>
      <c r="E211" s="72" t="s">
        <v>49</v>
      </c>
      <c r="F211" s="37">
        <f>G211+P211</f>
        <v>13155</v>
      </c>
      <c r="G211" s="38">
        <f>H211+K211+L211+M211</f>
        <v>13155</v>
      </c>
      <c r="H211" s="39">
        <f>SUM(I211:J211)</f>
        <v>13155</v>
      </c>
      <c r="I211" s="39"/>
      <c r="J211" s="39">
        <v>13155</v>
      </c>
      <c r="K211" s="39"/>
      <c r="L211" s="39"/>
      <c r="M211" s="39"/>
      <c r="N211" s="39"/>
      <c r="O211" s="54"/>
      <c r="P211" s="38"/>
      <c r="Q211" s="39"/>
      <c r="R211" s="39"/>
      <c r="S211" s="39"/>
      <c r="T211" s="39"/>
      <c r="V211" s="155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  <c r="AV211" s="93"/>
      <c r="AW211" s="93"/>
      <c r="AX211" s="93"/>
      <c r="AY211" s="93"/>
      <c r="AZ211" s="93"/>
      <c r="BA211" s="93"/>
      <c r="BB211" s="93"/>
      <c r="BC211" s="93"/>
      <c r="BD211" s="93"/>
      <c r="BE211" s="93"/>
      <c r="BF211" s="93"/>
      <c r="BG211" s="93"/>
      <c r="BH211" s="93"/>
      <c r="BI211" s="93"/>
      <c r="BJ211" s="93"/>
      <c r="BK211" s="93"/>
      <c r="BL211" s="93"/>
      <c r="BM211" s="93"/>
      <c r="BN211" s="93"/>
      <c r="BO211" s="93"/>
      <c r="BP211" s="93"/>
      <c r="BQ211" s="93"/>
      <c r="BR211" s="93"/>
      <c r="BS211" s="93"/>
      <c r="BT211" s="93"/>
      <c r="BU211" s="93"/>
      <c r="BV211" s="93"/>
      <c r="BW211" s="93"/>
      <c r="BX211" s="93"/>
      <c r="BY211" s="93"/>
      <c r="BZ211" s="93"/>
      <c r="CA211" s="93"/>
      <c r="CB211" s="93"/>
      <c r="CC211" s="93"/>
      <c r="CD211" s="93"/>
      <c r="CE211" s="93"/>
      <c r="CF211" s="93"/>
    </row>
    <row r="212" spans="1:84" s="17" customFormat="1" ht="15.95" customHeight="1" x14ac:dyDescent="0.2">
      <c r="A212" s="68"/>
      <c r="B212" s="68"/>
      <c r="C212" s="40"/>
      <c r="D212" s="183"/>
      <c r="E212" s="73" t="s">
        <v>50</v>
      </c>
      <c r="F212" s="41">
        <f>F209-F210+F211</f>
        <v>13155</v>
      </c>
      <c r="G212" s="42">
        <f>G209-G210+G211</f>
        <v>13155</v>
      </c>
      <c r="H212" s="41">
        <f>H209-H210+H211</f>
        <v>13155</v>
      </c>
      <c r="I212" s="41"/>
      <c r="J212" s="41">
        <f>J209-J210+J211</f>
        <v>13155</v>
      </c>
      <c r="K212" s="41"/>
      <c r="L212" s="41"/>
      <c r="M212" s="41"/>
      <c r="N212" s="41"/>
      <c r="O212" s="43"/>
      <c r="P212" s="42"/>
      <c r="Q212" s="41"/>
      <c r="R212" s="41"/>
      <c r="S212" s="58"/>
      <c r="T212" s="58"/>
      <c r="V212" s="155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  <c r="AV212" s="93"/>
      <c r="AW212" s="93"/>
      <c r="AX212" s="93"/>
      <c r="AY212" s="93"/>
      <c r="AZ212" s="93"/>
      <c r="BA212" s="93"/>
      <c r="BB212" s="93"/>
      <c r="BC212" s="93"/>
      <c r="BD212" s="93"/>
      <c r="BE212" s="93"/>
      <c r="BF212" s="93"/>
      <c r="BG212" s="93"/>
      <c r="BH212" s="93"/>
      <c r="BI212" s="93"/>
      <c r="BJ212" s="93"/>
      <c r="BK212" s="93"/>
      <c r="BL212" s="93"/>
      <c r="BM212" s="93"/>
      <c r="BN212" s="93"/>
      <c r="BO212" s="93"/>
      <c r="BP212" s="93"/>
      <c r="BQ212" s="93"/>
      <c r="BR212" s="93"/>
      <c r="BS212" s="93"/>
      <c r="BT212" s="93"/>
      <c r="BU212" s="93"/>
      <c r="BV212" s="93"/>
      <c r="BW212" s="93"/>
      <c r="BX212" s="93"/>
      <c r="BY212" s="93"/>
      <c r="BZ212" s="93"/>
      <c r="CA212" s="93"/>
      <c r="CB212" s="93"/>
      <c r="CC212" s="93"/>
      <c r="CD212" s="93"/>
      <c r="CE212" s="93"/>
      <c r="CF212" s="93"/>
    </row>
    <row r="213" spans="1:84" s="101" customFormat="1" ht="15.95" customHeight="1" x14ac:dyDescent="0.2">
      <c r="A213" s="85"/>
      <c r="B213" s="85"/>
      <c r="C213" s="184" t="s">
        <v>51</v>
      </c>
      <c r="D213" s="185"/>
      <c r="E213" s="185"/>
      <c r="F213" s="185"/>
      <c r="G213" s="185"/>
      <c r="H213" s="185"/>
      <c r="I213" s="185"/>
      <c r="J213" s="185"/>
      <c r="K213" s="185"/>
      <c r="L213" s="185"/>
      <c r="M213" s="185"/>
      <c r="N213" s="185"/>
      <c r="O213" s="185"/>
      <c r="P213" s="185"/>
      <c r="Q213" s="185"/>
      <c r="R213" s="185"/>
      <c r="S213" s="185"/>
      <c r="T213" s="186"/>
      <c r="U213" s="163"/>
      <c r="V213" s="163"/>
    </row>
    <row r="214" spans="1:84" s="101" customFormat="1" ht="15.95" customHeight="1" x14ac:dyDescent="0.2">
      <c r="A214" s="85"/>
      <c r="B214" s="36"/>
      <c r="C214" s="169" t="s">
        <v>75</v>
      </c>
      <c r="D214" s="170"/>
      <c r="E214" s="170"/>
      <c r="F214" s="170"/>
      <c r="G214" s="170"/>
      <c r="H214" s="170"/>
      <c r="I214" s="170"/>
      <c r="J214" s="170"/>
      <c r="K214" s="170"/>
      <c r="L214" s="170"/>
      <c r="M214" s="170"/>
      <c r="N214" s="170"/>
      <c r="O214" s="170"/>
      <c r="P214" s="170"/>
      <c r="Q214" s="170"/>
      <c r="R214" s="170"/>
      <c r="S214" s="170"/>
      <c r="T214" s="171"/>
      <c r="U214" s="163"/>
      <c r="V214" s="163"/>
    </row>
    <row r="215" spans="1:84" s="101" customFormat="1" ht="39" customHeight="1" x14ac:dyDescent="0.2">
      <c r="A215" s="85"/>
      <c r="B215" s="36"/>
      <c r="C215" s="172" t="s">
        <v>109</v>
      </c>
      <c r="D215" s="173"/>
      <c r="E215" s="173"/>
      <c r="F215" s="173"/>
      <c r="G215" s="173"/>
      <c r="H215" s="173"/>
      <c r="I215" s="173"/>
      <c r="J215" s="173"/>
      <c r="K215" s="173"/>
      <c r="L215" s="173"/>
      <c r="M215" s="173"/>
      <c r="N215" s="173"/>
      <c r="O215" s="173"/>
      <c r="P215" s="173"/>
      <c r="Q215" s="173"/>
      <c r="R215" s="173"/>
      <c r="S215" s="173"/>
      <c r="T215" s="174"/>
      <c r="U215" s="163"/>
      <c r="V215" s="163"/>
    </row>
    <row r="216" spans="1:84" s="1" customFormat="1" ht="15.95" customHeight="1" x14ac:dyDescent="0.2">
      <c r="A216" s="47">
        <v>854</v>
      </c>
      <c r="B216" s="47"/>
      <c r="C216" s="91"/>
      <c r="D216" s="175" t="s">
        <v>9</v>
      </c>
      <c r="E216" s="70" t="s">
        <v>47</v>
      </c>
      <c r="F216" s="24">
        <f>G216+P216</f>
        <v>2267384</v>
      </c>
      <c r="G216" s="25">
        <f>H216+K216+L216+M216</f>
        <v>2267384</v>
      </c>
      <c r="H216" s="26">
        <f>SUM(I216:J216)</f>
        <v>2104545</v>
      </c>
      <c r="I216" s="26">
        <v>1980926</v>
      </c>
      <c r="J216" s="26">
        <v>123619</v>
      </c>
      <c r="K216" s="26">
        <v>93000</v>
      </c>
      <c r="L216" s="26">
        <v>69839</v>
      </c>
      <c r="M216" s="48"/>
      <c r="N216" s="48"/>
      <c r="O216" s="49"/>
      <c r="P216" s="56"/>
      <c r="Q216" s="48"/>
      <c r="R216" s="48"/>
      <c r="S216" s="48"/>
      <c r="T216" s="48"/>
      <c r="U216" s="13"/>
      <c r="V216" s="159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</row>
    <row r="217" spans="1:84" s="13" customFormat="1" ht="15.95" customHeight="1" x14ac:dyDescent="0.2">
      <c r="A217" s="23"/>
      <c r="B217" s="23"/>
      <c r="C217" s="67"/>
      <c r="D217" s="176"/>
      <c r="E217" s="70" t="s">
        <v>48</v>
      </c>
      <c r="F217" s="24">
        <f>G221+P221</f>
        <v>7000</v>
      </c>
      <c r="G217" s="27">
        <f>H221+K221+L221+M221</f>
        <v>7000</v>
      </c>
      <c r="H217" s="28">
        <f>SUM(I217:J217)</f>
        <v>7000</v>
      </c>
      <c r="I217" s="28"/>
      <c r="J217" s="28">
        <f>J221+J232</f>
        <v>7000</v>
      </c>
      <c r="K217" s="28"/>
      <c r="L217" s="28"/>
      <c r="M217" s="50"/>
      <c r="N217" s="50"/>
      <c r="O217" s="51"/>
      <c r="P217" s="60"/>
      <c r="Q217" s="50"/>
      <c r="R217" s="50"/>
      <c r="S217" s="50"/>
      <c r="T217" s="50"/>
      <c r="U217" s="16"/>
      <c r="V217" s="159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</row>
    <row r="218" spans="1:84" s="13" customFormat="1" ht="15.95" customHeight="1" x14ac:dyDescent="0.2">
      <c r="A218" s="23"/>
      <c r="B218" s="23"/>
      <c r="C218" s="67"/>
      <c r="D218" s="176"/>
      <c r="E218" s="70" t="s">
        <v>49</v>
      </c>
      <c r="F218" s="24">
        <f>G218+P218</f>
        <v>6000</v>
      </c>
      <c r="G218" s="27">
        <f>H218+K218+L218+M218</f>
        <v>6000</v>
      </c>
      <c r="H218" s="28"/>
      <c r="I218" s="28"/>
      <c r="J218" s="28"/>
      <c r="K218" s="28">
        <f>K233</f>
        <v>6000</v>
      </c>
      <c r="L218" s="28"/>
      <c r="M218" s="50"/>
      <c r="N218" s="50"/>
      <c r="O218" s="51"/>
      <c r="P218" s="60"/>
      <c r="Q218" s="50"/>
      <c r="R218" s="50"/>
      <c r="S218" s="50"/>
      <c r="T218" s="50"/>
      <c r="U218" s="16"/>
      <c r="V218" s="159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</row>
    <row r="219" spans="1:84" s="17" customFormat="1" ht="15.95" customHeight="1" x14ac:dyDescent="0.2">
      <c r="A219" s="67"/>
      <c r="B219" s="67"/>
      <c r="C219" s="29"/>
      <c r="D219" s="177"/>
      <c r="E219" s="71" t="s">
        <v>50</v>
      </c>
      <c r="F219" s="30">
        <f t="shared" ref="F219:L219" si="24">F216-F217+F218</f>
        <v>2266384</v>
      </c>
      <c r="G219" s="31">
        <f t="shared" si="24"/>
        <v>2266384</v>
      </c>
      <c r="H219" s="30">
        <f t="shared" si="24"/>
        <v>2097545</v>
      </c>
      <c r="I219" s="79">
        <f t="shared" si="24"/>
        <v>1980926</v>
      </c>
      <c r="J219" s="79">
        <f t="shared" si="24"/>
        <v>116619</v>
      </c>
      <c r="K219" s="79">
        <f t="shared" si="24"/>
        <v>99000</v>
      </c>
      <c r="L219" s="79">
        <f t="shared" si="24"/>
        <v>69839</v>
      </c>
      <c r="M219" s="30"/>
      <c r="N219" s="30"/>
      <c r="O219" s="32"/>
      <c r="P219" s="31"/>
      <c r="Q219" s="30"/>
      <c r="R219" s="30"/>
      <c r="S219" s="79"/>
      <c r="T219" s="79"/>
      <c r="V219" s="15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</row>
    <row r="220" spans="1:84" s="7" customFormat="1" ht="15.95" customHeight="1" x14ac:dyDescent="0.2">
      <c r="A220" s="36"/>
      <c r="B220" s="45">
        <v>85401</v>
      </c>
      <c r="C220" s="46"/>
      <c r="D220" s="178" t="s">
        <v>120</v>
      </c>
      <c r="E220" s="72" t="s">
        <v>47</v>
      </c>
      <c r="F220" s="37">
        <f>G220+P220</f>
        <v>2005133</v>
      </c>
      <c r="G220" s="38">
        <f>H220+K220+L220+M220</f>
        <v>2005133</v>
      </c>
      <c r="H220" s="39">
        <f>SUM(I220:J220)</f>
        <v>2002133</v>
      </c>
      <c r="I220" s="108">
        <v>1886047</v>
      </c>
      <c r="J220" s="108">
        <v>116086</v>
      </c>
      <c r="K220" s="108"/>
      <c r="L220" s="108">
        <v>3000</v>
      </c>
      <c r="M220" s="52"/>
      <c r="N220" s="52"/>
      <c r="O220" s="53"/>
      <c r="P220" s="34"/>
      <c r="Q220" s="35"/>
      <c r="R220" s="52"/>
      <c r="S220" s="52"/>
      <c r="T220" s="52"/>
      <c r="U220" s="13"/>
      <c r="V220" s="159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</row>
    <row r="221" spans="1:84" s="13" customFormat="1" ht="15.95" customHeight="1" x14ac:dyDescent="0.2">
      <c r="A221" s="36"/>
      <c r="B221" s="36"/>
      <c r="C221" s="44"/>
      <c r="D221" s="179"/>
      <c r="E221" s="72" t="s">
        <v>48</v>
      </c>
      <c r="F221" s="37">
        <f>G221+P221</f>
        <v>7000</v>
      </c>
      <c r="G221" s="38">
        <f>H221+K221+L221+M221</f>
        <v>7000</v>
      </c>
      <c r="H221" s="39">
        <f t="shared" ref="H221" si="25">SUM(I221:J221)</f>
        <v>7000</v>
      </c>
      <c r="I221" s="39"/>
      <c r="J221" s="39">
        <f>J225</f>
        <v>7000</v>
      </c>
      <c r="K221" s="39"/>
      <c r="L221" s="39"/>
      <c r="M221" s="102"/>
      <c r="N221" s="102"/>
      <c r="O221" s="137"/>
      <c r="P221" s="38"/>
      <c r="Q221" s="39"/>
      <c r="R221" s="102"/>
      <c r="S221" s="102"/>
      <c r="T221" s="102"/>
      <c r="U221" s="16"/>
      <c r="V221" s="159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</row>
    <row r="222" spans="1:84" s="13" customFormat="1" ht="15.95" customHeight="1" x14ac:dyDescent="0.2">
      <c r="A222" s="36"/>
      <c r="B222" s="36"/>
      <c r="C222" s="44"/>
      <c r="D222" s="179"/>
      <c r="E222" s="72" t="s">
        <v>49</v>
      </c>
      <c r="F222" s="37"/>
      <c r="G222" s="38"/>
      <c r="H222" s="39"/>
      <c r="I222" s="39"/>
      <c r="J222" s="39"/>
      <c r="K222" s="39"/>
      <c r="L222" s="39"/>
      <c r="M222" s="102"/>
      <c r="N222" s="102"/>
      <c r="O222" s="137"/>
      <c r="P222" s="38"/>
      <c r="Q222" s="39"/>
      <c r="R222" s="102"/>
      <c r="S222" s="102"/>
      <c r="T222" s="102"/>
      <c r="U222" s="16"/>
      <c r="V222" s="159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</row>
    <row r="223" spans="1:84" s="17" customFormat="1" ht="15.95" customHeight="1" x14ac:dyDescent="0.2">
      <c r="A223" s="68"/>
      <c r="B223" s="68"/>
      <c r="C223" s="40"/>
      <c r="D223" s="180"/>
      <c r="E223" s="73" t="s">
        <v>50</v>
      </c>
      <c r="F223" s="41">
        <f t="shared" ref="F223:H223" si="26">F220-F221+F222</f>
        <v>1998133</v>
      </c>
      <c r="G223" s="42">
        <f t="shared" si="26"/>
        <v>1998133</v>
      </c>
      <c r="H223" s="41">
        <f t="shared" si="26"/>
        <v>1995133</v>
      </c>
      <c r="I223" s="58">
        <f>I220-I221+I222</f>
        <v>1886047</v>
      </c>
      <c r="J223" s="58">
        <f>J220-J221+J222</f>
        <v>109086</v>
      </c>
      <c r="K223" s="58"/>
      <c r="L223" s="58">
        <f>L220-L221+L222</f>
        <v>3000</v>
      </c>
      <c r="M223" s="41"/>
      <c r="N223" s="41"/>
      <c r="O223" s="43"/>
      <c r="P223" s="42"/>
      <c r="Q223" s="41"/>
      <c r="R223" s="41"/>
      <c r="S223" s="58"/>
      <c r="T223" s="58"/>
      <c r="V223" s="159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</row>
    <row r="224" spans="1:84" s="7" customFormat="1" ht="15.95" customHeight="1" x14ac:dyDescent="0.2">
      <c r="A224" s="44"/>
      <c r="B224" s="44"/>
      <c r="C224" s="44">
        <v>4270</v>
      </c>
      <c r="D224" s="181" t="s">
        <v>25</v>
      </c>
      <c r="E224" s="72" t="s">
        <v>47</v>
      </c>
      <c r="F224" s="37">
        <f>G224+P224</f>
        <v>7000</v>
      </c>
      <c r="G224" s="38">
        <f>H224+K224+L224+M224</f>
        <v>7000</v>
      </c>
      <c r="H224" s="39">
        <f>SUM(I224:J224)</f>
        <v>7000</v>
      </c>
      <c r="I224" s="39"/>
      <c r="J224" s="39">
        <v>7000</v>
      </c>
      <c r="K224" s="39"/>
      <c r="L224" s="39"/>
      <c r="M224" s="39"/>
      <c r="N224" s="39"/>
      <c r="O224" s="54"/>
      <c r="P224" s="55"/>
      <c r="Q224" s="39"/>
      <c r="R224" s="39"/>
      <c r="S224" s="39"/>
      <c r="T224" s="39"/>
      <c r="U224" s="17"/>
      <c r="V224" s="159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</row>
    <row r="225" spans="1:84" s="13" customFormat="1" ht="15.95" customHeight="1" x14ac:dyDescent="0.2">
      <c r="A225" s="36"/>
      <c r="B225" s="36"/>
      <c r="C225" s="44"/>
      <c r="D225" s="182"/>
      <c r="E225" s="72" t="s">
        <v>48</v>
      </c>
      <c r="F225" s="37">
        <f>G225+P225</f>
        <v>7000</v>
      </c>
      <c r="G225" s="38">
        <f>H225+K225+L225+M225</f>
        <v>7000</v>
      </c>
      <c r="H225" s="39">
        <f t="shared" ref="H225" si="27">SUM(I225:J225)</f>
        <v>7000</v>
      </c>
      <c r="I225" s="39"/>
      <c r="J225" s="39">
        <v>7000</v>
      </c>
      <c r="K225" s="39"/>
      <c r="L225" s="39"/>
      <c r="M225" s="39"/>
      <c r="N225" s="39"/>
      <c r="O225" s="54"/>
      <c r="P225" s="38"/>
      <c r="Q225" s="39"/>
      <c r="R225" s="39"/>
      <c r="S225" s="39"/>
      <c r="T225" s="39"/>
      <c r="V225" s="159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</row>
    <row r="226" spans="1:84" s="13" customFormat="1" ht="15.95" customHeight="1" x14ac:dyDescent="0.2">
      <c r="A226" s="36"/>
      <c r="B226" s="36"/>
      <c r="C226" s="44"/>
      <c r="D226" s="182"/>
      <c r="E226" s="72" t="s">
        <v>49</v>
      </c>
      <c r="F226" s="37"/>
      <c r="G226" s="38"/>
      <c r="H226" s="39"/>
      <c r="I226" s="39"/>
      <c r="J226" s="39"/>
      <c r="K226" s="39"/>
      <c r="L226" s="39"/>
      <c r="M226" s="39"/>
      <c r="N226" s="39"/>
      <c r="O226" s="54"/>
      <c r="P226" s="38"/>
      <c r="Q226" s="39"/>
      <c r="R226" s="39"/>
      <c r="S226" s="39"/>
      <c r="T226" s="39"/>
      <c r="V226" s="159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</row>
    <row r="227" spans="1:84" s="17" customFormat="1" ht="15.95" customHeight="1" x14ac:dyDescent="0.2">
      <c r="A227" s="68"/>
      <c r="B227" s="68"/>
      <c r="C227" s="40"/>
      <c r="D227" s="183"/>
      <c r="E227" s="73" t="s">
        <v>50</v>
      </c>
      <c r="F227" s="41">
        <f>F224-F225+F226</f>
        <v>0</v>
      </c>
      <c r="G227" s="42">
        <f>G224-G225+G226</f>
        <v>0</v>
      </c>
      <c r="H227" s="41">
        <f t="shared" ref="H227" si="28">H224-H225+H226</f>
        <v>0</v>
      </c>
      <c r="I227" s="41"/>
      <c r="J227" s="41">
        <f>J224-J225+J226</f>
        <v>0</v>
      </c>
      <c r="K227" s="41"/>
      <c r="L227" s="41"/>
      <c r="M227" s="41"/>
      <c r="N227" s="41"/>
      <c r="O227" s="43"/>
      <c r="P227" s="42"/>
      <c r="Q227" s="41"/>
      <c r="R227" s="41"/>
      <c r="S227" s="58"/>
      <c r="T227" s="58"/>
      <c r="V227" s="159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</row>
    <row r="228" spans="1:84" s="101" customFormat="1" ht="15.95" customHeight="1" x14ac:dyDescent="0.2">
      <c r="A228" s="85"/>
      <c r="B228" s="85"/>
      <c r="C228" s="184" t="s">
        <v>51</v>
      </c>
      <c r="D228" s="185"/>
      <c r="E228" s="185"/>
      <c r="F228" s="185"/>
      <c r="G228" s="185"/>
      <c r="H228" s="185"/>
      <c r="I228" s="185"/>
      <c r="J228" s="185"/>
      <c r="K228" s="185"/>
      <c r="L228" s="185"/>
      <c r="M228" s="185"/>
      <c r="N228" s="185"/>
      <c r="O228" s="185"/>
      <c r="P228" s="185"/>
      <c r="Q228" s="185"/>
      <c r="R228" s="185"/>
      <c r="S228" s="185"/>
      <c r="T228" s="186"/>
      <c r="U228" s="163"/>
      <c r="V228" s="163"/>
    </row>
    <row r="229" spans="1:84" s="101" customFormat="1" ht="15.95" customHeight="1" x14ac:dyDescent="0.2">
      <c r="A229" s="85"/>
      <c r="B229" s="36"/>
      <c r="C229" s="169" t="s">
        <v>117</v>
      </c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0"/>
      <c r="P229" s="170"/>
      <c r="Q229" s="170"/>
      <c r="R229" s="170"/>
      <c r="S229" s="170"/>
      <c r="T229" s="171"/>
      <c r="U229" s="163"/>
      <c r="V229" s="163"/>
    </row>
    <row r="230" spans="1:84" s="101" customFormat="1" ht="15.95" customHeight="1" x14ac:dyDescent="0.2">
      <c r="A230" s="85"/>
      <c r="B230" s="36"/>
      <c r="C230" s="172" t="s">
        <v>119</v>
      </c>
      <c r="D230" s="173"/>
      <c r="E230" s="173"/>
      <c r="F230" s="173"/>
      <c r="G230" s="173"/>
      <c r="H230" s="173"/>
      <c r="I230" s="173"/>
      <c r="J230" s="173"/>
      <c r="K230" s="173"/>
      <c r="L230" s="173"/>
      <c r="M230" s="173"/>
      <c r="N230" s="173"/>
      <c r="O230" s="173"/>
      <c r="P230" s="173"/>
      <c r="Q230" s="173"/>
      <c r="R230" s="173"/>
      <c r="S230" s="173"/>
      <c r="T230" s="174"/>
      <c r="U230" s="163"/>
      <c r="V230" s="163"/>
    </row>
    <row r="231" spans="1:84" s="1" customFormat="1" ht="15.95" customHeight="1" x14ac:dyDescent="0.2">
      <c r="A231" s="36"/>
      <c r="B231" s="45">
        <v>85404</v>
      </c>
      <c r="C231" s="46"/>
      <c r="D231" s="187" t="s">
        <v>21</v>
      </c>
      <c r="E231" s="72" t="s">
        <v>47</v>
      </c>
      <c r="F231" s="37">
        <f>G231+P231</f>
        <v>189430</v>
      </c>
      <c r="G231" s="38">
        <f>H231+K231+L231+M231</f>
        <v>189430</v>
      </c>
      <c r="H231" s="39">
        <f>SUM(I231:J231)</f>
        <v>96430</v>
      </c>
      <c r="I231" s="35">
        <v>94879</v>
      </c>
      <c r="J231" s="35">
        <v>1551</v>
      </c>
      <c r="K231" s="35">
        <v>93000</v>
      </c>
      <c r="L231" s="52"/>
      <c r="M231" s="52"/>
      <c r="N231" s="52"/>
      <c r="O231" s="53"/>
      <c r="P231" s="57"/>
      <c r="Q231" s="52"/>
      <c r="R231" s="52"/>
      <c r="S231" s="52"/>
      <c r="T231" s="52"/>
      <c r="U231" s="17"/>
      <c r="V231" s="159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</row>
    <row r="232" spans="1:84" s="13" customFormat="1" ht="15.95" customHeight="1" x14ac:dyDescent="0.2">
      <c r="A232" s="36"/>
      <c r="B232" s="36"/>
      <c r="C232" s="44"/>
      <c r="D232" s="188"/>
      <c r="E232" s="72" t="s">
        <v>48</v>
      </c>
      <c r="F232" s="37"/>
      <c r="G232" s="38"/>
      <c r="H232" s="39"/>
      <c r="I232" s="39"/>
      <c r="J232" s="39"/>
      <c r="K232" s="39"/>
      <c r="L232" s="102"/>
      <c r="M232" s="102"/>
      <c r="N232" s="102"/>
      <c r="O232" s="137"/>
      <c r="P232" s="55"/>
      <c r="Q232" s="102"/>
      <c r="R232" s="102"/>
      <c r="S232" s="102"/>
      <c r="T232" s="102"/>
      <c r="U232" s="16"/>
      <c r="V232" s="159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</row>
    <row r="233" spans="1:84" s="13" customFormat="1" ht="15.95" customHeight="1" x14ac:dyDescent="0.2">
      <c r="A233" s="36"/>
      <c r="B233" s="36"/>
      <c r="C233" s="44"/>
      <c r="D233" s="188"/>
      <c r="E233" s="72" t="s">
        <v>49</v>
      </c>
      <c r="F233" s="37">
        <f>G233+P233</f>
        <v>6000</v>
      </c>
      <c r="G233" s="38">
        <f>H233+K233+L233+M233</f>
        <v>6000</v>
      </c>
      <c r="H233" s="39"/>
      <c r="I233" s="39"/>
      <c r="J233" s="39"/>
      <c r="K233" s="39">
        <f>K237</f>
        <v>6000</v>
      </c>
      <c r="L233" s="102"/>
      <c r="M233" s="102"/>
      <c r="N233" s="102"/>
      <c r="O233" s="137"/>
      <c r="P233" s="55"/>
      <c r="Q233" s="102"/>
      <c r="R233" s="102"/>
      <c r="S233" s="102"/>
      <c r="T233" s="102"/>
      <c r="U233" s="16"/>
      <c r="V233" s="159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</row>
    <row r="234" spans="1:84" s="17" customFormat="1" ht="15.95" customHeight="1" x14ac:dyDescent="0.2">
      <c r="A234" s="68"/>
      <c r="B234" s="68"/>
      <c r="C234" s="40"/>
      <c r="D234" s="189"/>
      <c r="E234" s="73" t="s">
        <v>50</v>
      </c>
      <c r="F234" s="41">
        <f t="shared" ref="F234:K234" si="29">F231-F232+F233</f>
        <v>195430</v>
      </c>
      <c r="G234" s="42">
        <f t="shared" si="29"/>
        <v>195430</v>
      </c>
      <c r="H234" s="41">
        <f t="shared" si="29"/>
        <v>96430</v>
      </c>
      <c r="I234" s="41">
        <f t="shared" si="29"/>
        <v>94879</v>
      </c>
      <c r="J234" s="58">
        <f t="shared" si="29"/>
        <v>1551</v>
      </c>
      <c r="K234" s="41">
        <f t="shared" si="29"/>
        <v>99000</v>
      </c>
      <c r="L234" s="41"/>
      <c r="M234" s="41"/>
      <c r="N234" s="41"/>
      <c r="O234" s="43"/>
      <c r="P234" s="42"/>
      <c r="Q234" s="41"/>
      <c r="R234" s="41"/>
      <c r="S234" s="58"/>
      <c r="T234" s="58"/>
      <c r="V234" s="159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</row>
    <row r="235" spans="1:84" s="17" customFormat="1" ht="15.95" customHeight="1" x14ac:dyDescent="0.2">
      <c r="A235" s="44"/>
      <c r="B235" s="44"/>
      <c r="C235" s="44">
        <v>2540</v>
      </c>
      <c r="D235" s="181" t="s">
        <v>29</v>
      </c>
      <c r="E235" s="72" t="s">
        <v>47</v>
      </c>
      <c r="F235" s="37">
        <f>G235+P235</f>
        <v>93000</v>
      </c>
      <c r="G235" s="38">
        <f>H235+K235+L235+M235</f>
        <v>93000</v>
      </c>
      <c r="H235" s="39"/>
      <c r="I235" s="39"/>
      <c r="J235" s="39"/>
      <c r="K235" s="39">
        <v>93000</v>
      </c>
      <c r="L235" s="39"/>
      <c r="M235" s="39"/>
      <c r="N235" s="39"/>
      <c r="O235" s="54"/>
      <c r="P235" s="55"/>
      <c r="Q235" s="39"/>
      <c r="R235" s="39"/>
      <c r="S235" s="39"/>
      <c r="T235" s="39"/>
      <c r="V235" s="159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</row>
    <row r="236" spans="1:84" s="17" customFormat="1" ht="15.95" customHeight="1" x14ac:dyDescent="0.2">
      <c r="A236" s="36"/>
      <c r="B236" s="36"/>
      <c r="C236" s="44"/>
      <c r="D236" s="182"/>
      <c r="E236" s="72" t="s">
        <v>48</v>
      </c>
      <c r="F236" s="37"/>
      <c r="G236" s="38"/>
      <c r="H236" s="39"/>
      <c r="I236" s="39"/>
      <c r="J236" s="39"/>
      <c r="K236" s="39"/>
      <c r="L236" s="39"/>
      <c r="M236" s="39"/>
      <c r="N236" s="39"/>
      <c r="O236" s="54"/>
      <c r="P236" s="38"/>
      <c r="Q236" s="39"/>
      <c r="R236" s="39"/>
      <c r="S236" s="39"/>
      <c r="T236" s="39"/>
      <c r="U236" s="13"/>
      <c r="V236" s="159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</row>
    <row r="237" spans="1:84" s="17" customFormat="1" ht="15.95" customHeight="1" x14ac:dyDescent="0.2">
      <c r="A237" s="36"/>
      <c r="B237" s="36"/>
      <c r="C237" s="44"/>
      <c r="D237" s="182"/>
      <c r="E237" s="72" t="s">
        <v>49</v>
      </c>
      <c r="F237" s="37">
        <f>G237+P237</f>
        <v>6000</v>
      </c>
      <c r="G237" s="38">
        <f>H237+K237+L237+M237</f>
        <v>6000</v>
      </c>
      <c r="H237" s="39"/>
      <c r="I237" s="39"/>
      <c r="J237" s="39"/>
      <c r="K237" s="39">
        <v>6000</v>
      </c>
      <c r="L237" s="39"/>
      <c r="M237" s="39"/>
      <c r="N237" s="39"/>
      <c r="O237" s="54"/>
      <c r="P237" s="38"/>
      <c r="Q237" s="39"/>
      <c r="R237" s="39"/>
      <c r="S237" s="39"/>
      <c r="T237" s="39"/>
      <c r="U237" s="13"/>
      <c r="V237" s="159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</row>
    <row r="238" spans="1:84" s="17" customFormat="1" ht="15.95" customHeight="1" x14ac:dyDescent="0.2">
      <c r="A238" s="68"/>
      <c r="B238" s="68"/>
      <c r="C238" s="40"/>
      <c r="D238" s="183"/>
      <c r="E238" s="73" t="s">
        <v>50</v>
      </c>
      <c r="F238" s="41">
        <f>F235-F236+F237</f>
        <v>99000</v>
      </c>
      <c r="G238" s="42">
        <f>G235-G236+G237</f>
        <v>99000</v>
      </c>
      <c r="H238" s="41"/>
      <c r="I238" s="41"/>
      <c r="J238" s="41"/>
      <c r="K238" s="41">
        <f>K235-K236+K237</f>
        <v>99000</v>
      </c>
      <c r="L238" s="41"/>
      <c r="M238" s="41"/>
      <c r="N238" s="41"/>
      <c r="O238" s="43"/>
      <c r="P238" s="42"/>
      <c r="Q238" s="41"/>
      <c r="R238" s="41"/>
      <c r="S238" s="58"/>
      <c r="T238" s="58"/>
      <c r="V238" s="159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</row>
    <row r="239" spans="1:84" s="101" customFormat="1" ht="15.95" customHeight="1" x14ac:dyDescent="0.2">
      <c r="A239" s="85"/>
      <c r="B239" s="85"/>
      <c r="C239" s="184" t="s">
        <v>51</v>
      </c>
      <c r="D239" s="185"/>
      <c r="E239" s="185"/>
      <c r="F239" s="185"/>
      <c r="G239" s="185"/>
      <c r="H239" s="185"/>
      <c r="I239" s="185"/>
      <c r="J239" s="185"/>
      <c r="K239" s="185"/>
      <c r="L239" s="185"/>
      <c r="M239" s="185"/>
      <c r="N239" s="185"/>
      <c r="O239" s="185"/>
      <c r="P239" s="185"/>
      <c r="Q239" s="185"/>
      <c r="R239" s="185"/>
      <c r="S239" s="185"/>
      <c r="T239" s="186"/>
      <c r="U239" s="163"/>
      <c r="V239" s="163"/>
    </row>
    <row r="240" spans="1:84" s="101" customFormat="1" ht="15.95" customHeight="1" x14ac:dyDescent="0.2">
      <c r="A240" s="85"/>
      <c r="B240" s="36"/>
      <c r="C240" s="169" t="s">
        <v>90</v>
      </c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170"/>
      <c r="R240" s="170"/>
      <c r="S240" s="170"/>
      <c r="T240" s="171"/>
      <c r="U240" s="163"/>
      <c r="V240" s="163"/>
    </row>
    <row r="241" spans="1:84" s="101" customFormat="1" ht="27" customHeight="1" x14ac:dyDescent="0.2">
      <c r="A241" s="85"/>
      <c r="B241" s="36"/>
      <c r="C241" s="172" t="s">
        <v>91</v>
      </c>
      <c r="D241" s="173"/>
      <c r="E241" s="173"/>
      <c r="F241" s="173"/>
      <c r="G241" s="173"/>
      <c r="H241" s="173"/>
      <c r="I241" s="173"/>
      <c r="J241" s="173"/>
      <c r="K241" s="173"/>
      <c r="L241" s="173"/>
      <c r="M241" s="173"/>
      <c r="N241" s="173"/>
      <c r="O241" s="173"/>
      <c r="P241" s="173"/>
      <c r="Q241" s="173"/>
      <c r="R241" s="173"/>
      <c r="S241" s="173"/>
      <c r="T241" s="174"/>
      <c r="U241" s="163"/>
      <c r="V241" s="163"/>
    </row>
    <row r="242" spans="1:84" s="1" customFormat="1" ht="16.5" customHeight="1" x14ac:dyDescent="0.2">
      <c r="A242" s="47">
        <v>900</v>
      </c>
      <c r="B242" s="47"/>
      <c r="C242" s="97"/>
      <c r="D242" s="175" t="s">
        <v>10</v>
      </c>
      <c r="E242" s="74" t="s">
        <v>47</v>
      </c>
      <c r="F242" s="59">
        <f>G242+P242</f>
        <v>32776671.57</v>
      </c>
      <c r="G242" s="25">
        <f>H242+K242+L242+M242</f>
        <v>14471792.32</v>
      </c>
      <c r="H242" s="26">
        <f>SUM(I242:J242)</f>
        <v>14439252.52</v>
      </c>
      <c r="I242" s="26"/>
      <c r="J242" s="26">
        <v>14439252.52</v>
      </c>
      <c r="K242" s="26"/>
      <c r="L242" s="26"/>
      <c r="M242" s="26">
        <v>32539.8</v>
      </c>
      <c r="N242" s="48"/>
      <c r="O242" s="49"/>
      <c r="P242" s="25">
        <f>Q242+S242+T242</f>
        <v>18304879.25</v>
      </c>
      <c r="Q242" s="26">
        <v>17900698.420000002</v>
      </c>
      <c r="R242" s="26">
        <v>5836420.04</v>
      </c>
      <c r="S242" s="26">
        <v>0</v>
      </c>
      <c r="T242" s="26">
        <v>404180.83</v>
      </c>
      <c r="U242" s="13"/>
      <c r="V242" s="159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</row>
    <row r="243" spans="1:84" s="13" customFormat="1" ht="16.5" customHeight="1" x14ac:dyDescent="0.2">
      <c r="A243" s="23"/>
      <c r="B243" s="23"/>
      <c r="C243" s="67"/>
      <c r="D243" s="176"/>
      <c r="E243" s="70" t="s">
        <v>48</v>
      </c>
      <c r="F243" s="24">
        <f>G243+P243</f>
        <v>149022</v>
      </c>
      <c r="G243" s="27">
        <f>H243+K243+L243+M243</f>
        <v>149022</v>
      </c>
      <c r="H243" s="28">
        <f>SUM(I243:J243)</f>
        <v>149022</v>
      </c>
      <c r="I243" s="28"/>
      <c r="J243" s="28">
        <f>J247+J258+J274+J285</f>
        <v>149022</v>
      </c>
      <c r="K243" s="28"/>
      <c r="L243" s="28"/>
      <c r="M243" s="28"/>
      <c r="N243" s="50"/>
      <c r="O243" s="51"/>
      <c r="P243" s="27"/>
      <c r="Q243" s="28"/>
      <c r="R243" s="28"/>
      <c r="S243" s="28"/>
      <c r="T243" s="28"/>
      <c r="U243" s="16"/>
      <c r="V243" s="159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</row>
    <row r="244" spans="1:84" s="13" customFormat="1" ht="16.5" customHeight="1" x14ac:dyDescent="0.2">
      <c r="A244" s="23"/>
      <c r="B244" s="23"/>
      <c r="C244" s="67"/>
      <c r="D244" s="176"/>
      <c r="E244" s="70" t="s">
        <v>49</v>
      </c>
      <c r="F244" s="24">
        <f>G244+P244</f>
        <v>1352994</v>
      </c>
      <c r="G244" s="27">
        <f>H244+K244+L244+M244</f>
        <v>572810</v>
      </c>
      <c r="H244" s="28">
        <f>SUM(I244:J244)</f>
        <v>572810</v>
      </c>
      <c r="I244" s="28"/>
      <c r="J244" s="28">
        <f>J248+J259+J275+J286</f>
        <v>572810</v>
      </c>
      <c r="K244" s="28"/>
      <c r="L244" s="28"/>
      <c r="M244" s="28"/>
      <c r="N244" s="50"/>
      <c r="O244" s="51"/>
      <c r="P244" s="27">
        <f>Q244+S244+T244</f>
        <v>780184</v>
      </c>
      <c r="Q244" s="28"/>
      <c r="R244" s="28"/>
      <c r="S244" s="28">
        <f>S248+S259+S275+S286</f>
        <v>184</v>
      </c>
      <c r="T244" s="28">
        <f>T248+T259+T275+T286</f>
        <v>780000</v>
      </c>
      <c r="U244" s="16"/>
      <c r="V244" s="159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</row>
    <row r="245" spans="1:84" s="17" customFormat="1" ht="16.5" customHeight="1" x14ac:dyDescent="0.2">
      <c r="A245" s="67"/>
      <c r="B245" s="67"/>
      <c r="C245" s="29"/>
      <c r="D245" s="177"/>
      <c r="E245" s="71" t="s">
        <v>50</v>
      </c>
      <c r="F245" s="30">
        <f t="shared" ref="F245:T245" si="30">F242-F243+F244</f>
        <v>33980643.57</v>
      </c>
      <c r="G245" s="86">
        <f t="shared" si="30"/>
        <v>14895580.32</v>
      </c>
      <c r="H245" s="30">
        <f t="shared" si="30"/>
        <v>14863040.52</v>
      </c>
      <c r="I245" s="30"/>
      <c r="J245" s="79">
        <f t="shared" si="30"/>
        <v>14863040.52</v>
      </c>
      <c r="K245" s="30"/>
      <c r="L245" s="30"/>
      <c r="M245" s="30">
        <f t="shared" si="30"/>
        <v>32539.8</v>
      </c>
      <c r="N245" s="30"/>
      <c r="O245" s="32"/>
      <c r="P245" s="31">
        <f t="shared" si="30"/>
        <v>19085063.25</v>
      </c>
      <c r="Q245" s="30">
        <f t="shared" si="30"/>
        <v>17900698.420000002</v>
      </c>
      <c r="R245" s="79">
        <f t="shared" si="30"/>
        <v>5836420.04</v>
      </c>
      <c r="S245" s="79">
        <f t="shared" ref="S245" si="31">S242-S243+S244</f>
        <v>184</v>
      </c>
      <c r="T245" s="79">
        <f t="shared" si="30"/>
        <v>1184180.83</v>
      </c>
      <c r="V245" s="159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</row>
    <row r="246" spans="1:84" s="1" customFormat="1" ht="16.5" customHeight="1" x14ac:dyDescent="0.2">
      <c r="A246" s="36"/>
      <c r="B246" s="45">
        <v>90002</v>
      </c>
      <c r="C246" s="46"/>
      <c r="D246" s="187" t="s">
        <v>63</v>
      </c>
      <c r="E246" s="72" t="s">
        <v>47</v>
      </c>
      <c r="F246" s="37">
        <f>G246+P246</f>
        <v>9745000</v>
      </c>
      <c r="G246" s="38">
        <f>H246+K246+L246+M246</f>
        <v>9745000</v>
      </c>
      <c r="H246" s="39">
        <f>SUM(I246:J246)</f>
        <v>9745000</v>
      </c>
      <c r="I246" s="52"/>
      <c r="J246" s="35">
        <v>9745000</v>
      </c>
      <c r="K246" s="52"/>
      <c r="L246" s="52"/>
      <c r="M246" s="52"/>
      <c r="N246" s="52"/>
      <c r="O246" s="53"/>
      <c r="P246" s="34"/>
      <c r="Q246" s="35"/>
      <c r="R246" s="52"/>
      <c r="S246" s="52"/>
      <c r="T246" s="52"/>
      <c r="U246" s="17"/>
      <c r="V246" s="159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</row>
    <row r="247" spans="1:84" s="13" customFormat="1" ht="16.5" customHeight="1" x14ac:dyDescent="0.2">
      <c r="A247" s="36"/>
      <c r="B247" s="36"/>
      <c r="C247" s="44"/>
      <c r="D247" s="188"/>
      <c r="E247" s="72" t="s">
        <v>48</v>
      </c>
      <c r="F247" s="37"/>
      <c r="G247" s="38"/>
      <c r="H247" s="39"/>
      <c r="I247" s="102"/>
      <c r="J247" s="39"/>
      <c r="K247" s="102"/>
      <c r="L247" s="102"/>
      <c r="M247" s="102"/>
      <c r="N247" s="102"/>
      <c r="O247" s="137"/>
      <c r="P247" s="38"/>
      <c r="Q247" s="39"/>
      <c r="R247" s="102"/>
      <c r="S247" s="102"/>
      <c r="T247" s="102"/>
      <c r="U247" s="16"/>
      <c r="V247" s="159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</row>
    <row r="248" spans="1:84" s="13" customFormat="1" ht="16.5" customHeight="1" x14ac:dyDescent="0.2">
      <c r="A248" s="36"/>
      <c r="B248" s="36"/>
      <c r="C248" s="44"/>
      <c r="D248" s="188"/>
      <c r="E248" s="72" t="s">
        <v>49</v>
      </c>
      <c r="F248" s="37">
        <f>G248+P248</f>
        <v>572000</v>
      </c>
      <c r="G248" s="38">
        <f>H248+K248+L248+M248</f>
        <v>572000</v>
      </c>
      <c r="H248" s="39">
        <f>SUM(I248:J248)</f>
        <v>572000</v>
      </c>
      <c r="I248" s="102"/>
      <c r="J248" s="39">
        <f>J252</f>
        <v>572000</v>
      </c>
      <c r="K248" s="102"/>
      <c r="L248" s="102"/>
      <c r="M248" s="102"/>
      <c r="N248" s="102"/>
      <c r="O248" s="137"/>
      <c r="P248" s="38"/>
      <c r="Q248" s="39"/>
      <c r="R248" s="102"/>
      <c r="S248" s="102"/>
      <c r="T248" s="102"/>
      <c r="U248" s="16"/>
      <c r="V248" s="159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</row>
    <row r="249" spans="1:84" s="17" customFormat="1" ht="16.5" customHeight="1" x14ac:dyDescent="0.2">
      <c r="A249" s="68"/>
      <c r="B249" s="68"/>
      <c r="C249" s="40"/>
      <c r="D249" s="189"/>
      <c r="E249" s="73" t="s">
        <v>50</v>
      </c>
      <c r="F249" s="41">
        <f>F246-F247+F248</f>
        <v>10317000</v>
      </c>
      <c r="G249" s="42">
        <f>G246-G247+G248</f>
        <v>10317000</v>
      </c>
      <c r="H249" s="41">
        <f>H246-H247+H248</f>
        <v>10317000</v>
      </c>
      <c r="I249" s="41"/>
      <c r="J249" s="41">
        <f>J246-J247+J248</f>
        <v>10317000</v>
      </c>
      <c r="K249" s="41"/>
      <c r="L249" s="41"/>
      <c r="M249" s="41"/>
      <c r="N249" s="41"/>
      <c r="O249" s="43"/>
      <c r="P249" s="42"/>
      <c r="Q249" s="41"/>
      <c r="R249" s="41"/>
      <c r="S249" s="58"/>
      <c r="T249" s="58"/>
      <c r="V249" s="15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</row>
    <row r="250" spans="1:84" s="1" customFormat="1" ht="15.95" customHeight="1" x14ac:dyDescent="0.2">
      <c r="A250" s="44"/>
      <c r="B250" s="44"/>
      <c r="C250" s="44">
        <v>4300</v>
      </c>
      <c r="D250" s="181" t="s">
        <v>26</v>
      </c>
      <c r="E250" s="72" t="s">
        <v>47</v>
      </c>
      <c r="F250" s="37">
        <f>G250+P250</f>
        <v>9740000</v>
      </c>
      <c r="G250" s="38">
        <f>H250+K250+L250+M250</f>
        <v>9740000</v>
      </c>
      <c r="H250" s="39">
        <f>SUM(I250:J250)</f>
        <v>9740000</v>
      </c>
      <c r="I250" s="39"/>
      <c r="J250" s="39">
        <v>9740000</v>
      </c>
      <c r="K250" s="39"/>
      <c r="L250" s="39"/>
      <c r="M250" s="39"/>
      <c r="N250" s="39"/>
      <c r="O250" s="54"/>
      <c r="P250" s="55"/>
      <c r="Q250" s="39"/>
      <c r="R250" s="39"/>
      <c r="S250" s="39"/>
      <c r="T250" s="39"/>
      <c r="U250" s="17"/>
      <c r="V250" s="159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</row>
    <row r="251" spans="1:84" s="13" customFormat="1" ht="15.95" customHeight="1" x14ac:dyDescent="0.2">
      <c r="A251" s="36"/>
      <c r="B251" s="36"/>
      <c r="C251" s="44"/>
      <c r="D251" s="182"/>
      <c r="E251" s="72" t="s">
        <v>48</v>
      </c>
      <c r="F251" s="37"/>
      <c r="G251" s="38"/>
      <c r="H251" s="39"/>
      <c r="I251" s="39"/>
      <c r="J251" s="39"/>
      <c r="K251" s="39"/>
      <c r="L251" s="39"/>
      <c r="M251" s="39"/>
      <c r="N251" s="39"/>
      <c r="O251" s="54"/>
      <c r="P251" s="38"/>
      <c r="Q251" s="39"/>
      <c r="R251" s="39"/>
      <c r="S251" s="39"/>
      <c r="T251" s="39"/>
      <c r="V251" s="159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</row>
    <row r="252" spans="1:84" s="13" customFormat="1" ht="15.95" customHeight="1" x14ac:dyDescent="0.2">
      <c r="A252" s="36"/>
      <c r="B252" s="36"/>
      <c r="C252" s="44"/>
      <c r="D252" s="182"/>
      <c r="E252" s="72" t="s">
        <v>49</v>
      </c>
      <c r="F252" s="37">
        <f>G252+P252</f>
        <v>572000</v>
      </c>
      <c r="G252" s="38">
        <f>H252+K252+L252+M252</f>
        <v>572000</v>
      </c>
      <c r="H252" s="39">
        <f>SUM(I252:J252)</f>
        <v>572000</v>
      </c>
      <c r="I252" s="39"/>
      <c r="J252" s="39">
        <v>572000</v>
      </c>
      <c r="K252" s="39"/>
      <c r="L252" s="39"/>
      <c r="M252" s="39"/>
      <c r="N252" s="39"/>
      <c r="O252" s="54"/>
      <c r="P252" s="38"/>
      <c r="Q252" s="39"/>
      <c r="R252" s="39"/>
      <c r="S252" s="39"/>
      <c r="T252" s="39"/>
      <c r="V252" s="159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</row>
    <row r="253" spans="1:84" s="17" customFormat="1" ht="15.95" customHeight="1" x14ac:dyDescent="0.2">
      <c r="A253" s="68"/>
      <c r="B253" s="68"/>
      <c r="C253" s="40"/>
      <c r="D253" s="183"/>
      <c r="E253" s="73" t="s">
        <v>50</v>
      </c>
      <c r="F253" s="41">
        <f>F250-F251+F252</f>
        <v>10312000</v>
      </c>
      <c r="G253" s="42">
        <f>G250-G251+G252</f>
        <v>10312000</v>
      </c>
      <c r="H253" s="41">
        <f>H250-H251+H252</f>
        <v>10312000</v>
      </c>
      <c r="I253" s="41"/>
      <c r="J253" s="41">
        <f>J250-J251+J252</f>
        <v>10312000</v>
      </c>
      <c r="K253" s="41"/>
      <c r="L253" s="41"/>
      <c r="M253" s="41"/>
      <c r="N253" s="41"/>
      <c r="O253" s="43"/>
      <c r="P253" s="42"/>
      <c r="Q253" s="41"/>
      <c r="R253" s="41"/>
      <c r="S253" s="58"/>
      <c r="T253" s="58"/>
      <c r="V253" s="159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</row>
    <row r="254" spans="1:84" s="101" customFormat="1" ht="18" customHeight="1" x14ac:dyDescent="0.2">
      <c r="A254" s="85"/>
      <c r="B254" s="85"/>
      <c r="C254" s="184" t="s">
        <v>51</v>
      </c>
      <c r="D254" s="185"/>
      <c r="E254" s="185"/>
      <c r="F254" s="185"/>
      <c r="G254" s="185"/>
      <c r="H254" s="185"/>
      <c r="I254" s="185"/>
      <c r="J254" s="185"/>
      <c r="K254" s="185"/>
      <c r="L254" s="185"/>
      <c r="M254" s="185"/>
      <c r="N254" s="185"/>
      <c r="O254" s="185"/>
      <c r="P254" s="185"/>
      <c r="Q254" s="185"/>
      <c r="R254" s="185"/>
      <c r="S254" s="185"/>
      <c r="T254" s="186"/>
      <c r="U254" s="163"/>
      <c r="V254" s="163"/>
    </row>
    <row r="255" spans="1:84" s="101" customFormat="1" ht="18" customHeight="1" x14ac:dyDescent="0.2">
      <c r="A255" s="85"/>
      <c r="B255" s="36"/>
      <c r="C255" s="169" t="s">
        <v>85</v>
      </c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0"/>
      <c r="P255" s="170"/>
      <c r="Q255" s="170"/>
      <c r="R255" s="170"/>
      <c r="S255" s="170"/>
      <c r="T255" s="171"/>
      <c r="U255" s="163"/>
      <c r="V255" s="163"/>
    </row>
    <row r="256" spans="1:84" s="101" customFormat="1" ht="18" customHeight="1" x14ac:dyDescent="0.2">
      <c r="A256" s="85"/>
      <c r="B256" s="36"/>
      <c r="C256" s="190" t="s">
        <v>121</v>
      </c>
      <c r="D256" s="191"/>
      <c r="E256" s="191"/>
      <c r="F256" s="191"/>
      <c r="G256" s="191"/>
      <c r="H256" s="191"/>
      <c r="I256" s="191"/>
      <c r="J256" s="191"/>
      <c r="K256" s="191"/>
      <c r="L256" s="191"/>
      <c r="M256" s="191"/>
      <c r="N256" s="191"/>
      <c r="O256" s="191"/>
      <c r="P256" s="191"/>
      <c r="Q256" s="191"/>
      <c r="R256" s="191"/>
      <c r="S256" s="191"/>
      <c r="T256" s="192"/>
      <c r="U256" s="163"/>
      <c r="V256" s="163"/>
    </row>
    <row r="257" spans="1:84" s="1" customFormat="1" ht="18" customHeight="1" x14ac:dyDescent="0.2">
      <c r="A257" s="36"/>
      <c r="B257" s="45">
        <v>90003</v>
      </c>
      <c r="C257" s="46"/>
      <c r="D257" s="187" t="s">
        <v>12</v>
      </c>
      <c r="E257" s="72" t="s">
        <v>47</v>
      </c>
      <c r="F257" s="37">
        <f>G257+P257</f>
        <v>1986932</v>
      </c>
      <c r="G257" s="38">
        <f>H257+K257+L257+M257</f>
        <v>1986932</v>
      </c>
      <c r="H257" s="39">
        <f>SUM(I257:J257)</f>
        <v>1986932</v>
      </c>
      <c r="I257" s="52"/>
      <c r="J257" s="35">
        <v>1986932</v>
      </c>
      <c r="K257" s="35"/>
      <c r="L257" s="52"/>
      <c r="M257" s="52"/>
      <c r="N257" s="52"/>
      <c r="O257" s="53"/>
      <c r="P257" s="34">
        <f>Q257+S257+T257</f>
        <v>0</v>
      </c>
      <c r="Q257" s="35"/>
      <c r="R257" s="52"/>
      <c r="S257" s="52"/>
      <c r="T257" s="35">
        <v>0</v>
      </c>
      <c r="U257" s="17"/>
      <c r="V257" s="159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</row>
    <row r="258" spans="1:84" s="13" customFormat="1" ht="18" customHeight="1" x14ac:dyDescent="0.2">
      <c r="A258" s="36"/>
      <c r="B258" s="36"/>
      <c r="C258" s="44"/>
      <c r="D258" s="188"/>
      <c r="E258" s="72" t="s">
        <v>48</v>
      </c>
      <c r="F258" s="37">
        <f>G258+P258</f>
        <v>149022</v>
      </c>
      <c r="G258" s="38">
        <f>H258+K258+L258+M258</f>
        <v>149022</v>
      </c>
      <c r="H258" s="39">
        <f>SUM(I258:J258)</f>
        <v>149022</v>
      </c>
      <c r="I258" s="102"/>
      <c r="J258" s="39">
        <f>J262</f>
        <v>149022</v>
      </c>
      <c r="K258" s="39"/>
      <c r="L258" s="102"/>
      <c r="M258" s="102"/>
      <c r="N258" s="102"/>
      <c r="O258" s="137"/>
      <c r="P258" s="38"/>
      <c r="Q258" s="39"/>
      <c r="R258" s="102"/>
      <c r="S258" s="102"/>
      <c r="T258" s="39"/>
      <c r="U258" s="16"/>
      <c r="V258" s="159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</row>
    <row r="259" spans="1:84" s="13" customFormat="1" ht="18" customHeight="1" x14ac:dyDescent="0.2">
      <c r="A259" s="36"/>
      <c r="B259" s="36"/>
      <c r="C259" s="44"/>
      <c r="D259" s="188"/>
      <c r="E259" s="72" t="s">
        <v>49</v>
      </c>
      <c r="F259" s="37">
        <f>G259+P259</f>
        <v>580000</v>
      </c>
      <c r="G259" s="38"/>
      <c r="H259" s="39"/>
      <c r="I259" s="102"/>
      <c r="J259" s="39"/>
      <c r="K259" s="39"/>
      <c r="L259" s="102"/>
      <c r="M259" s="102"/>
      <c r="N259" s="102"/>
      <c r="O259" s="137"/>
      <c r="P259" s="38">
        <f>Q259+S259+T259</f>
        <v>580000</v>
      </c>
      <c r="Q259" s="39"/>
      <c r="R259" s="102"/>
      <c r="S259" s="102"/>
      <c r="T259" s="39">
        <f>T267</f>
        <v>580000</v>
      </c>
      <c r="U259" s="16"/>
      <c r="V259" s="1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</row>
    <row r="260" spans="1:84" s="17" customFormat="1" ht="18" customHeight="1" x14ac:dyDescent="0.2">
      <c r="A260" s="68"/>
      <c r="B260" s="68"/>
      <c r="C260" s="40"/>
      <c r="D260" s="189"/>
      <c r="E260" s="73" t="s">
        <v>50</v>
      </c>
      <c r="F260" s="41">
        <f>F257-F258+F259</f>
        <v>2417910</v>
      </c>
      <c r="G260" s="42">
        <f>G257-G258+G259</f>
        <v>1837910</v>
      </c>
      <c r="H260" s="41">
        <f>H257-H258+H259</f>
        <v>1837910</v>
      </c>
      <c r="I260" s="41"/>
      <c r="J260" s="41">
        <f>J257-J258+J259</f>
        <v>1837910</v>
      </c>
      <c r="K260" s="41"/>
      <c r="L260" s="41"/>
      <c r="M260" s="41"/>
      <c r="N260" s="41"/>
      <c r="O260" s="43"/>
      <c r="P260" s="42">
        <f>P257-P258+P259</f>
        <v>580000</v>
      </c>
      <c r="Q260" s="41"/>
      <c r="R260" s="41"/>
      <c r="S260" s="58"/>
      <c r="T260" s="58">
        <f>T257-T258+T259</f>
        <v>580000</v>
      </c>
      <c r="V260" s="159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</row>
    <row r="261" spans="1:84" s="1" customFormat="1" ht="18" customHeight="1" x14ac:dyDescent="0.2">
      <c r="A261" s="44"/>
      <c r="B261" s="44"/>
      <c r="C261" s="44">
        <v>4300</v>
      </c>
      <c r="D261" s="181" t="s">
        <v>26</v>
      </c>
      <c r="E261" s="72" t="s">
        <v>47</v>
      </c>
      <c r="F261" s="37">
        <f>G261+P261</f>
        <v>1983932</v>
      </c>
      <c r="G261" s="38">
        <f>H261+K261+L261+M261</f>
        <v>1983932</v>
      </c>
      <c r="H261" s="39">
        <f>SUM(I261:J261)</f>
        <v>1983932</v>
      </c>
      <c r="I261" s="39"/>
      <c r="J261" s="39">
        <v>1983932</v>
      </c>
      <c r="K261" s="39"/>
      <c r="L261" s="39"/>
      <c r="M261" s="39"/>
      <c r="N261" s="39"/>
      <c r="O261" s="54"/>
      <c r="P261" s="55"/>
      <c r="Q261" s="39"/>
      <c r="R261" s="39"/>
      <c r="S261" s="39"/>
      <c r="T261" s="39"/>
      <c r="U261" s="17"/>
      <c r="V261" s="159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</row>
    <row r="262" spans="1:84" s="13" customFormat="1" ht="18" customHeight="1" x14ac:dyDescent="0.2">
      <c r="A262" s="36"/>
      <c r="B262" s="36"/>
      <c r="C262" s="44"/>
      <c r="D262" s="182"/>
      <c r="E262" s="72" t="s">
        <v>48</v>
      </c>
      <c r="F262" s="37">
        <f>G262+P262</f>
        <v>149022</v>
      </c>
      <c r="G262" s="38">
        <f>H262+K262+L262+M262</f>
        <v>149022</v>
      </c>
      <c r="H262" s="39">
        <f>SUM(I262:J262)</f>
        <v>149022</v>
      </c>
      <c r="I262" s="39"/>
      <c r="J262" s="39">
        <v>149022</v>
      </c>
      <c r="K262" s="39"/>
      <c r="L262" s="39"/>
      <c r="M262" s="39"/>
      <c r="N262" s="39"/>
      <c r="O262" s="54"/>
      <c r="P262" s="38"/>
      <c r="Q262" s="39"/>
      <c r="R262" s="39"/>
      <c r="S262" s="39"/>
      <c r="T262" s="39"/>
      <c r="V262" s="159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</row>
    <row r="263" spans="1:84" s="13" customFormat="1" ht="18" customHeight="1" x14ac:dyDescent="0.2">
      <c r="A263" s="36"/>
      <c r="B263" s="36"/>
      <c r="C263" s="44"/>
      <c r="D263" s="182"/>
      <c r="E263" s="72" t="s">
        <v>49</v>
      </c>
      <c r="F263" s="37"/>
      <c r="G263" s="38"/>
      <c r="H263" s="39"/>
      <c r="I263" s="39"/>
      <c r="J263" s="39"/>
      <c r="K263" s="39"/>
      <c r="L263" s="39"/>
      <c r="M263" s="39"/>
      <c r="N263" s="39"/>
      <c r="O263" s="54"/>
      <c r="P263" s="38"/>
      <c r="Q263" s="39"/>
      <c r="R263" s="39"/>
      <c r="S263" s="39"/>
      <c r="T263" s="39"/>
      <c r="V263" s="159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</row>
    <row r="264" spans="1:84" s="17" customFormat="1" ht="18" customHeight="1" x14ac:dyDescent="0.2">
      <c r="A264" s="68"/>
      <c r="B264" s="68"/>
      <c r="C264" s="40"/>
      <c r="D264" s="183"/>
      <c r="E264" s="73" t="s">
        <v>50</v>
      </c>
      <c r="F264" s="41">
        <f>F261-F262+F263</f>
        <v>1834910</v>
      </c>
      <c r="G264" s="42">
        <f>G261-G262+G263</f>
        <v>1834910</v>
      </c>
      <c r="H264" s="41">
        <f>H261-H262+H263</f>
        <v>1834910</v>
      </c>
      <c r="I264" s="41"/>
      <c r="J264" s="41">
        <f>J261-J262+J263</f>
        <v>1834910</v>
      </c>
      <c r="K264" s="41"/>
      <c r="L264" s="41"/>
      <c r="M264" s="41"/>
      <c r="N264" s="41"/>
      <c r="O264" s="43"/>
      <c r="P264" s="42"/>
      <c r="Q264" s="41"/>
      <c r="R264" s="41"/>
      <c r="S264" s="58"/>
      <c r="T264" s="58"/>
      <c r="V264" s="159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</row>
    <row r="265" spans="1:84" s="9" customFormat="1" ht="34.5" customHeight="1" x14ac:dyDescent="0.2">
      <c r="A265" s="44"/>
      <c r="B265" s="44"/>
      <c r="C265" s="44">
        <v>6210</v>
      </c>
      <c r="D265" s="229" t="s">
        <v>59</v>
      </c>
      <c r="E265" s="72" t="s">
        <v>47</v>
      </c>
      <c r="F265" s="37">
        <f>G265+P265</f>
        <v>0</v>
      </c>
      <c r="G265" s="38"/>
      <c r="H265" s="39"/>
      <c r="I265" s="39"/>
      <c r="J265" s="39"/>
      <c r="K265" s="39"/>
      <c r="L265" s="39"/>
      <c r="M265" s="39"/>
      <c r="N265" s="39"/>
      <c r="O265" s="54"/>
      <c r="P265" s="38">
        <f>Q265+S265+T265</f>
        <v>0</v>
      </c>
      <c r="Q265" s="39"/>
      <c r="R265" s="39"/>
      <c r="S265" s="39"/>
      <c r="T265" s="39">
        <v>0</v>
      </c>
      <c r="U265" s="165"/>
      <c r="V265" s="159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</row>
    <row r="266" spans="1:84" s="14" customFormat="1" ht="34.5" customHeight="1" x14ac:dyDescent="0.2">
      <c r="A266" s="36"/>
      <c r="B266" s="36"/>
      <c r="C266" s="44"/>
      <c r="D266" s="230"/>
      <c r="E266" s="72" t="s">
        <v>48</v>
      </c>
      <c r="F266" s="37"/>
      <c r="G266" s="38"/>
      <c r="H266" s="39"/>
      <c r="I266" s="39"/>
      <c r="J266" s="39"/>
      <c r="K266" s="39"/>
      <c r="L266" s="39"/>
      <c r="M266" s="39"/>
      <c r="N266" s="39"/>
      <c r="O266" s="54"/>
      <c r="P266" s="38"/>
      <c r="Q266" s="39"/>
      <c r="R266" s="39"/>
      <c r="S266" s="39"/>
      <c r="T266" s="39"/>
      <c r="U266" s="13"/>
      <c r="V266" s="159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</row>
    <row r="267" spans="1:84" s="14" customFormat="1" ht="34.5" customHeight="1" x14ac:dyDescent="0.2">
      <c r="A267" s="36"/>
      <c r="B267" s="36"/>
      <c r="C267" s="44"/>
      <c r="D267" s="230"/>
      <c r="E267" s="72" t="s">
        <v>49</v>
      </c>
      <c r="F267" s="37">
        <f>G267+P267</f>
        <v>580000</v>
      </c>
      <c r="G267" s="38"/>
      <c r="H267" s="39"/>
      <c r="I267" s="39"/>
      <c r="J267" s="39"/>
      <c r="K267" s="39"/>
      <c r="L267" s="39"/>
      <c r="M267" s="39"/>
      <c r="N267" s="39"/>
      <c r="O267" s="54"/>
      <c r="P267" s="38">
        <f>Q267+S267+T267</f>
        <v>580000</v>
      </c>
      <c r="Q267" s="39"/>
      <c r="R267" s="39"/>
      <c r="S267" s="39"/>
      <c r="T267" s="39">
        <v>580000</v>
      </c>
      <c r="U267" s="13"/>
      <c r="V267" s="159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</row>
    <row r="268" spans="1:84" s="17" customFormat="1" ht="34.5" customHeight="1" x14ac:dyDescent="0.2">
      <c r="A268" s="68"/>
      <c r="B268" s="68"/>
      <c r="C268" s="61"/>
      <c r="D268" s="231"/>
      <c r="E268" s="73" t="s">
        <v>50</v>
      </c>
      <c r="F268" s="41">
        <f>F265-F266+F267</f>
        <v>580000</v>
      </c>
      <c r="G268" s="42"/>
      <c r="H268" s="41"/>
      <c r="I268" s="41"/>
      <c r="J268" s="41"/>
      <c r="K268" s="41"/>
      <c r="L268" s="41"/>
      <c r="M268" s="41"/>
      <c r="N268" s="41"/>
      <c r="O268" s="43"/>
      <c r="P268" s="42">
        <f>P265-P266+P267</f>
        <v>580000</v>
      </c>
      <c r="Q268" s="41"/>
      <c r="R268" s="41"/>
      <c r="S268" s="58"/>
      <c r="T268" s="58">
        <f>T265-T266+T267</f>
        <v>580000</v>
      </c>
      <c r="V268" s="159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</row>
    <row r="269" spans="1:84" s="101" customFormat="1" ht="18" customHeight="1" x14ac:dyDescent="0.2">
      <c r="A269" s="85"/>
      <c r="B269" s="85"/>
      <c r="C269" s="184" t="s">
        <v>51</v>
      </c>
      <c r="D269" s="185"/>
      <c r="E269" s="185"/>
      <c r="F269" s="185"/>
      <c r="G269" s="185"/>
      <c r="H269" s="185"/>
      <c r="I269" s="185"/>
      <c r="J269" s="185"/>
      <c r="K269" s="185"/>
      <c r="L269" s="185"/>
      <c r="M269" s="185"/>
      <c r="N269" s="185"/>
      <c r="O269" s="185"/>
      <c r="P269" s="185"/>
      <c r="Q269" s="185"/>
      <c r="R269" s="185"/>
      <c r="S269" s="185"/>
      <c r="T269" s="186"/>
      <c r="U269" s="163"/>
      <c r="V269" s="163"/>
    </row>
    <row r="270" spans="1:84" s="101" customFormat="1" ht="18" customHeight="1" x14ac:dyDescent="0.2">
      <c r="A270" s="85"/>
      <c r="B270" s="36"/>
      <c r="C270" s="169" t="s">
        <v>143</v>
      </c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0"/>
      <c r="P270" s="170"/>
      <c r="Q270" s="170"/>
      <c r="R270" s="170"/>
      <c r="S270" s="170"/>
      <c r="T270" s="171"/>
      <c r="U270" s="163"/>
      <c r="V270" s="163"/>
    </row>
    <row r="271" spans="1:84" s="101" customFormat="1" ht="32.25" customHeight="1" x14ac:dyDescent="0.2">
      <c r="A271" s="85"/>
      <c r="B271" s="36"/>
      <c r="C271" s="169" t="s">
        <v>87</v>
      </c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0"/>
      <c r="P271" s="170"/>
      <c r="Q271" s="170"/>
      <c r="R271" s="170"/>
      <c r="S271" s="170"/>
      <c r="T271" s="171"/>
      <c r="U271" s="163"/>
      <c r="V271" s="163"/>
    </row>
    <row r="272" spans="1:84" s="101" customFormat="1" ht="32.25" customHeight="1" x14ac:dyDescent="0.2">
      <c r="A272" s="85"/>
      <c r="B272" s="36"/>
      <c r="C272" s="172" t="s">
        <v>99</v>
      </c>
      <c r="D272" s="173"/>
      <c r="E272" s="173"/>
      <c r="F272" s="173"/>
      <c r="G272" s="173"/>
      <c r="H272" s="173"/>
      <c r="I272" s="173"/>
      <c r="J272" s="173"/>
      <c r="K272" s="173"/>
      <c r="L272" s="173"/>
      <c r="M272" s="173"/>
      <c r="N272" s="173"/>
      <c r="O272" s="173"/>
      <c r="P272" s="173"/>
      <c r="Q272" s="173"/>
      <c r="R272" s="173"/>
      <c r="S272" s="173"/>
      <c r="T272" s="174"/>
      <c r="U272" s="163"/>
      <c r="V272" s="163"/>
    </row>
    <row r="273" spans="1:84" s="10" customFormat="1" ht="18" customHeight="1" x14ac:dyDescent="0.2">
      <c r="A273" s="36"/>
      <c r="B273" s="45">
        <v>90005</v>
      </c>
      <c r="C273" s="46"/>
      <c r="D273" s="187" t="s">
        <v>44</v>
      </c>
      <c r="E273" s="72" t="s">
        <v>47</v>
      </c>
      <c r="F273" s="33">
        <f>G273+P273</f>
        <v>3710597.37</v>
      </c>
      <c r="G273" s="34">
        <f>H273+K273+L273+M273</f>
        <v>3700</v>
      </c>
      <c r="H273" s="35">
        <f>SUM(I273:J273)</f>
        <v>3700</v>
      </c>
      <c r="I273" s="35"/>
      <c r="J273" s="35">
        <v>3700</v>
      </c>
      <c r="K273" s="52"/>
      <c r="L273" s="52"/>
      <c r="M273" s="35"/>
      <c r="N273" s="52"/>
      <c r="O273" s="53"/>
      <c r="P273" s="34">
        <f>Q273+S273+T273</f>
        <v>3706897.37</v>
      </c>
      <c r="Q273" s="35">
        <v>3506897.37</v>
      </c>
      <c r="R273" s="35">
        <v>2278520.04</v>
      </c>
      <c r="S273" s="52"/>
      <c r="T273" s="35">
        <v>200000</v>
      </c>
      <c r="U273" s="166"/>
      <c r="V273" s="159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</row>
    <row r="274" spans="1:84" s="13" customFormat="1" ht="18" customHeight="1" x14ac:dyDescent="0.2">
      <c r="A274" s="36"/>
      <c r="B274" s="36"/>
      <c r="C274" s="44"/>
      <c r="D274" s="188"/>
      <c r="E274" s="72" t="s">
        <v>48</v>
      </c>
      <c r="F274" s="37"/>
      <c r="G274" s="38"/>
      <c r="H274" s="39"/>
      <c r="I274" s="39"/>
      <c r="J274" s="39"/>
      <c r="K274" s="102"/>
      <c r="L274" s="102"/>
      <c r="M274" s="39"/>
      <c r="N274" s="102"/>
      <c r="O274" s="137"/>
      <c r="P274" s="38"/>
      <c r="Q274" s="39"/>
      <c r="R274" s="39"/>
      <c r="S274" s="102"/>
      <c r="T274" s="39"/>
      <c r="U274" s="16"/>
      <c r="V274" s="159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</row>
    <row r="275" spans="1:84" s="13" customFormat="1" ht="18" customHeight="1" x14ac:dyDescent="0.2">
      <c r="A275" s="36"/>
      <c r="B275" s="36"/>
      <c r="C275" s="44"/>
      <c r="D275" s="188"/>
      <c r="E275" s="72" t="s">
        <v>49</v>
      </c>
      <c r="F275" s="37">
        <f>G275+P275</f>
        <v>200000</v>
      </c>
      <c r="G275" s="38"/>
      <c r="H275" s="39"/>
      <c r="I275" s="39"/>
      <c r="J275" s="39"/>
      <c r="K275" s="102"/>
      <c r="L275" s="102"/>
      <c r="M275" s="39"/>
      <c r="N275" s="102"/>
      <c r="O275" s="137"/>
      <c r="P275" s="38">
        <f>Q275+S275+T275</f>
        <v>200000</v>
      </c>
      <c r="Q275" s="39"/>
      <c r="R275" s="39"/>
      <c r="S275" s="102"/>
      <c r="T275" s="39">
        <f>T279</f>
        <v>200000</v>
      </c>
      <c r="U275" s="16"/>
      <c r="V275" s="159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</row>
    <row r="276" spans="1:84" s="17" customFormat="1" ht="18" customHeight="1" x14ac:dyDescent="0.2">
      <c r="A276" s="68"/>
      <c r="B276" s="68"/>
      <c r="C276" s="40"/>
      <c r="D276" s="189"/>
      <c r="E276" s="73" t="s">
        <v>50</v>
      </c>
      <c r="F276" s="41">
        <f>F273-F274+F275</f>
        <v>3910597.37</v>
      </c>
      <c r="G276" s="42">
        <f>G273-G274+G275</f>
        <v>3700</v>
      </c>
      <c r="H276" s="41">
        <f>H273-H274+H275</f>
        <v>3700</v>
      </c>
      <c r="I276" s="58"/>
      <c r="J276" s="41">
        <f>J273-J274+J275</f>
        <v>3700</v>
      </c>
      <c r="K276" s="41"/>
      <c r="L276" s="41"/>
      <c r="M276" s="41"/>
      <c r="N276" s="41"/>
      <c r="O276" s="43"/>
      <c r="P276" s="42">
        <f>P273-P274+P275</f>
        <v>3906897.37</v>
      </c>
      <c r="Q276" s="41">
        <f>Q273-Q274+Q275</f>
        <v>3506897.37</v>
      </c>
      <c r="R276" s="41">
        <f>R273-R274+R275</f>
        <v>2278520.04</v>
      </c>
      <c r="S276" s="58"/>
      <c r="T276" s="58">
        <f>T273-T274+T275</f>
        <v>400000</v>
      </c>
      <c r="V276" s="159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</row>
    <row r="277" spans="1:84" ht="68.25" customHeight="1" x14ac:dyDescent="0.2">
      <c r="A277" s="44"/>
      <c r="B277" s="44"/>
      <c r="C277" s="44">
        <v>6230</v>
      </c>
      <c r="D277" s="229" t="s">
        <v>62</v>
      </c>
      <c r="E277" s="72" t="s">
        <v>47</v>
      </c>
      <c r="F277" s="37">
        <f>G277+P277</f>
        <v>200000</v>
      </c>
      <c r="G277" s="38"/>
      <c r="H277" s="39"/>
      <c r="I277" s="39"/>
      <c r="J277" s="39"/>
      <c r="K277" s="39"/>
      <c r="L277" s="39"/>
      <c r="M277" s="39"/>
      <c r="N277" s="39"/>
      <c r="O277" s="54"/>
      <c r="P277" s="34">
        <f>Q277+S277+T277</f>
        <v>200000</v>
      </c>
      <c r="Q277" s="39"/>
      <c r="R277" s="39"/>
      <c r="S277" s="39"/>
      <c r="T277" s="39">
        <v>200000</v>
      </c>
      <c r="U277" s="17"/>
    </row>
    <row r="278" spans="1:84" s="14" customFormat="1" ht="25.5" customHeight="1" x14ac:dyDescent="0.2">
      <c r="A278" s="36"/>
      <c r="B278" s="36"/>
      <c r="C278" s="44"/>
      <c r="D278" s="230"/>
      <c r="E278" s="72" t="s">
        <v>48</v>
      </c>
      <c r="F278" s="37"/>
      <c r="G278" s="38"/>
      <c r="H278" s="39"/>
      <c r="I278" s="39"/>
      <c r="J278" s="39"/>
      <c r="K278" s="39"/>
      <c r="L278" s="39"/>
      <c r="M278" s="39"/>
      <c r="N278" s="39"/>
      <c r="O278" s="54"/>
      <c r="P278" s="38"/>
      <c r="Q278" s="39"/>
      <c r="R278" s="39"/>
      <c r="S278" s="39"/>
      <c r="T278" s="39"/>
      <c r="U278" s="17"/>
      <c r="V278" s="159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</row>
    <row r="279" spans="1:84" s="14" customFormat="1" ht="25.5" customHeight="1" x14ac:dyDescent="0.2">
      <c r="A279" s="36"/>
      <c r="B279" s="36"/>
      <c r="C279" s="44"/>
      <c r="D279" s="230"/>
      <c r="E279" s="72" t="s">
        <v>49</v>
      </c>
      <c r="F279" s="37">
        <f>G279+P279</f>
        <v>200000</v>
      </c>
      <c r="G279" s="38"/>
      <c r="H279" s="39"/>
      <c r="I279" s="39"/>
      <c r="J279" s="39"/>
      <c r="K279" s="39"/>
      <c r="L279" s="39"/>
      <c r="M279" s="39"/>
      <c r="N279" s="39"/>
      <c r="O279" s="54"/>
      <c r="P279" s="38">
        <f>Q279+S279+T279</f>
        <v>200000</v>
      </c>
      <c r="Q279" s="39"/>
      <c r="R279" s="39"/>
      <c r="S279" s="39"/>
      <c r="T279" s="39">
        <v>200000</v>
      </c>
      <c r="U279" s="17"/>
      <c r="V279" s="15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</row>
    <row r="280" spans="1:84" s="17" customFormat="1" ht="25.5" customHeight="1" x14ac:dyDescent="0.2">
      <c r="A280" s="68"/>
      <c r="B280" s="68"/>
      <c r="C280" s="40"/>
      <c r="D280" s="231"/>
      <c r="E280" s="73" t="s">
        <v>50</v>
      </c>
      <c r="F280" s="41">
        <f>F277-F278+F279</f>
        <v>400000</v>
      </c>
      <c r="G280" s="42"/>
      <c r="H280" s="41"/>
      <c r="I280" s="41"/>
      <c r="J280" s="41"/>
      <c r="K280" s="41"/>
      <c r="L280" s="41"/>
      <c r="M280" s="41"/>
      <c r="N280" s="41"/>
      <c r="O280" s="43"/>
      <c r="P280" s="42">
        <f>P277-P278+P279</f>
        <v>400000</v>
      </c>
      <c r="Q280" s="41"/>
      <c r="R280" s="41"/>
      <c r="S280" s="58"/>
      <c r="T280" s="58">
        <f>T277-T278+T279</f>
        <v>400000</v>
      </c>
      <c r="V280" s="159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</row>
    <row r="281" spans="1:84" s="101" customFormat="1" ht="16.5" customHeight="1" x14ac:dyDescent="0.2">
      <c r="A281" s="85"/>
      <c r="B281" s="85"/>
      <c r="C281" s="184" t="s">
        <v>51</v>
      </c>
      <c r="D281" s="185"/>
      <c r="E281" s="185"/>
      <c r="F281" s="185"/>
      <c r="G281" s="185"/>
      <c r="H281" s="185"/>
      <c r="I281" s="185"/>
      <c r="J281" s="185"/>
      <c r="K281" s="185"/>
      <c r="L281" s="185"/>
      <c r="M281" s="185"/>
      <c r="N281" s="185"/>
      <c r="O281" s="185"/>
      <c r="P281" s="185"/>
      <c r="Q281" s="185"/>
      <c r="R281" s="185"/>
      <c r="S281" s="185"/>
      <c r="T281" s="186"/>
      <c r="U281" s="163"/>
      <c r="V281" s="163"/>
    </row>
    <row r="282" spans="1:84" s="101" customFormat="1" ht="16.5" customHeight="1" x14ac:dyDescent="0.2">
      <c r="A282" s="85"/>
      <c r="B282" s="36"/>
      <c r="C282" s="169" t="s">
        <v>74</v>
      </c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0"/>
      <c r="P282" s="170"/>
      <c r="Q282" s="170"/>
      <c r="R282" s="170"/>
      <c r="S282" s="170"/>
      <c r="T282" s="171"/>
      <c r="U282" s="163"/>
      <c r="V282" s="163"/>
    </row>
    <row r="283" spans="1:84" s="101" customFormat="1" ht="27.75" customHeight="1" x14ac:dyDescent="0.2">
      <c r="A283" s="85"/>
      <c r="B283" s="36"/>
      <c r="C283" s="172" t="s">
        <v>104</v>
      </c>
      <c r="D283" s="173"/>
      <c r="E283" s="173"/>
      <c r="F283" s="173"/>
      <c r="G283" s="173"/>
      <c r="H283" s="173"/>
      <c r="I283" s="173"/>
      <c r="J283" s="173"/>
      <c r="K283" s="173"/>
      <c r="L283" s="173"/>
      <c r="M283" s="173"/>
      <c r="N283" s="173"/>
      <c r="O283" s="173"/>
      <c r="P283" s="173"/>
      <c r="Q283" s="173"/>
      <c r="R283" s="173"/>
      <c r="S283" s="173"/>
      <c r="T283" s="174"/>
      <c r="U283" s="163"/>
      <c r="V283" s="163"/>
    </row>
    <row r="284" spans="1:84" s="17" customFormat="1" ht="16.5" customHeight="1" x14ac:dyDescent="0.2">
      <c r="A284" s="36"/>
      <c r="B284" s="45">
        <v>90095</v>
      </c>
      <c r="C284" s="46"/>
      <c r="D284" s="187" t="s">
        <v>1</v>
      </c>
      <c r="E284" s="72" t="s">
        <v>47</v>
      </c>
      <c r="F284" s="33">
        <f>G284+P284</f>
        <v>4611252.4700000007</v>
      </c>
      <c r="G284" s="34">
        <f>H284+K284+L284+M284</f>
        <v>521052.52</v>
      </c>
      <c r="H284" s="35">
        <f>SUM(I284:J284)</f>
        <v>521052.52</v>
      </c>
      <c r="I284" s="35"/>
      <c r="J284" s="35">
        <v>521052.52</v>
      </c>
      <c r="K284" s="52"/>
      <c r="L284" s="52"/>
      <c r="M284" s="52"/>
      <c r="N284" s="52"/>
      <c r="O284" s="53"/>
      <c r="P284" s="34">
        <f>Q284+S284+T284</f>
        <v>4090199.95</v>
      </c>
      <c r="Q284" s="35">
        <v>4090199.95</v>
      </c>
      <c r="R284" s="35"/>
      <c r="S284" s="35">
        <v>0</v>
      </c>
      <c r="T284" s="35"/>
      <c r="U284" s="159"/>
      <c r="V284" s="159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</row>
    <row r="285" spans="1:84" s="17" customFormat="1" ht="16.5" customHeight="1" x14ac:dyDescent="0.2">
      <c r="A285" s="36"/>
      <c r="B285" s="36"/>
      <c r="C285" s="44"/>
      <c r="D285" s="188"/>
      <c r="E285" s="72" t="s">
        <v>48</v>
      </c>
      <c r="F285" s="37"/>
      <c r="G285" s="38"/>
      <c r="H285" s="39"/>
      <c r="I285" s="39"/>
      <c r="J285" s="39"/>
      <c r="K285" s="102"/>
      <c r="L285" s="102"/>
      <c r="M285" s="102"/>
      <c r="N285" s="102"/>
      <c r="O285" s="137"/>
      <c r="P285" s="38"/>
      <c r="Q285" s="39"/>
      <c r="R285" s="39"/>
      <c r="S285" s="39"/>
      <c r="T285" s="39"/>
      <c r="U285" s="16"/>
      <c r="V285" s="159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</row>
    <row r="286" spans="1:84" s="17" customFormat="1" ht="16.5" customHeight="1" x14ac:dyDescent="0.2">
      <c r="A286" s="36"/>
      <c r="B286" s="36"/>
      <c r="C286" s="44"/>
      <c r="D286" s="188"/>
      <c r="E286" s="72" t="s">
        <v>49</v>
      </c>
      <c r="F286" s="37">
        <f>G286+P286</f>
        <v>994</v>
      </c>
      <c r="G286" s="38">
        <f>H286+K286+L286+M286</f>
        <v>810</v>
      </c>
      <c r="H286" s="39">
        <f>SUM(I286:J286)</f>
        <v>810</v>
      </c>
      <c r="I286" s="39"/>
      <c r="J286" s="39">
        <f>J290</f>
        <v>810</v>
      </c>
      <c r="K286" s="102"/>
      <c r="L286" s="102"/>
      <c r="M286" s="102"/>
      <c r="N286" s="102"/>
      <c r="O286" s="137"/>
      <c r="P286" s="38">
        <f>Q286+S286+T286</f>
        <v>184</v>
      </c>
      <c r="Q286" s="39"/>
      <c r="R286" s="39"/>
      <c r="S286" s="39">
        <f>S294</f>
        <v>184</v>
      </c>
      <c r="T286" s="39"/>
      <c r="U286" s="16"/>
      <c r="V286" s="159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</row>
    <row r="287" spans="1:84" s="17" customFormat="1" ht="16.5" customHeight="1" x14ac:dyDescent="0.2">
      <c r="A287" s="68"/>
      <c r="B287" s="68"/>
      <c r="C287" s="40"/>
      <c r="D287" s="189"/>
      <c r="E287" s="73" t="s">
        <v>50</v>
      </c>
      <c r="F287" s="41">
        <f>F284-F285+F286</f>
        <v>4612246.4700000007</v>
      </c>
      <c r="G287" s="42">
        <f>G284-G285+G286</f>
        <v>521862.52</v>
      </c>
      <c r="H287" s="41">
        <f>H284-H285+H286</f>
        <v>521862.52</v>
      </c>
      <c r="I287" s="58"/>
      <c r="J287" s="58">
        <f>J284-J285+J286</f>
        <v>521862.52</v>
      </c>
      <c r="K287" s="41"/>
      <c r="L287" s="41"/>
      <c r="M287" s="41"/>
      <c r="N287" s="41"/>
      <c r="O287" s="43"/>
      <c r="P287" s="42">
        <f>P284-P285+P286</f>
        <v>4090383.95</v>
      </c>
      <c r="Q287" s="58">
        <f>Q284-Q285+Q286</f>
        <v>4090199.95</v>
      </c>
      <c r="R287" s="58"/>
      <c r="S287" s="58">
        <f>S284-S285+S286</f>
        <v>184</v>
      </c>
      <c r="T287" s="58"/>
      <c r="V287" s="159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</row>
    <row r="288" spans="1:84" s="1" customFormat="1" ht="16.5" customHeight="1" x14ac:dyDescent="0.2">
      <c r="A288" s="44"/>
      <c r="B288" s="44"/>
      <c r="C288" s="44">
        <v>4210</v>
      </c>
      <c r="D288" s="181" t="s">
        <v>24</v>
      </c>
      <c r="E288" s="72" t="s">
        <v>47</v>
      </c>
      <c r="F288" s="37">
        <f>G288+P288</f>
        <v>12000</v>
      </c>
      <c r="G288" s="38">
        <f>H288+K288+L288+M288</f>
        <v>12000</v>
      </c>
      <c r="H288" s="39">
        <f>SUM(I288:J288)</f>
        <v>12000</v>
      </c>
      <c r="I288" s="39"/>
      <c r="J288" s="39">
        <v>12000</v>
      </c>
      <c r="K288" s="39"/>
      <c r="L288" s="39"/>
      <c r="M288" s="39"/>
      <c r="N288" s="39"/>
      <c r="O288" s="54"/>
      <c r="P288" s="55"/>
      <c r="Q288" s="39"/>
      <c r="R288" s="39"/>
      <c r="S288" s="39"/>
      <c r="T288" s="39"/>
      <c r="U288" s="17"/>
      <c r="V288" s="159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</row>
    <row r="289" spans="1:84" s="13" customFormat="1" ht="16.5" customHeight="1" x14ac:dyDescent="0.2">
      <c r="A289" s="36"/>
      <c r="B289" s="36"/>
      <c r="C289" s="44"/>
      <c r="D289" s="182"/>
      <c r="E289" s="72" t="s">
        <v>48</v>
      </c>
      <c r="F289" s="37"/>
      <c r="G289" s="38"/>
      <c r="H289" s="39"/>
      <c r="I289" s="39"/>
      <c r="J289" s="39"/>
      <c r="K289" s="39"/>
      <c r="L289" s="39"/>
      <c r="M289" s="39"/>
      <c r="N289" s="39"/>
      <c r="O289" s="54"/>
      <c r="P289" s="38"/>
      <c r="Q289" s="39"/>
      <c r="R289" s="39"/>
      <c r="S289" s="39"/>
      <c r="T289" s="39"/>
      <c r="V289" s="15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</row>
    <row r="290" spans="1:84" s="13" customFormat="1" ht="16.5" customHeight="1" x14ac:dyDescent="0.2">
      <c r="A290" s="36"/>
      <c r="B290" s="36"/>
      <c r="C290" s="44"/>
      <c r="D290" s="182"/>
      <c r="E290" s="72" t="s">
        <v>49</v>
      </c>
      <c r="F290" s="37">
        <f>G290+P290</f>
        <v>810</v>
      </c>
      <c r="G290" s="38">
        <f>H290+K290+L290+M290</f>
        <v>810</v>
      </c>
      <c r="H290" s="39">
        <f>SUM(I290:J290)</f>
        <v>810</v>
      </c>
      <c r="I290" s="39"/>
      <c r="J290" s="39">
        <v>810</v>
      </c>
      <c r="K290" s="39"/>
      <c r="L290" s="39"/>
      <c r="M290" s="39"/>
      <c r="N290" s="39"/>
      <c r="O290" s="54"/>
      <c r="P290" s="38"/>
      <c r="Q290" s="39"/>
      <c r="R290" s="39"/>
      <c r="S290" s="39"/>
      <c r="T290" s="39"/>
      <c r="V290" s="159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</row>
    <row r="291" spans="1:84" s="17" customFormat="1" ht="16.5" customHeight="1" x14ac:dyDescent="0.2">
      <c r="A291" s="68"/>
      <c r="B291" s="68"/>
      <c r="C291" s="40"/>
      <c r="D291" s="183"/>
      <c r="E291" s="73" t="s">
        <v>50</v>
      </c>
      <c r="F291" s="41">
        <f>F288-F289+F290</f>
        <v>12810</v>
      </c>
      <c r="G291" s="42">
        <f>G288-G289+G290</f>
        <v>12810</v>
      </c>
      <c r="H291" s="41">
        <f>H288-H289+H290</f>
        <v>12810</v>
      </c>
      <c r="I291" s="41"/>
      <c r="J291" s="41">
        <f>J288-J289+J290</f>
        <v>12810</v>
      </c>
      <c r="K291" s="41"/>
      <c r="L291" s="41"/>
      <c r="M291" s="41"/>
      <c r="N291" s="41"/>
      <c r="O291" s="43"/>
      <c r="P291" s="42"/>
      <c r="Q291" s="41"/>
      <c r="R291" s="41"/>
      <c r="S291" s="58"/>
      <c r="T291" s="58"/>
      <c r="V291" s="159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</row>
    <row r="292" spans="1:84" s="15" customFormat="1" ht="27.75" customHeight="1" x14ac:dyDescent="0.2">
      <c r="A292" s="44"/>
      <c r="B292" s="44"/>
      <c r="C292" s="44">
        <v>6030</v>
      </c>
      <c r="D292" s="181" t="s">
        <v>61</v>
      </c>
      <c r="E292" s="75" t="s">
        <v>47</v>
      </c>
      <c r="F292" s="37">
        <f>G292+P292</f>
        <v>0</v>
      </c>
      <c r="G292" s="34"/>
      <c r="H292" s="39"/>
      <c r="I292" s="39"/>
      <c r="J292" s="39"/>
      <c r="K292" s="39"/>
      <c r="L292" s="39"/>
      <c r="M292" s="39"/>
      <c r="N292" s="39"/>
      <c r="O292" s="54"/>
      <c r="P292" s="38">
        <f>Q292+S292+T292</f>
        <v>0</v>
      </c>
      <c r="Q292" s="39"/>
      <c r="R292" s="39"/>
      <c r="S292" s="39">
        <v>0</v>
      </c>
      <c r="T292" s="39"/>
      <c r="U292" s="17"/>
      <c r="V292" s="159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</row>
    <row r="293" spans="1:84" s="14" customFormat="1" ht="27.75" customHeight="1" x14ac:dyDescent="0.2">
      <c r="A293" s="36"/>
      <c r="B293" s="36"/>
      <c r="C293" s="44"/>
      <c r="D293" s="182"/>
      <c r="E293" s="75" t="s">
        <v>48</v>
      </c>
      <c r="F293" s="37"/>
      <c r="G293" s="38"/>
      <c r="H293" s="39"/>
      <c r="I293" s="39"/>
      <c r="J293" s="39"/>
      <c r="K293" s="39"/>
      <c r="L293" s="39"/>
      <c r="M293" s="39"/>
      <c r="N293" s="39"/>
      <c r="O293" s="54"/>
      <c r="P293" s="38"/>
      <c r="Q293" s="39"/>
      <c r="R293" s="39"/>
      <c r="S293" s="39"/>
      <c r="T293" s="39"/>
      <c r="U293" s="17"/>
      <c r="V293" s="159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</row>
    <row r="294" spans="1:84" s="14" customFormat="1" ht="27.75" customHeight="1" x14ac:dyDescent="0.2">
      <c r="A294" s="36"/>
      <c r="B294" s="36"/>
      <c r="C294" s="44"/>
      <c r="D294" s="182"/>
      <c r="E294" s="75" t="s">
        <v>49</v>
      </c>
      <c r="F294" s="37">
        <f>G294+P294</f>
        <v>184</v>
      </c>
      <c r="G294" s="38"/>
      <c r="H294" s="39"/>
      <c r="I294" s="39"/>
      <c r="J294" s="39"/>
      <c r="K294" s="39"/>
      <c r="L294" s="39"/>
      <c r="M294" s="39"/>
      <c r="N294" s="39"/>
      <c r="O294" s="54"/>
      <c r="P294" s="38">
        <f>Q294+S294+T294</f>
        <v>184</v>
      </c>
      <c r="Q294" s="39"/>
      <c r="R294" s="39"/>
      <c r="S294" s="39">
        <v>184</v>
      </c>
      <c r="T294" s="39"/>
      <c r="U294" s="17"/>
      <c r="V294" s="159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</row>
    <row r="295" spans="1:84" s="17" customFormat="1" ht="27.75" customHeight="1" x14ac:dyDescent="0.2">
      <c r="A295" s="76"/>
      <c r="B295" s="76"/>
      <c r="C295" s="40"/>
      <c r="D295" s="183"/>
      <c r="E295" s="77" t="s">
        <v>50</v>
      </c>
      <c r="F295" s="41">
        <f>F292-F293+F294</f>
        <v>184</v>
      </c>
      <c r="G295" s="42"/>
      <c r="H295" s="41"/>
      <c r="I295" s="41"/>
      <c r="J295" s="41"/>
      <c r="K295" s="41"/>
      <c r="L295" s="41"/>
      <c r="M295" s="41"/>
      <c r="N295" s="41"/>
      <c r="O295" s="43"/>
      <c r="P295" s="42">
        <f>P292-P293+P294</f>
        <v>184</v>
      </c>
      <c r="Q295" s="41"/>
      <c r="R295" s="41"/>
      <c r="S295" s="41">
        <f>S292-S293+S294</f>
        <v>184</v>
      </c>
      <c r="T295" s="58"/>
      <c r="V295" s="159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</row>
    <row r="296" spans="1:84" s="101" customFormat="1" ht="16.5" customHeight="1" x14ac:dyDescent="0.2">
      <c r="A296" s="85"/>
      <c r="B296" s="85"/>
      <c r="C296" s="184" t="s">
        <v>51</v>
      </c>
      <c r="D296" s="185"/>
      <c r="E296" s="185"/>
      <c r="F296" s="185"/>
      <c r="G296" s="185"/>
      <c r="H296" s="185"/>
      <c r="I296" s="185"/>
      <c r="J296" s="185"/>
      <c r="K296" s="185"/>
      <c r="L296" s="185"/>
      <c r="M296" s="185"/>
      <c r="N296" s="185"/>
      <c r="O296" s="185"/>
      <c r="P296" s="185"/>
      <c r="Q296" s="185"/>
      <c r="R296" s="185"/>
      <c r="S296" s="185"/>
      <c r="T296" s="186"/>
      <c r="U296" s="163"/>
      <c r="V296" s="163"/>
    </row>
    <row r="297" spans="1:84" s="101" customFormat="1" ht="16.5" customHeight="1" x14ac:dyDescent="0.2">
      <c r="A297" s="85"/>
      <c r="B297" s="36"/>
      <c r="C297" s="169" t="s">
        <v>76</v>
      </c>
      <c r="D297" s="170"/>
      <c r="E297" s="170"/>
      <c r="F297" s="170"/>
      <c r="G297" s="170"/>
      <c r="H297" s="170"/>
      <c r="I297" s="170"/>
      <c r="J297" s="170"/>
      <c r="K297" s="170"/>
      <c r="L297" s="170"/>
      <c r="M297" s="170"/>
      <c r="N297" s="170"/>
      <c r="O297" s="170"/>
      <c r="P297" s="170"/>
      <c r="Q297" s="170"/>
      <c r="R297" s="170"/>
      <c r="S297" s="170"/>
      <c r="T297" s="171"/>
      <c r="U297" s="163"/>
      <c r="V297" s="163"/>
    </row>
    <row r="298" spans="1:84" s="101" customFormat="1" ht="27.75" customHeight="1" x14ac:dyDescent="0.2">
      <c r="A298" s="85"/>
      <c r="B298" s="36"/>
      <c r="C298" s="169" t="s">
        <v>77</v>
      </c>
      <c r="D298" s="170"/>
      <c r="E298" s="170"/>
      <c r="F298" s="170"/>
      <c r="G298" s="170"/>
      <c r="H298" s="170"/>
      <c r="I298" s="170"/>
      <c r="J298" s="170"/>
      <c r="K298" s="170"/>
      <c r="L298" s="170"/>
      <c r="M298" s="170"/>
      <c r="N298" s="170"/>
      <c r="O298" s="170"/>
      <c r="P298" s="170"/>
      <c r="Q298" s="170"/>
      <c r="R298" s="170"/>
      <c r="S298" s="170"/>
      <c r="T298" s="171"/>
      <c r="U298" s="163"/>
      <c r="V298" s="163"/>
    </row>
    <row r="299" spans="1:84" s="101" customFormat="1" ht="6.75" customHeight="1" x14ac:dyDescent="0.2">
      <c r="A299" s="85"/>
      <c r="B299" s="36"/>
      <c r="C299" s="169"/>
      <c r="D299" s="170"/>
      <c r="E299" s="170"/>
      <c r="F299" s="170"/>
      <c r="G299" s="170"/>
      <c r="H299" s="170"/>
      <c r="I299" s="170"/>
      <c r="J299" s="170"/>
      <c r="K299" s="170"/>
      <c r="L299" s="170"/>
      <c r="M299" s="170"/>
      <c r="N299" s="170"/>
      <c r="O299" s="170"/>
      <c r="P299" s="170"/>
      <c r="Q299" s="170"/>
      <c r="R299" s="170"/>
      <c r="S299" s="170"/>
      <c r="T299" s="171"/>
      <c r="U299" s="163"/>
      <c r="V299" s="163"/>
    </row>
    <row r="300" spans="1:84" s="101" customFormat="1" ht="16.5" customHeight="1" x14ac:dyDescent="0.2">
      <c r="A300" s="85"/>
      <c r="B300" s="36"/>
      <c r="C300" s="169" t="s">
        <v>88</v>
      </c>
      <c r="D300" s="170"/>
      <c r="E300" s="170"/>
      <c r="F300" s="170"/>
      <c r="G300" s="170"/>
      <c r="H300" s="170"/>
      <c r="I300" s="170"/>
      <c r="J300" s="170"/>
      <c r="K300" s="170"/>
      <c r="L300" s="170"/>
      <c r="M300" s="170"/>
      <c r="N300" s="170"/>
      <c r="O300" s="170"/>
      <c r="P300" s="170"/>
      <c r="Q300" s="170"/>
      <c r="R300" s="170"/>
      <c r="S300" s="170"/>
      <c r="T300" s="171"/>
      <c r="U300" s="163"/>
      <c r="V300" s="163"/>
    </row>
    <row r="301" spans="1:84" s="101" customFormat="1" ht="27.75" customHeight="1" x14ac:dyDescent="0.2">
      <c r="A301" s="85"/>
      <c r="B301" s="36"/>
      <c r="C301" s="172" t="s">
        <v>100</v>
      </c>
      <c r="D301" s="173"/>
      <c r="E301" s="173"/>
      <c r="F301" s="173"/>
      <c r="G301" s="173"/>
      <c r="H301" s="173"/>
      <c r="I301" s="173"/>
      <c r="J301" s="173"/>
      <c r="K301" s="173"/>
      <c r="L301" s="173"/>
      <c r="M301" s="173"/>
      <c r="N301" s="173"/>
      <c r="O301" s="173"/>
      <c r="P301" s="173"/>
      <c r="Q301" s="173"/>
      <c r="R301" s="173"/>
      <c r="S301" s="173"/>
      <c r="T301" s="174"/>
      <c r="U301" s="163"/>
      <c r="V301" s="163"/>
    </row>
    <row r="302" spans="1:84" s="10" customFormat="1" ht="16.5" customHeight="1" x14ac:dyDescent="0.2">
      <c r="A302" s="47">
        <v>921</v>
      </c>
      <c r="B302" s="47"/>
      <c r="C302" s="97"/>
      <c r="D302" s="175" t="s">
        <v>13</v>
      </c>
      <c r="E302" s="70" t="s">
        <v>47</v>
      </c>
      <c r="F302" s="24">
        <f>G302+P302</f>
        <v>12864729.34</v>
      </c>
      <c r="G302" s="25">
        <f>H302+K302+L302+M302</f>
        <v>3696583</v>
      </c>
      <c r="H302" s="28">
        <f>SUM(I302:J302)</f>
        <v>5000</v>
      </c>
      <c r="I302" s="26"/>
      <c r="J302" s="26">
        <v>5000</v>
      </c>
      <c r="K302" s="26">
        <v>3691583</v>
      </c>
      <c r="L302" s="48"/>
      <c r="M302" s="48"/>
      <c r="N302" s="48"/>
      <c r="O302" s="49"/>
      <c r="P302" s="25">
        <f>Q302+S302+T302</f>
        <v>9168146.3399999999</v>
      </c>
      <c r="Q302" s="26">
        <v>9133146.3399999999</v>
      </c>
      <c r="R302" s="26">
        <v>7903695.8899999997</v>
      </c>
      <c r="S302" s="48"/>
      <c r="T302" s="26">
        <v>35000</v>
      </c>
      <c r="U302" s="13"/>
      <c r="V302" s="159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</row>
    <row r="303" spans="1:84" s="13" customFormat="1" ht="16.5" customHeight="1" x14ac:dyDescent="0.2">
      <c r="A303" s="23"/>
      <c r="B303" s="23"/>
      <c r="C303" s="67"/>
      <c r="D303" s="176"/>
      <c r="E303" s="70" t="s">
        <v>48</v>
      </c>
      <c r="F303" s="24"/>
      <c r="G303" s="27"/>
      <c r="H303" s="28"/>
      <c r="I303" s="28"/>
      <c r="J303" s="28"/>
      <c r="K303" s="28"/>
      <c r="L303" s="50"/>
      <c r="M303" s="50"/>
      <c r="N303" s="50"/>
      <c r="O303" s="51"/>
      <c r="P303" s="27"/>
      <c r="Q303" s="28"/>
      <c r="R303" s="28"/>
      <c r="S303" s="50"/>
      <c r="T303" s="28"/>
      <c r="U303" s="16"/>
      <c r="V303" s="159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</row>
    <row r="304" spans="1:84" s="13" customFormat="1" ht="16.5" customHeight="1" x14ac:dyDescent="0.2">
      <c r="A304" s="23"/>
      <c r="B304" s="23"/>
      <c r="C304" s="67"/>
      <c r="D304" s="176"/>
      <c r="E304" s="70" t="s">
        <v>49</v>
      </c>
      <c r="F304" s="24">
        <f>G304+P304</f>
        <v>1236075.1200000001</v>
      </c>
      <c r="G304" s="27"/>
      <c r="H304" s="28"/>
      <c r="I304" s="28"/>
      <c r="J304" s="28"/>
      <c r="K304" s="28"/>
      <c r="L304" s="50"/>
      <c r="M304" s="50"/>
      <c r="N304" s="50"/>
      <c r="O304" s="51"/>
      <c r="P304" s="27">
        <f>Q304+S304+T304</f>
        <v>1236075.1200000001</v>
      </c>
      <c r="Q304" s="28">
        <f>Q308+Q319</f>
        <v>963880</v>
      </c>
      <c r="R304" s="28"/>
      <c r="S304" s="50"/>
      <c r="T304" s="28">
        <f>T308</f>
        <v>272195.12</v>
      </c>
      <c r="U304" s="16"/>
      <c r="V304" s="159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</row>
    <row r="305" spans="1:84" s="17" customFormat="1" ht="16.5" customHeight="1" x14ac:dyDescent="0.2">
      <c r="A305" s="67"/>
      <c r="B305" s="67"/>
      <c r="C305" s="29"/>
      <c r="D305" s="177"/>
      <c r="E305" s="71" t="s">
        <v>50</v>
      </c>
      <c r="F305" s="30">
        <f t="shared" ref="F305:K305" si="32">F302-F303+F304</f>
        <v>14100804.460000001</v>
      </c>
      <c r="G305" s="31">
        <f t="shared" si="32"/>
        <v>3696583</v>
      </c>
      <c r="H305" s="30">
        <f t="shared" si="32"/>
        <v>5000</v>
      </c>
      <c r="I305" s="30"/>
      <c r="J305" s="30">
        <f t="shared" si="32"/>
        <v>5000</v>
      </c>
      <c r="K305" s="30">
        <f t="shared" si="32"/>
        <v>3691583</v>
      </c>
      <c r="L305" s="30"/>
      <c r="M305" s="30"/>
      <c r="N305" s="30"/>
      <c r="O305" s="32"/>
      <c r="P305" s="31">
        <f>P302-P303+P304</f>
        <v>10404221.460000001</v>
      </c>
      <c r="Q305" s="30">
        <f>Q302-Q303+Q304</f>
        <v>10097026.34</v>
      </c>
      <c r="R305" s="30">
        <f>R302-R303+R304</f>
        <v>7903695.8899999997</v>
      </c>
      <c r="S305" s="79"/>
      <c r="T305" s="79">
        <f>T302-T303+T304</f>
        <v>307195.12</v>
      </c>
      <c r="V305" s="159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</row>
    <row r="306" spans="1:84" s="1" customFormat="1" ht="16.5" customHeight="1" x14ac:dyDescent="0.2">
      <c r="A306" s="36"/>
      <c r="B306" s="45">
        <v>92116</v>
      </c>
      <c r="C306" s="46"/>
      <c r="D306" s="187" t="s">
        <v>3</v>
      </c>
      <c r="E306" s="72" t="s">
        <v>47</v>
      </c>
      <c r="F306" s="33">
        <f>G306+P306</f>
        <v>2240292</v>
      </c>
      <c r="G306" s="34">
        <f>H306+K306+L306+M306</f>
        <v>2205292</v>
      </c>
      <c r="H306" s="52"/>
      <c r="I306" s="52"/>
      <c r="J306" s="52"/>
      <c r="K306" s="35">
        <v>2205292</v>
      </c>
      <c r="L306" s="52"/>
      <c r="M306" s="52"/>
      <c r="N306" s="52"/>
      <c r="O306" s="53"/>
      <c r="P306" s="38">
        <f>Q306+S306+T306</f>
        <v>35000</v>
      </c>
      <c r="Q306" s="52"/>
      <c r="R306" s="52"/>
      <c r="S306" s="52"/>
      <c r="T306" s="52">
        <f>T310</f>
        <v>35000</v>
      </c>
      <c r="U306" s="159"/>
      <c r="V306" s="159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</row>
    <row r="307" spans="1:84" s="13" customFormat="1" ht="16.5" customHeight="1" x14ac:dyDescent="0.2">
      <c r="A307" s="36"/>
      <c r="B307" s="36"/>
      <c r="C307" s="44"/>
      <c r="D307" s="188"/>
      <c r="E307" s="72" t="s">
        <v>48</v>
      </c>
      <c r="F307" s="37"/>
      <c r="G307" s="38"/>
      <c r="H307" s="39"/>
      <c r="I307" s="102"/>
      <c r="J307" s="102"/>
      <c r="K307" s="39"/>
      <c r="L307" s="102"/>
      <c r="M307" s="102"/>
      <c r="N307" s="102"/>
      <c r="O307" s="137"/>
      <c r="P307" s="38"/>
      <c r="Q307" s="102"/>
      <c r="R307" s="102"/>
      <c r="S307" s="102"/>
      <c r="T307" s="39"/>
      <c r="U307" s="16"/>
      <c r="V307" s="159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</row>
    <row r="308" spans="1:84" s="13" customFormat="1" ht="16.5" customHeight="1" x14ac:dyDescent="0.2">
      <c r="A308" s="36"/>
      <c r="B308" s="36"/>
      <c r="C308" s="44"/>
      <c r="D308" s="188"/>
      <c r="E308" s="72" t="s">
        <v>49</v>
      </c>
      <c r="F308" s="37">
        <f>G308+P308</f>
        <v>272195.12</v>
      </c>
      <c r="G308" s="38"/>
      <c r="H308" s="39"/>
      <c r="I308" s="102"/>
      <c r="J308" s="102"/>
      <c r="K308" s="39"/>
      <c r="L308" s="102"/>
      <c r="M308" s="102"/>
      <c r="N308" s="102"/>
      <c r="O308" s="137"/>
      <c r="P308" s="38">
        <f>Q308+S308+T308</f>
        <v>272195.12</v>
      </c>
      <c r="Q308" s="102"/>
      <c r="R308" s="102"/>
      <c r="S308" s="102"/>
      <c r="T308" s="39">
        <f>T312</f>
        <v>272195.12</v>
      </c>
      <c r="U308" s="16"/>
      <c r="V308" s="159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</row>
    <row r="309" spans="1:84" s="17" customFormat="1" ht="16.5" customHeight="1" x14ac:dyDescent="0.2">
      <c r="A309" s="68"/>
      <c r="B309" s="68"/>
      <c r="C309" s="40"/>
      <c r="D309" s="189"/>
      <c r="E309" s="73" t="s">
        <v>50</v>
      </c>
      <c r="F309" s="41">
        <f>F306-F307+F308</f>
        <v>2512487.12</v>
      </c>
      <c r="G309" s="42">
        <f>G306-G307+G308</f>
        <v>2205292</v>
      </c>
      <c r="H309" s="41"/>
      <c r="I309" s="41"/>
      <c r="J309" s="41"/>
      <c r="K309" s="58">
        <f>K306-K307+K308</f>
        <v>2205292</v>
      </c>
      <c r="L309" s="41"/>
      <c r="M309" s="41"/>
      <c r="N309" s="41"/>
      <c r="O309" s="43"/>
      <c r="P309" s="42">
        <f>P306-P307+P308</f>
        <v>307195.12</v>
      </c>
      <c r="Q309" s="41"/>
      <c r="R309" s="41"/>
      <c r="S309" s="58"/>
      <c r="T309" s="58">
        <f>T306-T307+T308</f>
        <v>307195.12</v>
      </c>
      <c r="V309" s="15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</row>
    <row r="310" spans="1:84" s="17" customFormat="1" ht="31.5" customHeight="1" x14ac:dyDescent="0.2">
      <c r="A310" s="44"/>
      <c r="B310" s="36"/>
      <c r="C310" s="44">
        <v>6220</v>
      </c>
      <c r="D310" s="181" t="s">
        <v>52</v>
      </c>
      <c r="E310" s="72" t="s">
        <v>47</v>
      </c>
      <c r="F310" s="37">
        <f>G310+P310</f>
        <v>35000</v>
      </c>
      <c r="G310" s="38"/>
      <c r="H310" s="39"/>
      <c r="I310" s="39"/>
      <c r="J310" s="39"/>
      <c r="K310" s="39"/>
      <c r="L310" s="39"/>
      <c r="M310" s="39"/>
      <c r="N310" s="39"/>
      <c r="O310" s="54"/>
      <c r="P310" s="38">
        <f>Q310+S310+T310</f>
        <v>35000</v>
      </c>
      <c r="Q310" s="39"/>
      <c r="R310" s="39"/>
      <c r="S310" s="39"/>
      <c r="T310" s="39">
        <v>35000</v>
      </c>
      <c r="U310" s="165"/>
      <c r="V310" s="159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</row>
    <row r="311" spans="1:84" s="17" customFormat="1" ht="31.5" customHeight="1" x14ac:dyDescent="0.2">
      <c r="A311" s="36"/>
      <c r="B311" s="36"/>
      <c r="C311" s="44"/>
      <c r="D311" s="182"/>
      <c r="E311" s="72" t="s">
        <v>48</v>
      </c>
      <c r="F311" s="37"/>
      <c r="G311" s="38"/>
      <c r="H311" s="39"/>
      <c r="I311" s="39"/>
      <c r="J311" s="39"/>
      <c r="K311" s="39"/>
      <c r="L311" s="39"/>
      <c r="M311" s="39"/>
      <c r="N311" s="39"/>
      <c r="O311" s="54"/>
      <c r="P311" s="38"/>
      <c r="Q311" s="39"/>
      <c r="R311" s="39"/>
      <c r="S311" s="39"/>
      <c r="T311" s="39"/>
      <c r="U311" s="13"/>
      <c r="V311" s="159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</row>
    <row r="312" spans="1:84" s="17" customFormat="1" ht="31.5" customHeight="1" x14ac:dyDescent="0.2">
      <c r="A312" s="36"/>
      <c r="B312" s="36"/>
      <c r="C312" s="44"/>
      <c r="D312" s="182"/>
      <c r="E312" s="72" t="s">
        <v>49</v>
      </c>
      <c r="F312" s="37">
        <f>G312+P312</f>
        <v>272195.12</v>
      </c>
      <c r="G312" s="38"/>
      <c r="H312" s="39"/>
      <c r="I312" s="39"/>
      <c r="J312" s="39"/>
      <c r="K312" s="39"/>
      <c r="L312" s="39"/>
      <c r="M312" s="39"/>
      <c r="N312" s="39"/>
      <c r="O312" s="54"/>
      <c r="P312" s="38">
        <f>Q312+S312+T312</f>
        <v>272195.12</v>
      </c>
      <c r="Q312" s="39"/>
      <c r="R312" s="39"/>
      <c r="S312" s="39"/>
      <c r="T312" s="39">
        <v>272195.12</v>
      </c>
      <c r="U312" s="13"/>
      <c r="V312" s="159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</row>
    <row r="313" spans="1:84" s="17" customFormat="1" ht="27.75" customHeight="1" x14ac:dyDescent="0.2">
      <c r="A313" s="68"/>
      <c r="B313" s="36"/>
      <c r="C313" s="40"/>
      <c r="D313" s="183"/>
      <c r="E313" s="73" t="s">
        <v>50</v>
      </c>
      <c r="F313" s="41">
        <f>F310-F311+F312</f>
        <v>307195.12</v>
      </c>
      <c r="G313" s="42"/>
      <c r="H313" s="41"/>
      <c r="I313" s="41"/>
      <c r="J313" s="41"/>
      <c r="K313" s="41"/>
      <c r="L313" s="41"/>
      <c r="M313" s="41"/>
      <c r="N313" s="41"/>
      <c r="O313" s="43"/>
      <c r="P313" s="42">
        <f>P310-P311+P312</f>
        <v>307195.12</v>
      </c>
      <c r="Q313" s="41"/>
      <c r="R313" s="41"/>
      <c r="S313" s="58"/>
      <c r="T313" s="58">
        <f>T310-T311+T312</f>
        <v>307195.12</v>
      </c>
      <c r="V313" s="159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</row>
    <row r="314" spans="1:84" s="101" customFormat="1" ht="16.5" customHeight="1" x14ac:dyDescent="0.2">
      <c r="A314" s="85"/>
      <c r="B314" s="36"/>
      <c r="C314" s="184" t="s">
        <v>51</v>
      </c>
      <c r="D314" s="185"/>
      <c r="E314" s="185"/>
      <c r="F314" s="185"/>
      <c r="G314" s="185"/>
      <c r="H314" s="185"/>
      <c r="I314" s="185"/>
      <c r="J314" s="185"/>
      <c r="K314" s="185"/>
      <c r="L314" s="185"/>
      <c r="M314" s="185"/>
      <c r="N314" s="185"/>
      <c r="O314" s="185"/>
      <c r="P314" s="185"/>
      <c r="Q314" s="185"/>
      <c r="R314" s="185"/>
      <c r="S314" s="185"/>
      <c r="T314" s="186"/>
      <c r="U314" s="163"/>
      <c r="V314" s="163"/>
    </row>
    <row r="315" spans="1:84" s="101" customFormat="1" ht="16.5" customHeight="1" x14ac:dyDescent="0.2">
      <c r="A315" s="85"/>
      <c r="B315" s="36"/>
      <c r="C315" s="169" t="s">
        <v>86</v>
      </c>
      <c r="D315" s="170"/>
      <c r="E315" s="170"/>
      <c r="F315" s="170"/>
      <c r="G315" s="170"/>
      <c r="H315" s="170"/>
      <c r="I315" s="170"/>
      <c r="J315" s="170"/>
      <c r="K315" s="170"/>
      <c r="L315" s="170"/>
      <c r="M315" s="170"/>
      <c r="N315" s="170"/>
      <c r="O315" s="170"/>
      <c r="P315" s="170"/>
      <c r="Q315" s="170"/>
      <c r="R315" s="170"/>
      <c r="S315" s="170"/>
      <c r="T315" s="171"/>
      <c r="U315" s="163"/>
      <c r="V315" s="163"/>
    </row>
    <row r="316" spans="1:84" s="101" customFormat="1" ht="29.25" customHeight="1" x14ac:dyDescent="0.2">
      <c r="A316" s="85"/>
      <c r="B316" s="36"/>
      <c r="C316" s="172" t="s">
        <v>105</v>
      </c>
      <c r="D316" s="173"/>
      <c r="E316" s="173"/>
      <c r="F316" s="173"/>
      <c r="G316" s="173"/>
      <c r="H316" s="173"/>
      <c r="I316" s="173"/>
      <c r="J316" s="173"/>
      <c r="K316" s="173"/>
      <c r="L316" s="173"/>
      <c r="M316" s="173"/>
      <c r="N316" s="173"/>
      <c r="O316" s="173"/>
      <c r="P316" s="173"/>
      <c r="Q316" s="173"/>
      <c r="R316" s="173"/>
      <c r="S316" s="173"/>
      <c r="T316" s="174"/>
      <c r="U316" s="163"/>
      <c r="V316" s="163"/>
    </row>
    <row r="317" spans="1:84" s="101" customFormat="1" ht="16.5" customHeight="1" x14ac:dyDescent="0.2">
      <c r="A317" s="36"/>
      <c r="B317" s="45">
        <v>92120</v>
      </c>
      <c r="C317" s="46"/>
      <c r="D317" s="187" t="s">
        <v>79</v>
      </c>
      <c r="E317" s="109" t="s">
        <v>47</v>
      </c>
      <c r="F317" s="110">
        <f>G317+P317</f>
        <v>9133146.3399999999</v>
      </c>
      <c r="G317" s="111"/>
      <c r="H317" s="112"/>
      <c r="I317" s="108"/>
      <c r="J317" s="108"/>
      <c r="K317" s="108"/>
      <c r="L317" s="113"/>
      <c r="M317" s="113"/>
      <c r="N317" s="113"/>
      <c r="O317" s="139"/>
      <c r="P317" s="111">
        <f>Q317+S317+T317</f>
        <v>9133146.3399999999</v>
      </c>
      <c r="Q317" s="108">
        <v>9133146.3399999999</v>
      </c>
      <c r="R317" s="108">
        <v>7903695.8899999997</v>
      </c>
      <c r="S317" s="113"/>
      <c r="T317" s="113"/>
      <c r="U317" s="163"/>
      <c r="V317" s="163"/>
    </row>
    <row r="318" spans="1:84" s="101" customFormat="1" ht="16.5" customHeight="1" x14ac:dyDescent="0.2">
      <c r="A318" s="36"/>
      <c r="B318" s="36"/>
      <c r="C318" s="44"/>
      <c r="D318" s="188"/>
      <c r="E318" s="109" t="s">
        <v>48</v>
      </c>
      <c r="F318" s="114"/>
      <c r="G318" s="115"/>
      <c r="H318" s="112"/>
      <c r="I318" s="112"/>
      <c r="J318" s="112"/>
      <c r="K318" s="112"/>
      <c r="L318" s="116"/>
      <c r="M318" s="116"/>
      <c r="N318" s="116"/>
      <c r="O318" s="140"/>
      <c r="P318" s="115"/>
      <c r="Q318" s="112"/>
      <c r="R318" s="112"/>
      <c r="S318" s="116"/>
      <c r="T318" s="116"/>
      <c r="U318" s="163"/>
      <c r="V318" s="163"/>
    </row>
    <row r="319" spans="1:84" s="101" customFormat="1" ht="16.5" customHeight="1" x14ac:dyDescent="0.2">
      <c r="A319" s="36"/>
      <c r="B319" s="36"/>
      <c r="C319" s="44"/>
      <c r="D319" s="188"/>
      <c r="E319" s="109" t="s">
        <v>49</v>
      </c>
      <c r="F319" s="114">
        <f>G319+P319</f>
        <v>963880</v>
      </c>
      <c r="G319" s="115"/>
      <c r="H319" s="112"/>
      <c r="I319" s="112"/>
      <c r="J319" s="112"/>
      <c r="K319" s="112"/>
      <c r="L319" s="116"/>
      <c r="M319" s="116"/>
      <c r="N319" s="116"/>
      <c r="O319" s="140"/>
      <c r="P319" s="115">
        <f>Q319+S319+T319</f>
        <v>963880</v>
      </c>
      <c r="Q319" s="112">
        <f>Q323</f>
        <v>963880</v>
      </c>
      <c r="R319" s="112"/>
      <c r="S319" s="116"/>
      <c r="T319" s="116"/>
      <c r="U319" s="163"/>
      <c r="V319" s="163"/>
    </row>
    <row r="320" spans="1:84" s="101" customFormat="1" ht="16.5" customHeight="1" x14ac:dyDescent="0.2">
      <c r="A320" s="117"/>
      <c r="B320" s="117"/>
      <c r="C320" s="118"/>
      <c r="D320" s="189"/>
      <c r="E320" s="119" t="s">
        <v>50</v>
      </c>
      <c r="F320" s="120">
        <f t="shared" ref="F320" si="33">F317-F318+F319</f>
        <v>10097026.34</v>
      </c>
      <c r="G320" s="121"/>
      <c r="H320" s="120"/>
      <c r="I320" s="120"/>
      <c r="J320" s="120"/>
      <c r="K320" s="122"/>
      <c r="L320" s="120"/>
      <c r="M320" s="120"/>
      <c r="N320" s="120"/>
      <c r="O320" s="123"/>
      <c r="P320" s="121">
        <f>P317-P318+P319</f>
        <v>10097026.34</v>
      </c>
      <c r="Q320" s="120">
        <f>Q317-Q318+Q319</f>
        <v>10097026.34</v>
      </c>
      <c r="R320" s="120">
        <f>R317-R318+R319</f>
        <v>7903695.8899999997</v>
      </c>
      <c r="S320" s="122"/>
      <c r="T320" s="122"/>
      <c r="U320" s="163"/>
      <c r="V320" s="163"/>
    </row>
    <row r="321" spans="1:22" s="101" customFormat="1" ht="16.5" customHeight="1" x14ac:dyDescent="0.2">
      <c r="A321" s="44"/>
      <c r="B321" s="44"/>
      <c r="C321" s="44">
        <v>6050</v>
      </c>
      <c r="D321" s="181" t="s">
        <v>43</v>
      </c>
      <c r="E321" s="109" t="s">
        <v>47</v>
      </c>
      <c r="F321" s="114">
        <f>G321+P321</f>
        <v>1229450.45</v>
      </c>
      <c r="G321" s="115"/>
      <c r="H321" s="112"/>
      <c r="I321" s="112"/>
      <c r="J321" s="112"/>
      <c r="K321" s="112"/>
      <c r="L321" s="112"/>
      <c r="M321" s="112"/>
      <c r="N321" s="112"/>
      <c r="O321" s="141"/>
      <c r="P321" s="115">
        <f>Q321+S321+T321</f>
        <v>1229450.45</v>
      </c>
      <c r="Q321" s="112">
        <v>1229450.45</v>
      </c>
      <c r="R321" s="112"/>
      <c r="S321" s="112"/>
      <c r="T321" s="112"/>
      <c r="U321" s="163"/>
      <c r="V321" s="163"/>
    </row>
    <row r="322" spans="1:22" s="101" customFormat="1" ht="16.5" customHeight="1" x14ac:dyDescent="0.2">
      <c r="A322" s="36"/>
      <c r="B322" s="36"/>
      <c r="C322" s="44"/>
      <c r="D322" s="182"/>
      <c r="E322" s="109" t="s">
        <v>48</v>
      </c>
      <c r="F322" s="114"/>
      <c r="G322" s="115"/>
      <c r="H322" s="112"/>
      <c r="I322" s="112"/>
      <c r="J322" s="112"/>
      <c r="K322" s="112"/>
      <c r="L322" s="112"/>
      <c r="M322" s="112"/>
      <c r="N322" s="112"/>
      <c r="O322" s="141"/>
      <c r="P322" s="115"/>
      <c r="Q322" s="112"/>
      <c r="R322" s="112"/>
      <c r="S322" s="112"/>
      <c r="T322" s="112"/>
      <c r="U322" s="163"/>
      <c r="V322" s="163"/>
    </row>
    <row r="323" spans="1:22" s="101" customFormat="1" ht="16.5" customHeight="1" x14ac:dyDescent="0.2">
      <c r="A323" s="36"/>
      <c r="B323" s="36"/>
      <c r="C323" s="44"/>
      <c r="D323" s="182"/>
      <c r="E323" s="109" t="s">
        <v>49</v>
      </c>
      <c r="F323" s="114">
        <f>G323+P323</f>
        <v>963880</v>
      </c>
      <c r="G323" s="115"/>
      <c r="H323" s="112"/>
      <c r="I323" s="112"/>
      <c r="J323" s="112"/>
      <c r="K323" s="112"/>
      <c r="L323" s="112"/>
      <c r="M323" s="112"/>
      <c r="N323" s="112"/>
      <c r="O323" s="141"/>
      <c r="P323" s="115">
        <f>Q323+S323+T323</f>
        <v>963880</v>
      </c>
      <c r="Q323" s="112">
        <v>963880</v>
      </c>
      <c r="R323" s="112"/>
      <c r="S323" s="112"/>
      <c r="T323" s="112"/>
      <c r="U323" s="163"/>
      <c r="V323" s="163"/>
    </row>
    <row r="324" spans="1:22" s="101" customFormat="1" ht="16.5" customHeight="1" x14ac:dyDescent="0.2">
      <c r="A324" s="117"/>
      <c r="B324" s="117"/>
      <c r="C324" s="118"/>
      <c r="D324" s="183"/>
      <c r="E324" s="119" t="s">
        <v>50</v>
      </c>
      <c r="F324" s="120">
        <f>F321-F322+F323</f>
        <v>2193330.4500000002</v>
      </c>
      <c r="G324" s="121"/>
      <c r="H324" s="120"/>
      <c r="I324" s="120"/>
      <c r="J324" s="120"/>
      <c r="K324" s="120"/>
      <c r="L324" s="120"/>
      <c r="M324" s="120"/>
      <c r="N324" s="120"/>
      <c r="O324" s="123"/>
      <c r="P324" s="121">
        <f>P321-P322+P323</f>
        <v>2193330.4500000002</v>
      </c>
      <c r="Q324" s="120">
        <f>Q321-Q322+Q323</f>
        <v>2193330.4500000002</v>
      </c>
      <c r="R324" s="120"/>
      <c r="S324" s="122"/>
      <c r="T324" s="122"/>
      <c r="U324" s="163"/>
      <c r="V324" s="163"/>
    </row>
    <row r="325" spans="1:22" s="101" customFormat="1" ht="16.5" customHeight="1" x14ac:dyDescent="0.2">
      <c r="A325" s="85"/>
      <c r="B325" s="36"/>
      <c r="C325" s="184" t="s">
        <v>51</v>
      </c>
      <c r="D325" s="185"/>
      <c r="E325" s="185"/>
      <c r="F325" s="185"/>
      <c r="G325" s="185"/>
      <c r="H325" s="185"/>
      <c r="I325" s="185"/>
      <c r="J325" s="185"/>
      <c r="K325" s="185"/>
      <c r="L325" s="185"/>
      <c r="M325" s="185"/>
      <c r="N325" s="185"/>
      <c r="O325" s="185"/>
      <c r="P325" s="185"/>
      <c r="Q325" s="185"/>
      <c r="R325" s="185"/>
      <c r="S325" s="185"/>
      <c r="T325" s="186"/>
      <c r="U325" s="163"/>
      <c r="V325" s="163"/>
    </row>
    <row r="326" spans="1:22" s="101" customFormat="1" ht="16.5" customHeight="1" x14ac:dyDescent="0.2">
      <c r="A326" s="85"/>
      <c r="B326" s="36"/>
      <c r="C326" s="169" t="s">
        <v>89</v>
      </c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0"/>
      <c r="P326" s="170"/>
      <c r="Q326" s="170"/>
      <c r="R326" s="170"/>
      <c r="S326" s="170"/>
      <c r="T326" s="171"/>
      <c r="U326" s="163"/>
      <c r="V326" s="163"/>
    </row>
    <row r="327" spans="1:22" s="101" customFormat="1" ht="57" customHeight="1" x14ac:dyDescent="0.2">
      <c r="A327" s="157"/>
      <c r="B327" s="158"/>
      <c r="C327" s="172" t="s">
        <v>111</v>
      </c>
      <c r="D327" s="173"/>
      <c r="E327" s="173"/>
      <c r="F327" s="173"/>
      <c r="G327" s="173"/>
      <c r="H327" s="173"/>
      <c r="I327" s="173"/>
      <c r="J327" s="173"/>
      <c r="K327" s="173"/>
      <c r="L327" s="173"/>
      <c r="M327" s="173"/>
      <c r="N327" s="173"/>
      <c r="O327" s="173"/>
      <c r="P327" s="173"/>
      <c r="Q327" s="173"/>
      <c r="R327" s="173"/>
      <c r="S327" s="173"/>
      <c r="T327" s="174"/>
      <c r="U327" s="163"/>
      <c r="V327" s="163"/>
    </row>
    <row r="328" spans="1:22" s="101" customFormat="1" ht="16.5" customHeight="1" x14ac:dyDescent="0.2">
      <c r="A328" s="47">
        <v>926</v>
      </c>
      <c r="B328" s="47"/>
      <c r="C328" s="91"/>
      <c r="D328" s="175" t="s">
        <v>124</v>
      </c>
      <c r="E328" s="70" t="s">
        <v>47</v>
      </c>
      <c r="F328" s="24">
        <f>G328+P328</f>
        <v>10440047</v>
      </c>
      <c r="G328" s="25">
        <f>H328+K328+L328+M328</f>
        <v>10040047</v>
      </c>
      <c r="H328" s="26">
        <f>SUM(I328:J328)</f>
        <v>8622047</v>
      </c>
      <c r="I328" s="26">
        <v>3500692</v>
      </c>
      <c r="J328" s="26">
        <v>5121355</v>
      </c>
      <c r="K328" s="26">
        <v>240000</v>
      </c>
      <c r="L328" s="26">
        <v>1178000</v>
      </c>
      <c r="M328" s="48"/>
      <c r="N328" s="48"/>
      <c r="O328" s="49"/>
      <c r="P328" s="25">
        <f>Q328+S328+T328</f>
        <v>400000</v>
      </c>
      <c r="Q328" s="26">
        <v>400000</v>
      </c>
      <c r="R328" s="26"/>
      <c r="S328" s="26"/>
      <c r="T328" s="26"/>
      <c r="U328" s="13"/>
      <c r="V328" s="163"/>
    </row>
    <row r="329" spans="1:22" s="101" customFormat="1" ht="16.5" customHeight="1" x14ac:dyDescent="0.2">
      <c r="A329" s="23"/>
      <c r="B329" s="23"/>
      <c r="C329" s="67"/>
      <c r="D329" s="176"/>
      <c r="E329" s="70" t="s">
        <v>48</v>
      </c>
      <c r="F329" s="24">
        <f>G333+P333</f>
        <v>1748410</v>
      </c>
      <c r="G329" s="27">
        <f>H333+K333+L333+M333</f>
        <v>1748410</v>
      </c>
      <c r="H329" s="28">
        <f>SUM(I329:J329)</f>
        <v>1289410</v>
      </c>
      <c r="I329" s="28">
        <f>I333+I379</f>
        <v>279910</v>
      </c>
      <c r="J329" s="28">
        <f>J333+J379</f>
        <v>1009500</v>
      </c>
      <c r="K329" s="28"/>
      <c r="L329" s="28">
        <f>L333+L379</f>
        <v>459000</v>
      </c>
      <c r="M329" s="50"/>
      <c r="N329" s="50"/>
      <c r="O329" s="51"/>
      <c r="P329" s="27"/>
      <c r="Q329" s="28"/>
      <c r="R329" s="28"/>
      <c r="S329" s="28"/>
      <c r="T329" s="28"/>
      <c r="U329" s="16"/>
      <c r="V329" s="163"/>
    </row>
    <row r="330" spans="1:22" s="101" customFormat="1" ht="16.5" customHeight="1" x14ac:dyDescent="0.2">
      <c r="A330" s="23"/>
      <c r="B330" s="23"/>
      <c r="C330" s="67"/>
      <c r="D330" s="176"/>
      <c r="E330" s="70" t="s">
        <v>49</v>
      </c>
      <c r="F330" s="24">
        <f>G330+P330</f>
        <v>1665910</v>
      </c>
      <c r="G330" s="27">
        <f>H330+K330+L330+M330</f>
        <v>1665910</v>
      </c>
      <c r="H330" s="28"/>
      <c r="I330" s="28"/>
      <c r="J330" s="28"/>
      <c r="K330" s="28">
        <f>K334+K380</f>
        <v>1665910</v>
      </c>
      <c r="L330" s="28"/>
      <c r="M330" s="50"/>
      <c r="N330" s="50"/>
      <c r="O330" s="51"/>
      <c r="P330" s="27"/>
      <c r="Q330" s="28"/>
      <c r="R330" s="28"/>
      <c r="S330" s="28"/>
      <c r="T330" s="28"/>
      <c r="U330" s="16"/>
      <c r="V330" s="163"/>
    </row>
    <row r="331" spans="1:22" s="101" customFormat="1" ht="16.5" customHeight="1" x14ac:dyDescent="0.2">
      <c r="A331" s="67"/>
      <c r="B331" s="67"/>
      <c r="C331" s="29"/>
      <c r="D331" s="177"/>
      <c r="E331" s="71" t="s">
        <v>50</v>
      </c>
      <c r="F331" s="30">
        <f t="shared" ref="F331:L331" si="34">F328-F329+F330</f>
        <v>10357547</v>
      </c>
      <c r="G331" s="31">
        <f t="shared" si="34"/>
        <v>9957547</v>
      </c>
      <c r="H331" s="30">
        <f t="shared" si="34"/>
        <v>7332637</v>
      </c>
      <c r="I331" s="79">
        <f t="shared" si="34"/>
        <v>3220782</v>
      </c>
      <c r="J331" s="79">
        <f t="shared" si="34"/>
        <v>4111855</v>
      </c>
      <c r="K331" s="79">
        <f t="shared" si="34"/>
        <v>1905910</v>
      </c>
      <c r="L331" s="79">
        <f t="shared" si="34"/>
        <v>719000</v>
      </c>
      <c r="M331" s="30"/>
      <c r="N331" s="30"/>
      <c r="O331" s="32"/>
      <c r="P331" s="31">
        <f t="shared" ref="P331:Q331" si="35">P328-P329+P330</f>
        <v>400000</v>
      </c>
      <c r="Q331" s="30">
        <f t="shared" si="35"/>
        <v>400000</v>
      </c>
      <c r="R331" s="30"/>
      <c r="S331" s="79"/>
      <c r="T331" s="79"/>
      <c r="U331" s="17"/>
      <c r="V331" s="163"/>
    </row>
    <row r="332" spans="1:22" s="101" customFormat="1" ht="16.5" customHeight="1" x14ac:dyDescent="0.2">
      <c r="A332" s="36"/>
      <c r="B332" s="45">
        <v>92601</v>
      </c>
      <c r="C332" s="46"/>
      <c r="D332" s="178" t="s">
        <v>125</v>
      </c>
      <c r="E332" s="72" t="s">
        <v>47</v>
      </c>
      <c r="F332" s="37">
        <f>G332+P332</f>
        <v>10190047</v>
      </c>
      <c r="G332" s="38">
        <f>H332+K332+L332+M332</f>
        <v>9790047</v>
      </c>
      <c r="H332" s="39">
        <f>SUM(I332:J332)</f>
        <v>8612047</v>
      </c>
      <c r="I332" s="35">
        <v>3500692</v>
      </c>
      <c r="J332" s="108">
        <v>5111355</v>
      </c>
      <c r="K332" s="108"/>
      <c r="L332" s="35">
        <v>1178000</v>
      </c>
      <c r="M332" s="52"/>
      <c r="N332" s="52"/>
      <c r="O332" s="53"/>
      <c r="P332" s="34">
        <f>Q332+S332+T332</f>
        <v>400000</v>
      </c>
      <c r="Q332" s="35">
        <v>400000</v>
      </c>
      <c r="R332" s="52"/>
      <c r="S332" s="52"/>
      <c r="T332" s="52"/>
      <c r="U332" s="13"/>
      <c r="V332" s="163"/>
    </row>
    <row r="333" spans="1:22" s="101" customFormat="1" ht="16.5" customHeight="1" x14ac:dyDescent="0.2">
      <c r="A333" s="36"/>
      <c r="B333" s="36"/>
      <c r="C333" s="44"/>
      <c r="D333" s="179"/>
      <c r="E333" s="72" t="s">
        <v>48</v>
      </c>
      <c r="F333" s="37">
        <f>G333+P333</f>
        <v>1748410</v>
      </c>
      <c r="G333" s="38">
        <f>H333+K333+L333+M333</f>
        <v>1748410</v>
      </c>
      <c r="H333" s="39">
        <f t="shared" ref="H333" si="36">SUM(I333:J333)</f>
        <v>1289410</v>
      </c>
      <c r="I333" s="39">
        <f>I337+I341+I345+I349+I353+I357+I361+I365</f>
        <v>279910</v>
      </c>
      <c r="J333" s="39">
        <f>J337+J341+J345+J349+J353+J357+J361+J365</f>
        <v>1009500</v>
      </c>
      <c r="K333" s="39"/>
      <c r="L333" s="39">
        <f>L337+L341+L345+L349+L353+L357+L361+L365</f>
        <v>459000</v>
      </c>
      <c r="M333" s="102"/>
      <c r="N333" s="102"/>
      <c r="O333" s="137"/>
      <c r="P333" s="38"/>
      <c r="Q333" s="39"/>
      <c r="R333" s="102"/>
      <c r="S333" s="102"/>
      <c r="T333" s="102"/>
      <c r="U333" s="16"/>
      <c r="V333" s="163"/>
    </row>
    <row r="334" spans="1:22" ht="16.5" customHeight="1" x14ac:dyDescent="0.2">
      <c r="A334" s="36"/>
      <c r="B334" s="36"/>
      <c r="C334" s="44"/>
      <c r="D334" s="179"/>
      <c r="E334" s="72" t="s">
        <v>49</v>
      </c>
      <c r="F334" s="37"/>
      <c r="G334" s="38"/>
      <c r="H334" s="39"/>
      <c r="I334" s="39"/>
      <c r="J334" s="39"/>
      <c r="K334" s="39"/>
      <c r="L334" s="39"/>
      <c r="M334" s="102"/>
      <c r="N334" s="102"/>
      <c r="O334" s="137"/>
      <c r="P334" s="38"/>
      <c r="Q334" s="39"/>
      <c r="R334" s="102"/>
      <c r="S334" s="102"/>
      <c r="T334" s="102"/>
      <c r="U334" s="16"/>
    </row>
    <row r="335" spans="1:22" ht="16.5" customHeight="1" x14ac:dyDescent="0.2">
      <c r="A335" s="68"/>
      <c r="B335" s="68"/>
      <c r="C335" s="40"/>
      <c r="D335" s="180"/>
      <c r="E335" s="73" t="s">
        <v>50</v>
      </c>
      <c r="F335" s="41">
        <f t="shared" ref="F335:H335" si="37">F332-F333+F334</f>
        <v>8441637</v>
      </c>
      <c r="G335" s="42">
        <f t="shared" si="37"/>
        <v>8041637</v>
      </c>
      <c r="H335" s="41">
        <f t="shared" si="37"/>
        <v>7322637</v>
      </c>
      <c r="I335" s="58">
        <f>I332-I333+I334</f>
        <v>3220782</v>
      </c>
      <c r="J335" s="58">
        <f>J332-J333+J334</f>
        <v>4101855</v>
      </c>
      <c r="K335" s="58"/>
      <c r="L335" s="58">
        <f>L332-L333+L334</f>
        <v>719000</v>
      </c>
      <c r="M335" s="41"/>
      <c r="N335" s="41"/>
      <c r="O335" s="43"/>
      <c r="P335" s="42">
        <f t="shared" ref="P335:Q335" si="38">P332-P333+P334</f>
        <v>400000</v>
      </c>
      <c r="Q335" s="41">
        <f t="shared" si="38"/>
        <v>400000</v>
      </c>
      <c r="R335" s="41"/>
      <c r="S335" s="58"/>
      <c r="T335" s="58"/>
      <c r="U335" s="17"/>
    </row>
    <row r="336" spans="1:22" ht="16.5" customHeight="1" x14ac:dyDescent="0.2">
      <c r="A336" s="44"/>
      <c r="B336" s="44"/>
      <c r="C336" s="44">
        <v>3250</v>
      </c>
      <c r="D336" s="181" t="s">
        <v>126</v>
      </c>
      <c r="E336" s="72" t="s">
        <v>47</v>
      </c>
      <c r="F336" s="37">
        <f>G336+P336</f>
        <v>1146000</v>
      </c>
      <c r="G336" s="38">
        <f>H336+K336+L336+M336</f>
        <v>1146000</v>
      </c>
      <c r="H336" s="39"/>
      <c r="I336" s="39"/>
      <c r="J336" s="39"/>
      <c r="K336" s="39"/>
      <c r="L336" s="39">
        <v>1146000</v>
      </c>
      <c r="M336" s="39"/>
      <c r="N336" s="39"/>
      <c r="O336" s="54"/>
      <c r="P336" s="55"/>
      <c r="Q336" s="39"/>
      <c r="R336" s="39"/>
      <c r="S336" s="39"/>
      <c r="T336" s="39"/>
      <c r="U336" s="17"/>
    </row>
    <row r="337" spans="1:22" ht="16.5" customHeight="1" x14ac:dyDescent="0.2">
      <c r="A337" s="36"/>
      <c r="B337" s="36"/>
      <c r="C337" s="44"/>
      <c r="D337" s="182"/>
      <c r="E337" s="72" t="s">
        <v>48</v>
      </c>
      <c r="F337" s="37">
        <f>G337+P337</f>
        <v>459000</v>
      </c>
      <c r="G337" s="38">
        <f>H337+K337+L337+M337</f>
        <v>459000</v>
      </c>
      <c r="H337" s="39"/>
      <c r="I337" s="39"/>
      <c r="J337" s="39"/>
      <c r="K337" s="39"/>
      <c r="L337" s="39">
        <v>459000</v>
      </c>
      <c r="M337" s="39"/>
      <c r="N337" s="39"/>
      <c r="O337" s="54"/>
      <c r="P337" s="38"/>
      <c r="Q337" s="39"/>
      <c r="R337" s="39"/>
      <c r="S337" s="39"/>
      <c r="T337" s="39"/>
      <c r="U337" s="13"/>
    </row>
    <row r="338" spans="1:22" s="100" customFormat="1" ht="16.5" customHeight="1" x14ac:dyDescent="0.2">
      <c r="A338" s="36"/>
      <c r="B338" s="36"/>
      <c r="C338" s="44"/>
      <c r="D338" s="182"/>
      <c r="E338" s="72" t="s">
        <v>49</v>
      </c>
      <c r="F338" s="37"/>
      <c r="G338" s="38"/>
      <c r="H338" s="39"/>
      <c r="I338" s="39"/>
      <c r="J338" s="39"/>
      <c r="K338" s="39"/>
      <c r="L338" s="39"/>
      <c r="M338" s="39"/>
      <c r="N338" s="39"/>
      <c r="O338" s="54"/>
      <c r="P338" s="38"/>
      <c r="Q338" s="39"/>
      <c r="R338" s="39"/>
      <c r="S338" s="39"/>
      <c r="T338" s="39"/>
      <c r="U338" s="13"/>
      <c r="V338" s="167"/>
    </row>
    <row r="339" spans="1:22" s="100" customFormat="1" ht="16.5" customHeight="1" x14ac:dyDescent="0.2">
      <c r="A339" s="68"/>
      <c r="B339" s="68"/>
      <c r="C339" s="40"/>
      <c r="D339" s="183"/>
      <c r="E339" s="73" t="s">
        <v>50</v>
      </c>
      <c r="F339" s="41">
        <f>F336-F337+F338</f>
        <v>687000</v>
      </c>
      <c r="G339" s="42">
        <f>G336-G337+G338</f>
        <v>687000</v>
      </c>
      <c r="H339" s="41"/>
      <c r="I339" s="41"/>
      <c r="J339" s="41"/>
      <c r="K339" s="41"/>
      <c r="L339" s="41">
        <f>L336-L337+L338</f>
        <v>687000</v>
      </c>
      <c r="M339" s="41"/>
      <c r="N339" s="41"/>
      <c r="O339" s="43"/>
      <c r="P339" s="42"/>
      <c r="Q339" s="41"/>
      <c r="R339" s="41"/>
      <c r="S339" s="58"/>
      <c r="T339" s="58"/>
      <c r="U339" s="17"/>
      <c r="V339" s="167"/>
    </row>
    <row r="340" spans="1:22" ht="16.5" customHeight="1" x14ac:dyDescent="0.2">
      <c r="A340" s="44"/>
      <c r="B340" s="44"/>
      <c r="C340" s="44">
        <v>4010</v>
      </c>
      <c r="D340" s="181" t="s">
        <v>27</v>
      </c>
      <c r="E340" s="72" t="s">
        <v>47</v>
      </c>
      <c r="F340" s="37">
        <f>G340+P340</f>
        <v>2428107</v>
      </c>
      <c r="G340" s="38">
        <f>H340+K340+L340+M340</f>
        <v>2428107</v>
      </c>
      <c r="H340" s="39">
        <f>SUM(I340:J340)</f>
        <v>2428107</v>
      </c>
      <c r="I340" s="39">
        <v>2428107</v>
      </c>
      <c r="J340" s="39"/>
      <c r="K340" s="39"/>
      <c r="L340" s="39"/>
      <c r="M340" s="39"/>
      <c r="N340" s="39"/>
      <c r="O340" s="54"/>
      <c r="P340" s="55"/>
      <c r="Q340" s="39"/>
      <c r="R340" s="39"/>
      <c r="S340" s="39"/>
      <c r="T340" s="39"/>
      <c r="U340" s="17"/>
    </row>
    <row r="341" spans="1:22" ht="16.5" customHeight="1" x14ac:dyDescent="0.2">
      <c r="A341" s="36"/>
      <c r="B341" s="36"/>
      <c r="C341" s="44"/>
      <c r="D341" s="182"/>
      <c r="E341" s="72" t="s">
        <v>48</v>
      </c>
      <c r="F341" s="37">
        <f>G341+P341</f>
        <v>114580</v>
      </c>
      <c r="G341" s="38">
        <f>H341+K341+L341+M341</f>
        <v>114580</v>
      </c>
      <c r="H341" s="39">
        <f t="shared" ref="H341" si="39">SUM(I341:J341)</f>
        <v>114580</v>
      </c>
      <c r="I341" s="39">
        <v>114580</v>
      </c>
      <c r="J341" s="39"/>
      <c r="K341" s="39"/>
      <c r="L341" s="39"/>
      <c r="M341" s="39"/>
      <c r="N341" s="39"/>
      <c r="O341" s="54"/>
      <c r="P341" s="38"/>
      <c r="Q341" s="39"/>
      <c r="R341" s="39"/>
      <c r="S341" s="39"/>
      <c r="T341" s="39"/>
      <c r="U341" s="13"/>
    </row>
    <row r="342" spans="1:22" s="100" customFormat="1" ht="16.5" customHeight="1" x14ac:dyDescent="0.2">
      <c r="A342" s="36"/>
      <c r="B342" s="36"/>
      <c r="C342" s="44"/>
      <c r="D342" s="182"/>
      <c r="E342" s="72" t="s">
        <v>49</v>
      </c>
      <c r="F342" s="37"/>
      <c r="G342" s="38"/>
      <c r="H342" s="39"/>
      <c r="I342" s="39"/>
      <c r="J342" s="39"/>
      <c r="K342" s="39"/>
      <c r="L342" s="39"/>
      <c r="M342" s="39"/>
      <c r="N342" s="39"/>
      <c r="O342" s="54"/>
      <c r="P342" s="38"/>
      <c r="Q342" s="39"/>
      <c r="R342" s="39"/>
      <c r="S342" s="39"/>
      <c r="T342" s="39"/>
      <c r="U342" s="13"/>
      <c r="V342" s="167"/>
    </row>
    <row r="343" spans="1:22" s="100" customFormat="1" ht="16.5" customHeight="1" x14ac:dyDescent="0.2">
      <c r="A343" s="68"/>
      <c r="B343" s="68"/>
      <c r="C343" s="40"/>
      <c r="D343" s="183"/>
      <c r="E343" s="73" t="s">
        <v>50</v>
      </c>
      <c r="F343" s="41">
        <f>F340-F341+F342</f>
        <v>2313527</v>
      </c>
      <c r="G343" s="42">
        <f>G340-G341+G342</f>
        <v>2313527</v>
      </c>
      <c r="H343" s="41">
        <f t="shared" ref="H343" si="40">H340-H341+H342</f>
        <v>2313527</v>
      </c>
      <c r="I343" s="41">
        <f>I340-I341+I342</f>
        <v>2313527</v>
      </c>
      <c r="J343" s="41"/>
      <c r="K343" s="41"/>
      <c r="L343" s="41"/>
      <c r="M343" s="41"/>
      <c r="N343" s="41"/>
      <c r="O343" s="43"/>
      <c r="P343" s="42"/>
      <c r="Q343" s="41"/>
      <c r="R343" s="41"/>
      <c r="S343" s="58"/>
      <c r="T343" s="58"/>
      <c r="U343" s="17"/>
      <c r="V343" s="167"/>
    </row>
    <row r="344" spans="1:22" ht="16.5" customHeight="1" x14ac:dyDescent="0.2">
      <c r="A344" s="44"/>
      <c r="B344" s="44"/>
      <c r="C344" s="44">
        <v>4110</v>
      </c>
      <c r="D344" s="181" t="s">
        <v>23</v>
      </c>
      <c r="E344" s="72" t="s">
        <v>47</v>
      </c>
      <c r="F344" s="37">
        <f>G344+P344</f>
        <v>502836</v>
      </c>
      <c r="G344" s="38">
        <f>H344+K344+L344+M344</f>
        <v>502836</v>
      </c>
      <c r="H344" s="39">
        <f>SUM(I344:J344)</f>
        <v>502836</v>
      </c>
      <c r="I344" s="39">
        <v>502836</v>
      </c>
      <c r="J344" s="39"/>
      <c r="K344" s="39"/>
      <c r="L344" s="39"/>
      <c r="M344" s="39"/>
      <c r="N344" s="39"/>
      <c r="O344" s="54"/>
      <c r="P344" s="55"/>
      <c r="Q344" s="39"/>
      <c r="R344" s="39"/>
      <c r="S344" s="39"/>
      <c r="T344" s="39"/>
      <c r="U344" s="17"/>
    </row>
    <row r="345" spans="1:22" ht="16.5" customHeight="1" x14ac:dyDescent="0.2">
      <c r="A345" s="36"/>
      <c r="B345" s="36"/>
      <c r="C345" s="44"/>
      <c r="D345" s="182"/>
      <c r="E345" s="72" t="s">
        <v>48</v>
      </c>
      <c r="F345" s="37">
        <f>G345+P345</f>
        <v>57000</v>
      </c>
      <c r="G345" s="38">
        <f>H345+K345+L345+M345</f>
        <v>57000</v>
      </c>
      <c r="H345" s="39">
        <f t="shared" ref="H345" si="41">SUM(I345:J345)</f>
        <v>57000</v>
      </c>
      <c r="I345" s="39">
        <v>57000</v>
      </c>
      <c r="J345" s="39"/>
      <c r="K345" s="39"/>
      <c r="L345" s="39"/>
      <c r="M345" s="39"/>
      <c r="N345" s="39"/>
      <c r="O345" s="54"/>
      <c r="P345" s="38"/>
      <c r="Q345" s="39"/>
      <c r="R345" s="39"/>
      <c r="S345" s="39"/>
      <c r="T345" s="39"/>
      <c r="U345" s="13"/>
    </row>
    <row r="346" spans="1:22" s="100" customFormat="1" ht="16.5" customHeight="1" x14ac:dyDescent="0.2">
      <c r="A346" s="36"/>
      <c r="B346" s="36"/>
      <c r="C346" s="44"/>
      <c r="D346" s="182"/>
      <c r="E346" s="72" t="s">
        <v>49</v>
      </c>
      <c r="F346" s="37"/>
      <c r="G346" s="38"/>
      <c r="H346" s="39"/>
      <c r="I346" s="39"/>
      <c r="J346" s="39"/>
      <c r="K346" s="39"/>
      <c r="L346" s="39"/>
      <c r="M346" s="39"/>
      <c r="N346" s="39"/>
      <c r="O346" s="54"/>
      <c r="P346" s="38"/>
      <c r="Q346" s="39"/>
      <c r="R346" s="39"/>
      <c r="S346" s="39"/>
      <c r="T346" s="39"/>
      <c r="U346" s="13"/>
      <c r="V346" s="167"/>
    </row>
    <row r="347" spans="1:22" s="100" customFormat="1" ht="16.5" customHeight="1" x14ac:dyDescent="0.2">
      <c r="A347" s="68"/>
      <c r="B347" s="68"/>
      <c r="C347" s="40"/>
      <c r="D347" s="183"/>
      <c r="E347" s="73" t="s">
        <v>50</v>
      </c>
      <c r="F347" s="41">
        <f>F344-F345+F346</f>
        <v>445836</v>
      </c>
      <c r="G347" s="42">
        <f>G344-G345+G346</f>
        <v>445836</v>
      </c>
      <c r="H347" s="41">
        <f t="shared" ref="H347" si="42">H344-H345+H346</f>
        <v>445836</v>
      </c>
      <c r="I347" s="41">
        <f>I344-I345+I346</f>
        <v>445836</v>
      </c>
      <c r="J347" s="41"/>
      <c r="K347" s="41"/>
      <c r="L347" s="41"/>
      <c r="M347" s="41"/>
      <c r="N347" s="41"/>
      <c r="O347" s="43"/>
      <c r="P347" s="42"/>
      <c r="Q347" s="41"/>
      <c r="R347" s="41"/>
      <c r="S347" s="58"/>
      <c r="T347" s="58"/>
      <c r="U347" s="17"/>
      <c r="V347" s="167"/>
    </row>
    <row r="348" spans="1:22" ht="16.5" customHeight="1" x14ac:dyDescent="0.2">
      <c r="A348" s="44"/>
      <c r="B348" s="44"/>
      <c r="C348" s="44">
        <v>4120</v>
      </c>
      <c r="D348" s="181" t="s">
        <v>127</v>
      </c>
      <c r="E348" s="72" t="s">
        <v>47</v>
      </c>
      <c r="F348" s="37">
        <f>G348+P348</f>
        <v>74248</v>
      </c>
      <c r="G348" s="38">
        <f>H348+K348+L348+M348</f>
        <v>74248</v>
      </c>
      <c r="H348" s="39">
        <f>SUM(I348:J348)</f>
        <v>74248</v>
      </c>
      <c r="I348" s="39">
        <v>74248</v>
      </c>
      <c r="J348" s="39"/>
      <c r="K348" s="39"/>
      <c r="L348" s="39"/>
      <c r="M348" s="39"/>
      <c r="N348" s="39"/>
      <c r="O348" s="54"/>
      <c r="P348" s="55"/>
      <c r="Q348" s="39"/>
      <c r="R348" s="39"/>
      <c r="S348" s="39"/>
      <c r="T348" s="39"/>
      <c r="U348" s="17"/>
    </row>
    <row r="349" spans="1:22" ht="16.5" customHeight="1" x14ac:dyDescent="0.2">
      <c r="A349" s="36"/>
      <c r="B349" s="36"/>
      <c r="C349" s="44"/>
      <c r="D349" s="182"/>
      <c r="E349" s="72" t="s">
        <v>48</v>
      </c>
      <c r="F349" s="37">
        <f>G349+P349</f>
        <v>7950</v>
      </c>
      <c r="G349" s="38">
        <f>H349+K349+L349+M349</f>
        <v>7950</v>
      </c>
      <c r="H349" s="39">
        <f t="shared" ref="H349" si="43">SUM(I349:J349)</f>
        <v>7950</v>
      </c>
      <c r="I349" s="39">
        <v>7950</v>
      </c>
      <c r="J349" s="39"/>
      <c r="K349" s="39"/>
      <c r="L349" s="39"/>
      <c r="M349" s="39"/>
      <c r="N349" s="39"/>
      <c r="O349" s="54"/>
      <c r="P349" s="38"/>
      <c r="Q349" s="39"/>
      <c r="R349" s="39"/>
      <c r="S349" s="39"/>
      <c r="T349" s="39"/>
      <c r="U349" s="13"/>
    </row>
    <row r="350" spans="1:22" s="100" customFormat="1" ht="16.5" customHeight="1" x14ac:dyDescent="0.2">
      <c r="A350" s="36"/>
      <c r="B350" s="36"/>
      <c r="C350" s="44"/>
      <c r="D350" s="182"/>
      <c r="E350" s="72" t="s">
        <v>49</v>
      </c>
      <c r="F350" s="37"/>
      <c r="G350" s="38"/>
      <c r="H350" s="39"/>
      <c r="I350" s="39"/>
      <c r="J350" s="39"/>
      <c r="K350" s="39"/>
      <c r="L350" s="39"/>
      <c r="M350" s="39"/>
      <c r="N350" s="39"/>
      <c r="O350" s="54"/>
      <c r="P350" s="38"/>
      <c r="Q350" s="39"/>
      <c r="R350" s="39"/>
      <c r="S350" s="39"/>
      <c r="T350" s="39"/>
      <c r="U350" s="13"/>
      <c r="V350" s="167"/>
    </row>
    <row r="351" spans="1:22" s="100" customFormat="1" ht="16.5" customHeight="1" x14ac:dyDescent="0.2">
      <c r="A351" s="68"/>
      <c r="B351" s="68"/>
      <c r="C351" s="40"/>
      <c r="D351" s="183"/>
      <c r="E351" s="73" t="s">
        <v>50</v>
      </c>
      <c r="F351" s="41">
        <f>F348-F349+F350</f>
        <v>66298</v>
      </c>
      <c r="G351" s="42">
        <f>G348-G349+G350</f>
        <v>66298</v>
      </c>
      <c r="H351" s="41">
        <f t="shared" ref="H351" si="44">H348-H349+H350</f>
        <v>66298</v>
      </c>
      <c r="I351" s="41">
        <f>I348-I349+I350</f>
        <v>66298</v>
      </c>
      <c r="J351" s="41"/>
      <c r="K351" s="41"/>
      <c r="L351" s="41"/>
      <c r="M351" s="41"/>
      <c r="N351" s="41"/>
      <c r="O351" s="43"/>
      <c r="P351" s="42"/>
      <c r="Q351" s="41"/>
      <c r="R351" s="41"/>
      <c r="S351" s="58"/>
      <c r="T351" s="58"/>
      <c r="U351" s="17"/>
      <c r="V351" s="167"/>
    </row>
    <row r="352" spans="1:22" ht="16.5" customHeight="1" x14ac:dyDescent="0.2">
      <c r="A352" s="44"/>
      <c r="B352" s="44"/>
      <c r="C352" s="44">
        <v>4170</v>
      </c>
      <c r="D352" s="181" t="s">
        <v>128</v>
      </c>
      <c r="E352" s="72" t="s">
        <v>47</v>
      </c>
      <c r="F352" s="37">
        <f>G352+P352</f>
        <v>194000</v>
      </c>
      <c r="G352" s="38">
        <f>H352+K352+L352+M352</f>
        <v>194000</v>
      </c>
      <c r="H352" s="39">
        <f>SUM(I352:J352)</f>
        <v>194000</v>
      </c>
      <c r="I352" s="39">
        <v>194000</v>
      </c>
      <c r="J352" s="39"/>
      <c r="K352" s="39"/>
      <c r="L352" s="39"/>
      <c r="M352" s="39"/>
      <c r="N352" s="39"/>
      <c r="O352" s="54"/>
      <c r="P352" s="55"/>
      <c r="Q352" s="39"/>
      <c r="R352" s="39"/>
      <c r="S352" s="39"/>
      <c r="T352" s="39"/>
      <c r="U352" s="17"/>
    </row>
    <row r="353" spans="1:22" ht="16.5" customHeight="1" x14ac:dyDescent="0.2">
      <c r="A353" s="36"/>
      <c r="B353" s="36"/>
      <c r="C353" s="44"/>
      <c r="D353" s="182"/>
      <c r="E353" s="72" t="s">
        <v>48</v>
      </c>
      <c r="F353" s="37">
        <f>G353+P353</f>
        <v>100380</v>
      </c>
      <c r="G353" s="38">
        <f>H353+K353+L353+M353</f>
        <v>100380</v>
      </c>
      <c r="H353" s="39">
        <f t="shared" ref="H353" si="45">SUM(I353:J353)</f>
        <v>100380</v>
      </c>
      <c r="I353" s="39">
        <v>100380</v>
      </c>
      <c r="J353" s="39"/>
      <c r="K353" s="39"/>
      <c r="L353" s="39"/>
      <c r="M353" s="39"/>
      <c r="N353" s="39"/>
      <c r="O353" s="54"/>
      <c r="P353" s="38"/>
      <c r="Q353" s="39"/>
      <c r="R353" s="39"/>
      <c r="S353" s="39"/>
      <c r="T353" s="39"/>
      <c r="U353" s="13"/>
    </row>
    <row r="354" spans="1:22" s="100" customFormat="1" ht="16.5" customHeight="1" x14ac:dyDescent="0.2">
      <c r="A354" s="36"/>
      <c r="B354" s="36"/>
      <c r="C354" s="44"/>
      <c r="D354" s="182"/>
      <c r="E354" s="72" t="s">
        <v>49</v>
      </c>
      <c r="F354" s="37"/>
      <c r="G354" s="38"/>
      <c r="H354" s="39"/>
      <c r="I354" s="39"/>
      <c r="J354" s="39"/>
      <c r="K354" s="39"/>
      <c r="L354" s="39"/>
      <c r="M354" s="39"/>
      <c r="N354" s="39"/>
      <c r="O354" s="54"/>
      <c r="P354" s="38"/>
      <c r="Q354" s="39"/>
      <c r="R354" s="39"/>
      <c r="S354" s="39"/>
      <c r="T354" s="39"/>
      <c r="U354" s="13"/>
      <c r="V354" s="167"/>
    </row>
    <row r="355" spans="1:22" s="100" customFormat="1" ht="16.5" customHeight="1" x14ac:dyDescent="0.2">
      <c r="A355" s="68"/>
      <c r="B355" s="68"/>
      <c r="C355" s="40"/>
      <c r="D355" s="183"/>
      <c r="E355" s="73" t="s">
        <v>50</v>
      </c>
      <c r="F355" s="41">
        <f>F352-F353+F354</f>
        <v>93620</v>
      </c>
      <c r="G355" s="42">
        <f>G352-G353+G354</f>
        <v>93620</v>
      </c>
      <c r="H355" s="41">
        <f t="shared" ref="H355" si="46">H352-H353+H354</f>
        <v>93620</v>
      </c>
      <c r="I355" s="41">
        <f>I352-I353+I354</f>
        <v>93620</v>
      </c>
      <c r="J355" s="41"/>
      <c r="K355" s="41"/>
      <c r="L355" s="41"/>
      <c r="M355" s="41"/>
      <c r="N355" s="41"/>
      <c r="O355" s="43"/>
      <c r="P355" s="42"/>
      <c r="Q355" s="41"/>
      <c r="R355" s="41"/>
      <c r="S355" s="58"/>
      <c r="T355" s="58"/>
      <c r="U355" s="17"/>
      <c r="V355" s="167"/>
    </row>
    <row r="356" spans="1:22" ht="17.25" customHeight="1" x14ac:dyDescent="0.2">
      <c r="A356" s="44"/>
      <c r="B356" s="44"/>
      <c r="C356" s="44">
        <v>4210</v>
      </c>
      <c r="D356" s="181" t="s">
        <v>24</v>
      </c>
      <c r="E356" s="72" t="s">
        <v>47</v>
      </c>
      <c r="F356" s="37">
        <f>G356+P356</f>
        <v>445000</v>
      </c>
      <c r="G356" s="38">
        <f>H356+K356+L356+M356</f>
        <v>445000</v>
      </c>
      <c r="H356" s="39">
        <f>SUM(I356:J356)</f>
        <v>445000</v>
      </c>
      <c r="I356" s="39"/>
      <c r="J356" s="39">
        <v>445000</v>
      </c>
      <c r="K356" s="39"/>
      <c r="L356" s="39"/>
      <c r="M356" s="39"/>
      <c r="N356" s="39"/>
      <c r="O356" s="54"/>
      <c r="P356" s="55"/>
      <c r="Q356" s="39"/>
      <c r="R356" s="39"/>
      <c r="S356" s="39"/>
      <c r="T356" s="39"/>
      <c r="U356" s="17"/>
    </row>
    <row r="357" spans="1:22" ht="17.25" customHeight="1" x14ac:dyDescent="0.2">
      <c r="A357" s="36"/>
      <c r="B357" s="36"/>
      <c r="C357" s="44"/>
      <c r="D357" s="182"/>
      <c r="E357" s="72" t="s">
        <v>48</v>
      </c>
      <c r="F357" s="37">
        <f>G357+P357</f>
        <v>30000</v>
      </c>
      <c r="G357" s="38">
        <f>H357+K357+L357+M357</f>
        <v>30000</v>
      </c>
      <c r="H357" s="39">
        <f t="shared" ref="H357" si="47">SUM(I357:J357)</f>
        <v>30000</v>
      </c>
      <c r="I357" s="39"/>
      <c r="J357" s="39">
        <v>30000</v>
      </c>
      <c r="K357" s="39"/>
      <c r="L357" s="39"/>
      <c r="M357" s="39"/>
      <c r="N357" s="39"/>
      <c r="O357" s="54"/>
      <c r="P357" s="38"/>
      <c r="Q357" s="39"/>
      <c r="R357" s="39"/>
      <c r="S357" s="39"/>
      <c r="T357" s="39"/>
      <c r="U357" s="13"/>
    </row>
    <row r="358" spans="1:22" s="100" customFormat="1" ht="17.25" customHeight="1" x14ac:dyDescent="0.2">
      <c r="A358" s="36"/>
      <c r="B358" s="36"/>
      <c r="C358" s="44"/>
      <c r="D358" s="182"/>
      <c r="E358" s="72" t="s">
        <v>49</v>
      </c>
      <c r="F358" s="37"/>
      <c r="G358" s="38"/>
      <c r="H358" s="39"/>
      <c r="I358" s="39"/>
      <c r="J358" s="39"/>
      <c r="K358" s="39"/>
      <c r="L358" s="39"/>
      <c r="M358" s="39"/>
      <c r="N358" s="39"/>
      <c r="O358" s="54"/>
      <c r="P358" s="38"/>
      <c r="Q358" s="39"/>
      <c r="R358" s="39"/>
      <c r="S358" s="39"/>
      <c r="T358" s="39"/>
      <c r="U358" s="13"/>
      <c r="V358" s="167"/>
    </row>
    <row r="359" spans="1:22" s="100" customFormat="1" ht="17.25" customHeight="1" x14ac:dyDescent="0.2">
      <c r="A359" s="68"/>
      <c r="B359" s="68"/>
      <c r="C359" s="40"/>
      <c r="D359" s="183"/>
      <c r="E359" s="73" t="s">
        <v>50</v>
      </c>
      <c r="F359" s="41">
        <f>F356-F357+F358</f>
        <v>415000</v>
      </c>
      <c r="G359" s="42">
        <f>G356-G357+G358</f>
        <v>415000</v>
      </c>
      <c r="H359" s="41">
        <f t="shared" ref="H359" si="48">H356-H357+H358</f>
        <v>415000</v>
      </c>
      <c r="I359" s="41"/>
      <c r="J359" s="41">
        <f>J356-J357+J358</f>
        <v>415000</v>
      </c>
      <c r="K359" s="41"/>
      <c r="L359" s="41"/>
      <c r="M359" s="41"/>
      <c r="N359" s="41"/>
      <c r="O359" s="43"/>
      <c r="P359" s="42"/>
      <c r="Q359" s="41"/>
      <c r="R359" s="41"/>
      <c r="S359" s="58"/>
      <c r="T359" s="58"/>
      <c r="U359" s="17"/>
      <c r="V359" s="167"/>
    </row>
    <row r="360" spans="1:22" ht="17.25" customHeight="1" x14ac:dyDescent="0.2">
      <c r="A360" s="44"/>
      <c r="B360" s="44"/>
      <c r="C360" s="44">
        <v>4300</v>
      </c>
      <c r="D360" s="181" t="s">
        <v>26</v>
      </c>
      <c r="E360" s="72" t="s">
        <v>47</v>
      </c>
      <c r="F360" s="37">
        <f>G360+P360</f>
        <v>2375000</v>
      </c>
      <c r="G360" s="38">
        <f>H360+K360+L360+M360</f>
        <v>2375000</v>
      </c>
      <c r="H360" s="39">
        <f>SUM(I360:J360)</f>
        <v>2375000</v>
      </c>
      <c r="I360" s="39"/>
      <c r="J360" s="39">
        <v>2375000</v>
      </c>
      <c r="K360" s="39"/>
      <c r="L360" s="39"/>
      <c r="M360" s="39"/>
      <c r="N360" s="39"/>
      <c r="O360" s="54"/>
      <c r="P360" s="55"/>
      <c r="Q360" s="39"/>
      <c r="R360" s="39"/>
      <c r="S360" s="39"/>
      <c r="T360" s="39"/>
      <c r="U360" s="17"/>
    </row>
    <row r="361" spans="1:22" ht="17.25" customHeight="1" x14ac:dyDescent="0.2">
      <c r="A361" s="36"/>
      <c r="B361" s="36"/>
      <c r="C361" s="44"/>
      <c r="D361" s="182"/>
      <c r="E361" s="72" t="s">
        <v>48</v>
      </c>
      <c r="F361" s="37">
        <f>G361+P361</f>
        <v>911500</v>
      </c>
      <c r="G361" s="38">
        <f>H361+K361+L361+M361</f>
        <v>911500</v>
      </c>
      <c r="H361" s="39">
        <f t="shared" ref="H361" si="49">SUM(I361:J361)</f>
        <v>911500</v>
      </c>
      <c r="I361" s="39"/>
      <c r="J361" s="39">
        <v>911500</v>
      </c>
      <c r="K361" s="39"/>
      <c r="L361" s="39"/>
      <c r="M361" s="39"/>
      <c r="N361" s="39"/>
      <c r="O361" s="54"/>
      <c r="P361" s="38"/>
      <c r="Q361" s="39"/>
      <c r="R361" s="39"/>
      <c r="S361" s="39"/>
      <c r="T361" s="39"/>
      <c r="U361" s="13"/>
    </row>
    <row r="362" spans="1:22" s="100" customFormat="1" ht="17.25" customHeight="1" x14ac:dyDescent="0.2">
      <c r="A362" s="36"/>
      <c r="B362" s="36"/>
      <c r="C362" s="44"/>
      <c r="D362" s="182"/>
      <c r="E362" s="72" t="s">
        <v>49</v>
      </c>
      <c r="F362" s="37"/>
      <c r="G362" s="38"/>
      <c r="H362" s="39"/>
      <c r="I362" s="39"/>
      <c r="J362" s="39"/>
      <c r="K362" s="39"/>
      <c r="L362" s="39"/>
      <c r="M362" s="39"/>
      <c r="N362" s="39"/>
      <c r="O362" s="54"/>
      <c r="P362" s="38"/>
      <c r="Q362" s="39"/>
      <c r="R362" s="39"/>
      <c r="S362" s="39"/>
      <c r="T362" s="39"/>
      <c r="U362" s="13"/>
      <c r="V362" s="167"/>
    </row>
    <row r="363" spans="1:22" s="100" customFormat="1" ht="17.25" customHeight="1" x14ac:dyDescent="0.2">
      <c r="A363" s="68"/>
      <c r="B363" s="68"/>
      <c r="C363" s="40"/>
      <c r="D363" s="183"/>
      <c r="E363" s="73" t="s">
        <v>50</v>
      </c>
      <c r="F363" s="41">
        <f>F360-F361+F362</f>
        <v>1463500</v>
      </c>
      <c r="G363" s="42">
        <f>G360-G361+G362</f>
        <v>1463500</v>
      </c>
      <c r="H363" s="41">
        <f t="shared" ref="H363" si="50">H360-H361+H362</f>
        <v>1463500</v>
      </c>
      <c r="I363" s="41"/>
      <c r="J363" s="41">
        <f>J360-J361+J362</f>
        <v>1463500</v>
      </c>
      <c r="K363" s="41"/>
      <c r="L363" s="41"/>
      <c r="M363" s="41"/>
      <c r="N363" s="41"/>
      <c r="O363" s="43"/>
      <c r="P363" s="42"/>
      <c r="Q363" s="41"/>
      <c r="R363" s="41"/>
      <c r="S363" s="58"/>
      <c r="T363" s="58"/>
      <c r="U363" s="17"/>
      <c r="V363" s="167"/>
    </row>
    <row r="364" spans="1:22" ht="17.25" customHeight="1" x14ac:dyDescent="0.2">
      <c r="A364" s="44"/>
      <c r="B364" s="44"/>
      <c r="C364" s="44">
        <v>4430</v>
      </c>
      <c r="D364" s="181" t="s">
        <v>129</v>
      </c>
      <c r="E364" s="72" t="s">
        <v>47</v>
      </c>
      <c r="F364" s="37">
        <f>G364+P364</f>
        <v>150000</v>
      </c>
      <c r="G364" s="38">
        <f>H364+K364+L364+M364</f>
        <v>150000</v>
      </c>
      <c r="H364" s="39">
        <f>SUM(I364:J364)</f>
        <v>150000</v>
      </c>
      <c r="I364" s="39"/>
      <c r="J364" s="39">
        <v>150000</v>
      </c>
      <c r="K364" s="39"/>
      <c r="L364" s="39"/>
      <c r="M364" s="39"/>
      <c r="N364" s="39"/>
      <c r="O364" s="54"/>
      <c r="P364" s="55"/>
      <c r="Q364" s="39"/>
      <c r="R364" s="39"/>
      <c r="S364" s="39"/>
      <c r="T364" s="39"/>
      <c r="U364" s="17"/>
    </row>
    <row r="365" spans="1:22" ht="17.25" customHeight="1" x14ac:dyDescent="0.2">
      <c r="A365" s="36"/>
      <c r="B365" s="36"/>
      <c r="C365" s="44"/>
      <c r="D365" s="182"/>
      <c r="E365" s="72" t="s">
        <v>48</v>
      </c>
      <c r="F365" s="37">
        <f>G365+P365</f>
        <v>68000</v>
      </c>
      <c r="G365" s="38">
        <f>H365+K365+L365+M365</f>
        <v>68000</v>
      </c>
      <c r="H365" s="39">
        <f t="shared" ref="H365" si="51">SUM(I365:J365)</f>
        <v>68000</v>
      </c>
      <c r="I365" s="39"/>
      <c r="J365" s="39">
        <v>68000</v>
      </c>
      <c r="K365" s="39"/>
      <c r="L365" s="39"/>
      <c r="M365" s="39"/>
      <c r="N365" s="39"/>
      <c r="O365" s="54"/>
      <c r="P365" s="38"/>
      <c r="Q365" s="39"/>
      <c r="R365" s="39"/>
      <c r="S365" s="39"/>
      <c r="T365" s="39"/>
      <c r="U365" s="13"/>
    </row>
    <row r="366" spans="1:22" s="100" customFormat="1" ht="17.25" customHeight="1" x14ac:dyDescent="0.2">
      <c r="A366" s="36"/>
      <c r="B366" s="36"/>
      <c r="C366" s="44"/>
      <c r="D366" s="182"/>
      <c r="E366" s="72" t="s">
        <v>49</v>
      </c>
      <c r="F366" s="37"/>
      <c r="G366" s="38"/>
      <c r="H366" s="39"/>
      <c r="I366" s="39"/>
      <c r="J366" s="39"/>
      <c r="K366" s="39"/>
      <c r="L366" s="39"/>
      <c r="M366" s="39"/>
      <c r="N366" s="39"/>
      <c r="O366" s="54"/>
      <c r="P366" s="38"/>
      <c r="Q366" s="39"/>
      <c r="R366" s="39"/>
      <c r="S366" s="39"/>
      <c r="T366" s="39"/>
      <c r="U366" s="13"/>
      <c r="V366" s="167"/>
    </row>
    <row r="367" spans="1:22" s="100" customFormat="1" ht="17.25" customHeight="1" x14ac:dyDescent="0.2">
      <c r="A367" s="68"/>
      <c r="B367" s="68"/>
      <c r="C367" s="40"/>
      <c r="D367" s="183"/>
      <c r="E367" s="73" t="s">
        <v>50</v>
      </c>
      <c r="F367" s="41">
        <f>F364-F365+F366</f>
        <v>82000</v>
      </c>
      <c r="G367" s="42">
        <f>G364-G365+G366</f>
        <v>82000</v>
      </c>
      <c r="H367" s="41">
        <f t="shared" ref="H367" si="52">H364-H365+H366</f>
        <v>82000</v>
      </c>
      <c r="I367" s="41"/>
      <c r="J367" s="41">
        <f>J364-J365+J366</f>
        <v>82000</v>
      </c>
      <c r="K367" s="41"/>
      <c r="L367" s="41"/>
      <c r="M367" s="41"/>
      <c r="N367" s="41"/>
      <c r="O367" s="43"/>
      <c r="P367" s="42"/>
      <c r="Q367" s="41"/>
      <c r="R367" s="41"/>
      <c r="S367" s="58"/>
      <c r="T367" s="58"/>
      <c r="U367" s="17"/>
      <c r="V367" s="167"/>
    </row>
    <row r="368" spans="1:22" ht="17.25" customHeight="1" x14ac:dyDescent="0.2">
      <c r="A368" s="85"/>
      <c r="B368" s="85"/>
      <c r="C368" s="184" t="s">
        <v>51</v>
      </c>
      <c r="D368" s="185"/>
      <c r="E368" s="185"/>
      <c r="F368" s="185"/>
      <c r="G368" s="185"/>
      <c r="H368" s="185"/>
      <c r="I368" s="185"/>
      <c r="J368" s="185"/>
      <c r="K368" s="185"/>
      <c r="L368" s="185"/>
      <c r="M368" s="185"/>
      <c r="N368" s="185"/>
      <c r="O368" s="185"/>
      <c r="P368" s="185"/>
      <c r="Q368" s="185"/>
      <c r="R368" s="185"/>
      <c r="S368" s="185"/>
      <c r="T368" s="186"/>
      <c r="U368" s="163"/>
    </row>
    <row r="369" spans="1:21" ht="17.25" customHeight="1" x14ac:dyDescent="0.2">
      <c r="A369" s="85"/>
      <c r="B369" s="36"/>
      <c r="C369" s="169" t="s">
        <v>133</v>
      </c>
      <c r="D369" s="170"/>
      <c r="E369" s="170"/>
      <c r="F369" s="170"/>
      <c r="G369" s="170"/>
      <c r="H369" s="170"/>
      <c r="I369" s="170"/>
      <c r="J369" s="170"/>
      <c r="K369" s="170"/>
      <c r="L369" s="170"/>
      <c r="M369" s="170"/>
      <c r="N369" s="170"/>
      <c r="O369" s="170"/>
      <c r="P369" s="170"/>
      <c r="Q369" s="170"/>
      <c r="R369" s="170"/>
      <c r="S369" s="170"/>
      <c r="T369" s="171"/>
      <c r="U369" s="163"/>
    </row>
    <row r="370" spans="1:21" ht="17.25" customHeight="1" x14ac:dyDescent="0.2">
      <c r="A370" s="85"/>
      <c r="B370" s="36"/>
      <c r="C370" s="169" t="s">
        <v>144</v>
      </c>
      <c r="D370" s="170"/>
      <c r="E370" s="170"/>
      <c r="F370" s="170"/>
      <c r="G370" s="170"/>
      <c r="H370" s="170"/>
      <c r="I370" s="170"/>
      <c r="J370" s="170"/>
      <c r="K370" s="170"/>
      <c r="L370" s="170"/>
      <c r="M370" s="170"/>
      <c r="N370" s="170"/>
      <c r="O370" s="170"/>
      <c r="P370" s="170"/>
      <c r="Q370" s="170"/>
      <c r="R370" s="170"/>
      <c r="S370" s="170"/>
      <c r="T370" s="171"/>
      <c r="U370" s="163"/>
    </row>
    <row r="371" spans="1:21" ht="17.25" customHeight="1" x14ac:dyDescent="0.2">
      <c r="A371" s="85"/>
      <c r="B371" s="36"/>
      <c r="C371" s="169" t="s">
        <v>134</v>
      </c>
      <c r="D371" s="170"/>
      <c r="E371" s="170"/>
      <c r="F371" s="170"/>
      <c r="G371" s="170"/>
      <c r="H371" s="170"/>
      <c r="I371" s="170"/>
      <c r="J371" s="170"/>
      <c r="K371" s="170"/>
      <c r="L371" s="170"/>
      <c r="M371" s="170"/>
      <c r="N371" s="170"/>
      <c r="O371" s="170"/>
      <c r="P371" s="170"/>
      <c r="Q371" s="170"/>
      <c r="R371" s="170"/>
      <c r="S371" s="170"/>
      <c r="T371" s="171"/>
      <c r="U371" s="163"/>
    </row>
    <row r="372" spans="1:21" ht="17.25" customHeight="1" x14ac:dyDescent="0.2">
      <c r="A372" s="85"/>
      <c r="B372" s="36"/>
      <c r="C372" s="169" t="s">
        <v>135</v>
      </c>
      <c r="D372" s="170"/>
      <c r="E372" s="170"/>
      <c r="F372" s="170"/>
      <c r="G372" s="170"/>
      <c r="H372" s="170"/>
      <c r="I372" s="170"/>
      <c r="J372" s="170"/>
      <c r="K372" s="170"/>
      <c r="L372" s="170"/>
      <c r="M372" s="170"/>
      <c r="N372" s="170"/>
      <c r="O372" s="170"/>
      <c r="P372" s="170"/>
      <c r="Q372" s="170"/>
      <c r="R372" s="170"/>
      <c r="S372" s="170"/>
      <c r="T372" s="171"/>
      <c r="U372" s="163"/>
    </row>
    <row r="373" spans="1:21" ht="17.25" customHeight="1" x14ac:dyDescent="0.2">
      <c r="A373" s="85"/>
      <c r="B373" s="36"/>
      <c r="C373" s="169" t="s">
        <v>136</v>
      </c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0"/>
      <c r="P373" s="170"/>
      <c r="Q373" s="170"/>
      <c r="R373" s="170"/>
      <c r="S373" s="170"/>
      <c r="T373" s="171"/>
      <c r="U373" s="163"/>
    </row>
    <row r="374" spans="1:21" ht="17.25" customHeight="1" x14ac:dyDescent="0.2">
      <c r="A374" s="85"/>
      <c r="B374" s="36"/>
      <c r="C374" s="169" t="s">
        <v>137</v>
      </c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0"/>
      <c r="P374" s="170"/>
      <c r="Q374" s="170"/>
      <c r="R374" s="170"/>
      <c r="S374" s="170"/>
      <c r="T374" s="171"/>
      <c r="U374" s="163"/>
    </row>
    <row r="375" spans="1:21" ht="17.25" customHeight="1" x14ac:dyDescent="0.2">
      <c r="A375" s="85"/>
      <c r="B375" s="36"/>
      <c r="C375" s="169" t="s">
        <v>138</v>
      </c>
      <c r="D375" s="170"/>
      <c r="E375" s="170"/>
      <c r="F375" s="170"/>
      <c r="G375" s="170"/>
      <c r="H375" s="170"/>
      <c r="I375" s="170"/>
      <c r="J375" s="170"/>
      <c r="K375" s="170"/>
      <c r="L375" s="170"/>
      <c r="M375" s="170"/>
      <c r="N375" s="170"/>
      <c r="O375" s="170"/>
      <c r="P375" s="170"/>
      <c r="Q375" s="170"/>
      <c r="R375" s="170"/>
      <c r="S375" s="170"/>
      <c r="T375" s="171"/>
      <c r="U375" s="163"/>
    </row>
    <row r="376" spans="1:21" ht="17.25" customHeight="1" x14ac:dyDescent="0.2">
      <c r="A376" s="85"/>
      <c r="B376" s="36"/>
      <c r="C376" s="169" t="s">
        <v>139</v>
      </c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0"/>
      <c r="P376" s="170"/>
      <c r="Q376" s="170"/>
      <c r="R376" s="170"/>
      <c r="S376" s="170"/>
      <c r="T376" s="171"/>
      <c r="U376" s="163"/>
    </row>
    <row r="377" spans="1:21" ht="17.25" customHeight="1" x14ac:dyDescent="0.2">
      <c r="A377" s="85"/>
      <c r="B377" s="36"/>
      <c r="C377" s="172" t="s">
        <v>140</v>
      </c>
      <c r="D377" s="173"/>
      <c r="E377" s="173"/>
      <c r="F377" s="173"/>
      <c r="G377" s="173"/>
      <c r="H377" s="173"/>
      <c r="I377" s="173"/>
      <c r="J377" s="173"/>
      <c r="K377" s="173"/>
      <c r="L377" s="173"/>
      <c r="M377" s="173"/>
      <c r="N377" s="173"/>
      <c r="O377" s="173"/>
      <c r="P377" s="173"/>
      <c r="Q377" s="173"/>
      <c r="R377" s="173"/>
      <c r="S377" s="173"/>
      <c r="T377" s="174"/>
      <c r="U377" s="163"/>
    </row>
    <row r="378" spans="1:21" ht="17.25" customHeight="1" x14ac:dyDescent="0.2">
      <c r="A378" s="36"/>
      <c r="B378" s="45">
        <v>92605</v>
      </c>
      <c r="C378" s="46"/>
      <c r="D378" s="187" t="s">
        <v>130</v>
      </c>
      <c r="E378" s="72" t="s">
        <v>47</v>
      </c>
      <c r="F378" s="37">
        <f>G378+P378</f>
        <v>250000</v>
      </c>
      <c r="G378" s="38">
        <f>H378+K378+L378+M378</f>
        <v>250000</v>
      </c>
      <c r="H378" s="39">
        <f>SUM(I378:J378)</f>
        <v>10000</v>
      </c>
      <c r="I378" s="35"/>
      <c r="J378" s="35">
        <v>10000</v>
      </c>
      <c r="K378" s="35">
        <v>240000</v>
      </c>
      <c r="L378" s="52"/>
      <c r="M378" s="52"/>
      <c r="N378" s="52"/>
      <c r="O378" s="53"/>
      <c r="P378" s="57"/>
      <c r="Q378" s="52"/>
      <c r="R378" s="52"/>
      <c r="S378" s="52"/>
      <c r="T378" s="52"/>
      <c r="U378" s="17"/>
    </row>
    <row r="379" spans="1:21" ht="17.25" customHeight="1" x14ac:dyDescent="0.2">
      <c r="A379" s="36"/>
      <c r="B379" s="36"/>
      <c r="C379" s="44"/>
      <c r="D379" s="188"/>
      <c r="E379" s="72" t="s">
        <v>48</v>
      </c>
      <c r="F379" s="37"/>
      <c r="G379" s="38"/>
      <c r="H379" s="39"/>
      <c r="I379" s="39"/>
      <c r="J379" s="39"/>
      <c r="K379" s="39"/>
      <c r="L379" s="102"/>
      <c r="M379" s="102"/>
      <c r="N379" s="102"/>
      <c r="O379" s="137"/>
      <c r="P379" s="55"/>
      <c r="Q379" s="102"/>
      <c r="R379" s="102"/>
      <c r="S379" s="102"/>
      <c r="T379" s="102"/>
      <c r="U379" s="16"/>
    </row>
    <row r="380" spans="1:21" ht="17.25" customHeight="1" x14ac:dyDescent="0.2">
      <c r="A380" s="36"/>
      <c r="B380" s="36"/>
      <c r="C380" s="44"/>
      <c r="D380" s="188"/>
      <c r="E380" s="72" t="s">
        <v>49</v>
      </c>
      <c r="F380" s="37">
        <f>G380+P380</f>
        <v>1665910</v>
      </c>
      <c r="G380" s="38">
        <f>H380+K380+L380+M380</f>
        <v>1665910</v>
      </c>
      <c r="H380" s="39"/>
      <c r="I380" s="39"/>
      <c r="J380" s="39"/>
      <c r="K380" s="39">
        <f>K384</f>
        <v>1665910</v>
      </c>
      <c r="L380" s="102"/>
      <c r="M380" s="102"/>
      <c r="N380" s="102"/>
      <c r="O380" s="137"/>
      <c r="P380" s="55"/>
      <c r="Q380" s="102"/>
      <c r="R380" s="102"/>
      <c r="S380" s="102"/>
      <c r="T380" s="102"/>
      <c r="U380" s="16"/>
    </row>
    <row r="381" spans="1:21" ht="17.25" customHeight="1" x14ac:dyDescent="0.2">
      <c r="A381" s="68"/>
      <c r="B381" s="68"/>
      <c r="C381" s="40"/>
      <c r="D381" s="189"/>
      <c r="E381" s="73" t="s">
        <v>50</v>
      </c>
      <c r="F381" s="41">
        <f t="shared" ref="F381:K381" si="53">F378-F379+F380</f>
        <v>1915910</v>
      </c>
      <c r="G381" s="42">
        <f t="shared" si="53"/>
        <v>1915910</v>
      </c>
      <c r="H381" s="41">
        <f t="shared" si="53"/>
        <v>10000</v>
      </c>
      <c r="I381" s="41"/>
      <c r="J381" s="58">
        <f t="shared" si="53"/>
        <v>10000</v>
      </c>
      <c r="K381" s="41">
        <f t="shared" si="53"/>
        <v>1905910</v>
      </c>
      <c r="L381" s="41"/>
      <c r="M381" s="41"/>
      <c r="N381" s="41"/>
      <c r="O381" s="43"/>
      <c r="P381" s="42"/>
      <c r="Q381" s="41"/>
      <c r="R381" s="41"/>
      <c r="S381" s="58"/>
      <c r="T381" s="58"/>
      <c r="U381" s="17"/>
    </row>
    <row r="382" spans="1:21" ht="22.5" customHeight="1" x14ac:dyDescent="0.2">
      <c r="A382" s="44"/>
      <c r="B382" s="44"/>
      <c r="C382" s="44">
        <v>2820</v>
      </c>
      <c r="D382" s="181" t="s">
        <v>131</v>
      </c>
      <c r="E382" s="72" t="s">
        <v>47</v>
      </c>
      <c r="F382" s="37">
        <f>G382+P382</f>
        <v>200000</v>
      </c>
      <c r="G382" s="38">
        <f>H382+K382+L382+M382</f>
        <v>200000</v>
      </c>
      <c r="H382" s="39"/>
      <c r="I382" s="39"/>
      <c r="J382" s="39"/>
      <c r="K382" s="39">
        <v>200000</v>
      </c>
      <c r="L382" s="39"/>
      <c r="M382" s="39"/>
      <c r="N382" s="39"/>
      <c r="O382" s="54"/>
      <c r="P382" s="55"/>
      <c r="Q382" s="39"/>
      <c r="R382" s="39"/>
      <c r="S382" s="39"/>
      <c r="T382" s="39"/>
      <c r="U382" s="17"/>
    </row>
    <row r="383" spans="1:21" ht="22.5" customHeight="1" x14ac:dyDescent="0.2">
      <c r="A383" s="36"/>
      <c r="B383" s="36"/>
      <c r="C383" s="44"/>
      <c r="D383" s="182"/>
      <c r="E383" s="72" t="s">
        <v>48</v>
      </c>
      <c r="F383" s="37"/>
      <c r="G383" s="38"/>
      <c r="H383" s="39"/>
      <c r="I383" s="39"/>
      <c r="J383" s="39"/>
      <c r="K383" s="39"/>
      <c r="L383" s="39"/>
      <c r="M383" s="39"/>
      <c r="N383" s="39"/>
      <c r="O383" s="54"/>
      <c r="P383" s="38"/>
      <c r="Q383" s="39"/>
      <c r="R383" s="39"/>
      <c r="S383" s="39"/>
      <c r="T383" s="39"/>
      <c r="U383" s="13"/>
    </row>
    <row r="384" spans="1:21" ht="22.5" customHeight="1" x14ac:dyDescent="0.2">
      <c r="A384" s="36"/>
      <c r="B384" s="36"/>
      <c r="C384" s="44"/>
      <c r="D384" s="182"/>
      <c r="E384" s="72" t="s">
        <v>49</v>
      </c>
      <c r="F384" s="37">
        <f>G384+P384</f>
        <v>1665910</v>
      </c>
      <c r="G384" s="38">
        <f>H384+K384+L384+M384</f>
        <v>1665910</v>
      </c>
      <c r="H384" s="39"/>
      <c r="I384" s="39"/>
      <c r="J384" s="39"/>
      <c r="K384" s="39">
        <v>1665910</v>
      </c>
      <c r="L384" s="39"/>
      <c r="M384" s="39"/>
      <c r="N384" s="39"/>
      <c r="O384" s="54"/>
      <c r="P384" s="38"/>
      <c r="Q384" s="39"/>
      <c r="R384" s="39"/>
      <c r="S384" s="39"/>
      <c r="T384" s="39"/>
      <c r="U384" s="13"/>
    </row>
    <row r="385" spans="1:21" ht="22.5" customHeight="1" x14ac:dyDescent="0.2">
      <c r="A385" s="68"/>
      <c r="B385" s="68"/>
      <c r="C385" s="40"/>
      <c r="D385" s="183"/>
      <c r="E385" s="73" t="s">
        <v>50</v>
      </c>
      <c r="F385" s="41">
        <f>F382-F383+F384</f>
        <v>1865910</v>
      </c>
      <c r="G385" s="42">
        <f>G382-G383+G384</f>
        <v>1865910</v>
      </c>
      <c r="H385" s="41"/>
      <c r="I385" s="41"/>
      <c r="J385" s="41"/>
      <c r="K385" s="41">
        <f>K382-K383+K384</f>
        <v>1865910</v>
      </c>
      <c r="L385" s="41"/>
      <c r="M385" s="41"/>
      <c r="N385" s="41"/>
      <c r="O385" s="43"/>
      <c r="P385" s="42"/>
      <c r="Q385" s="41"/>
      <c r="R385" s="41"/>
      <c r="S385" s="58"/>
      <c r="T385" s="58"/>
      <c r="U385" s="17"/>
    </row>
    <row r="386" spans="1:21" ht="16.5" customHeight="1" x14ac:dyDescent="0.2">
      <c r="A386" s="85"/>
      <c r="B386" s="85"/>
      <c r="C386" s="184" t="s">
        <v>51</v>
      </c>
      <c r="D386" s="185"/>
      <c r="E386" s="185"/>
      <c r="F386" s="185"/>
      <c r="G386" s="185"/>
      <c r="H386" s="185"/>
      <c r="I386" s="185"/>
      <c r="J386" s="185"/>
      <c r="K386" s="185"/>
      <c r="L386" s="185"/>
      <c r="M386" s="185"/>
      <c r="N386" s="185"/>
      <c r="O386" s="185"/>
      <c r="P386" s="185"/>
      <c r="Q386" s="185"/>
      <c r="R386" s="185"/>
      <c r="S386" s="185"/>
      <c r="T386" s="186"/>
      <c r="U386" s="163"/>
    </row>
    <row r="387" spans="1:21" ht="16.5" customHeight="1" x14ac:dyDescent="0.2">
      <c r="A387" s="85"/>
      <c r="B387" s="36"/>
      <c r="C387" s="169" t="s">
        <v>132</v>
      </c>
      <c r="D387" s="170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170"/>
      <c r="P387" s="170"/>
      <c r="Q387" s="170"/>
      <c r="R387" s="170"/>
      <c r="S387" s="170"/>
      <c r="T387" s="171"/>
      <c r="U387" s="163"/>
    </row>
    <row r="388" spans="1:21" ht="30" customHeight="1" x14ac:dyDescent="0.2">
      <c r="A388" s="85"/>
      <c r="B388" s="36"/>
      <c r="C388" s="172" t="s">
        <v>141</v>
      </c>
      <c r="D388" s="173"/>
      <c r="E388" s="173"/>
      <c r="F388" s="173"/>
      <c r="G388" s="173"/>
      <c r="H388" s="173"/>
      <c r="I388" s="173"/>
      <c r="J388" s="173"/>
      <c r="K388" s="173"/>
      <c r="L388" s="173"/>
      <c r="M388" s="173"/>
      <c r="N388" s="173"/>
      <c r="O388" s="173"/>
      <c r="P388" s="173"/>
      <c r="Q388" s="173"/>
      <c r="R388" s="173"/>
      <c r="S388" s="173"/>
      <c r="T388" s="174"/>
      <c r="U388" s="163"/>
    </row>
    <row r="389" spans="1:21" ht="18" customHeight="1" x14ac:dyDescent="0.2">
      <c r="A389" s="47"/>
      <c r="B389" s="47"/>
      <c r="C389" s="97"/>
      <c r="D389" s="226" t="s">
        <v>46</v>
      </c>
      <c r="E389" s="74" t="s">
        <v>47</v>
      </c>
      <c r="F389" s="104">
        <f>G389+P389</f>
        <v>216279341.66000003</v>
      </c>
      <c r="G389" s="56">
        <f>H389+K389+L389+M389+N389+O389</f>
        <v>172485329.05000001</v>
      </c>
      <c r="H389" s="48">
        <f>SUM(I389:J389)</f>
        <v>113592514.50999999</v>
      </c>
      <c r="I389" s="106">
        <v>70356657.5</v>
      </c>
      <c r="J389" s="106">
        <v>43235857.009999998</v>
      </c>
      <c r="K389" s="106">
        <v>10626528.460000001</v>
      </c>
      <c r="L389" s="106">
        <v>45669318.390000001</v>
      </c>
      <c r="M389" s="106">
        <v>632571.68999999994</v>
      </c>
      <c r="N389" s="106">
        <v>646904</v>
      </c>
      <c r="O389" s="106">
        <v>1317492</v>
      </c>
      <c r="P389" s="105">
        <f>Q389+S389+T389</f>
        <v>43794012.609999999</v>
      </c>
      <c r="Q389" s="106">
        <v>43254831.780000001</v>
      </c>
      <c r="R389" s="106">
        <v>22702335.190000001</v>
      </c>
      <c r="S389" s="107">
        <v>0</v>
      </c>
      <c r="T389" s="106">
        <v>539180.82999999996</v>
      </c>
    </row>
    <row r="390" spans="1:21" ht="18" customHeight="1" x14ac:dyDescent="0.2">
      <c r="A390" s="23"/>
      <c r="B390" s="23"/>
      <c r="C390" s="67"/>
      <c r="D390" s="227"/>
      <c r="E390" s="70" t="s">
        <v>48</v>
      </c>
      <c r="F390" s="24">
        <f>G390+P390</f>
        <v>2854737</v>
      </c>
      <c r="G390" s="27">
        <f>H390+K390+L390+M390+N390+O390</f>
        <v>2054737</v>
      </c>
      <c r="H390" s="28">
        <f>SUM(I390:J390)</f>
        <v>1520587</v>
      </c>
      <c r="I390" s="142">
        <f t="shared" ref="I390:L391" si="54">I11+I30+I45+I78+I93+I141+I171+I202+I217+I243+I303+I329</f>
        <v>291910</v>
      </c>
      <c r="J390" s="142">
        <f t="shared" si="54"/>
        <v>1228677</v>
      </c>
      <c r="K390" s="142">
        <f t="shared" si="54"/>
        <v>75150</v>
      </c>
      <c r="L390" s="142">
        <f t="shared" si="54"/>
        <v>459000</v>
      </c>
      <c r="M390" s="142"/>
      <c r="N390" s="142"/>
      <c r="O390" s="142"/>
      <c r="P390" s="63">
        <f>Q390+S390+T390</f>
        <v>800000</v>
      </c>
      <c r="Q390" s="142">
        <f>Q11+Q30+Q45+Q93+Q141+Q171+Q202+Q217+Q243+Q303</f>
        <v>800000</v>
      </c>
      <c r="R390" s="142"/>
      <c r="S390" s="142"/>
      <c r="T390" s="142"/>
      <c r="U390" s="168"/>
    </row>
    <row r="391" spans="1:21" ht="18" customHeight="1" x14ac:dyDescent="0.2">
      <c r="A391" s="23"/>
      <c r="B391" s="23"/>
      <c r="C391" s="67"/>
      <c r="D391" s="227"/>
      <c r="E391" s="70" t="s">
        <v>49</v>
      </c>
      <c r="F391" s="24">
        <f>G391+P391</f>
        <v>6060669.1200000001</v>
      </c>
      <c r="G391" s="27">
        <f>H391+K391+L391+M391+N391+O391</f>
        <v>2494410</v>
      </c>
      <c r="H391" s="28">
        <f>SUM(I391:J391)</f>
        <v>766100</v>
      </c>
      <c r="I391" s="142">
        <f t="shared" si="54"/>
        <v>32985</v>
      </c>
      <c r="J391" s="142">
        <f t="shared" si="54"/>
        <v>733115</v>
      </c>
      <c r="K391" s="142">
        <f t="shared" si="54"/>
        <v>1728310</v>
      </c>
      <c r="L391" s="142">
        <f t="shared" si="54"/>
        <v>0</v>
      </c>
      <c r="M391" s="142"/>
      <c r="N391" s="142"/>
      <c r="O391" s="142"/>
      <c r="P391" s="63">
        <f>Q391+S391+T391</f>
        <v>3566259.12</v>
      </c>
      <c r="Q391" s="142">
        <f>Q12+Q31+Q46+Q94+Q142+Q172+Q203+Q218+Q244+Q304</f>
        <v>2513880</v>
      </c>
      <c r="R391" s="142"/>
      <c r="S391" s="142">
        <f>S12+S31+S46+S94+S142+S172+S203+S218+S244+S304</f>
        <v>184</v>
      </c>
      <c r="T391" s="142">
        <f>T12+T31+T46+T94+T142+T172+T203+T218+T244+T304</f>
        <v>1052195.1200000001</v>
      </c>
      <c r="U391" s="168"/>
    </row>
    <row r="392" spans="1:21" ht="18" customHeight="1" x14ac:dyDescent="0.2">
      <c r="A392" s="29"/>
      <c r="B392" s="29"/>
      <c r="C392" s="29"/>
      <c r="D392" s="228"/>
      <c r="E392" s="71" t="s">
        <v>50</v>
      </c>
      <c r="F392" s="30">
        <f t="shared" ref="F392:T392" si="55">F389-F390+F391</f>
        <v>219485273.78000003</v>
      </c>
      <c r="G392" s="31">
        <f t="shared" si="55"/>
        <v>172925002.05000001</v>
      </c>
      <c r="H392" s="30">
        <f t="shared" si="55"/>
        <v>112838027.50999999</v>
      </c>
      <c r="I392" s="30">
        <f t="shared" si="55"/>
        <v>70097732.5</v>
      </c>
      <c r="J392" s="30">
        <f t="shared" ref="J392:O392" si="56">J389-J390+J391</f>
        <v>42740295.009999998</v>
      </c>
      <c r="K392" s="30">
        <f t="shared" si="56"/>
        <v>12279688.460000001</v>
      </c>
      <c r="L392" s="30">
        <f t="shared" si="56"/>
        <v>45210318.390000001</v>
      </c>
      <c r="M392" s="30">
        <f t="shared" si="56"/>
        <v>632571.68999999994</v>
      </c>
      <c r="N392" s="30">
        <f t="shared" si="56"/>
        <v>646904</v>
      </c>
      <c r="O392" s="30">
        <f t="shared" si="56"/>
        <v>1317492</v>
      </c>
      <c r="P392" s="31">
        <f t="shared" si="55"/>
        <v>46560271.729999997</v>
      </c>
      <c r="Q392" s="30">
        <f t="shared" si="55"/>
        <v>44968711.780000001</v>
      </c>
      <c r="R392" s="30">
        <f t="shared" si="55"/>
        <v>22702335.190000001</v>
      </c>
      <c r="S392" s="79">
        <f t="shared" ref="S392" si="57">S389-S390+S391</f>
        <v>184</v>
      </c>
      <c r="T392" s="79">
        <f t="shared" si="55"/>
        <v>1591375.9500000002</v>
      </c>
      <c r="U392" s="17"/>
    </row>
    <row r="393" spans="1:21" ht="15.75" customHeight="1" x14ac:dyDescent="0.2">
      <c r="A393" s="143"/>
      <c r="B393" s="143"/>
      <c r="C393" s="143"/>
      <c r="D393" s="144"/>
      <c r="E393" s="145"/>
      <c r="F393" s="146"/>
      <c r="G393" s="147"/>
      <c r="H393" s="99"/>
      <c r="I393" s="99"/>
      <c r="J393" s="99"/>
      <c r="K393" s="148"/>
      <c r="L393" s="148"/>
      <c r="M393" s="99"/>
      <c r="N393" s="99"/>
      <c r="O393" s="99"/>
      <c r="P393" s="98"/>
      <c r="Q393" s="149"/>
      <c r="R393" s="99"/>
      <c r="S393" s="99"/>
      <c r="T393" s="99"/>
      <c r="U393" s="167"/>
    </row>
    <row r="394" spans="1:21" ht="15.75" customHeight="1" x14ac:dyDescent="0.2">
      <c r="A394" s="143"/>
      <c r="B394" s="143"/>
      <c r="C394" s="143"/>
      <c r="D394" s="144"/>
      <c r="E394" s="145"/>
      <c r="F394" s="146"/>
      <c r="G394" s="147"/>
      <c r="H394" s="99"/>
      <c r="I394" s="99"/>
      <c r="J394" s="99"/>
      <c r="K394" s="148"/>
      <c r="L394" s="148"/>
      <c r="M394" s="99"/>
      <c r="N394" s="99"/>
      <c r="O394" s="99"/>
      <c r="P394" s="98"/>
      <c r="Q394" s="149"/>
      <c r="R394" s="99"/>
      <c r="S394" s="99"/>
      <c r="T394" s="99"/>
      <c r="U394" s="167"/>
    </row>
  </sheetData>
  <mergeCells count="186">
    <mergeCell ref="C90:T90"/>
    <mergeCell ref="C91:T91"/>
    <mergeCell ref="D100:D103"/>
    <mergeCell ref="C104:T104"/>
    <mergeCell ref="C105:T105"/>
    <mergeCell ref="C106:T106"/>
    <mergeCell ref="D96:D99"/>
    <mergeCell ref="D220:D223"/>
    <mergeCell ref="D224:D227"/>
    <mergeCell ref="C138:T138"/>
    <mergeCell ref="C139:T139"/>
    <mergeCell ref="C160:T160"/>
    <mergeCell ref="D152:D155"/>
    <mergeCell ref="D140:D143"/>
    <mergeCell ref="C168:T168"/>
    <mergeCell ref="C161:T161"/>
    <mergeCell ref="C163:T163"/>
    <mergeCell ref="C164:T164"/>
    <mergeCell ref="C167:T167"/>
    <mergeCell ref="C169:T169"/>
    <mergeCell ref="C137:T137"/>
    <mergeCell ref="D111:D114"/>
    <mergeCell ref="C126:T126"/>
    <mergeCell ref="C127:T127"/>
    <mergeCell ref="C89:T89"/>
    <mergeCell ref="D317:D320"/>
    <mergeCell ref="D321:D324"/>
    <mergeCell ref="C325:T325"/>
    <mergeCell ref="C326:T326"/>
    <mergeCell ref="C327:T327"/>
    <mergeCell ref="D144:D147"/>
    <mergeCell ref="C239:T239"/>
    <mergeCell ref="D186:D189"/>
    <mergeCell ref="D194:D197"/>
    <mergeCell ref="D190:D193"/>
    <mergeCell ref="D231:D234"/>
    <mergeCell ref="D201:D204"/>
    <mergeCell ref="D178:D181"/>
    <mergeCell ref="D209:D212"/>
    <mergeCell ref="D288:D291"/>
    <mergeCell ref="D306:D309"/>
    <mergeCell ref="D310:D313"/>
    <mergeCell ref="C281:T281"/>
    <mergeCell ref="C282:T282"/>
    <mergeCell ref="C283:T283"/>
    <mergeCell ref="D170:D171"/>
    <mergeCell ref="D148:D151"/>
    <mergeCell ref="C162:T162"/>
    <mergeCell ref="C42:T42"/>
    <mergeCell ref="C43:T43"/>
    <mergeCell ref="C60:T60"/>
    <mergeCell ref="C61:T61"/>
    <mergeCell ref="C62:T62"/>
    <mergeCell ref="C63:T63"/>
    <mergeCell ref="D77:D80"/>
    <mergeCell ref="D81:D84"/>
    <mergeCell ref="D85:D88"/>
    <mergeCell ref="D18:D21"/>
    <mergeCell ref="C22:T22"/>
    <mergeCell ref="C27:T27"/>
    <mergeCell ref="C28:T28"/>
    <mergeCell ref="C25:T25"/>
    <mergeCell ref="D29:D32"/>
    <mergeCell ref="D33:D36"/>
    <mergeCell ref="D14:D17"/>
    <mergeCell ref="D10:D13"/>
    <mergeCell ref="C24:T24"/>
    <mergeCell ref="C128:T128"/>
    <mergeCell ref="C115:T115"/>
    <mergeCell ref="C116:T116"/>
    <mergeCell ref="C117:T117"/>
    <mergeCell ref="D118:D121"/>
    <mergeCell ref="D122:D125"/>
    <mergeCell ref="D129:D132"/>
    <mergeCell ref="D133:D136"/>
    <mergeCell ref="C23:T23"/>
    <mergeCell ref="C26:T26"/>
    <mergeCell ref="D66:D69"/>
    <mergeCell ref="D44:D47"/>
    <mergeCell ref="D37:D40"/>
    <mergeCell ref="C64:T64"/>
    <mergeCell ref="C65:T65"/>
    <mergeCell ref="D52:D55"/>
    <mergeCell ref="D48:D51"/>
    <mergeCell ref="D56:D59"/>
    <mergeCell ref="D70:D73"/>
    <mergeCell ref="D92:D95"/>
    <mergeCell ref="C74:T74"/>
    <mergeCell ref="C75:T75"/>
    <mergeCell ref="C76:T76"/>
    <mergeCell ref="C41:T41"/>
    <mergeCell ref="D389:D392"/>
    <mergeCell ref="D302:D305"/>
    <mergeCell ref="D277:D280"/>
    <mergeCell ref="D261:D264"/>
    <mergeCell ref="D242:D245"/>
    <mergeCell ref="D174:D177"/>
    <mergeCell ref="D250:D253"/>
    <mergeCell ref="D246:D249"/>
    <mergeCell ref="C298:T298"/>
    <mergeCell ref="C300:T300"/>
    <mergeCell ref="C301:T301"/>
    <mergeCell ref="C314:T314"/>
    <mergeCell ref="C315:T315"/>
    <mergeCell ref="D265:D268"/>
    <mergeCell ref="D257:D260"/>
    <mergeCell ref="D292:D295"/>
    <mergeCell ref="D284:D287"/>
    <mergeCell ref="D273:D276"/>
    <mergeCell ref="D235:D238"/>
    <mergeCell ref="C299:T299"/>
    <mergeCell ref="C316:T316"/>
    <mergeCell ref="D216:D219"/>
    <mergeCell ref="D182:D185"/>
    <mergeCell ref="D205:D208"/>
    <mergeCell ref="T7:T8"/>
    <mergeCell ref="F5:F8"/>
    <mergeCell ref="S7:S8"/>
    <mergeCell ref="K7:K8"/>
    <mergeCell ref="N7:N8"/>
    <mergeCell ref="A1:G1"/>
    <mergeCell ref="G6:G8"/>
    <mergeCell ref="B5:B8"/>
    <mergeCell ref="A4:O4"/>
    <mergeCell ref="A5:A8"/>
    <mergeCell ref="C5:C8"/>
    <mergeCell ref="G5:T5"/>
    <mergeCell ref="Q6:T6"/>
    <mergeCell ref="Q7:Q8"/>
    <mergeCell ref="L7:L8"/>
    <mergeCell ref="D5:D8"/>
    <mergeCell ref="M7:M8"/>
    <mergeCell ref="H6:O6"/>
    <mergeCell ref="O7:O8"/>
    <mergeCell ref="I7:J7"/>
    <mergeCell ref="H7:H8"/>
    <mergeCell ref="E5:E8"/>
    <mergeCell ref="P6:P8"/>
    <mergeCell ref="D156:D159"/>
    <mergeCell ref="C165:T165"/>
    <mergeCell ref="C297:T297"/>
    <mergeCell ref="C198:T198"/>
    <mergeCell ref="C199:T199"/>
    <mergeCell ref="C200:T200"/>
    <mergeCell ref="C213:T213"/>
    <mergeCell ref="C214:T214"/>
    <mergeCell ref="C215:T215"/>
    <mergeCell ref="C240:T240"/>
    <mergeCell ref="C241:T241"/>
    <mergeCell ref="C254:T254"/>
    <mergeCell ref="C255:T255"/>
    <mergeCell ref="C256:T256"/>
    <mergeCell ref="C269:T269"/>
    <mergeCell ref="C272:T272"/>
    <mergeCell ref="C271:T271"/>
    <mergeCell ref="C270:T270"/>
    <mergeCell ref="C296:T296"/>
    <mergeCell ref="C228:T228"/>
    <mergeCell ref="C229:T229"/>
    <mergeCell ref="C230:T230"/>
    <mergeCell ref="C166:T166"/>
    <mergeCell ref="D328:D331"/>
    <mergeCell ref="D332:D335"/>
    <mergeCell ref="D364:D367"/>
    <mergeCell ref="C368:T368"/>
    <mergeCell ref="C369:T369"/>
    <mergeCell ref="C377:T377"/>
    <mergeCell ref="D378:D381"/>
    <mergeCell ref="D382:D385"/>
    <mergeCell ref="C386:T386"/>
    <mergeCell ref="D352:D355"/>
    <mergeCell ref="D336:D339"/>
    <mergeCell ref="D348:D351"/>
    <mergeCell ref="D344:D347"/>
    <mergeCell ref="D340:D343"/>
    <mergeCell ref="D360:D363"/>
    <mergeCell ref="D356:D359"/>
    <mergeCell ref="C387:T387"/>
    <mergeCell ref="C388:T388"/>
    <mergeCell ref="C370:T370"/>
    <mergeCell ref="C371:T371"/>
    <mergeCell ref="C372:T372"/>
    <mergeCell ref="C373:T373"/>
    <mergeCell ref="C374:T374"/>
    <mergeCell ref="C375:T375"/>
    <mergeCell ref="C376:T376"/>
  </mergeCells>
  <phoneticPr fontId="1" type="noConversion"/>
  <printOptions horizontalCentered="1" gridLines="1"/>
  <pageMargins left="0.17" right="0.17" top="0.79" bottom="0.79" header="0.5" footer="0.5"/>
  <pageSetup paperSize="9" scale="70" orientation="landscape" horizontalDpi="300" verticalDpi="300" r:id="rId1"/>
  <headerFooter alignWithMargins="0">
    <oddHeader xml:space="preserve">&amp;C&amp;11
&amp;R
</oddHeader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WYDATKI</vt:lpstr>
      <vt:lpstr>WYDATKI!Obszar_wydruku</vt:lpstr>
      <vt:lpstr>WYDATKI!Tytuły_wydruku</vt:lpstr>
    </vt:vector>
  </TitlesOfParts>
  <Company>Urząd Miejski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budzet</dc:creator>
  <cp:lastModifiedBy>Jadwiga Wojtczak</cp:lastModifiedBy>
  <cp:lastPrinted>2021-05-28T08:59:58Z</cp:lastPrinted>
  <dcterms:created xsi:type="dcterms:W3CDTF">2000-01-03T19:49:14Z</dcterms:created>
  <dcterms:modified xsi:type="dcterms:W3CDTF">2021-05-28T09:01:07Z</dcterms:modified>
</cp:coreProperties>
</file>