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IV_332_9VII2021_ZM_BUDZET 2021-1\"/>
    </mc:Choice>
  </mc:AlternateContent>
  <xr:revisionPtr revIDLastSave="0" documentId="13_ncr:1_{E393CA66-4005-4066-91DD-152D22ECFC20}" xr6:coauthVersionLast="47" xr6:coauthVersionMax="47" xr10:uidLastSave="{00000000-0000-0000-0000-000000000000}"/>
  <bookViews>
    <workbookView xWindow="30" yWindow="60" windowWidth="23880" windowHeight="15525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WYDATKI!$A$1:$T$119</definedName>
    <definedName name="_xlnm.Print_Titles" localSheetId="0">WYDATKI!$6:$9</definedName>
  </definedNames>
  <calcPr calcId="191029"/>
</workbook>
</file>

<file path=xl/calcChain.xml><?xml version="1.0" encoding="utf-8"?>
<calcChain xmlns="http://schemas.openxmlformats.org/spreadsheetml/2006/main">
  <c r="H14" i="1" l="1"/>
  <c r="H20" i="1"/>
  <c r="G20" i="1" s="1"/>
  <c r="F20" i="1" s="1"/>
  <c r="H18" i="1"/>
  <c r="H21" i="1" s="1"/>
  <c r="J16" i="1"/>
  <c r="J17" i="1" s="1"/>
  <c r="J21" i="1"/>
  <c r="S119" i="1"/>
  <c r="Q82" i="1"/>
  <c r="S82" i="1"/>
  <c r="Q107" i="1"/>
  <c r="Q103" i="1" s="1"/>
  <c r="P103" i="1" s="1"/>
  <c r="Q112" i="1"/>
  <c r="P111" i="1"/>
  <c r="P109" i="1"/>
  <c r="J89" i="1"/>
  <c r="H89" i="1" s="1"/>
  <c r="G89" i="1" s="1"/>
  <c r="F89" i="1" s="1"/>
  <c r="J85" i="1"/>
  <c r="H85" i="1" s="1"/>
  <c r="G85" i="1" s="1"/>
  <c r="F85" i="1" s="1"/>
  <c r="H87" i="1"/>
  <c r="G87" i="1" s="1"/>
  <c r="F87" i="1" s="1"/>
  <c r="H83" i="1"/>
  <c r="G83" i="1" s="1"/>
  <c r="F83" i="1" s="1"/>
  <c r="H72" i="1"/>
  <c r="G72" i="1" s="1"/>
  <c r="F72" i="1" s="1"/>
  <c r="H68" i="1"/>
  <c r="G68" i="1" s="1"/>
  <c r="F68" i="1" s="1"/>
  <c r="S62" i="1"/>
  <c r="J74" i="1"/>
  <c r="H71" i="1"/>
  <c r="H74" i="1" s="1"/>
  <c r="J35" i="1"/>
  <c r="H35" i="1" s="1"/>
  <c r="K35" i="1"/>
  <c r="K31" i="1" s="1"/>
  <c r="K117" i="1" s="1"/>
  <c r="H43" i="1"/>
  <c r="G43" i="1" s="1"/>
  <c r="F43" i="1" s="1"/>
  <c r="G39" i="1"/>
  <c r="F39" i="1" s="1"/>
  <c r="Q36" i="1"/>
  <c r="Q37" i="1" s="1"/>
  <c r="P48" i="1"/>
  <c r="Q46" i="1"/>
  <c r="Q49" i="1" s="1"/>
  <c r="P30" i="1"/>
  <c r="L17" i="1"/>
  <c r="T14" i="1"/>
  <c r="Q13" i="1"/>
  <c r="T16" i="1"/>
  <c r="T12" i="1" s="1"/>
  <c r="P12" i="1" s="1"/>
  <c r="T25" i="1"/>
  <c r="P24" i="1"/>
  <c r="F24" i="1" s="1"/>
  <c r="P22" i="1"/>
  <c r="J12" i="1" l="1"/>
  <c r="H12" i="1" s="1"/>
  <c r="G12" i="1" s="1"/>
  <c r="H16" i="1"/>
  <c r="G16" i="1" s="1"/>
  <c r="G14" i="1"/>
  <c r="G18" i="1"/>
  <c r="T118" i="1"/>
  <c r="J81" i="1"/>
  <c r="F111" i="1"/>
  <c r="P107" i="1"/>
  <c r="P112" i="1"/>
  <c r="F109" i="1"/>
  <c r="J86" i="1"/>
  <c r="J90" i="1"/>
  <c r="Q32" i="1"/>
  <c r="J31" i="1"/>
  <c r="F90" i="1"/>
  <c r="H90" i="1"/>
  <c r="H86" i="1"/>
  <c r="G86" i="1"/>
  <c r="F86" i="1"/>
  <c r="G90" i="1"/>
  <c r="K17" i="1"/>
  <c r="G71" i="1"/>
  <c r="F71" i="1" s="1"/>
  <c r="F74" i="1" s="1"/>
  <c r="P25" i="1"/>
  <c r="G35" i="1"/>
  <c r="F35" i="1" s="1"/>
  <c r="P46" i="1"/>
  <c r="P49" i="1" s="1"/>
  <c r="T33" i="1"/>
  <c r="P36" i="1"/>
  <c r="P34" i="1"/>
  <c r="P14" i="1"/>
  <c r="T17" i="1"/>
  <c r="P16" i="1"/>
  <c r="F22" i="1"/>
  <c r="F25" i="1" s="1"/>
  <c r="F16" i="1" l="1"/>
  <c r="H17" i="1"/>
  <c r="G17" i="1"/>
  <c r="F14" i="1"/>
  <c r="F17" i="1" s="1"/>
  <c r="F18" i="1"/>
  <c r="F21" i="1" s="1"/>
  <c r="G21" i="1"/>
  <c r="Q33" i="1"/>
  <c r="Q118" i="1"/>
  <c r="P32" i="1"/>
  <c r="P33" i="1" s="1"/>
  <c r="F112" i="1"/>
  <c r="H81" i="1"/>
  <c r="G81" i="1" s="1"/>
  <c r="J61" i="1"/>
  <c r="H31" i="1"/>
  <c r="G31" i="1" s="1"/>
  <c r="F31" i="1" s="1"/>
  <c r="G74" i="1"/>
  <c r="P17" i="1"/>
  <c r="P37" i="1"/>
  <c r="Q101" i="1" l="1"/>
  <c r="J64" i="1"/>
  <c r="J60" i="1" s="1"/>
  <c r="J117" i="1" s="1"/>
  <c r="P116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L108" i="1" l="1"/>
  <c r="J118" i="1"/>
  <c r="H63" i="1"/>
  <c r="H64" i="1"/>
  <c r="K41" i="1"/>
  <c r="G38" i="1"/>
  <c r="H42" i="1"/>
  <c r="G42" i="1" s="1"/>
  <c r="F42" i="1" s="1"/>
  <c r="J70" i="1"/>
  <c r="H67" i="1"/>
  <c r="G67" i="1" s="1"/>
  <c r="F48" i="1"/>
  <c r="J45" i="1"/>
  <c r="P101" i="1" l="1"/>
  <c r="L104" i="1"/>
  <c r="T13" i="1"/>
  <c r="Q108" i="1"/>
  <c r="H70" i="1"/>
  <c r="H79" i="1"/>
  <c r="G79" i="1" s="1"/>
  <c r="F38" i="1"/>
  <c r="F41" i="1" s="1"/>
  <c r="G41" i="1"/>
  <c r="H34" i="1"/>
  <c r="G34" i="1" s="1"/>
  <c r="J82" i="1"/>
  <c r="F67" i="1"/>
  <c r="G64" i="1"/>
  <c r="J66" i="1"/>
  <c r="H66" i="1"/>
  <c r="F45" i="1"/>
  <c r="H45" i="1"/>
  <c r="J108" i="1"/>
  <c r="M62" i="1"/>
  <c r="J37" i="1"/>
  <c r="F107" i="1"/>
  <c r="L37" i="1"/>
  <c r="H105" i="1"/>
  <c r="G105" i="1" s="1"/>
  <c r="I108" i="1"/>
  <c r="P105" i="1"/>
  <c r="K37" i="1"/>
  <c r="I37" i="1"/>
  <c r="O119" i="1"/>
  <c r="L33" i="1"/>
  <c r="G63" i="1"/>
  <c r="F81" i="1" l="1"/>
  <c r="K104" i="1"/>
  <c r="H61" i="1"/>
  <c r="G61" i="1" s="1"/>
  <c r="R62" i="1"/>
  <c r="H101" i="1"/>
  <c r="G101" i="1" s="1"/>
  <c r="F101" i="1" s="1"/>
  <c r="F36" i="1"/>
  <c r="F103" i="1"/>
  <c r="P59" i="1"/>
  <c r="F64" i="1"/>
  <c r="I104" i="1"/>
  <c r="P79" i="1"/>
  <c r="T62" i="1"/>
  <c r="N119" i="1"/>
  <c r="P104" i="1"/>
  <c r="Q104" i="1"/>
  <c r="G70" i="1"/>
  <c r="F70" i="1"/>
  <c r="P10" i="1"/>
  <c r="P13" i="1" s="1"/>
  <c r="G45" i="1"/>
  <c r="F46" i="1"/>
  <c r="F49" i="1" s="1"/>
  <c r="J62" i="1"/>
  <c r="K13" i="1"/>
  <c r="H60" i="1"/>
  <c r="G60" i="1" s="1"/>
  <c r="H82" i="1"/>
  <c r="G82" i="1"/>
  <c r="G108" i="1"/>
  <c r="H108" i="1"/>
  <c r="J33" i="1"/>
  <c r="H10" i="1"/>
  <c r="G10" i="1" s="1"/>
  <c r="I13" i="1"/>
  <c r="H37" i="1"/>
  <c r="J104" i="1"/>
  <c r="H59" i="1"/>
  <c r="G59" i="1" s="1"/>
  <c r="P108" i="1"/>
  <c r="F105" i="1"/>
  <c r="F108" i="1" s="1"/>
  <c r="L13" i="1"/>
  <c r="F12" i="1"/>
  <c r="J13" i="1"/>
  <c r="K33" i="1"/>
  <c r="I33" i="1"/>
  <c r="H30" i="1"/>
  <c r="G30" i="1" s="1"/>
  <c r="F30" i="1" s="1"/>
  <c r="G37" i="1"/>
  <c r="F34" i="1"/>
  <c r="G66" i="1"/>
  <c r="F63" i="1"/>
  <c r="P118" i="1" l="1"/>
  <c r="F61" i="1"/>
  <c r="Q62" i="1"/>
  <c r="F66" i="1"/>
  <c r="F37" i="1"/>
  <c r="F32" i="1"/>
  <c r="P82" i="1"/>
  <c r="F79" i="1"/>
  <c r="F82" i="1" s="1"/>
  <c r="P62" i="1"/>
  <c r="F59" i="1"/>
  <c r="F10" i="1"/>
  <c r="F13" i="1" s="1"/>
  <c r="T119" i="1"/>
  <c r="M119" i="1"/>
  <c r="R119" i="1"/>
  <c r="H117" i="1"/>
  <c r="G117" i="1" s="1"/>
  <c r="H62" i="1"/>
  <c r="K119" i="1"/>
  <c r="H104" i="1"/>
  <c r="G13" i="1"/>
  <c r="L119" i="1"/>
  <c r="H118" i="1"/>
  <c r="G118" i="1" s="1"/>
  <c r="H13" i="1"/>
  <c r="H33" i="1"/>
  <c r="F60" i="1"/>
  <c r="G62" i="1"/>
  <c r="G33" i="1"/>
  <c r="I119" i="1"/>
  <c r="H116" i="1"/>
  <c r="J119" i="1"/>
  <c r="F33" i="1" l="1"/>
  <c r="F62" i="1"/>
  <c r="F118" i="1"/>
  <c r="F104" i="1"/>
  <c r="G104" i="1"/>
  <c r="G116" i="1"/>
  <c r="H119" i="1"/>
  <c r="Q119" i="1"/>
  <c r="F117" i="1" l="1"/>
  <c r="P119" i="1"/>
  <c r="G119" i="1"/>
  <c r="F116" i="1"/>
  <c r="F119" i="1" l="1"/>
</calcChain>
</file>

<file path=xl/sharedStrings.xml><?xml version="1.0" encoding="utf-8"?>
<sst xmlns="http://schemas.openxmlformats.org/spreadsheetml/2006/main" count="158" uniqueCount="72">
  <si>
    <t>Pozostała działalność</t>
  </si>
  <si>
    <t>Przeciwdziałanie alkoholizmowi</t>
  </si>
  <si>
    <t>GOSPODARKA  KOMUNALNA I OCHRONA ŚRODOWISKA</t>
  </si>
  <si>
    <t>OCHRONA ZDROWIA</t>
  </si>
  <si>
    <t>Obiekty sportowe</t>
  </si>
  <si>
    <t>w tym:</t>
  </si>
  <si>
    <t>Dział</t>
  </si>
  <si>
    <t>Rozdział</t>
  </si>
  <si>
    <t>§</t>
  </si>
  <si>
    <t>Zakup materiałów i wyposażenia</t>
  </si>
  <si>
    <t>Zakup usług pozostałych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</si>
  <si>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</si>
  <si>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</si>
  <si>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</si>
  <si>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</si>
  <si>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</si>
  <si>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</si>
  <si>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</si>
  <si>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</si>
  <si>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</si>
  <si>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</si>
  <si>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</si>
  <si>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</si>
  <si>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</si>
  <si>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</si>
  <si>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OGÓŁEM</t>
  </si>
  <si>
    <t xml:space="preserve">przed zmianą </t>
  </si>
  <si>
    <t xml:space="preserve">zmniejszenia </t>
  </si>
  <si>
    <t>zwiększenia</t>
  </si>
  <si>
    <t>po zmianach</t>
  </si>
  <si>
    <t>KULTURA FIZYCZNA</t>
  </si>
  <si>
    <t xml:space="preserve">Uzasadnienie zmian: </t>
  </si>
  <si>
    <t>świadczenia na rzecz osób fizycznych</t>
  </si>
  <si>
    <t>Rady Miejskiej w Nowym Dworze Mazowieckim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</si>
  <si>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</si>
  <si>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 xml:space="preserve">wyszcze -gólnienie </t>
  </si>
  <si>
    <t>wydatki jednostek budżetowych</t>
  </si>
  <si>
    <t>inwestycje i zakupy inwestycyjne</t>
  </si>
  <si>
    <t>BEZPIECZEŃSTWO PUBLICZNE I OCHRONA PRZECIWPOŻA- ROWA</t>
  </si>
  <si>
    <t>wypłaty z tytułu porę- czeń i gwa- rancji</t>
  </si>
  <si>
    <t>wydatki o charak- terze dotacyj-nym na inwesty-cje  i zakupy inwesty-cyjne</t>
  </si>
  <si>
    <t>Ochotnicze straże pożarne</t>
  </si>
  <si>
    <t>Dotacje celowe z budżetu na finansowanie lub dofinansowanie kosztów realizacji inwestycji i zakupów inwestycyjnych jednostek niezaliczanych do sektora finansów publicznych</t>
  </si>
  <si>
    <t>Wydatki na zakupy inwestycyjne jednostek budżetowych</t>
  </si>
  <si>
    <t>Gospodarka odpadami komunalnymi</t>
  </si>
  <si>
    <t>w § 4210 zwiększenie o kwotę 6.190,00 zł - wprowadzenie środków na realizację zadania pn. Zmień nawyki - chroń powietrze 2021; zwiększenie środków na wydatki z zakresu Ochrony Środowiska;</t>
  </si>
  <si>
    <t>z tego :</t>
  </si>
  <si>
    <t xml:space="preserve"> -  kwota 3.095,00 zł - środki własne miasta na realizację zadania; źródło pokrycia wydatku:  środki ze zmniejszonych wydatków budżetowych w dz. 900 rozdz. 90002 § 4210, </t>
  </si>
  <si>
    <t>w § 4300 zwiększenie o kwotę 8.400,00 zł - wprowadzenie środków na realizację zadania pn.  Zmień nawyki - chroń powietrze 2021 ; zwiększenie środków na wydatki z zakresu Ochrony Środowiska;</t>
  </si>
  <si>
    <t xml:space="preserve"> -  kwota 4.200,00 zł - środki własne miasta na realizację zadania; źródło pokrycia wydatku:  środki ze zmniejszonych wydatków budżetowych w dz. 900 rozdz. 90002 § 4300, </t>
  </si>
  <si>
    <t>korekta wysokości środków będących w dyspozycji  Urzędu Miejskiego - Wydział Gospodarki Komunalnej;</t>
  </si>
  <si>
    <t>w § 4210 zmniejszenie o kwotę 3.095,00 zł - korekta wysokości środków zabezpieczonych na zakup materiałów i wyposażenia; przeniesienie środków do rozdz. 90095 § 4210</t>
  </si>
  <si>
    <r>
      <t xml:space="preserve">zwiększenie środków do dyspozycji Urzędu Miejskiego - Wydział Projektów Infrastrukturalnych, </t>
    </r>
    <r>
      <rPr>
        <b/>
        <i/>
        <sz val="9"/>
        <rFont val="Verdana"/>
        <family val="2"/>
        <charset val="238"/>
      </rPr>
      <t xml:space="preserve"> związanych z realizacją zadań na podstawie umów między jednostkami samorządu terytorialnego</t>
    </r>
    <r>
      <rPr>
        <i/>
        <sz val="9"/>
        <rFont val="Verdana"/>
        <family val="2"/>
        <charset val="238"/>
      </rPr>
      <t>;</t>
    </r>
  </si>
  <si>
    <t>w § 2360 zmniejszenie o kwotę 120.000,00 zł - ze środków zabezpieczonych na realizację zadań w zakresie działalności profilaktycznej w ramach współpracy z organizacjami pozarządowymi</t>
  </si>
  <si>
    <t>w § 4300 zmniejszenie o kwotę 80.000,00 zł - ze środków zabezpieczonych na usługi związane realizację zadań w zakresie i profilaktyki</t>
  </si>
  <si>
    <t>2/ zwiększenie środków do dyspozycji Nowodworskiego Ośrodka Sportu i Rekreacji o łączną kwotę 200.000,00 zł;</t>
  </si>
  <si>
    <r>
      <t xml:space="preserve">zwiększenie planu wydatków do dyspozycji Urzędu Miejskiego -Straż Miejska, </t>
    </r>
    <r>
      <rPr>
        <b/>
        <i/>
        <sz val="9"/>
        <rFont val="Verdana"/>
        <family val="2"/>
        <charset val="238"/>
      </rPr>
      <t>związanych z realizacją zadań na podstawie umów między jednostkami samorządu terytorialnego</t>
    </r>
    <r>
      <rPr>
        <i/>
        <sz val="9"/>
        <rFont val="Verdana"/>
        <family val="2"/>
        <charset val="238"/>
      </rPr>
      <t>;</t>
    </r>
  </si>
  <si>
    <r>
      <t>przeniesienie między paragrafami oraz między jednostkami organizacyjnymi środków na realizację zadań zgodnie z</t>
    </r>
    <r>
      <rPr>
        <b/>
        <i/>
        <sz val="9"/>
        <rFont val="Verdana"/>
        <family val="2"/>
        <charset val="238"/>
      </rPr>
      <t xml:space="preserve"> Programem Profilaktyki i Rozwiązywania Problemów Alkoholowych oraz Przeciwdziałania Narkomanii dla Miasta Nowy Dwór Mazowiecki na rok 2021,</t>
    </r>
  </si>
  <si>
    <r>
      <t>środki  finansowe przeznaczone na zadanie realizowane zgodnie z</t>
    </r>
    <r>
      <rPr>
        <b/>
        <i/>
        <sz val="9"/>
        <rFont val="Verdana"/>
        <family val="2"/>
        <charset val="238"/>
      </rPr>
      <t xml:space="preserve"> Programem Profilaktyki i Rozwiązywania Problemów Alkoholowych oraz Przeciwdziałania Narkomanii dla Miasta Nowy Dwór Mazowiecki na rok 2021</t>
    </r>
    <r>
      <rPr>
        <i/>
        <sz val="9"/>
        <rFont val="Verdana"/>
        <family val="2"/>
        <charset val="238"/>
      </rPr>
      <t xml:space="preserve"> : 1/ Program profilaktyczno - wychowawczy poprzez udział w  kulturze fizycznej,  2/ Tworzenie  możliwości dodatkowych form spędzania czasu wolnego, poprzez zakup sprzętu służącego do wyposażenia terenów rekreacyjnych, placów zabaw, poprawa standardu i tworzenie miejsc, w których prowadzona jest działalność w zakresie profilaktyki uzależnień</t>
    </r>
  </si>
  <si>
    <r>
      <t xml:space="preserve">zwiększenie środków do dyspozycji Urzędu Miejskiego - Wydział Projektów Infrastrukturalnych, w tym </t>
    </r>
    <r>
      <rPr>
        <b/>
        <i/>
        <sz val="9"/>
        <rFont val="Verdana"/>
        <family val="2"/>
        <charset val="238"/>
      </rPr>
      <t>związanych z realizacją zadań na podstawie umów między jednostkami samorządu terytorialnego;</t>
    </r>
  </si>
  <si>
    <t>zakup usług remontowych</t>
  </si>
  <si>
    <r>
      <t xml:space="preserve">w § 6060 zwiększenie o kwotę 200.000,00 zł - wprowadzenie środków finansowych na zadanie inwestycyjne pn. </t>
    </r>
    <r>
      <rPr>
        <b/>
        <i/>
        <sz val="9"/>
        <rFont val="Verdana"/>
        <family val="2"/>
        <charset val="238"/>
      </rPr>
      <t>"Zakup sprzętu  -modułowy pumptrack"; Zadanie nieobjęte WPF;</t>
    </r>
  </si>
  <si>
    <t>w § 4300 zmniejszenie o kwotę 4.200,00 zł - korekta wysokości środków zabezpieczonych na zakup usług pozostałych; przeniesienie środków do rozdz. 90095 § 4300</t>
  </si>
  <si>
    <t>1/ zmniejszenie środków będących w dyspozycji Urzędu Miejskiego - Pełnomocnik Burmistrza do Spraw Społecznych o łączną kwotę 200.000,00 zł;</t>
  </si>
  <si>
    <t>zakup i objęcie akcji i udziałów oraz wnie- sienie wkładów do spółek prawa handlo -wego</t>
  </si>
  <si>
    <t>w § 4270 zwiększenie o kwotę 25.000,00 zł - wprowadzenie  środków z dotacji celowej z Urzędu Marszałkowskiego Województwa Mazowieckiego w Warszawie (pomoc finansowa) z przeznaczeniem na dofinansowanie remontu budynku OSP w zakresie posadzki (Umowa Nr W/UMWM-UU/UM/OR/3247/2021 z 30.06.2021 r.)</t>
  </si>
  <si>
    <r>
      <t xml:space="preserve">w § 6230 zwiększenie o kwotę 80.000,00 zł - wprowadzenie  środków z dotacji celowej z Urzędu Marszałkowskiego Województwa Mazowieckiego w Warszawie (pomoc finansowa) z przeznaczeniem  na dofinansowanie </t>
    </r>
    <r>
      <rPr>
        <b/>
        <i/>
        <sz val="9"/>
        <rFont val="Verdana"/>
        <family val="2"/>
        <charset val="238"/>
      </rPr>
      <t>zakupu nowego lekkiego specjalnego samochodu ratownictwa technicznego z funkcją gaśniczą</t>
    </r>
    <r>
      <rPr>
        <i/>
        <sz val="9"/>
        <rFont val="Verdana"/>
        <family val="2"/>
        <charset val="238"/>
      </rPr>
      <t xml:space="preserve"> (Umowa Nr W/UMWM-UU/UM/OR/3077/2021 z 30.06.2021 r.)</t>
    </r>
  </si>
  <si>
    <t xml:space="preserve"> -  kwota 3.095,00 zł  - pomoc finansowa w formie dotacji celowej ze środków Samorządu Województwa Mazowieckiego w Warszawie z przeznaczeniem na dofinansowanie w ramach programu pn. Mazowiecki Instrument Wsparcia Ochrony Powietrza i Mikroklimatu MAZOWSZE 2021  (Umowa Nr W/UMWM-UU/UM/PZ/3615/2021 z 30.06.2021 r.); źródło pokrycia wydatku: środki ze zwiększonych dochodów budżetowych (dotacja)</t>
  </si>
  <si>
    <t xml:space="preserve"> -  kwota 4.200,00 zł  - pomoc finansowa w formie dotacji celowej ze środków Samorządu Województwa Mazowieckiego w Warszawie z przeznaczeniem na dofinansowanie w ramach programu pn. Mazowiecki Instrument Wsparcia Ochrony Powietrza i Mikroklimatu MAZOWSZE 2021 (Umowa Nr W/UMWM-UU/UM/PZ/3615/2021 z 30.06.2021 r.); źródło pokrycia wydatku: środki ze zwiększonych dochodów budżetowych (dotacja)</t>
  </si>
  <si>
    <r>
      <t xml:space="preserve">w § 6050 zwiększenie o kwotę 200.000,00 zł - środki z tytułu pomocy finansowej w formie dotacji celowej z Urzędu Marszałkowskiego Województwa Mazowieckiego w Warszawie w ramach programu pn. "Mazowiecki Instrument Wsparcia Infrastruktury Sportowej MAZOWSZE 2021", z przeznaczeniem na dofinansowanie realizacji zadania inwestycyjnego pn. </t>
    </r>
    <r>
      <rPr>
        <b/>
        <i/>
        <sz val="9"/>
        <rFont val="Verdana"/>
        <family val="2"/>
        <charset val="238"/>
      </rPr>
      <t xml:space="preserve">"Budowa boiska sportowego wielofunkcyjnego na Osiedlu Nr 9 w Nowym Dworze Mazowieckim" </t>
    </r>
    <r>
      <rPr>
        <i/>
        <sz val="9"/>
        <rFont val="Verdana"/>
        <family val="2"/>
        <charset val="238"/>
      </rPr>
      <t xml:space="preserve"> (Uchwała Sejmiku Województawa Mazowieckiego NR 100/21 z 06.07.2021 r.);</t>
    </r>
    <r>
      <rPr>
        <b/>
        <i/>
        <sz val="9"/>
        <rFont val="Verdana"/>
        <family val="2"/>
        <charset val="238"/>
      </rPr>
      <t xml:space="preserve"> Zadanie objęte WPF</t>
    </r>
    <r>
      <rPr>
        <i/>
        <sz val="9"/>
        <rFont val="Verdana"/>
        <family val="2"/>
        <charset val="238"/>
      </rPr>
      <t xml:space="preserve">;  źródło pokrycia wydatku : środki ze zwiększonych dochodów budżetowych (dotacja na realizację zadania);  </t>
    </r>
  </si>
  <si>
    <t>Załącznik nr 2 do uchwały Nr XXIV/332/2021</t>
  </si>
  <si>
    <t>z dnia 9 lipca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</si>
</sst>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sz val="7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Border="1"/>
    <xf numFmtId="0" fontId="2" fillId="0" borderId="0" xfId="0" applyFont="1" applyFill="1"/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0" borderId="0" xfId="0" applyFont="1" applyFill="1"/>
    <xf numFmtId="0" fontId="5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6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shrinkToFit="1"/>
    </xf>
    <xf numFmtId="4" fontId="0" fillId="0" borderId="0" xfId="0" applyNumberFormat="1" applyAlignment="1">
      <alignment shrinkToFit="1"/>
    </xf>
    <xf numFmtId="0" fontId="9" fillId="0" borderId="0" xfId="0" applyFont="1"/>
    <xf numFmtId="0" fontId="6" fillId="2" borderId="0" xfId="0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/>
    <xf numFmtId="3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vertical="center" shrinkToFit="1"/>
    </xf>
    <xf numFmtId="3" fontId="5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 shrinkToFit="1"/>
    </xf>
    <xf numFmtId="4" fontId="0" fillId="0" borderId="0" xfId="0" applyNumberFormat="1" applyFill="1" applyAlignment="1">
      <alignment shrinkToFit="1"/>
    </xf>
    <xf numFmtId="4" fontId="5" fillId="0" borderId="0" xfId="0" applyNumberFormat="1" applyFont="1" applyFill="1" applyBorder="1" applyAlignment="1">
      <alignment horizontal="left" vertical="center" shrinkToFit="1"/>
    </xf>
    <xf numFmtId="4" fontId="0" fillId="0" borderId="0" xfId="0" applyNumberFormat="1" applyFill="1"/>
    <xf numFmtId="4" fontId="0" fillId="0" borderId="0" xfId="0" applyNumberFormat="1"/>
    <xf numFmtId="4" fontId="4" fillId="0" borderId="0" xfId="0" applyNumberFormat="1" applyFont="1" applyFill="1"/>
    <xf numFmtId="4" fontId="7" fillId="0" borderId="0" xfId="0" applyNumberFormat="1" applyFont="1" applyFill="1"/>
    <xf numFmtId="4" fontId="1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/>
    <xf numFmtId="4" fontId="2" fillId="0" borderId="0" xfId="0" applyNumberFormat="1" applyFont="1" applyFill="1"/>
    <xf numFmtId="4" fontId="9" fillId="0" borderId="0" xfId="0" applyNumberFormat="1" applyFont="1" applyFill="1"/>
    <xf numFmtId="4" fontId="9" fillId="0" borderId="0" xfId="0" applyNumberFormat="1" applyFont="1"/>
    <xf numFmtId="4" fontId="2" fillId="0" borderId="0" xfId="0" applyNumberFormat="1" applyFont="1" applyFill="1" applyBorder="1"/>
    <xf numFmtId="4" fontId="3" fillId="0" borderId="0" xfId="0" applyNumberFormat="1" applyFont="1" applyFill="1" applyBorder="1"/>
    <xf numFmtId="4" fontId="2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14" fillId="3" borderId="8" xfId="0" applyNumberFormat="1" applyFont="1" applyFill="1" applyBorder="1" applyAlignment="1">
      <alignment horizontal="right" vertical="center" shrinkToFit="1"/>
    </xf>
    <xf numFmtId="4" fontId="14" fillId="3" borderId="5" xfId="0" applyNumberFormat="1" applyFont="1" applyFill="1" applyBorder="1" applyAlignment="1">
      <alignment horizontal="right" vertical="center" shrinkToFit="1"/>
    </xf>
    <xf numFmtId="4" fontId="13" fillId="3" borderId="8" xfId="0" applyNumberFormat="1" applyFont="1" applyFill="1" applyBorder="1" applyAlignment="1">
      <alignment horizontal="right" vertical="center" shrinkToFit="1"/>
    </xf>
    <xf numFmtId="4" fontId="13" fillId="3" borderId="9" xfId="0" applyNumberFormat="1" applyFont="1" applyFill="1" applyBorder="1" applyAlignment="1">
      <alignment horizontal="right" vertical="center" shrinkToFit="1"/>
    </xf>
    <xf numFmtId="4" fontId="14" fillId="3" borderId="10" xfId="0" applyNumberFormat="1" applyFont="1" applyFill="1" applyBorder="1" applyAlignment="1">
      <alignment horizontal="right" vertical="center" shrinkToFit="1"/>
    </xf>
    <xf numFmtId="4" fontId="13" fillId="3" borderId="13" xfId="0" applyNumberFormat="1" applyFont="1" applyFill="1" applyBorder="1" applyAlignment="1">
      <alignment horizontal="right" vertical="center" shrinkToFit="1"/>
    </xf>
    <xf numFmtId="4" fontId="13" fillId="3" borderId="15" xfId="0" applyNumberFormat="1" applyFont="1" applyFill="1" applyBorder="1" applyAlignment="1">
      <alignment horizontal="right" vertical="center" shrinkToFit="1"/>
    </xf>
    <xf numFmtId="4" fontId="14" fillId="0" borderId="8" xfId="0" applyNumberFormat="1" applyFont="1" applyFill="1" applyBorder="1" applyAlignment="1">
      <alignment horizontal="right" vertical="center" shrinkToFit="1"/>
    </xf>
    <xf numFmtId="4" fontId="14" fillId="0" borderId="11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 shrinkToFit="1"/>
    </xf>
    <xf numFmtId="4" fontId="14" fillId="0" borderId="5" xfId="0" applyNumberFormat="1" applyFont="1" applyFill="1" applyBorder="1" applyAlignment="1">
      <alignment horizontal="right" vertical="center" shrinkToFit="1"/>
    </xf>
    <xf numFmtId="4" fontId="14" fillId="0" borderId="10" xfId="0" applyNumberFormat="1" applyFont="1" applyFill="1" applyBorder="1" applyAlignment="1">
      <alignment horizontal="right" vertical="center" shrinkToFit="1"/>
    </xf>
    <xf numFmtId="0" fontId="14" fillId="0" borderId="5" xfId="0" applyFont="1" applyFill="1" applyBorder="1" applyAlignment="1">
      <alignment horizontal="center" vertical="center" shrinkToFit="1"/>
    </xf>
    <xf numFmtId="4" fontId="13" fillId="0" borderId="13" xfId="0" applyNumberFormat="1" applyFont="1" applyFill="1" applyBorder="1" applyAlignment="1">
      <alignment horizontal="right" vertical="center" shrinkToFit="1"/>
    </xf>
    <xf numFmtId="4" fontId="13" fillId="0" borderId="14" xfId="0" applyNumberFormat="1" applyFont="1" applyFill="1" applyBorder="1" applyAlignment="1">
      <alignment horizontal="right" vertical="center" shrinkToFit="1"/>
    </xf>
    <xf numFmtId="4" fontId="13" fillId="0" borderId="12" xfId="0" applyNumberFormat="1" applyFont="1" applyFill="1" applyBorder="1" applyAlignment="1">
      <alignment horizontal="right" vertical="center" shrinkToFit="1"/>
    </xf>
    <xf numFmtId="4" fontId="13" fillId="0" borderId="15" xfId="0" applyNumberFormat="1" applyFont="1" applyFill="1" applyBorder="1" applyAlignment="1">
      <alignment horizontal="right" vertical="center" shrinkToFit="1"/>
    </xf>
    <xf numFmtId="4" fontId="13" fillId="0" borderId="11" xfId="0" applyNumberFormat="1" applyFont="1" applyFill="1" applyBorder="1" applyAlignment="1">
      <alignment horizontal="right" vertical="center" shrinkToFit="1"/>
    </xf>
    <xf numFmtId="0" fontId="15" fillId="2" borderId="5" xfId="0" applyFont="1" applyFill="1" applyBorder="1" applyAlignment="1">
      <alignment horizontal="center" vertical="center" shrinkToFit="1"/>
    </xf>
    <xf numFmtId="4" fontId="13" fillId="0" borderId="9" xfId="0" applyNumberFormat="1" applyFont="1" applyFill="1" applyBorder="1" applyAlignment="1">
      <alignment horizontal="right" vertical="center" shrinkToFit="1"/>
    </xf>
    <xf numFmtId="4" fontId="13" fillId="0" borderId="8" xfId="0" applyNumberFormat="1" applyFont="1" applyFill="1" applyBorder="1" applyAlignment="1">
      <alignment horizontal="right" vertical="center" shrinkToFit="1"/>
    </xf>
    <xf numFmtId="4" fontId="13" fillId="3" borderId="5" xfId="0" applyNumberFormat="1" applyFont="1" applyFill="1" applyBorder="1" applyAlignment="1">
      <alignment horizontal="right" vertical="center" shrinkToFit="1"/>
    </xf>
    <xf numFmtId="4" fontId="13" fillId="3" borderId="10" xfId="0" applyNumberFormat="1" applyFont="1" applyFill="1" applyBorder="1" applyAlignment="1">
      <alignment horizontal="right" vertical="center" shrinkToFit="1"/>
    </xf>
    <xf numFmtId="4" fontId="13" fillId="0" borderId="5" xfId="0" applyNumberFormat="1" applyFont="1" applyFill="1" applyBorder="1" applyAlignment="1">
      <alignment horizontal="right" vertical="center" shrinkToFit="1"/>
    </xf>
    <xf numFmtId="4" fontId="13" fillId="0" borderId="10" xfId="0" applyNumberFormat="1" applyFont="1" applyFill="1" applyBorder="1" applyAlignment="1">
      <alignment horizontal="right" vertical="center" shrinkToFit="1"/>
    </xf>
    <xf numFmtId="4" fontId="16" fillId="2" borderId="0" xfId="0" applyNumberFormat="1" applyFont="1" applyFill="1" applyAlignment="1">
      <alignment horizontal="center" shrinkToFit="1"/>
    </xf>
    <xf numFmtId="4" fontId="16" fillId="2" borderId="0" xfId="0" applyNumberFormat="1" applyFont="1" applyFill="1" applyBorder="1" applyAlignment="1">
      <alignment horizontal="left" vertical="top" shrinkToFit="1"/>
    </xf>
    <xf numFmtId="4" fontId="17" fillId="0" borderId="0" xfId="0" applyNumberFormat="1" applyFont="1" applyBorder="1" applyAlignment="1">
      <alignment horizontal="justify" shrinkToFit="1"/>
    </xf>
    <xf numFmtId="4" fontId="17" fillId="0" borderId="0" xfId="0" applyNumberFormat="1" applyFont="1" applyBorder="1" applyAlignment="1">
      <alignment horizontal="right" shrinkToFit="1"/>
    </xf>
    <xf numFmtId="4" fontId="17" fillId="0" borderId="0" xfId="0" applyNumberFormat="1" applyFont="1" applyAlignment="1">
      <alignment horizontal="right" shrinkToFit="1"/>
    </xf>
    <xf numFmtId="4" fontId="18" fillId="0" borderId="0" xfId="0" applyNumberFormat="1" applyFont="1" applyAlignment="1">
      <alignment shrinkToFit="1"/>
    </xf>
    <xf numFmtId="4" fontId="18" fillId="0" borderId="0" xfId="0" applyNumberFormat="1" applyFont="1" applyFill="1" applyAlignment="1">
      <alignment shrinkToFit="1"/>
    </xf>
    <xf numFmtId="4" fontId="19" fillId="0" borderId="0" xfId="0" applyNumberFormat="1" applyFont="1" applyAlignment="1">
      <alignment vertical="center" shrinkToFit="1"/>
    </xf>
    <xf numFmtId="4" fontId="20" fillId="0" borderId="0" xfId="0" applyNumberFormat="1" applyFont="1" applyAlignment="1">
      <alignment vertical="center" shrinkToFit="1"/>
    </xf>
    <xf numFmtId="0" fontId="16" fillId="2" borderId="0" xfId="0" applyFont="1" applyFill="1" applyAlignment="1">
      <alignment horizontal="center" shrinkToFit="1"/>
    </xf>
    <xf numFmtId="0" fontId="16" fillId="2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justify" shrinkToFit="1"/>
    </xf>
    <xf numFmtId="4" fontId="17" fillId="0" borderId="0" xfId="0" applyNumberFormat="1" applyFont="1" applyBorder="1" applyAlignment="1">
      <alignment horizontal="right"/>
    </xf>
    <xf numFmtId="4" fontId="17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Fill="1"/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4" fontId="0" fillId="0" borderId="0" xfId="0" applyNumberFormat="1" applyFont="1" applyFill="1"/>
    <xf numFmtId="4" fontId="0" fillId="0" borderId="0" xfId="0" applyNumberFormat="1" applyFont="1"/>
    <xf numFmtId="0" fontId="0" fillId="2" borderId="0" xfId="0" applyFont="1" applyFill="1"/>
    <xf numFmtId="0" fontId="0" fillId="2" borderId="0" xfId="0" applyFont="1" applyFill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4" fontId="21" fillId="3" borderId="7" xfId="0" applyNumberFormat="1" applyFont="1" applyFill="1" applyBorder="1" applyAlignment="1">
      <alignment horizontal="right" vertical="center" shrinkToFit="1"/>
    </xf>
    <xf numFmtId="4" fontId="21" fillId="3" borderId="8" xfId="0" applyNumberFormat="1" applyFont="1" applyFill="1" applyBorder="1" applyAlignment="1">
      <alignment horizontal="right" vertical="center" shrinkToFit="1"/>
    </xf>
    <xf numFmtId="4" fontId="22" fillId="3" borderId="8" xfId="0" applyNumberFormat="1" applyFont="1" applyFill="1" applyBorder="1" applyAlignment="1">
      <alignment horizontal="right" vertical="center" shrinkToFit="1"/>
    </xf>
    <xf numFmtId="4" fontId="21" fillId="3" borderId="11" xfId="0" applyNumberFormat="1" applyFont="1" applyFill="1" applyBorder="1" applyAlignment="1">
      <alignment horizontal="right" vertical="center" shrinkToFit="1"/>
    </xf>
    <xf numFmtId="4" fontId="21" fillId="3" borderId="5" xfId="0" applyNumberFormat="1" applyFont="1" applyFill="1" applyBorder="1" applyAlignment="1">
      <alignment horizontal="right" vertical="center" shrinkToFit="1"/>
    </xf>
    <xf numFmtId="4" fontId="22" fillId="3" borderId="14" xfId="0" applyNumberFormat="1" applyFont="1" applyFill="1" applyBorder="1" applyAlignment="1">
      <alignment horizontal="right" vertical="center" shrinkToFit="1"/>
    </xf>
    <xf numFmtId="4" fontId="22" fillId="3" borderId="12" xfId="0" applyNumberFormat="1" applyFont="1" applyFill="1" applyBorder="1" applyAlignment="1">
      <alignment horizontal="right" vertical="center" shrinkToFit="1"/>
    </xf>
    <xf numFmtId="4" fontId="22" fillId="3" borderId="13" xfId="0" applyNumberFormat="1" applyFont="1" applyFill="1" applyBorder="1" applyAlignment="1">
      <alignment horizontal="right" vertical="center" shrinkToFit="1"/>
    </xf>
    <xf numFmtId="4" fontId="21" fillId="0" borderId="11" xfId="0" applyNumberFormat="1" applyFont="1" applyFill="1" applyBorder="1" applyAlignment="1">
      <alignment horizontal="right" vertical="center" shrinkToFit="1"/>
    </xf>
    <xf numFmtId="4" fontId="21" fillId="0" borderId="5" xfId="0" applyNumberFormat="1" applyFont="1" applyFill="1" applyBorder="1" applyAlignment="1">
      <alignment horizontal="right" vertical="center" shrinkToFit="1"/>
    </xf>
    <xf numFmtId="4" fontId="22" fillId="0" borderId="14" xfId="0" applyNumberFormat="1" applyFont="1" applyFill="1" applyBorder="1" applyAlignment="1">
      <alignment horizontal="right" vertical="center" shrinkToFit="1"/>
    </xf>
    <xf numFmtId="4" fontId="22" fillId="0" borderId="12" xfId="0" applyNumberFormat="1" applyFont="1" applyFill="1" applyBorder="1" applyAlignment="1">
      <alignment horizontal="right" vertical="center" shrinkToFit="1"/>
    </xf>
    <xf numFmtId="4" fontId="22" fillId="0" borderId="13" xfId="0" applyNumberFormat="1" applyFont="1" applyFill="1" applyBorder="1" applyAlignment="1">
      <alignment horizontal="right" vertical="center" shrinkToFit="1"/>
    </xf>
    <xf numFmtId="4" fontId="21" fillId="3" borderId="6" xfId="0" applyNumberFormat="1" applyFont="1" applyFill="1" applyBorder="1" applyAlignment="1">
      <alignment horizontal="right" vertical="center" shrinkToFit="1"/>
    </xf>
    <xf numFmtId="4" fontId="21" fillId="0" borderId="8" xfId="0" applyNumberFormat="1" applyFont="1" applyFill="1" applyBorder="1" applyAlignment="1">
      <alignment horizontal="right" vertical="center" shrinkToFit="1"/>
    </xf>
    <xf numFmtId="0" fontId="22" fillId="3" borderId="8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left" vertical="center" shrinkToFit="1"/>
    </xf>
    <xf numFmtId="0" fontId="22" fillId="3" borderId="5" xfId="0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22" fillId="2" borderId="5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left" vertical="center" shrinkToFit="1"/>
    </xf>
    <xf numFmtId="4" fontId="21" fillId="0" borderId="16" xfId="0" applyNumberFormat="1" applyFont="1" applyFill="1" applyBorder="1" applyAlignment="1">
      <alignment horizontal="right" vertical="center" shrinkToFit="1"/>
    </xf>
    <xf numFmtId="4" fontId="21" fillId="0" borderId="7" xfId="0" applyNumberFormat="1" applyFont="1" applyFill="1" applyBorder="1" applyAlignment="1">
      <alignment horizontal="right" vertical="center" shrinkToFit="1"/>
    </xf>
    <xf numFmtId="4" fontId="21" fillId="0" borderId="6" xfId="0" applyNumberFormat="1" applyFont="1" applyFill="1" applyBorder="1" applyAlignment="1">
      <alignment horizontal="right" vertical="center" shrinkToFit="1"/>
    </xf>
    <xf numFmtId="4" fontId="21" fillId="0" borderId="10" xfId="0" applyNumberFormat="1" applyFont="1" applyFill="1" applyBorder="1" applyAlignment="1">
      <alignment horizontal="right" vertical="center" shrinkToFit="1"/>
    </xf>
    <xf numFmtId="4" fontId="22" fillId="0" borderId="11" xfId="0" applyNumberFormat="1" applyFont="1" applyFill="1" applyBorder="1" applyAlignment="1">
      <alignment horizontal="right" vertical="center" shrinkToFit="1"/>
    </xf>
    <xf numFmtId="4" fontId="22" fillId="0" borderId="15" xfId="0" applyNumberFormat="1" applyFont="1" applyFill="1" applyBorder="1" applyAlignment="1">
      <alignment horizontal="right" vertical="center" shrinkToFit="1"/>
    </xf>
    <xf numFmtId="0" fontId="21" fillId="2" borderId="12" xfId="0" applyFont="1" applyFill="1" applyBorder="1" applyAlignment="1">
      <alignment horizontal="center" vertical="center" shrinkToFit="1"/>
    </xf>
    <xf numFmtId="4" fontId="21" fillId="5" borderId="8" xfId="0" applyNumberFormat="1" applyFont="1" applyFill="1" applyBorder="1" applyAlignment="1">
      <alignment horizontal="right" vertical="center" shrinkToFit="1"/>
    </xf>
    <xf numFmtId="4" fontId="22" fillId="3" borderId="9" xfId="0" applyNumberFormat="1" applyFont="1" applyFill="1" applyBorder="1" applyAlignment="1">
      <alignment horizontal="right" vertical="center" shrinkToFit="1"/>
    </xf>
    <xf numFmtId="4" fontId="22" fillId="3" borderId="5" xfId="0" applyNumberFormat="1" applyFont="1" applyFill="1" applyBorder="1" applyAlignment="1">
      <alignment horizontal="right" vertical="center" shrinkToFit="1"/>
    </xf>
    <xf numFmtId="4" fontId="22" fillId="3" borderId="10" xfId="0" applyNumberFormat="1" applyFont="1" applyFill="1" applyBorder="1" applyAlignment="1">
      <alignment horizontal="right" vertical="center" shrinkToFit="1"/>
    </xf>
    <xf numFmtId="4" fontId="22" fillId="3" borderId="15" xfId="0" applyNumberFormat="1" applyFont="1" applyFill="1" applyBorder="1" applyAlignment="1">
      <alignment horizontal="right" vertical="center" shrinkToFit="1"/>
    </xf>
    <xf numFmtId="0" fontId="5" fillId="3" borderId="16" xfId="0" applyFont="1" applyFill="1" applyBorder="1" applyAlignment="1">
      <alignment horizontal="left" vertical="center" shrinkToFit="1"/>
    </xf>
    <xf numFmtId="4" fontId="21" fillId="3" borderId="16" xfId="0" applyNumberFormat="1" applyFont="1" applyFill="1" applyBorder="1" applyAlignment="1">
      <alignment horizontal="right" vertical="center" shrinkToFit="1"/>
    </xf>
    <xf numFmtId="4" fontId="22" fillId="3" borderId="17" xfId="0" applyNumberFormat="1" applyFont="1" applyFill="1" applyBorder="1" applyAlignment="1">
      <alignment horizontal="right" vertical="center" shrinkToFit="1"/>
    </xf>
    <xf numFmtId="4" fontId="22" fillId="0" borderId="8" xfId="0" applyNumberFormat="1" applyFont="1" applyFill="1" applyBorder="1" applyAlignment="1">
      <alignment horizontal="right" vertical="center" shrinkToFit="1"/>
    </xf>
    <xf numFmtId="4" fontId="22" fillId="0" borderId="9" xfId="0" applyNumberFormat="1" applyFont="1" applyFill="1" applyBorder="1" applyAlignment="1">
      <alignment horizontal="right" vertical="center" shrinkToFit="1"/>
    </xf>
    <xf numFmtId="4" fontId="22" fillId="0" borderId="5" xfId="0" applyNumberFormat="1" applyFont="1" applyFill="1" applyBorder="1" applyAlignment="1">
      <alignment horizontal="right" vertical="center" shrinkToFit="1"/>
    </xf>
    <xf numFmtId="4" fontId="22" fillId="0" borderId="10" xfId="0" applyNumberFormat="1" applyFont="1" applyFill="1" applyBorder="1" applyAlignment="1">
      <alignment horizontal="right" vertical="center" shrinkToFit="1"/>
    </xf>
    <xf numFmtId="0" fontId="22" fillId="3" borderId="6" xfId="0" applyFont="1" applyFill="1" applyBorder="1" applyAlignment="1">
      <alignment horizontal="left" vertical="center" shrinkToFit="1"/>
    </xf>
    <xf numFmtId="0" fontId="22" fillId="3" borderId="13" xfId="0" applyFont="1" applyFill="1" applyBorder="1" applyAlignment="1">
      <alignment horizontal="left" vertical="center" shrinkToFit="1"/>
    </xf>
    <xf numFmtId="0" fontId="22" fillId="0" borderId="6" xfId="0" applyFont="1" applyFill="1" applyBorder="1" applyAlignment="1">
      <alignment horizontal="left" vertical="center" shrinkToFit="1"/>
    </xf>
    <xf numFmtId="0" fontId="22" fillId="0" borderId="13" xfId="0" applyFont="1" applyFill="1" applyBorder="1" applyAlignment="1">
      <alignment horizontal="left" vertical="center" shrinkToFit="1"/>
    </xf>
    <xf numFmtId="4" fontId="22" fillId="3" borderId="8" xfId="0" applyNumberFormat="1" applyFont="1" applyFill="1" applyBorder="1" applyAlignment="1">
      <alignment vertical="center" shrinkToFit="1"/>
    </xf>
    <xf numFmtId="4" fontId="22" fillId="3" borderId="16" xfId="0" applyNumberFormat="1" applyFont="1" applyFill="1" applyBorder="1" applyAlignment="1">
      <alignment vertical="center" shrinkToFit="1"/>
    </xf>
    <xf numFmtId="4" fontId="21" fillId="3" borderId="5" xfId="0" applyNumberFormat="1" applyFont="1" applyFill="1" applyBorder="1" applyAlignment="1">
      <alignment vertical="center" shrinkToFit="1"/>
    </xf>
    <xf numFmtId="4" fontId="23" fillId="3" borderId="7" xfId="0" applyNumberFormat="1" applyFont="1" applyFill="1" applyBorder="1" applyAlignment="1">
      <alignment vertical="center" shrinkToFit="1"/>
    </xf>
    <xf numFmtId="4" fontId="21" fillId="3" borderId="11" xfId="0" applyNumberFormat="1" applyFont="1" applyFill="1" applyBorder="1" applyAlignment="1">
      <alignment vertical="center" shrinkToFit="1"/>
    </xf>
    <xf numFmtId="4" fontId="0" fillId="0" borderId="0" xfId="0" applyNumberFormat="1" applyFont="1" applyFill="1" applyAlignment="1">
      <alignment shrinkToFit="1"/>
    </xf>
    <xf numFmtId="4" fontId="22" fillId="3" borderId="16" xfId="0" applyNumberFormat="1" applyFont="1" applyFill="1" applyBorder="1" applyAlignment="1">
      <alignment horizontal="right" vertical="center" shrinkToFit="1"/>
    </xf>
    <xf numFmtId="4" fontId="22" fillId="3" borderId="7" xfId="0" applyNumberFormat="1" applyFont="1" applyFill="1" applyBorder="1" applyAlignment="1">
      <alignment horizontal="right" vertical="center" shrinkToFit="1"/>
    </xf>
    <xf numFmtId="4" fontId="21" fillId="3" borderId="9" xfId="0" applyNumberFormat="1" applyFont="1" applyFill="1" applyBorder="1" applyAlignment="1">
      <alignment horizontal="right" vertical="center" shrinkToFit="1"/>
    </xf>
    <xf numFmtId="4" fontId="21" fillId="3" borderId="10" xfId="0" applyNumberFormat="1" applyFont="1" applyFill="1" applyBorder="1" applyAlignment="1">
      <alignment horizontal="right" vertical="center" shrinkToFit="1"/>
    </xf>
    <xf numFmtId="0" fontId="24" fillId="0" borderId="6" xfId="0" applyFont="1" applyFill="1" applyBorder="1" applyAlignment="1">
      <alignment horizontal="left" vertical="center" wrapText="1" shrinkToFit="1"/>
    </xf>
    <xf numFmtId="0" fontId="24" fillId="0" borderId="0" xfId="0" applyFont="1" applyFill="1" applyBorder="1" applyAlignment="1">
      <alignment horizontal="left" vertical="center" wrapText="1" shrinkToFit="1"/>
    </xf>
    <xf numFmtId="0" fontId="24" fillId="0" borderId="19" xfId="0" applyFont="1" applyFill="1" applyBorder="1" applyAlignment="1">
      <alignment horizontal="left" vertical="center" wrapText="1" shrinkToFit="1"/>
    </xf>
    <xf numFmtId="0" fontId="24" fillId="0" borderId="16" xfId="0" applyFont="1" applyFill="1" applyBorder="1" applyAlignment="1">
      <alignment horizontal="left" vertical="center" wrapText="1" shrinkToFit="1"/>
    </xf>
    <xf numFmtId="0" fontId="24" fillId="0" borderId="27" xfId="0" applyFont="1" applyFill="1" applyBorder="1" applyAlignment="1">
      <alignment horizontal="left" vertical="center" wrapText="1" shrinkToFit="1"/>
    </xf>
    <xf numFmtId="0" fontId="24" fillId="0" borderId="18" xfId="0" applyFont="1" applyFill="1" applyBorder="1" applyAlignment="1">
      <alignment horizontal="left" vertical="center" wrapText="1" shrinkToFit="1"/>
    </xf>
    <xf numFmtId="0" fontId="24" fillId="0" borderId="13" xfId="0" applyFont="1" applyFill="1" applyBorder="1" applyAlignment="1">
      <alignment horizontal="left" vertical="center" wrapText="1" shrinkToFit="1"/>
    </xf>
    <xf numFmtId="0" fontId="24" fillId="0" borderId="22" xfId="0" applyFont="1" applyFill="1" applyBorder="1" applyAlignment="1">
      <alignment horizontal="left" vertical="center" wrapText="1" shrinkToFit="1"/>
    </xf>
    <xf numFmtId="0" fontId="24" fillId="0" borderId="20" xfId="0" applyFont="1" applyFill="1" applyBorder="1" applyAlignment="1">
      <alignment horizontal="left" vertical="center" wrapText="1" shrinkToFi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 textRotation="45" shrinkToFit="1"/>
    </xf>
    <xf numFmtId="0" fontId="8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center" shrinkToFit="1"/>
    </xf>
    <xf numFmtId="0" fontId="5" fillId="2" borderId="5" xfId="0" applyFont="1" applyFill="1" applyBorder="1" applyAlignment="1">
      <alignment horizontal="justify" vertical="center" shrinkToFit="1"/>
    </xf>
    <xf numFmtId="0" fontId="5" fillId="2" borderId="12" xfId="0" applyFont="1" applyFill="1" applyBorder="1" applyAlignment="1">
      <alignment horizontal="justify" vertical="center" shrinkToFit="1"/>
    </xf>
    <xf numFmtId="0" fontId="22" fillId="3" borderId="8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left" vertical="top" wrapText="1"/>
    </xf>
    <xf numFmtId="0" fontId="21" fillId="4" borderId="5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2" fillId="3" borderId="8" xfId="0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12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left" vertical="top" wrapText="1"/>
    </xf>
    <xf numFmtId="0" fontId="22" fillId="4" borderId="12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719-B7AD-50893AB0C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518720"/>
        <c:axId val="194355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719-B7AD-50893AB0C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12928"/>
        <c:axId val="216414464"/>
      </c:lineChart>
      <c:catAx>
        <c:axId val="16151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355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355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518720"/>
        <c:crosses val="autoZero"/>
        <c:crossBetween val="between"/>
      </c:valAx>
      <c:catAx>
        <c:axId val="216412928"/>
        <c:scaling>
          <c:orientation val="minMax"/>
        </c:scaling>
        <c:delete val="1"/>
        <c:axPos val="b"/>
        <c:majorTickMark val="out"/>
        <c:minorTickMark val="none"/>
        <c:tickLblPos val="nextTo"/>
        <c:crossAx val="216414464"/>
        <c:crosses val="autoZero"/>
        <c:auto val="0"/>
        <c:lblAlgn val="ctr"/>
        <c:lblOffset val="100"/>
        <c:noMultiLvlLbl val="0"/>
      </c:catAx>
      <c:valAx>
        <c:axId val="216414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6412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2CD-8187-D21B4F4E5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70976"/>
        <c:axId val="41072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9-42CD-8187-D21B4F4E5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82880"/>
        <c:axId val="41084416"/>
      </c:lineChart>
      <c:catAx>
        <c:axId val="4107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728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072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70976"/>
        <c:crosses val="autoZero"/>
        <c:crossBetween val="between"/>
      </c:valAx>
      <c:catAx>
        <c:axId val="41082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84416"/>
        <c:crosses val="autoZero"/>
        <c:auto val="0"/>
        <c:lblAlgn val="ctr"/>
        <c:lblOffset val="100"/>
        <c:noMultiLvlLbl val="0"/>
      </c:catAx>
      <c:valAx>
        <c:axId val="41084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082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F6-49AB-B0EF-0ADD4832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01120"/>
        <c:axId val="41302656"/>
      </c:barChart>
      <c:catAx>
        <c:axId val="41301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026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1302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01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C8-4F2A-9163-BA9E7C5C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10464"/>
        <c:axId val="41312256"/>
      </c:barChart>
      <c:catAx>
        <c:axId val="41310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12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312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10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18-91DC-F13DE92D56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40928"/>
        <c:axId val="41342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6-4818-91DC-F13DE92D56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44384"/>
        <c:axId val="132584576"/>
      </c:lineChart>
      <c:catAx>
        <c:axId val="4134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428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342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340928"/>
        <c:crosses val="autoZero"/>
        <c:crossBetween val="between"/>
      </c:valAx>
      <c:catAx>
        <c:axId val="41344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32584576"/>
        <c:crosses val="autoZero"/>
        <c:auto val="0"/>
        <c:lblAlgn val="ctr"/>
        <c:lblOffset val="100"/>
        <c:noMultiLvlLbl val="0"/>
      </c:catAx>
      <c:valAx>
        <c:axId val="132584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344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97-4FCD-AEEC-8C090791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600576"/>
        <c:axId val="132602112"/>
      </c:barChart>
      <c:catAx>
        <c:axId val="13260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02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2602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0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6-4F48-9F30-7671BBBE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614016"/>
        <c:axId val="132615552"/>
      </c:barChart>
      <c:catAx>
        <c:axId val="13261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15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2615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1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588-8DE7-8C6767B442D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631936"/>
        <c:axId val="132634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5-4588-8DE7-8C6767B442D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35648"/>
        <c:axId val="132641536"/>
      </c:lineChart>
      <c:catAx>
        <c:axId val="132631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34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263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631936"/>
        <c:crosses val="autoZero"/>
        <c:crossBetween val="between"/>
      </c:valAx>
      <c:catAx>
        <c:axId val="132635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32641536"/>
        <c:crosses val="autoZero"/>
        <c:auto val="0"/>
        <c:lblAlgn val="ctr"/>
        <c:lblOffset val="100"/>
        <c:noMultiLvlLbl val="0"/>
      </c:catAx>
      <c:valAx>
        <c:axId val="132641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635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8D-4930-B0F1-E84EF046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070656"/>
        <c:axId val="134072192"/>
      </c:barChart>
      <c:catAx>
        <c:axId val="13407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072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4072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07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40-4CB1-81F0-1A11A6EA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366720"/>
        <c:axId val="134368256"/>
      </c:barChart>
      <c:catAx>
        <c:axId val="13436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368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436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36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E88-AD94-9299FE53F81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392832"/>
        <c:axId val="134395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7-4E88-AD94-9299FE53F81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96544"/>
        <c:axId val="134406528"/>
      </c:lineChart>
      <c:catAx>
        <c:axId val="13439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3950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4395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392832"/>
        <c:crosses val="autoZero"/>
        <c:crossBetween val="between"/>
      </c:valAx>
      <c:catAx>
        <c:axId val="13439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06528"/>
        <c:crosses val="autoZero"/>
        <c:auto val="0"/>
        <c:lblAlgn val="ctr"/>
        <c:lblOffset val="100"/>
        <c:noMultiLvlLbl val="0"/>
      </c:catAx>
      <c:valAx>
        <c:axId val="134406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396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6E-4626-A4F2-03BEFE79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544512"/>
        <c:axId val="40550400"/>
      </c:barChart>
      <c:catAx>
        <c:axId val="4054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504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550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44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D2-4F03-9ED0-92CE173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627328"/>
        <c:axId val="134628864"/>
      </c:barChart>
      <c:catAx>
        <c:axId val="134627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628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4628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627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55-45F7-B405-ACF30F7E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653056"/>
        <c:axId val="134654592"/>
      </c:barChart>
      <c:catAx>
        <c:axId val="13465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654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4654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653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67D-9B35-761026D0AF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169536"/>
        <c:axId val="137188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67D-9B35-761026D0AF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89632"/>
        <c:axId val="137191424"/>
      </c:lineChart>
      <c:catAx>
        <c:axId val="13716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1880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7188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169536"/>
        <c:crosses val="autoZero"/>
        <c:crossBetween val="between"/>
      </c:valAx>
      <c:catAx>
        <c:axId val="13718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7191424"/>
        <c:crosses val="autoZero"/>
        <c:auto val="0"/>
        <c:lblAlgn val="ctr"/>
        <c:lblOffset val="100"/>
        <c:noMultiLvlLbl val="0"/>
      </c:catAx>
      <c:valAx>
        <c:axId val="137191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718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B1-4AAA-A42B-DC7E2B6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235840"/>
        <c:axId val="137245824"/>
      </c:barChart>
      <c:catAx>
        <c:axId val="13723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45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7245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35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90-4484-8429-1350A33E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265920"/>
        <c:axId val="137267456"/>
      </c:barChart>
      <c:catAx>
        <c:axId val="13726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67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7267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65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AC3-8E81-35A2E2DB55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296128"/>
        <c:axId val="137372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AC3-8E81-35A2E2DB55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73568"/>
        <c:axId val="137375104"/>
      </c:lineChart>
      <c:catAx>
        <c:axId val="1372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3720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7372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296128"/>
        <c:crosses val="autoZero"/>
        <c:crossBetween val="between"/>
      </c:valAx>
      <c:catAx>
        <c:axId val="137373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37375104"/>
        <c:crosses val="autoZero"/>
        <c:auto val="0"/>
        <c:lblAlgn val="ctr"/>
        <c:lblOffset val="100"/>
        <c:noMultiLvlLbl val="0"/>
      </c:catAx>
      <c:valAx>
        <c:axId val="137375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7373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0-45FD-A98C-4AC67E29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7411584"/>
        <c:axId val="137417472"/>
      </c:barChart>
      <c:catAx>
        <c:axId val="137411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417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741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7411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DF-4AF7-B665-075D7A4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023296"/>
        <c:axId val="138024832"/>
      </c:barChart>
      <c:catAx>
        <c:axId val="13802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0248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02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023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AE-AF21-6B86431D4E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045312"/>
        <c:axId val="138051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4-4BAE-AF21-6B86431D4E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53120"/>
        <c:axId val="138054656"/>
      </c:lineChart>
      <c:catAx>
        <c:axId val="138045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05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8051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045312"/>
        <c:crosses val="autoZero"/>
        <c:crossBetween val="between"/>
      </c:valAx>
      <c:catAx>
        <c:axId val="138053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38054656"/>
        <c:crosses val="autoZero"/>
        <c:auto val="0"/>
        <c:lblAlgn val="ctr"/>
        <c:lblOffset val="100"/>
        <c:noMultiLvlLbl val="0"/>
      </c:catAx>
      <c:valAx>
        <c:axId val="138054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053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FA-4B81-AECE-4096B91C1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746496"/>
        <c:axId val="138748288"/>
      </c:barChart>
      <c:catAx>
        <c:axId val="13874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482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8748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46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C7-43D7-BE64-033EC22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557952"/>
        <c:axId val="40563840"/>
      </c:barChart>
      <c:catAx>
        <c:axId val="4055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63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563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557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96-470A-A137-6C8FB34C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768384"/>
        <c:axId val="138769920"/>
      </c:barChart>
      <c:catAx>
        <c:axId val="13876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699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769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68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2-4E1B-91A9-B057004310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802688"/>
        <c:axId val="138804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2-4E1B-91A9-B057004310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74688"/>
        <c:axId val="158276224"/>
      </c:lineChart>
      <c:catAx>
        <c:axId val="13880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8046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80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802688"/>
        <c:crosses val="autoZero"/>
        <c:crossBetween val="between"/>
      </c:valAx>
      <c:catAx>
        <c:axId val="158274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8276224"/>
        <c:crosses val="autoZero"/>
        <c:auto val="0"/>
        <c:lblAlgn val="ctr"/>
        <c:lblOffset val="100"/>
        <c:noMultiLvlLbl val="0"/>
      </c:catAx>
      <c:valAx>
        <c:axId val="158276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274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0B-4FF2-9BF0-C4AEDD6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296320"/>
        <c:axId val="158298112"/>
      </c:barChart>
      <c:catAx>
        <c:axId val="158296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298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8298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29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0D-45F1-8361-C8BFF44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317952"/>
        <c:axId val="158323840"/>
      </c:barChart>
      <c:catAx>
        <c:axId val="15831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323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323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317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6-4650-8200-E52C6F7308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34432"/>
        <c:axId val="158436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650-8200-E52C6F7308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42240"/>
        <c:axId val="158443776"/>
      </c:lineChart>
      <c:catAx>
        <c:axId val="15843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436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843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434432"/>
        <c:crosses val="autoZero"/>
        <c:crossBetween val="between"/>
      </c:valAx>
      <c:catAx>
        <c:axId val="15844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8443776"/>
        <c:crosses val="autoZero"/>
        <c:auto val="0"/>
        <c:lblAlgn val="ctr"/>
        <c:lblOffset val="100"/>
        <c:noMultiLvlLbl val="0"/>
      </c:catAx>
      <c:valAx>
        <c:axId val="158443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44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E8-4EDF-8E7E-EE44339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63872"/>
        <c:axId val="158465408"/>
      </c:barChart>
      <c:catAx>
        <c:axId val="158463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4654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8465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463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03-4BD3-B6F1-7CEADC70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464832"/>
        <c:axId val="159474816"/>
      </c:barChart>
      <c:catAx>
        <c:axId val="15946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74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9474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464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D98-AC1D-387DD4D6612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03456"/>
        <c:axId val="162405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D98-AC1D-387DD4D6612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11264"/>
        <c:axId val="162412800"/>
      </c:lineChart>
      <c:catAx>
        <c:axId val="162403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053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40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03456"/>
        <c:crosses val="autoZero"/>
        <c:crossBetween val="between"/>
      </c:valAx>
      <c:catAx>
        <c:axId val="16241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62412800"/>
        <c:crosses val="autoZero"/>
        <c:auto val="0"/>
        <c:lblAlgn val="ctr"/>
        <c:lblOffset val="100"/>
        <c:noMultiLvlLbl val="0"/>
      </c:catAx>
      <c:valAx>
        <c:axId val="16241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411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B4-A18E-04300D264D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486528"/>
        <c:axId val="162492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5-4CB4-A18E-04300D264D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94336"/>
        <c:axId val="162495872"/>
      </c:lineChart>
      <c:catAx>
        <c:axId val="16248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92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492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486528"/>
        <c:crosses val="autoZero"/>
        <c:crossBetween val="between"/>
      </c:valAx>
      <c:catAx>
        <c:axId val="162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495872"/>
        <c:crosses val="autoZero"/>
        <c:auto val="0"/>
        <c:lblAlgn val="ctr"/>
        <c:lblOffset val="100"/>
        <c:noMultiLvlLbl val="0"/>
      </c:catAx>
      <c:valAx>
        <c:axId val="162495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D5-49DF-ABC6-F24A375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24992"/>
        <c:axId val="163939072"/>
      </c:barChart>
      <c:catAx>
        <c:axId val="16392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390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3939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2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BB9-8C94-A4D0D92D1D5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11296"/>
        <c:axId val="40713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BB9-8C94-A4D0D92D1D5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15008"/>
        <c:axId val="40716544"/>
      </c:lineChart>
      <c:catAx>
        <c:axId val="4071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3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071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11296"/>
        <c:crosses val="autoZero"/>
        <c:crossBetween val="between"/>
      </c:valAx>
      <c:catAx>
        <c:axId val="40715008"/>
        <c:scaling>
          <c:orientation val="minMax"/>
        </c:scaling>
        <c:delete val="1"/>
        <c:axPos val="b"/>
        <c:majorTickMark val="out"/>
        <c:minorTickMark val="none"/>
        <c:tickLblPos val="nextTo"/>
        <c:crossAx val="40716544"/>
        <c:crosses val="autoZero"/>
        <c:auto val="0"/>
        <c:lblAlgn val="ctr"/>
        <c:lblOffset val="100"/>
        <c:noMultiLvlLbl val="0"/>
      </c:catAx>
      <c:valAx>
        <c:axId val="40716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715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FF-4E27-9036-5806E164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963264"/>
        <c:axId val="163964800"/>
      </c:barChart>
      <c:catAx>
        <c:axId val="16396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96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963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B70-A0A2-EEDEDE4BD3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812736"/>
        <c:axId val="171814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1-4B70-A0A2-EEDEDE4BD3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16448"/>
        <c:axId val="171817984"/>
      </c:lineChart>
      <c:catAx>
        <c:axId val="17181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8149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814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812736"/>
        <c:crosses val="autoZero"/>
        <c:crossBetween val="between"/>
      </c:valAx>
      <c:catAx>
        <c:axId val="171816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817984"/>
        <c:crosses val="autoZero"/>
        <c:auto val="0"/>
        <c:lblAlgn val="ctr"/>
        <c:lblOffset val="100"/>
        <c:noMultiLvlLbl val="0"/>
      </c:catAx>
      <c:valAx>
        <c:axId val="171817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816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74-426D-9586-D0C9134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130240"/>
        <c:axId val="191132032"/>
      </c:barChart>
      <c:catAx>
        <c:axId val="191130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132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132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130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CC-40AE-BA7E-13977E64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89952"/>
        <c:axId val="193791488"/>
      </c:barChart>
      <c:catAx>
        <c:axId val="19378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791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791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78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44-A6F6-2154944BA2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820160"/>
        <c:axId val="193822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E-4744-A6F6-2154944BA2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32064"/>
        <c:axId val="193833600"/>
      </c:lineChart>
      <c:catAx>
        <c:axId val="19382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822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3822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820160"/>
        <c:crosses val="autoZero"/>
        <c:crossBetween val="between"/>
      </c:valAx>
      <c:catAx>
        <c:axId val="193832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3833600"/>
        <c:crosses val="autoZero"/>
        <c:auto val="0"/>
        <c:lblAlgn val="ctr"/>
        <c:lblOffset val="100"/>
        <c:noMultiLvlLbl val="0"/>
      </c:catAx>
      <c:valAx>
        <c:axId val="193833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83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60-4DB3-97F1-E06B58D2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853696"/>
        <c:axId val="194461696"/>
      </c:barChart>
      <c:catAx>
        <c:axId val="19385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61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461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853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3-4FD0-A5DC-6610D12E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18720"/>
        <c:axId val="194728704"/>
      </c:barChart>
      <c:catAx>
        <c:axId val="19471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2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28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1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8-4ACD-A70F-4A619BF1D39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982656"/>
        <c:axId val="194984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8-4ACD-A70F-4A619BF1D39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86368"/>
        <c:axId val="194987904"/>
      </c:lineChart>
      <c:catAx>
        <c:axId val="194982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84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984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82656"/>
        <c:crosses val="autoZero"/>
        <c:crossBetween val="between"/>
      </c:valAx>
      <c:catAx>
        <c:axId val="194986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987904"/>
        <c:crosses val="autoZero"/>
        <c:auto val="0"/>
        <c:lblAlgn val="ctr"/>
        <c:lblOffset val="100"/>
        <c:noMultiLvlLbl val="0"/>
      </c:catAx>
      <c:valAx>
        <c:axId val="194987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986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FE-44C5-B64B-2D36CAB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999808"/>
        <c:axId val="195001344"/>
      </c:barChart>
      <c:catAx>
        <c:axId val="19499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0013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001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99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7A-4006-B55C-FE9BF027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017344"/>
        <c:axId val="195023232"/>
      </c:barChart>
      <c:catAx>
        <c:axId val="195017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023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5023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017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A-4C46-9C0A-F61EDF4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40736"/>
        <c:axId val="40742272"/>
      </c:barChart>
      <c:catAx>
        <c:axId val="40740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422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074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40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EDF-AF8F-87143B70D91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559808"/>
        <c:axId val="195561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A-4EDF-AF8F-87143B70D91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75808"/>
        <c:axId val="195577344"/>
      </c:lineChart>
      <c:catAx>
        <c:axId val="1955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5617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5561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559808"/>
        <c:crosses val="autoZero"/>
        <c:crossBetween val="between"/>
      </c:valAx>
      <c:catAx>
        <c:axId val="195575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577344"/>
        <c:crosses val="autoZero"/>
        <c:auto val="0"/>
        <c:lblAlgn val="ctr"/>
        <c:lblOffset val="100"/>
        <c:noMultiLvlLbl val="0"/>
      </c:catAx>
      <c:valAx>
        <c:axId val="195577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575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E7-4CDB-A37C-3474A1B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593344"/>
        <c:axId val="195594880"/>
      </c:barChart>
      <c:catAx>
        <c:axId val="19559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5948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5594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59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29-42EF-94DD-DFECBE59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614976"/>
        <c:axId val="208343040"/>
      </c:barChart>
      <c:catAx>
        <c:axId val="19561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3430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834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561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576-BF48-F1AD313B4D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8388096"/>
        <c:axId val="208390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7-4576-BF48-F1AD313B4D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91552"/>
        <c:axId val="208413824"/>
      </c:lineChart>
      <c:catAx>
        <c:axId val="20838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390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839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388096"/>
        <c:crosses val="autoZero"/>
        <c:crossBetween val="between"/>
      </c:valAx>
      <c:catAx>
        <c:axId val="20839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8413824"/>
        <c:crosses val="autoZero"/>
        <c:auto val="0"/>
        <c:lblAlgn val="ctr"/>
        <c:lblOffset val="100"/>
        <c:noMultiLvlLbl val="0"/>
      </c:catAx>
      <c:valAx>
        <c:axId val="208413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839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A8-41EA-B74B-D1B2E3C2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8462592"/>
        <c:axId val="208464128"/>
      </c:barChart>
      <c:catAx>
        <c:axId val="20846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464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846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8462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E-40F3-952C-340A0DF0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970496"/>
        <c:axId val="210972032"/>
      </c:barChart>
      <c:catAx>
        <c:axId val="21097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0972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972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0970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015-BF6F-88EA6A26CC8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4535552"/>
        <c:axId val="214537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8-4015-BF6F-88EA6A26CC8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39264"/>
        <c:axId val="214549248"/>
      </c:lineChart>
      <c:catAx>
        <c:axId val="21453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45377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453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4535552"/>
        <c:crosses val="autoZero"/>
        <c:crossBetween val="between"/>
      </c:valAx>
      <c:catAx>
        <c:axId val="21453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4549248"/>
        <c:crosses val="autoZero"/>
        <c:auto val="0"/>
        <c:lblAlgn val="ctr"/>
        <c:lblOffset val="100"/>
        <c:noMultiLvlLbl val="0"/>
      </c:catAx>
      <c:valAx>
        <c:axId val="214549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453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24-403D-B1E6-34871DA0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404352"/>
        <c:axId val="216405888"/>
      </c:barChart>
      <c:catAx>
        <c:axId val="216404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4058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6405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404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2B-4918-AFDC-D71AABFC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438272"/>
        <c:axId val="216439808"/>
      </c:barChart>
      <c:catAx>
        <c:axId val="216438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439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6439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6438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D1-99FD-554CF063F8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783296"/>
        <c:axId val="217789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1-4AD1-99FD-554CF063F8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91104"/>
        <c:axId val="217796992"/>
      </c:lineChart>
      <c:catAx>
        <c:axId val="21778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7895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7789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783296"/>
        <c:crosses val="autoZero"/>
        <c:crossBetween val="between"/>
      </c:valAx>
      <c:catAx>
        <c:axId val="217791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17796992"/>
        <c:crosses val="autoZero"/>
        <c:auto val="0"/>
        <c:lblAlgn val="ctr"/>
        <c:lblOffset val="100"/>
        <c:noMultiLvlLbl val="0"/>
      </c:catAx>
      <c:valAx>
        <c:axId val="217796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779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B-46BA-BCC0-8B054EA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762368"/>
        <c:axId val="40837888"/>
      </c:barChart>
      <c:catAx>
        <c:axId val="4076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3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83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76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F8-4423-9BE7-2902838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939968"/>
        <c:axId val="217941504"/>
      </c:barChart>
      <c:catAx>
        <c:axId val="21793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9415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7941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93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6B-45DD-AB2D-2C915B9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7969792"/>
        <c:axId val="217971328"/>
      </c:barChart>
      <c:catAx>
        <c:axId val="21796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971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7971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796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8E9-ACA0-AFF86329ABA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135168"/>
        <c:axId val="218145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6-48E9-ACA0-AFF86329ABA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47072"/>
        <c:axId val="218148864"/>
      </c:lineChart>
      <c:catAx>
        <c:axId val="21813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145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8145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135168"/>
        <c:crosses val="autoZero"/>
        <c:crossBetween val="between"/>
      </c:valAx>
      <c:catAx>
        <c:axId val="21814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18148864"/>
        <c:crosses val="autoZero"/>
        <c:auto val="0"/>
        <c:lblAlgn val="ctr"/>
        <c:lblOffset val="100"/>
        <c:noMultiLvlLbl val="0"/>
      </c:catAx>
      <c:valAx>
        <c:axId val="218148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814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08-4FA5-9F27-554623D7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8156416"/>
        <c:axId val="218662016"/>
      </c:barChart>
      <c:catAx>
        <c:axId val="21815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662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8662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8156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29-432F-9C99-8BC4DE32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2778112"/>
        <c:axId val="222779648"/>
      </c:barChart>
      <c:catAx>
        <c:axId val="222778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779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2779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2778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8-452D-9D67-12BD6F1E94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066368"/>
        <c:axId val="239534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52D-9D67-12BD6F1E94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6000"/>
        <c:axId val="239537536"/>
      </c:lineChart>
      <c:catAx>
        <c:axId val="223066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39534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39534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066368"/>
        <c:crosses val="autoZero"/>
        <c:crossBetween val="between"/>
      </c:valAx>
      <c:catAx>
        <c:axId val="239536000"/>
        <c:scaling>
          <c:orientation val="minMax"/>
        </c:scaling>
        <c:delete val="1"/>
        <c:axPos val="b"/>
        <c:majorTickMark val="out"/>
        <c:minorTickMark val="none"/>
        <c:tickLblPos val="nextTo"/>
        <c:crossAx val="239537536"/>
        <c:crosses val="autoZero"/>
        <c:auto val="0"/>
        <c:lblAlgn val="ctr"/>
        <c:lblOffset val="100"/>
        <c:noMultiLvlLbl val="0"/>
      </c:catAx>
      <c:valAx>
        <c:axId val="239537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39536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53-4D20-BC2A-4AAD1417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425600"/>
        <c:axId val="134435584"/>
      </c:barChart>
      <c:catAx>
        <c:axId val="13442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4355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4435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42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B-438A-9F31-F1B4387F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459776"/>
        <c:axId val="134461312"/>
      </c:barChart>
      <c:catAx>
        <c:axId val="13445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46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446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4459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A4C-89D0-99B650D3A7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430336"/>
        <c:axId val="138436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E-4A4C-89D0-99B650D3A7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38144"/>
        <c:axId val="138439680"/>
      </c:lineChart>
      <c:catAx>
        <c:axId val="13843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4366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43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430336"/>
        <c:crosses val="autoZero"/>
        <c:crossBetween val="between"/>
      </c:valAx>
      <c:catAx>
        <c:axId val="138438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8439680"/>
        <c:crosses val="autoZero"/>
        <c:auto val="0"/>
        <c:lblAlgn val="ctr"/>
        <c:lblOffset val="100"/>
        <c:noMultiLvlLbl val="0"/>
      </c:catAx>
      <c:valAx>
        <c:axId val="138439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43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97-430C-89EA-5727D585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467968"/>
        <c:axId val="138469760"/>
      </c:barChart>
      <c:catAx>
        <c:axId val="13846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469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8469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467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AD3-B022-8A6A8CD8C7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87040"/>
        <c:axId val="40888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F-4AD3-B022-8A6A8CD8C7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5920"/>
        <c:axId val="41027456"/>
      </c:lineChart>
      <c:catAx>
        <c:axId val="40887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88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0888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0887040"/>
        <c:crosses val="autoZero"/>
        <c:crossBetween val="between"/>
      </c:valAx>
      <c:catAx>
        <c:axId val="41025920"/>
        <c:scaling>
          <c:orientation val="minMax"/>
        </c:scaling>
        <c:delete val="1"/>
        <c:axPos val="b"/>
        <c:majorTickMark val="out"/>
        <c:minorTickMark val="none"/>
        <c:tickLblPos val="nextTo"/>
        <c:crossAx val="41027456"/>
        <c:crosses val="autoZero"/>
        <c:auto val="0"/>
        <c:lblAlgn val="ctr"/>
        <c:lblOffset val="100"/>
        <c:noMultiLvlLbl val="0"/>
      </c:catAx>
      <c:valAx>
        <c:axId val="41027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025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3-4AD3-8A58-F341421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087872"/>
        <c:axId val="139089408"/>
      </c:barChart>
      <c:catAx>
        <c:axId val="13908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08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08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087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6E-910E-34F374A542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126272"/>
        <c:axId val="139128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76E-910E-34F374A542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96224"/>
        <c:axId val="139397760"/>
      </c:lineChart>
      <c:catAx>
        <c:axId val="13912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128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9128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126272"/>
        <c:crosses val="autoZero"/>
        <c:crossBetween val="between"/>
      </c:valAx>
      <c:catAx>
        <c:axId val="139396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39397760"/>
        <c:crosses val="autoZero"/>
        <c:auto val="0"/>
        <c:lblAlgn val="ctr"/>
        <c:lblOffset val="100"/>
        <c:noMultiLvlLbl val="0"/>
      </c:catAx>
      <c:valAx>
        <c:axId val="139397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9396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73-47E4-A2F6-E73041EF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409664"/>
        <c:axId val="139419648"/>
      </c:barChart>
      <c:catAx>
        <c:axId val="13940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4196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39419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409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66-4ECC-88F3-80E66646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9443584"/>
        <c:axId val="139445376"/>
      </c:barChart>
      <c:catAx>
        <c:axId val="13944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4453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944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944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3F2-99C6-31C288762C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889088"/>
        <c:axId val="158891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3F2-99C6-31C288762C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00992"/>
        <c:axId val="158902528"/>
      </c:lineChart>
      <c:catAx>
        <c:axId val="158889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891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8891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889088"/>
        <c:crosses val="autoZero"/>
        <c:crossBetween val="between"/>
      </c:valAx>
      <c:catAx>
        <c:axId val="158900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58902528"/>
        <c:crosses val="autoZero"/>
        <c:auto val="0"/>
        <c:lblAlgn val="ctr"/>
        <c:lblOffset val="100"/>
        <c:noMultiLvlLbl val="0"/>
      </c:catAx>
      <c:valAx>
        <c:axId val="15890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900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D-4E9C-9648-90C8238F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35264"/>
        <c:axId val="41036800"/>
      </c:barChart>
      <c:catAx>
        <c:axId val="41035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36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0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35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D6-4820-AE38-E81A99F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48704"/>
        <c:axId val="41050496"/>
      </c:barChart>
      <c:catAx>
        <c:axId val="4104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50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050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04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115</xdr:row>
      <xdr:rowOff>0</xdr:rowOff>
    </xdr:from>
    <xdr:to>
      <xdr:col>4</xdr:col>
      <xdr:colOff>0</xdr:colOff>
      <xdr:row>115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20"/>
  <sheetViews>
    <sheetView tabSelected="1" zoomScaleNormal="100" zoomScaleSheetLayoutView="100" workbookViewId="0">
      <pane xSplit="8" ySplit="8" topLeftCell="I103" activePane="bottomRight" state="frozen"/>
      <selection pane="topRight" activeCell="I1" sqref="I1"/>
      <selection pane="bottomLeft" activeCell="A12" sqref="A12"/>
      <selection pane="bottomRight" activeCell="F105" sqref="C105:T114"/>
    </sheetView>
  </sheetViews>
  <sheetFormatPr defaultRowHeight="15.75" customHeight="1" x14ac:dyDescent="0.2"/>
  <cols>
    <col min="1" max="1" width="4.28515625" style="89" customWidth="1"/>
    <col min="2" max="2" width="6.5703125" style="89" customWidth="1"/>
    <col min="3" max="3" width="5.7109375" style="89" customWidth="1"/>
    <col min="4" max="4" width="18.7109375" style="90" customWidth="1"/>
    <col min="5" max="5" width="8.85546875" style="91" customWidth="1"/>
    <col min="6" max="6" width="12.85546875" style="92" customWidth="1"/>
    <col min="7" max="7" width="13" style="93" customWidth="1"/>
    <col min="8" max="8" width="12.7109375" style="94" customWidth="1"/>
    <col min="9" max="9" width="12.28515625" style="94" customWidth="1"/>
    <col min="10" max="10" width="12.5703125" style="94" customWidth="1"/>
    <col min="11" max="12" width="12.28515625" style="95" customWidth="1"/>
    <col min="13" max="13" width="10.42578125" style="94" customWidth="1"/>
    <col min="14" max="14" width="9.42578125" style="94" customWidth="1"/>
    <col min="15" max="15" width="10.5703125" style="94" customWidth="1"/>
    <col min="16" max="16" width="12.28515625" style="96" customWidth="1"/>
    <col min="17" max="17" width="12.28515625" style="97" customWidth="1"/>
    <col min="18" max="18" width="12.28515625" style="94" customWidth="1"/>
    <col min="19" max="19" width="8" style="94" customWidth="1"/>
    <col min="20" max="20" width="10.5703125" style="94" customWidth="1"/>
    <col min="21" max="21" width="19.85546875" style="42" customWidth="1"/>
    <col min="22" max="22" width="8.5703125" style="42" customWidth="1"/>
    <col min="23" max="24" width="9.140625" style="43"/>
  </cols>
  <sheetData>
    <row r="1" spans="1:84" s="100" customFormat="1" ht="15.75" customHeight="1" x14ac:dyDescent="0.2">
      <c r="A1" s="179"/>
      <c r="B1" s="179"/>
      <c r="C1" s="179"/>
      <c r="D1" s="179"/>
      <c r="E1" s="179"/>
      <c r="F1" s="179"/>
      <c r="G1" s="179"/>
      <c r="H1" s="21"/>
      <c r="I1" s="31"/>
      <c r="J1" s="32"/>
      <c r="K1" s="31"/>
      <c r="L1" s="21"/>
      <c r="M1" s="27"/>
      <c r="N1" s="33"/>
      <c r="O1" s="33"/>
      <c r="P1" s="16"/>
      <c r="Q1" s="34"/>
      <c r="R1" s="21"/>
      <c r="S1" s="27"/>
      <c r="T1" s="27" t="s">
        <v>70</v>
      </c>
      <c r="U1" s="41"/>
      <c r="V1" s="98"/>
      <c r="W1" s="99"/>
      <c r="X1" s="9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</row>
    <row r="2" spans="1:84" s="101" customFormat="1" ht="15.75" customHeight="1" x14ac:dyDescent="0.2">
      <c r="A2" s="15"/>
      <c r="B2" s="15"/>
      <c r="C2" s="23"/>
      <c r="D2" s="19"/>
      <c r="E2" s="15"/>
      <c r="F2" s="22"/>
      <c r="G2" s="22"/>
      <c r="H2" s="22"/>
      <c r="I2" s="35"/>
      <c r="J2" s="36"/>
      <c r="K2" s="32"/>
      <c r="L2" s="33"/>
      <c r="M2" s="28"/>
      <c r="N2" s="37"/>
      <c r="O2" s="37"/>
      <c r="P2" s="16"/>
      <c r="Q2" s="34"/>
      <c r="R2" s="26"/>
      <c r="S2" s="28"/>
      <c r="T2" s="28" t="s">
        <v>33</v>
      </c>
      <c r="U2" s="41"/>
      <c r="V2" s="98"/>
      <c r="W2" s="99"/>
      <c r="X2" s="99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</row>
    <row r="3" spans="1:84" s="101" customFormat="1" ht="15.75" customHeight="1" x14ac:dyDescent="0.2">
      <c r="A3" s="15"/>
      <c r="B3" s="15"/>
      <c r="C3" s="23"/>
      <c r="D3" s="19"/>
      <c r="E3" s="15"/>
      <c r="F3" s="22"/>
      <c r="G3" s="22"/>
      <c r="H3" s="22"/>
      <c r="I3" s="35"/>
      <c r="J3" s="36"/>
      <c r="K3" s="32"/>
      <c r="L3" s="33"/>
      <c r="M3" s="29"/>
      <c r="N3" s="37"/>
      <c r="O3" s="37"/>
      <c r="P3" s="16"/>
      <c r="Q3" s="34"/>
      <c r="R3" s="26"/>
      <c r="S3" s="38"/>
      <c r="T3" s="29" t="s">
        <v>71</v>
      </c>
      <c r="U3" s="102"/>
      <c r="V3" s="98"/>
      <c r="W3" s="99"/>
      <c r="X3" s="99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</row>
    <row r="4" spans="1:84" s="103" customFormat="1" ht="19.5" customHeight="1" x14ac:dyDescent="0.2">
      <c r="A4" s="181" t="s">
        <v>12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6"/>
      <c r="Q4" s="34"/>
      <c r="R4" s="26"/>
      <c r="S4" s="26"/>
      <c r="T4" s="26"/>
      <c r="U4" s="102"/>
      <c r="V4" s="98"/>
      <c r="W4" s="99"/>
      <c r="X4" s="99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</row>
    <row r="5" spans="1:84" s="103" customFormat="1" ht="15.75" customHeight="1" thickBot="1" x14ac:dyDescent="0.25">
      <c r="A5" s="180" t="s">
        <v>6</v>
      </c>
      <c r="B5" s="180" t="s">
        <v>7</v>
      </c>
      <c r="C5" s="182" t="s">
        <v>8</v>
      </c>
      <c r="D5" s="191" t="s">
        <v>11</v>
      </c>
      <c r="E5" s="206" t="s">
        <v>35</v>
      </c>
      <c r="F5" s="196" t="s">
        <v>15</v>
      </c>
      <c r="G5" s="183" t="s">
        <v>14</v>
      </c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5"/>
      <c r="U5" s="102"/>
      <c r="V5" s="98"/>
      <c r="W5" s="99"/>
      <c r="X5" s="99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</row>
    <row r="6" spans="1:84" s="5" customFormat="1" ht="15.75" customHeight="1" thickTop="1" x14ac:dyDescent="0.2">
      <c r="A6" s="180"/>
      <c r="B6" s="180"/>
      <c r="C6" s="182"/>
      <c r="D6" s="192"/>
      <c r="E6" s="207"/>
      <c r="F6" s="197"/>
      <c r="G6" s="176" t="s">
        <v>13</v>
      </c>
      <c r="H6" s="186" t="s">
        <v>14</v>
      </c>
      <c r="I6" s="187"/>
      <c r="J6" s="187"/>
      <c r="K6" s="187"/>
      <c r="L6" s="187"/>
      <c r="M6" s="187"/>
      <c r="N6" s="187"/>
      <c r="O6" s="201"/>
      <c r="P6" s="176" t="s">
        <v>17</v>
      </c>
      <c r="Q6" s="186" t="s">
        <v>14</v>
      </c>
      <c r="R6" s="187"/>
      <c r="S6" s="187"/>
      <c r="T6" s="188"/>
      <c r="U6" s="44"/>
      <c r="V6" s="98"/>
      <c r="W6" s="99"/>
      <c r="X6" s="99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</row>
    <row r="7" spans="1:84" s="5" customFormat="1" ht="15.75" customHeight="1" x14ac:dyDescent="0.2">
      <c r="A7" s="180"/>
      <c r="B7" s="180"/>
      <c r="C7" s="182"/>
      <c r="D7" s="192"/>
      <c r="E7" s="207"/>
      <c r="F7" s="197"/>
      <c r="G7" s="177"/>
      <c r="H7" s="189" t="s">
        <v>36</v>
      </c>
      <c r="I7" s="204" t="s">
        <v>5</v>
      </c>
      <c r="J7" s="205"/>
      <c r="K7" s="189" t="s">
        <v>21</v>
      </c>
      <c r="L7" s="189" t="s">
        <v>32</v>
      </c>
      <c r="M7" s="189" t="s">
        <v>19</v>
      </c>
      <c r="N7" s="189" t="s">
        <v>39</v>
      </c>
      <c r="O7" s="202" t="s">
        <v>22</v>
      </c>
      <c r="P7" s="177"/>
      <c r="Q7" s="189" t="s">
        <v>37</v>
      </c>
      <c r="R7" s="30" t="s">
        <v>16</v>
      </c>
      <c r="S7" s="199" t="s">
        <v>64</v>
      </c>
      <c r="T7" s="194" t="s">
        <v>40</v>
      </c>
      <c r="U7" s="44"/>
      <c r="V7" s="98"/>
      <c r="W7" s="99"/>
      <c r="X7" s="99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</row>
    <row r="8" spans="1:84" s="14" customFormat="1" ht="102" customHeight="1" x14ac:dyDescent="0.2">
      <c r="A8" s="180"/>
      <c r="B8" s="180"/>
      <c r="C8" s="182"/>
      <c r="D8" s="193"/>
      <c r="E8" s="208"/>
      <c r="F8" s="198"/>
      <c r="G8" s="178"/>
      <c r="H8" s="190"/>
      <c r="I8" s="30" t="s">
        <v>18</v>
      </c>
      <c r="J8" s="30" t="s">
        <v>20</v>
      </c>
      <c r="K8" s="190"/>
      <c r="L8" s="190"/>
      <c r="M8" s="190"/>
      <c r="N8" s="190"/>
      <c r="O8" s="203"/>
      <c r="P8" s="178"/>
      <c r="Q8" s="190"/>
      <c r="R8" s="30" t="s">
        <v>23</v>
      </c>
      <c r="S8" s="200"/>
      <c r="T8" s="195"/>
      <c r="U8" s="45"/>
      <c r="V8" s="98"/>
      <c r="W8" s="99"/>
      <c r="X8" s="99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</row>
    <row r="9" spans="1:84" s="3" customFormat="1" ht="14.25" customHeight="1" x14ac:dyDescent="0.2">
      <c r="A9" s="18">
        <v>1</v>
      </c>
      <c r="B9" s="18">
        <f t="shared" ref="B9:S9" si="0">A9+1</f>
        <v>2</v>
      </c>
      <c r="C9" s="18">
        <f t="shared" si="0"/>
        <v>3</v>
      </c>
      <c r="D9" s="9">
        <f t="shared" si="0"/>
        <v>4</v>
      </c>
      <c r="E9" s="10">
        <f t="shared" si="0"/>
        <v>5</v>
      </c>
      <c r="F9" s="10">
        <f t="shared" si="0"/>
        <v>6</v>
      </c>
      <c r="G9" s="17">
        <f t="shared" si="0"/>
        <v>7</v>
      </c>
      <c r="H9" s="11">
        <f t="shared" si="0"/>
        <v>8</v>
      </c>
      <c r="I9" s="11">
        <f t="shared" si="0"/>
        <v>9</v>
      </c>
      <c r="J9" s="11">
        <f t="shared" si="0"/>
        <v>10</v>
      </c>
      <c r="K9" s="11">
        <f t="shared" si="0"/>
        <v>11</v>
      </c>
      <c r="L9" s="11">
        <f t="shared" si="0"/>
        <v>12</v>
      </c>
      <c r="M9" s="11">
        <f t="shared" si="0"/>
        <v>13</v>
      </c>
      <c r="N9" s="11">
        <f t="shared" si="0"/>
        <v>14</v>
      </c>
      <c r="O9" s="12">
        <f t="shared" si="0"/>
        <v>15</v>
      </c>
      <c r="P9" s="13">
        <f t="shared" si="0"/>
        <v>16</v>
      </c>
      <c r="Q9" s="11">
        <f t="shared" si="0"/>
        <v>17</v>
      </c>
      <c r="R9" s="11">
        <f t="shared" si="0"/>
        <v>18</v>
      </c>
      <c r="S9" s="11">
        <f t="shared" si="0"/>
        <v>19</v>
      </c>
      <c r="T9" s="39">
        <v>19</v>
      </c>
      <c r="U9" s="46"/>
      <c r="V9" s="98"/>
      <c r="W9" s="99"/>
      <c r="X9" s="9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</row>
    <row r="10" spans="1:84" s="1" customFormat="1" ht="16.5" customHeight="1" x14ac:dyDescent="0.2">
      <c r="A10" s="119">
        <v>754</v>
      </c>
      <c r="B10" s="119"/>
      <c r="C10" s="120"/>
      <c r="D10" s="215" t="s">
        <v>38</v>
      </c>
      <c r="E10" s="121" t="s">
        <v>26</v>
      </c>
      <c r="F10" s="117">
        <f>G10+P10</f>
        <v>2259166</v>
      </c>
      <c r="G10" s="104">
        <f>H10+K10+L10+M10</f>
        <v>2059166</v>
      </c>
      <c r="H10" s="105">
        <f>SUM(I10:J10)</f>
        <v>1756416</v>
      </c>
      <c r="I10" s="105">
        <v>1506672</v>
      </c>
      <c r="J10" s="105">
        <v>249744</v>
      </c>
      <c r="K10" s="105">
        <v>221000</v>
      </c>
      <c r="L10" s="105">
        <v>81750</v>
      </c>
      <c r="M10" s="55"/>
      <c r="N10" s="57"/>
      <c r="O10" s="58"/>
      <c r="P10" s="104">
        <f>Q10+S10+T10</f>
        <v>200000</v>
      </c>
      <c r="Q10" s="105">
        <v>100000</v>
      </c>
      <c r="R10" s="105"/>
      <c r="S10" s="106"/>
      <c r="T10" s="105">
        <v>100000</v>
      </c>
      <c r="U10" s="47"/>
      <c r="V10" s="42"/>
      <c r="W10" s="43"/>
      <c r="X10" s="43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6" customFormat="1" ht="16.5" customHeight="1" x14ac:dyDescent="0.2">
      <c r="A11" s="122"/>
      <c r="B11" s="122"/>
      <c r="C11" s="123"/>
      <c r="D11" s="216"/>
      <c r="E11" s="121" t="s">
        <v>27</v>
      </c>
      <c r="F11" s="117"/>
      <c r="G11" s="107"/>
      <c r="H11" s="108"/>
      <c r="I11" s="108"/>
      <c r="J11" s="108"/>
      <c r="K11" s="108"/>
      <c r="L11" s="108"/>
      <c r="M11" s="56"/>
      <c r="N11" s="56"/>
      <c r="O11" s="59"/>
      <c r="P11" s="107"/>
      <c r="Q11" s="108"/>
      <c r="R11" s="108"/>
      <c r="S11" s="108"/>
      <c r="T11" s="108"/>
      <c r="U11" s="52"/>
      <c r="V11" s="42"/>
      <c r="W11" s="43"/>
      <c r="X11" s="43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6" customFormat="1" ht="16.5" customHeight="1" x14ac:dyDescent="0.2">
      <c r="A12" s="122"/>
      <c r="B12" s="122"/>
      <c r="C12" s="123"/>
      <c r="D12" s="216"/>
      <c r="E12" s="121" t="s">
        <v>28</v>
      </c>
      <c r="F12" s="117">
        <f>G12+P12</f>
        <v>105000</v>
      </c>
      <c r="G12" s="107">
        <f>H12+K12+L12+M12</f>
        <v>25000</v>
      </c>
      <c r="H12" s="108">
        <f>SUM(I12:J12)</f>
        <v>25000</v>
      </c>
      <c r="I12" s="108"/>
      <c r="J12" s="108">
        <f>J16</f>
        <v>25000</v>
      </c>
      <c r="K12" s="108"/>
      <c r="L12" s="108"/>
      <c r="M12" s="56"/>
      <c r="N12" s="56"/>
      <c r="O12" s="59"/>
      <c r="P12" s="107">
        <f>SUM(Q12:T12)</f>
        <v>80000</v>
      </c>
      <c r="Q12" s="108"/>
      <c r="R12" s="108"/>
      <c r="S12" s="108"/>
      <c r="T12" s="108">
        <f>T16</f>
        <v>80000</v>
      </c>
      <c r="U12" s="52"/>
      <c r="V12" s="42"/>
      <c r="W12" s="43"/>
      <c r="X12" s="43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8" customFormat="1" ht="16.5" customHeight="1" x14ac:dyDescent="0.2">
      <c r="A13" s="123"/>
      <c r="B13" s="124"/>
      <c r="C13" s="124"/>
      <c r="D13" s="217"/>
      <c r="E13" s="125" t="s">
        <v>29</v>
      </c>
      <c r="F13" s="111">
        <f t="shared" ref="F13:T13" si="1">F10-F11+F12</f>
        <v>2364166</v>
      </c>
      <c r="G13" s="109">
        <f t="shared" si="1"/>
        <v>2084166</v>
      </c>
      <c r="H13" s="111">
        <f t="shared" si="1"/>
        <v>1781416</v>
      </c>
      <c r="I13" s="111">
        <f>I10-I11+I12</f>
        <v>1506672</v>
      </c>
      <c r="J13" s="110">
        <f>J10-J11+J12</f>
        <v>274744</v>
      </c>
      <c r="K13" s="110">
        <f t="shared" si="1"/>
        <v>221000</v>
      </c>
      <c r="L13" s="111">
        <f>L10-L11+L12</f>
        <v>81750</v>
      </c>
      <c r="M13" s="60"/>
      <c r="N13" s="60"/>
      <c r="O13" s="61"/>
      <c r="P13" s="109">
        <f t="shared" si="1"/>
        <v>280000</v>
      </c>
      <c r="Q13" s="110">
        <f t="shared" ref="Q13" si="2">Q10-Q11+Q12</f>
        <v>100000</v>
      </c>
      <c r="R13" s="111"/>
      <c r="S13" s="110"/>
      <c r="T13" s="110">
        <f t="shared" si="1"/>
        <v>180000</v>
      </c>
      <c r="U13" s="48"/>
      <c r="V13" s="42"/>
      <c r="W13" s="43"/>
      <c r="X13" s="4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8" customFormat="1" ht="16.5" customHeight="1" x14ac:dyDescent="0.2">
      <c r="A14" s="126"/>
      <c r="B14" s="127">
        <v>75412</v>
      </c>
      <c r="C14" s="128"/>
      <c r="D14" s="218" t="s">
        <v>41</v>
      </c>
      <c r="E14" s="129" t="s">
        <v>26</v>
      </c>
      <c r="F14" s="136">
        <f>G14+P14</f>
        <v>387870</v>
      </c>
      <c r="G14" s="112">
        <f>H14+K14+L14+M14</f>
        <v>287870</v>
      </c>
      <c r="H14" s="113">
        <f>SUM(I14:J14)</f>
        <v>0</v>
      </c>
      <c r="I14" s="62"/>
      <c r="J14" s="118">
        <v>0</v>
      </c>
      <c r="K14" s="118">
        <v>211000</v>
      </c>
      <c r="L14" s="118">
        <v>76870</v>
      </c>
      <c r="M14" s="75"/>
      <c r="N14" s="75"/>
      <c r="O14" s="74"/>
      <c r="P14" s="112">
        <f>Q14+S14+T14</f>
        <v>100000</v>
      </c>
      <c r="Q14" s="113"/>
      <c r="R14" s="113"/>
      <c r="S14" s="113"/>
      <c r="T14" s="113">
        <f>T22</f>
        <v>100000</v>
      </c>
      <c r="U14" s="47"/>
      <c r="V14" s="42"/>
      <c r="W14" s="43"/>
      <c r="X14" s="43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8" customFormat="1" ht="16.5" customHeight="1" x14ac:dyDescent="0.2">
      <c r="A15" s="126"/>
      <c r="B15" s="126"/>
      <c r="C15" s="130"/>
      <c r="D15" s="219"/>
      <c r="E15" s="129" t="s">
        <v>27</v>
      </c>
      <c r="F15" s="136"/>
      <c r="G15" s="112"/>
      <c r="H15" s="113"/>
      <c r="I15" s="65"/>
      <c r="J15" s="113"/>
      <c r="K15" s="113"/>
      <c r="L15" s="113"/>
      <c r="M15" s="78"/>
      <c r="N15" s="78"/>
      <c r="O15" s="79"/>
      <c r="P15" s="112"/>
      <c r="Q15" s="113"/>
      <c r="R15" s="113"/>
      <c r="S15" s="113"/>
      <c r="T15" s="113"/>
      <c r="U15" s="47"/>
      <c r="V15" s="42"/>
      <c r="W15" s="43"/>
      <c r="X15" s="43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8" customFormat="1" ht="16.5" customHeight="1" x14ac:dyDescent="0.2">
      <c r="A16" s="126"/>
      <c r="B16" s="126"/>
      <c r="C16" s="130"/>
      <c r="D16" s="219"/>
      <c r="E16" s="129" t="s">
        <v>28</v>
      </c>
      <c r="F16" s="136">
        <f>G16+P16</f>
        <v>105000</v>
      </c>
      <c r="G16" s="112">
        <f>H16+K16+L16+M16</f>
        <v>25000</v>
      </c>
      <c r="H16" s="113">
        <f>SUM(I16:J16)</f>
        <v>25000</v>
      </c>
      <c r="I16" s="65"/>
      <c r="J16" s="113">
        <f>J20</f>
        <v>25000</v>
      </c>
      <c r="K16" s="113"/>
      <c r="L16" s="113"/>
      <c r="M16" s="78"/>
      <c r="N16" s="78"/>
      <c r="O16" s="79"/>
      <c r="P16" s="112">
        <f>Q16+S16+T16</f>
        <v>80000</v>
      </c>
      <c r="Q16" s="113"/>
      <c r="R16" s="113"/>
      <c r="S16" s="113"/>
      <c r="T16" s="113">
        <f>T24</f>
        <v>80000</v>
      </c>
      <c r="U16" s="47"/>
      <c r="V16" s="42"/>
      <c r="W16" s="43"/>
      <c r="X16" s="43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8" customFormat="1" ht="16.5" customHeight="1" x14ac:dyDescent="0.2">
      <c r="A17" s="131"/>
      <c r="B17" s="131"/>
      <c r="C17" s="132"/>
      <c r="D17" s="220"/>
      <c r="E17" s="133" t="s">
        <v>29</v>
      </c>
      <c r="F17" s="116">
        <f t="shared" ref="F17:H17" si="3">F14-F15+F16</f>
        <v>492870</v>
      </c>
      <c r="G17" s="114">
        <f t="shared" si="3"/>
        <v>312870</v>
      </c>
      <c r="H17" s="116">
        <f t="shared" si="3"/>
        <v>25000</v>
      </c>
      <c r="I17" s="70"/>
      <c r="J17" s="115">
        <f t="shared" ref="J17" si="4">J14-J15+J16</f>
        <v>25000</v>
      </c>
      <c r="K17" s="115">
        <f t="shared" ref="K17:L17" si="5">K14-K15+K16</f>
        <v>211000</v>
      </c>
      <c r="L17" s="115">
        <f t="shared" si="5"/>
        <v>76870</v>
      </c>
      <c r="M17" s="68"/>
      <c r="N17" s="68"/>
      <c r="O17" s="71"/>
      <c r="P17" s="114">
        <f>P14-P15+P16</f>
        <v>180000</v>
      </c>
      <c r="Q17" s="115"/>
      <c r="R17" s="116"/>
      <c r="S17" s="115"/>
      <c r="T17" s="115">
        <f>T14-T15+T16</f>
        <v>180000</v>
      </c>
      <c r="U17" s="48"/>
      <c r="V17" s="42"/>
      <c r="W17" s="43"/>
      <c r="X17" s="43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4" customFormat="1" ht="16.5" customHeight="1" x14ac:dyDescent="0.2">
      <c r="A18" s="130"/>
      <c r="B18" s="130"/>
      <c r="C18" s="130">
        <v>4270</v>
      </c>
      <c r="D18" s="212" t="s">
        <v>60</v>
      </c>
      <c r="E18" s="129" t="s">
        <v>26</v>
      </c>
      <c r="F18" s="136">
        <f>G18+P18</f>
        <v>0</v>
      </c>
      <c r="G18" s="112">
        <f>H18+K18+L18+M18</f>
        <v>0</v>
      </c>
      <c r="H18" s="113">
        <f>SUM(I18:J18)</f>
        <v>0</v>
      </c>
      <c r="I18" s="113"/>
      <c r="J18" s="113">
        <v>0</v>
      </c>
      <c r="K18" s="113"/>
      <c r="L18" s="113"/>
      <c r="M18" s="113"/>
      <c r="N18" s="113"/>
      <c r="O18" s="137"/>
      <c r="P18" s="138"/>
      <c r="Q18" s="113"/>
      <c r="R18" s="113"/>
      <c r="S18" s="113"/>
      <c r="T18" s="113"/>
      <c r="U18" s="48"/>
      <c r="V18" s="98"/>
      <c r="W18" s="99"/>
      <c r="X18" s="99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</row>
    <row r="19" spans="1:84" s="6" customFormat="1" ht="16.5" customHeight="1" x14ac:dyDescent="0.2">
      <c r="A19" s="126"/>
      <c r="B19" s="126"/>
      <c r="C19" s="130"/>
      <c r="D19" s="213"/>
      <c r="E19" s="129" t="s">
        <v>27</v>
      </c>
      <c r="F19" s="136"/>
      <c r="G19" s="112"/>
      <c r="H19" s="113"/>
      <c r="I19" s="113"/>
      <c r="J19" s="113"/>
      <c r="K19" s="113"/>
      <c r="L19" s="113"/>
      <c r="M19" s="113"/>
      <c r="N19" s="113"/>
      <c r="O19" s="137"/>
      <c r="P19" s="112"/>
      <c r="Q19" s="113"/>
      <c r="R19" s="113"/>
      <c r="S19" s="113"/>
      <c r="T19" s="113"/>
      <c r="U19" s="47"/>
      <c r="V19" s="98"/>
      <c r="W19" s="99"/>
      <c r="X19" s="99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</row>
    <row r="20" spans="1:84" s="6" customFormat="1" ht="16.5" customHeight="1" x14ac:dyDescent="0.2">
      <c r="A20" s="126"/>
      <c r="B20" s="126"/>
      <c r="C20" s="130"/>
      <c r="D20" s="213"/>
      <c r="E20" s="129" t="s">
        <v>28</v>
      </c>
      <c r="F20" s="136">
        <f>G20+P20</f>
        <v>25000</v>
      </c>
      <c r="G20" s="112">
        <f>H20+K20+L20+M20</f>
        <v>25000</v>
      </c>
      <c r="H20" s="113">
        <f>SUM(I20:J20)</f>
        <v>25000</v>
      </c>
      <c r="I20" s="113"/>
      <c r="J20" s="113">
        <v>25000</v>
      </c>
      <c r="K20" s="113"/>
      <c r="L20" s="113"/>
      <c r="M20" s="113"/>
      <c r="N20" s="113"/>
      <c r="O20" s="137"/>
      <c r="P20" s="112"/>
      <c r="Q20" s="113"/>
      <c r="R20" s="113"/>
      <c r="S20" s="113"/>
      <c r="T20" s="113"/>
      <c r="U20" s="47"/>
      <c r="V20" s="98"/>
      <c r="W20" s="99"/>
      <c r="X20" s="99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</row>
    <row r="21" spans="1:84" s="8" customFormat="1" ht="16.5" customHeight="1" x14ac:dyDescent="0.2">
      <c r="A21" s="131"/>
      <c r="B21" s="131"/>
      <c r="C21" s="132"/>
      <c r="D21" s="214"/>
      <c r="E21" s="133" t="s">
        <v>29</v>
      </c>
      <c r="F21" s="116">
        <f>F18-F19+F20</f>
        <v>25000</v>
      </c>
      <c r="G21" s="114">
        <f>G18-G19+G20</f>
        <v>25000</v>
      </c>
      <c r="H21" s="116">
        <f>H18-H19+H20</f>
        <v>25000</v>
      </c>
      <c r="I21" s="116"/>
      <c r="J21" s="116">
        <f>J18-J19+J20</f>
        <v>25000</v>
      </c>
      <c r="K21" s="116"/>
      <c r="L21" s="116"/>
      <c r="M21" s="116"/>
      <c r="N21" s="116"/>
      <c r="O21" s="139"/>
      <c r="P21" s="114"/>
      <c r="Q21" s="116"/>
      <c r="R21" s="116"/>
      <c r="S21" s="115"/>
      <c r="T21" s="115"/>
      <c r="U21" s="48"/>
      <c r="V21" s="98"/>
      <c r="W21" s="99"/>
      <c r="X21" s="99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</row>
    <row r="22" spans="1:84" s="4" customFormat="1" ht="36" customHeight="1" x14ac:dyDescent="0.2">
      <c r="A22" s="130"/>
      <c r="B22" s="130"/>
      <c r="C22" s="130">
        <v>6230</v>
      </c>
      <c r="D22" s="221" t="s">
        <v>42</v>
      </c>
      <c r="E22" s="129" t="s">
        <v>26</v>
      </c>
      <c r="F22" s="136">
        <f>G22+P22</f>
        <v>100000</v>
      </c>
      <c r="G22" s="112"/>
      <c r="H22" s="113"/>
      <c r="I22" s="113"/>
      <c r="J22" s="113"/>
      <c r="K22" s="113"/>
      <c r="L22" s="113"/>
      <c r="M22" s="113"/>
      <c r="N22" s="113"/>
      <c r="O22" s="137"/>
      <c r="P22" s="112">
        <f>Q22+S22+T22</f>
        <v>100000</v>
      </c>
      <c r="Q22" s="113"/>
      <c r="R22" s="113"/>
      <c r="S22" s="113"/>
      <c r="T22" s="113">
        <v>100000</v>
      </c>
      <c r="U22" s="53"/>
      <c r="V22" s="98"/>
      <c r="W22" s="99"/>
      <c r="X22" s="99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</row>
    <row r="23" spans="1:84" s="7" customFormat="1" ht="36" customHeight="1" x14ac:dyDescent="0.2">
      <c r="A23" s="126"/>
      <c r="B23" s="126"/>
      <c r="C23" s="130"/>
      <c r="D23" s="222"/>
      <c r="E23" s="129" t="s">
        <v>27</v>
      </c>
      <c r="F23" s="136"/>
      <c r="G23" s="112"/>
      <c r="H23" s="113"/>
      <c r="I23" s="113"/>
      <c r="J23" s="113"/>
      <c r="K23" s="113"/>
      <c r="L23" s="113"/>
      <c r="M23" s="113"/>
      <c r="N23" s="113"/>
      <c r="O23" s="137"/>
      <c r="P23" s="112"/>
      <c r="Q23" s="113"/>
      <c r="R23" s="113"/>
      <c r="S23" s="113"/>
      <c r="T23" s="113"/>
      <c r="U23" s="47"/>
      <c r="V23" s="98"/>
      <c r="W23" s="99"/>
      <c r="X23" s="99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</row>
    <row r="24" spans="1:84" s="7" customFormat="1" ht="36" customHeight="1" x14ac:dyDescent="0.2">
      <c r="A24" s="126"/>
      <c r="B24" s="126"/>
      <c r="C24" s="130"/>
      <c r="D24" s="222"/>
      <c r="E24" s="129" t="s">
        <v>28</v>
      </c>
      <c r="F24" s="136">
        <f>G24+P24</f>
        <v>80000</v>
      </c>
      <c r="G24" s="112"/>
      <c r="H24" s="113"/>
      <c r="I24" s="113"/>
      <c r="J24" s="113"/>
      <c r="K24" s="113"/>
      <c r="L24" s="113"/>
      <c r="M24" s="113"/>
      <c r="N24" s="113"/>
      <c r="O24" s="137"/>
      <c r="P24" s="112">
        <f>Q24+S24+T24</f>
        <v>80000</v>
      </c>
      <c r="Q24" s="113"/>
      <c r="R24" s="113"/>
      <c r="S24" s="113"/>
      <c r="T24" s="113">
        <v>80000</v>
      </c>
      <c r="U24" s="47"/>
      <c r="V24" s="98"/>
      <c r="W24" s="99"/>
      <c r="X24" s="99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</row>
    <row r="25" spans="1:84" s="8" customFormat="1" ht="33" customHeight="1" x14ac:dyDescent="0.2">
      <c r="A25" s="131"/>
      <c r="B25" s="131"/>
      <c r="C25" s="140"/>
      <c r="D25" s="223"/>
      <c r="E25" s="133" t="s">
        <v>29</v>
      </c>
      <c r="F25" s="116">
        <f>F22-F23+F24</f>
        <v>180000</v>
      </c>
      <c r="G25" s="114"/>
      <c r="H25" s="116"/>
      <c r="I25" s="116"/>
      <c r="J25" s="116"/>
      <c r="K25" s="116"/>
      <c r="L25" s="116"/>
      <c r="M25" s="116"/>
      <c r="N25" s="116"/>
      <c r="O25" s="139"/>
      <c r="P25" s="114">
        <f>P22-P23+P24</f>
        <v>180000</v>
      </c>
      <c r="Q25" s="116"/>
      <c r="R25" s="116"/>
      <c r="S25" s="115"/>
      <c r="T25" s="115">
        <f>T22-T23+T24</f>
        <v>180000</v>
      </c>
      <c r="U25" s="48"/>
      <c r="V25" s="98"/>
      <c r="W25" s="99"/>
      <c r="X25" s="99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</row>
    <row r="26" spans="1:84" s="25" customFormat="1" ht="16.5" customHeight="1" x14ac:dyDescent="0.2">
      <c r="A26" s="73"/>
      <c r="B26" s="73"/>
      <c r="C26" s="170" t="s">
        <v>31</v>
      </c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2"/>
      <c r="U26" s="49"/>
      <c r="V26" s="49"/>
      <c r="W26" s="50"/>
      <c r="X26" s="50"/>
    </row>
    <row r="27" spans="1:84" s="25" customFormat="1" ht="16.5" customHeight="1" x14ac:dyDescent="0.2">
      <c r="A27" s="73"/>
      <c r="B27" s="64"/>
      <c r="C27" s="167" t="s">
        <v>56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9"/>
      <c r="U27" s="49"/>
      <c r="V27" s="49"/>
      <c r="W27" s="50"/>
      <c r="X27" s="50"/>
    </row>
    <row r="28" spans="1:84" s="25" customFormat="1" ht="27" customHeight="1" x14ac:dyDescent="0.2">
      <c r="A28" s="73"/>
      <c r="B28" s="64"/>
      <c r="C28" s="167" t="s">
        <v>65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9"/>
      <c r="U28" s="49"/>
      <c r="V28" s="49"/>
      <c r="W28" s="50"/>
      <c r="X28" s="50"/>
    </row>
    <row r="29" spans="1:84" s="25" customFormat="1" ht="27.75" customHeight="1" x14ac:dyDescent="0.2">
      <c r="A29" s="73"/>
      <c r="B29" s="64"/>
      <c r="C29" s="167" t="s">
        <v>66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9"/>
      <c r="U29" s="49"/>
      <c r="V29" s="49"/>
      <c r="W29" s="50"/>
      <c r="X29" s="50"/>
    </row>
    <row r="30" spans="1:84" s="1" customFormat="1" ht="18" customHeight="1" x14ac:dyDescent="0.2">
      <c r="A30" s="119">
        <v>851</v>
      </c>
      <c r="B30" s="119"/>
      <c r="C30" s="120"/>
      <c r="D30" s="215" t="s">
        <v>3</v>
      </c>
      <c r="E30" s="146" t="s">
        <v>26</v>
      </c>
      <c r="F30" s="165">
        <f>G30+P30</f>
        <v>1897330.29</v>
      </c>
      <c r="G30" s="104">
        <f>H30+K30+L30+M30</f>
        <v>1797330.29</v>
      </c>
      <c r="H30" s="105">
        <f>SUM(I30:J30)</f>
        <v>889055.28</v>
      </c>
      <c r="I30" s="105">
        <v>274503</v>
      </c>
      <c r="J30" s="105">
        <v>614552.28</v>
      </c>
      <c r="K30" s="141">
        <v>903275.01</v>
      </c>
      <c r="L30" s="141">
        <v>5000</v>
      </c>
      <c r="M30" s="106"/>
      <c r="N30" s="106"/>
      <c r="O30" s="142"/>
      <c r="P30" s="104">
        <f>Q30+S30+T30</f>
        <v>100000</v>
      </c>
      <c r="Q30" s="105">
        <v>0</v>
      </c>
      <c r="R30" s="105"/>
      <c r="S30" s="106"/>
      <c r="T30" s="105">
        <v>100000</v>
      </c>
      <c r="U30" s="47"/>
      <c r="V30" s="98"/>
      <c r="W30" s="99"/>
      <c r="X30" s="99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</row>
    <row r="31" spans="1:84" s="6" customFormat="1" ht="18" customHeight="1" x14ac:dyDescent="0.2">
      <c r="A31" s="122"/>
      <c r="B31" s="122"/>
      <c r="C31" s="123"/>
      <c r="D31" s="216"/>
      <c r="E31" s="121" t="s">
        <v>27</v>
      </c>
      <c r="F31" s="166">
        <f>G31+P31</f>
        <v>200000</v>
      </c>
      <c r="G31" s="107">
        <f>H31+K31+L31+M31</f>
        <v>200000</v>
      </c>
      <c r="H31" s="108">
        <f>SUM(I31:J31)</f>
        <v>80000</v>
      </c>
      <c r="I31" s="108"/>
      <c r="J31" s="108">
        <f t="shared" ref="J31:K31" si="6">J35</f>
        <v>80000</v>
      </c>
      <c r="K31" s="108">
        <f t="shared" si="6"/>
        <v>120000</v>
      </c>
      <c r="L31" s="108"/>
      <c r="M31" s="143"/>
      <c r="N31" s="143"/>
      <c r="O31" s="144"/>
      <c r="P31" s="107"/>
      <c r="Q31" s="108"/>
      <c r="R31" s="108"/>
      <c r="S31" s="108"/>
      <c r="T31" s="108"/>
      <c r="U31" s="52"/>
      <c r="V31" s="98"/>
      <c r="W31" s="99"/>
      <c r="X31" s="99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</row>
    <row r="32" spans="1:84" s="6" customFormat="1" ht="18" customHeight="1" x14ac:dyDescent="0.2">
      <c r="A32" s="122"/>
      <c r="B32" s="122"/>
      <c r="C32" s="123"/>
      <c r="D32" s="216"/>
      <c r="E32" s="121" t="s">
        <v>28</v>
      </c>
      <c r="F32" s="166">
        <f>G32+P32</f>
        <v>200000</v>
      </c>
      <c r="G32" s="107"/>
      <c r="H32" s="108"/>
      <c r="I32" s="108"/>
      <c r="J32" s="108"/>
      <c r="K32" s="108"/>
      <c r="L32" s="108"/>
      <c r="M32" s="143"/>
      <c r="N32" s="143"/>
      <c r="O32" s="144"/>
      <c r="P32" s="107">
        <f>SUM(Q32:T32)</f>
        <v>200000</v>
      </c>
      <c r="Q32" s="108">
        <f>Q36</f>
        <v>200000</v>
      </c>
      <c r="R32" s="108"/>
      <c r="S32" s="108"/>
      <c r="T32" s="108"/>
      <c r="U32" s="52"/>
      <c r="V32" s="98"/>
      <c r="W32" s="99"/>
      <c r="X32" s="99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</row>
    <row r="33" spans="1:84" s="8" customFormat="1" ht="18" customHeight="1" x14ac:dyDescent="0.2">
      <c r="A33" s="123"/>
      <c r="B33" s="123"/>
      <c r="C33" s="124"/>
      <c r="D33" s="217"/>
      <c r="E33" s="125" t="s">
        <v>29</v>
      </c>
      <c r="F33" s="145">
        <f t="shared" ref="F33:L33" si="7">F30-F31+F32</f>
        <v>1897330.29</v>
      </c>
      <c r="G33" s="109">
        <f t="shared" si="7"/>
        <v>1597330.29</v>
      </c>
      <c r="H33" s="111">
        <f t="shared" si="7"/>
        <v>809055.28</v>
      </c>
      <c r="I33" s="111">
        <f t="shared" si="7"/>
        <v>274503</v>
      </c>
      <c r="J33" s="111">
        <f t="shared" si="7"/>
        <v>534552.28</v>
      </c>
      <c r="K33" s="111">
        <f t="shared" si="7"/>
        <v>783275.01</v>
      </c>
      <c r="L33" s="111">
        <f t="shared" si="7"/>
        <v>5000</v>
      </c>
      <c r="M33" s="111"/>
      <c r="N33" s="111"/>
      <c r="O33" s="145"/>
      <c r="P33" s="109">
        <f t="shared" ref="P33:Q33" si="8">P30-P31+P32</f>
        <v>300000</v>
      </c>
      <c r="Q33" s="110">
        <f t="shared" si="8"/>
        <v>200000</v>
      </c>
      <c r="R33" s="111"/>
      <c r="S33" s="110"/>
      <c r="T33" s="110">
        <f t="shared" ref="T33" si="9">T30-T31+T32</f>
        <v>100000</v>
      </c>
      <c r="U33" s="48"/>
      <c r="V33" s="98"/>
      <c r="W33" s="99"/>
      <c r="X33" s="99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</row>
    <row r="34" spans="1:84" s="4" customFormat="1" ht="18" customHeight="1" x14ac:dyDescent="0.2">
      <c r="A34" s="64"/>
      <c r="B34" s="127">
        <v>85154</v>
      </c>
      <c r="C34" s="128"/>
      <c r="D34" s="218" t="s">
        <v>1</v>
      </c>
      <c r="E34" s="129" t="s">
        <v>26</v>
      </c>
      <c r="F34" s="136">
        <f>G34+P34</f>
        <v>1607730.29</v>
      </c>
      <c r="G34" s="112">
        <f>H34+K34+L34+M34</f>
        <v>1607730.29</v>
      </c>
      <c r="H34" s="113">
        <f>SUM(I34:J34)</f>
        <v>804455.28</v>
      </c>
      <c r="I34" s="118">
        <v>271740</v>
      </c>
      <c r="J34" s="118">
        <v>532715.28</v>
      </c>
      <c r="K34" s="118">
        <v>798275.01</v>
      </c>
      <c r="L34" s="118">
        <v>5000</v>
      </c>
      <c r="M34" s="75"/>
      <c r="N34" s="75"/>
      <c r="O34" s="74"/>
      <c r="P34" s="112">
        <f>Q34+S34+T34</f>
        <v>0</v>
      </c>
      <c r="Q34" s="113">
        <v>0</v>
      </c>
      <c r="R34" s="113"/>
      <c r="S34" s="113"/>
      <c r="T34" s="113"/>
      <c r="U34" s="47"/>
      <c r="V34" s="42"/>
      <c r="W34" s="43"/>
      <c r="X34" s="43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6" customFormat="1" ht="18" customHeight="1" x14ac:dyDescent="0.2">
      <c r="A35" s="64"/>
      <c r="B35" s="126"/>
      <c r="C35" s="130"/>
      <c r="D35" s="219"/>
      <c r="E35" s="129" t="s">
        <v>27</v>
      </c>
      <c r="F35" s="136">
        <f>G35+P35</f>
        <v>200000</v>
      </c>
      <c r="G35" s="112">
        <f>H35+K35+L35+M35</f>
        <v>200000</v>
      </c>
      <c r="H35" s="113">
        <f>SUM(I35:J35)</f>
        <v>80000</v>
      </c>
      <c r="I35" s="113"/>
      <c r="J35" s="113">
        <f t="shared" ref="J35" si="10">J39+J43+J47</f>
        <v>80000</v>
      </c>
      <c r="K35" s="113">
        <f>K39+K43+K47</f>
        <v>120000</v>
      </c>
      <c r="L35" s="113"/>
      <c r="M35" s="78"/>
      <c r="N35" s="78"/>
      <c r="O35" s="79"/>
      <c r="P35" s="112"/>
      <c r="Q35" s="113"/>
      <c r="R35" s="113"/>
      <c r="S35" s="113"/>
      <c r="T35" s="113"/>
      <c r="U35" s="52"/>
      <c r="V35" s="42"/>
      <c r="W35" s="43"/>
      <c r="X35" s="43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6" customFormat="1" ht="18" customHeight="1" x14ac:dyDescent="0.2">
      <c r="A36" s="64"/>
      <c r="B36" s="126"/>
      <c r="C36" s="130"/>
      <c r="D36" s="219"/>
      <c r="E36" s="129" t="s">
        <v>28</v>
      </c>
      <c r="F36" s="136">
        <f>G36+P36</f>
        <v>200000</v>
      </c>
      <c r="G36" s="112"/>
      <c r="H36" s="113"/>
      <c r="I36" s="113"/>
      <c r="J36" s="113"/>
      <c r="K36" s="113"/>
      <c r="L36" s="113"/>
      <c r="M36" s="78"/>
      <c r="N36" s="78"/>
      <c r="O36" s="79"/>
      <c r="P36" s="112">
        <f>Q36+S36+T36</f>
        <v>200000</v>
      </c>
      <c r="Q36" s="113">
        <f>Q48</f>
        <v>200000</v>
      </c>
      <c r="R36" s="113"/>
      <c r="S36" s="113"/>
      <c r="T36" s="113"/>
      <c r="U36" s="52"/>
      <c r="V36" s="42"/>
      <c r="W36" s="43"/>
      <c r="X36" s="43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8" customFormat="1" ht="18" customHeight="1" x14ac:dyDescent="0.2">
      <c r="A37" s="67"/>
      <c r="B37" s="131"/>
      <c r="C37" s="132"/>
      <c r="D37" s="220"/>
      <c r="E37" s="133" t="s">
        <v>29</v>
      </c>
      <c r="F37" s="116">
        <f t="shared" ref="F37:L37" si="11">F34-F35+F36</f>
        <v>1607730.29</v>
      </c>
      <c r="G37" s="114">
        <f t="shared" si="11"/>
        <v>1407730.29</v>
      </c>
      <c r="H37" s="116">
        <f t="shared" si="11"/>
        <v>724455.28</v>
      </c>
      <c r="I37" s="116">
        <f t="shared" si="11"/>
        <v>271740</v>
      </c>
      <c r="J37" s="116">
        <f t="shared" si="11"/>
        <v>452715.28</v>
      </c>
      <c r="K37" s="116">
        <f t="shared" si="11"/>
        <v>678275.01</v>
      </c>
      <c r="L37" s="116">
        <f t="shared" si="11"/>
        <v>5000</v>
      </c>
      <c r="M37" s="68"/>
      <c r="N37" s="68"/>
      <c r="O37" s="71"/>
      <c r="P37" s="114">
        <f>P34-P35+P36</f>
        <v>200000</v>
      </c>
      <c r="Q37" s="115">
        <f>Q34-Q35+Q36</f>
        <v>200000</v>
      </c>
      <c r="R37" s="116"/>
      <c r="S37" s="115"/>
      <c r="T37" s="115"/>
      <c r="U37" s="48"/>
      <c r="V37" s="42"/>
      <c r="W37" s="43"/>
      <c r="X37" s="43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4" customFormat="1" ht="44.25" customHeight="1" x14ac:dyDescent="0.2">
      <c r="A38" s="130"/>
      <c r="B38" s="130"/>
      <c r="C38" s="130">
        <v>2360</v>
      </c>
      <c r="D38" s="212" t="s">
        <v>34</v>
      </c>
      <c r="E38" s="129" t="s">
        <v>26</v>
      </c>
      <c r="F38" s="136">
        <f>G38+P38</f>
        <v>798275.01</v>
      </c>
      <c r="G38" s="112">
        <f>H38+K38+L38+M38</f>
        <v>798275.01</v>
      </c>
      <c r="H38" s="113"/>
      <c r="I38" s="113"/>
      <c r="J38" s="113"/>
      <c r="K38" s="118">
        <v>798275.01</v>
      </c>
      <c r="L38" s="65"/>
      <c r="M38" s="65"/>
      <c r="N38" s="65"/>
      <c r="O38" s="66"/>
      <c r="P38" s="72"/>
      <c r="Q38" s="65"/>
      <c r="R38" s="65"/>
      <c r="S38" s="65"/>
      <c r="T38" s="65"/>
      <c r="U38" s="48"/>
      <c r="V38" s="42"/>
      <c r="W38" s="43"/>
      <c r="X38" s="43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6" customFormat="1" ht="44.25" customHeight="1" x14ac:dyDescent="0.2">
      <c r="A39" s="126"/>
      <c r="B39" s="126"/>
      <c r="C39" s="130"/>
      <c r="D39" s="213"/>
      <c r="E39" s="129" t="s">
        <v>27</v>
      </c>
      <c r="F39" s="136">
        <f>G39+P39</f>
        <v>120000</v>
      </c>
      <c r="G39" s="112">
        <f>H39+K39+L39+M39</f>
        <v>120000</v>
      </c>
      <c r="H39" s="113"/>
      <c r="I39" s="113"/>
      <c r="J39" s="113"/>
      <c r="K39" s="113">
        <v>120000</v>
      </c>
      <c r="L39" s="65"/>
      <c r="M39" s="65"/>
      <c r="N39" s="65"/>
      <c r="O39" s="66"/>
      <c r="P39" s="63"/>
      <c r="Q39" s="65"/>
      <c r="R39" s="65"/>
      <c r="S39" s="65"/>
      <c r="T39" s="65"/>
      <c r="U39" s="47"/>
      <c r="V39" s="42"/>
      <c r="W39" s="43"/>
      <c r="X39" s="43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6" customFormat="1" ht="44.25" customHeight="1" x14ac:dyDescent="0.2">
      <c r="A40" s="126"/>
      <c r="B40" s="126"/>
      <c r="C40" s="130"/>
      <c r="D40" s="213"/>
      <c r="E40" s="129" t="s">
        <v>28</v>
      </c>
      <c r="F40" s="136"/>
      <c r="G40" s="112"/>
      <c r="H40" s="113"/>
      <c r="I40" s="113"/>
      <c r="J40" s="113"/>
      <c r="K40" s="113"/>
      <c r="L40" s="65"/>
      <c r="M40" s="65"/>
      <c r="N40" s="65"/>
      <c r="O40" s="66"/>
      <c r="P40" s="63"/>
      <c r="Q40" s="65"/>
      <c r="R40" s="65"/>
      <c r="S40" s="65"/>
      <c r="T40" s="65"/>
      <c r="U40" s="47"/>
      <c r="V40" s="42"/>
      <c r="W40" s="43"/>
      <c r="X40" s="43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8" customFormat="1" ht="44.25" customHeight="1" x14ac:dyDescent="0.2">
      <c r="A41" s="131"/>
      <c r="B41" s="131"/>
      <c r="C41" s="132"/>
      <c r="D41" s="214"/>
      <c r="E41" s="133" t="s">
        <v>29</v>
      </c>
      <c r="F41" s="116">
        <f>F38-F39+F40</f>
        <v>678275.01</v>
      </c>
      <c r="G41" s="114">
        <f>G38-G39+G40</f>
        <v>678275.01</v>
      </c>
      <c r="H41" s="116"/>
      <c r="I41" s="116"/>
      <c r="J41" s="116"/>
      <c r="K41" s="116">
        <f>K38-K39+K40</f>
        <v>678275.01</v>
      </c>
      <c r="L41" s="68"/>
      <c r="M41" s="68"/>
      <c r="N41" s="68"/>
      <c r="O41" s="71"/>
      <c r="P41" s="69"/>
      <c r="Q41" s="68"/>
      <c r="R41" s="68"/>
      <c r="S41" s="70"/>
      <c r="T41" s="70"/>
      <c r="U41" s="48"/>
      <c r="V41" s="42"/>
      <c r="W41" s="43"/>
      <c r="X41" s="43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2" customFormat="1" ht="16.5" customHeight="1" x14ac:dyDescent="0.2">
      <c r="A42" s="130"/>
      <c r="B42" s="130"/>
      <c r="C42" s="130">
        <v>4300</v>
      </c>
      <c r="D42" s="212" t="s">
        <v>10</v>
      </c>
      <c r="E42" s="129" t="s">
        <v>26</v>
      </c>
      <c r="F42" s="136">
        <f>G42+P42</f>
        <v>373260</v>
      </c>
      <c r="G42" s="112">
        <f>H42+K42+L42+M42</f>
        <v>373260</v>
      </c>
      <c r="H42" s="113">
        <f>SUM(I42:J42)</f>
        <v>373260</v>
      </c>
      <c r="I42" s="113"/>
      <c r="J42" s="113">
        <v>373260</v>
      </c>
      <c r="K42" s="113"/>
      <c r="L42" s="113"/>
      <c r="M42" s="113"/>
      <c r="N42" s="113"/>
      <c r="O42" s="137"/>
      <c r="P42" s="138"/>
      <c r="Q42" s="113"/>
      <c r="R42" s="113"/>
      <c r="S42" s="113"/>
      <c r="T42" s="113"/>
      <c r="U42" s="51"/>
      <c r="V42" s="98"/>
      <c r="W42" s="99"/>
      <c r="X42" s="99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</row>
    <row r="43" spans="1:84" s="7" customFormat="1" ht="16.5" customHeight="1" x14ac:dyDescent="0.2">
      <c r="A43" s="126"/>
      <c r="B43" s="126"/>
      <c r="C43" s="130"/>
      <c r="D43" s="213"/>
      <c r="E43" s="129" t="s">
        <v>27</v>
      </c>
      <c r="F43" s="136">
        <f>G43+P43</f>
        <v>80000</v>
      </c>
      <c r="G43" s="112">
        <f>H43+K43+L43+M43</f>
        <v>80000</v>
      </c>
      <c r="H43" s="113">
        <f>SUM(I43:J43)</f>
        <v>80000</v>
      </c>
      <c r="I43" s="113"/>
      <c r="J43" s="113">
        <v>80000</v>
      </c>
      <c r="K43" s="113"/>
      <c r="L43" s="113"/>
      <c r="M43" s="113"/>
      <c r="N43" s="113"/>
      <c r="O43" s="137"/>
      <c r="P43" s="112"/>
      <c r="Q43" s="113"/>
      <c r="R43" s="113"/>
      <c r="S43" s="113"/>
      <c r="T43" s="113"/>
      <c r="U43" s="47"/>
      <c r="V43" s="98"/>
      <c r="W43" s="99"/>
      <c r="X43" s="99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</row>
    <row r="44" spans="1:84" s="7" customFormat="1" ht="16.5" customHeight="1" x14ac:dyDescent="0.2">
      <c r="A44" s="126"/>
      <c r="B44" s="126"/>
      <c r="C44" s="130"/>
      <c r="D44" s="213"/>
      <c r="E44" s="129" t="s">
        <v>28</v>
      </c>
      <c r="F44" s="136"/>
      <c r="G44" s="112"/>
      <c r="H44" s="113"/>
      <c r="I44" s="113"/>
      <c r="J44" s="113"/>
      <c r="K44" s="113"/>
      <c r="L44" s="113"/>
      <c r="M44" s="113"/>
      <c r="N44" s="113"/>
      <c r="O44" s="137"/>
      <c r="P44" s="112"/>
      <c r="Q44" s="113"/>
      <c r="R44" s="113"/>
      <c r="S44" s="113"/>
      <c r="T44" s="113"/>
      <c r="U44" s="47"/>
      <c r="V44" s="98"/>
      <c r="W44" s="99"/>
      <c r="X44" s="99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</row>
    <row r="45" spans="1:84" s="1" customFormat="1" ht="16.5" customHeight="1" x14ac:dyDescent="0.2">
      <c r="A45" s="131"/>
      <c r="B45" s="131"/>
      <c r="C45" s="132"/>
      <c r="D45" s="214"/>
      <c r="E45" s="133" t="s">
        <v>29</v>
      </c>
      <c r="F45" s="116">
        <f>F42-F43+F44</f>
        <v>293260</v>
      </c>
      <c r="G45" s="114">
        <f>G42-G43+G44</f>
        <v>293260</v>
      </c>
      <c r="H45" s="116">
        <f>H42-H43+H44</f>
        <v>293260</v>
      </c>
      <c r="I45" s="116"/>
      <c r="J45" s="116">
        <f>J42-J43+J44</f>
        <v>293260</v>
      </c>
      <c r="K45" s="116"/>
      <c r="L45" s="116"/>
      <c r="M45" s="116"/>
      <c r="N45" s="116"/>
      <c r="O45" s="139"/>
      <c r="P45" s="114"/>
      <c r="Q45" s="116"/>
      <c r="R45" s="116"/>
      <c r="S45" s="115"/>
      <c r="T45" s="115"/>
      <c r="U45" s="48"/>
      <c r="V45" s="98"/>
      <c r="W45" s="99"/>
      <c r="X45" s="99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</row>
    <row r="46" spans="1:84" s="2" customFormat="1" ht="16.5" customHeight="1" x14ac:dyDescent="0.2">
      <c r="A46" s="130"/>
      <c r="B46" s="130"/>
      <c r="C46" s="130">
        <v>6060</v>
      </c>
      <c r="D46" s="212" t="s">
        <v>43</v>
      </c>
      <c r="E46" s="129" t="s">
        <v>26</v>
      </c>
      <c r="F46" s="136">
        <f>G46+P46</f>
        <v>0</v>
      </c>
      <c r="G46" s="112"/>
      <c r="H46" s="113"/>
      <c r="I46" s="113"/>
      <c r="J46" s="113"/>
      <c r="K46" s="113"/>
      <c r="L46" s="113"/>
      <c r="M46" s="113"/>
      <c r="N46" s="113"/>
      <c r="O46" s="137"/>
      <c r="P46" s="112">
        <f>Q46+T46+U46+V46</f>
        <v>0</v>
      </c>
      <c r="Q46" s="113">
        <f>SUM(R46:S46)</f>
        <v>0</v>
      </c>
      <c r="R46" s="113"/>
      <c r="S46" s="113"/>
      <c r="T46" s="113"/>
      <c r="U46" s="51"/>
      <c r="V46" s="98"/>
      <c r="W46" s="99"/>
      <c r="X46" s="99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</row>
    <row r="47" spans="1:84" s="7" customFormat="1" ht="16.5" customHeight="1" x14ac:dyDescent="0.2">
      <c r="A47" s="126"/>
      <c r="B47" s="126"/>
      <c r="C47" s="130"/>
      <c r="D47" s="213"/>
      <c r="E47" s="129" t="s">
        <v>27</v>
      </c>
      <c r="F47" s="136"/>
      <c r="G47" s="112"/>
      <c r="H47" s="113"/>
      <c r="I47" s="113"/>
      <c r="J47" s="113"/>
      <c r="K47" s="113"/>
      <c r="L47" s="113"/>
      <c r="M47" s="113"/>
      <c r="N47" s="113"/>
      <c r="O47" s="137"/>
      <c r="P47" s="112"/>
      <c r="Q47" s="113"/>
      <c r="R47" s="113"/>
      <c r="S47" s="113"/>
      <c r="T47" s="113"/>
      <c r="U47" s="47"/>
      <c r="V47" s="98"/>
      <c r="W47" s="99"/>
      <c r="X47" s="99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</row>
    <row r="48" spans="1:84" s="7" customFormat="1" ht="16.5" customHeight="1" x14ac:dyDescent="0.2">
      <c r="A48" s="126"/>
      <c r="B48" s="126"/>
      <c r="C48" s="130"/>
      <c r="D48" s="213"/>
      <c r="E48" s="129" t="s">
        <v>28</v>
      </c>
      <c r="F48" s="136">
        <f>G48+P48</f>
        <v>200000</v>
      </c>
      <c r="G48" s="112"/>
      <c r="H48" s="113"/>
      <c r="I48" s="113"/>
      <c r="J48" s="113"/>
      <c r="K48" s="113"/>
      <c r="L48" s="113"/>
      <c r="M48" s="113"/>
      <c r="N48" s="113"/>
      <c r="O48" s="137"/>
      <c r="P48" s="112">
        <f>Q48+T48+U48+V48</f>
        <v>200000</v>
      </c>
      <c r="Q48" s="113">
        <v>200000</v>
      </c>
      <c r="R48" s="113"/>
      <c r="S48" s="113"/>
      <c r="T48" s="113"/>
      <c r="U48" s="47"/>
      <c r="V48" s="98"/>
      <c r="W48" s="99"/>
      <c r="X48" s="99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</row>
    <row r="49" spans="1:84" s="8" customFormat="1" ht="16.5" customHeight="1" x14ac:dyDescent="0.2">
      <c r="A49" s="131"/>
      <c r="B49" s="131"/>
      <c r="C49" s="132"/>
      <c r="D49" s="214"/>
      <c r="E49" s="133" t="s">
        <v>29</v>
      </c>
      <c r="F49" s="116">
        <f>F46-F47+F48</f>
        <v>200000</v>
      </c>
      <c r="G49" s="114"/>
      <c r="H49" s="116"/>
      <c r="I49" s="116"/>
      <c r="J49" s="116"/>
      <c r="K49" s="116"/>
      <c r="L49" s="116"/>
      <c r="M49" s="116"/>
      <c r="N49" s="116"/>
      <c r="O49" s="139"/>
      <c r="P49" s="114">
        <f>P46-P47+P48</f>
        <v>200000</v>
      </c>
      <c r="Q49" s="116">
        <f>Q46-Q47+Q48</f>
        <v>200000</v>
      </c>
      <c r="R49" s="116"/>
      <c r="S49" s="115"/>
      <c r="T49" s="115"/>
      <c r="U49" s="48"/>
      <c r="V49" s="98"/>
      <c r="W49" s="99"/>
      <c r="X49" s="99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</row>
    <row r="50" spans="1:84" s="25" customFormat="1" ht="16.5" customHeight="1" x14ac:dyDescent="0.2">
      <c r="A50" s="73"/>
      <c r="B50" s="73"/>
      <c r="C50" s="170" t="s">
        <v>31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2"/>
      <c r="U50" s="49"/>
      <c r="V50" s="49"/>
      <c r="W50" s="50"/>
      <c r="X50" s="50"/>
    </row>
    <row r="51" spans="1:84" s="25" customFormat="1" ht="30" customHeight="1" x14ac:dyDescent="0.2">
      <c r="A51" s="73"/>
      <c r="B51" s="64"/>
      <c r="C51" s="167" t="s">
        <v>57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9"/>
      <c r="U51" s="49"/>
      <c r="V51" s="49"/>
      <c r="W51" s="50"/>
      <c r="X51" s="50"/>
    </row>
    <row r="52" spans="1:84" s="25" customFormat="1" ht="17.25" customHeight="1" x14ac:dyDescent="0.2">
      <c r="A52" s="73"/>
      <c r="B52" s="64"/>
      <c r="C52" s="167" t="s">
        <v>63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9"/>
      <c r="U52" s="49"/>
      <c r="V52" s="49"/>
      <c r="W52" s="50"/>
      <c r="X52" s="50"/>
    </row>
    <row r="53" spans="1:84" s="25" customFormat="1" ht="17.25" customHeight="1" x14ac:dyDescent="0.2">
      <c r="A53" s="73"/>
      <c r="B53" s="64"/>
      <c r="C53" s="167" t="s">
        <v>53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9"/>
      <c r="U53" s="49"/>
      <c r="V53" s="49"/>
      <c r="W53" s="50"/>
      <c r="X53" s="50"/>
    </row>
    <row r="54" spans="1:84" s="25" customFormat="1" ht="17.25" customHeight="1" x14ac:dyDescent="0.2">
      <c r="A54" s="73"/>
      <c r="B54" s="64"/>
      <c r="C54" s="167" t="s">
        <v>54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9"/>
      <c r="U54" s="49"/>
      <c r="V54" s="49"/>
      <c r="W54" s="50"/>
      <c r="X54" s="50"/>
    </row>
    <row r="55" spans="1:84" s="25" customFormat="1" ht="6" customHeight="1" x14ac:dyDescent="0.2">
      <c r="A55" s="73"/>
      <c r="B55" s="64"/>
      <c r="C55" s="167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9"/>
      <c r="U55" s="49"/>
      <c r="V55" s="49"/>
      <c r="W55" s="50"/>
      <c r="X55" s="50"/>
    </row>
    <row r="56" spans="1:84" s="25" customFormat="1" ht="17.25" customHeight="1" x14ac:dyDescent="0.2">
      <c r="A56" s="73"/>
      <c r="B56" s="64"/>
      <c r="C56" s="167" t="s">
        <v>55</v>
      </c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9"/>
      <c r="U56" s="49"/>
      <c r="V56" s="49"/>
      <c r="W56" s="50"/>
      <c r="X56" s="50"/>
    </row>
    <row r="57" spans="1:84" s="25" customFormat="1" ht="50.25" customHeight="1" x14ac:dyDescent="0.2">
      <c r="A57" s="73"/>
      <c r="B57" s="64"/>
      <c r="C57" s="167" t="s">
        <v>58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9"/>
      <c r="U57" s="49"/>
      <c r="V57" s="49"/>
      <c r="W57" s="50"/>
      <c r="X57" s="50"/>
    </row>
    <row r="58" spans="1:84" s="25" customFormat="1" ht="18.75" customHeight="1" x14ac:dyDescent="0.2">
      <c r="A58" s="73"/>
      <c r="B58" s="64"/>
      <c r="C58" s="173" t="s">
        <v>61</v>
      </c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5"/>
      <c r="U58" s="49"/>
      <c r="V58" s="49"/>
      <c r="W58" s="50"/>
      <c r="X58" s="50"/>
    </row>
    <row r="59" spans="1:84" s="1" customFormat="1" ht="18" customHeight="1" x14ac:dyDescent="0.2">
      <c r="A59" s="119">
        <v>900</v>
      </c>
      <c r="B59" s="119"/>
      <c r="C59" s="120"/>
      <c r="D59" s="215" t="s">
        <v>2</v>
      </c>
      <c r="E59" s="146" t="s">
        <v>26</v>
      </c>
      <c r="F59" s="147">
        <f>G59+P59</f>
        <v>34650673.57</v>
      </c>
      <c r="G59" s="104">
        <f>H59+K59+L59+M59</f>
        <v>14965610.32</v>
      </c>
      <c r="H59" s="105">
        <f>SUM(I59:J59)</f>
        <v>14933070.52</v>
      </c>
      <c r="I59" s="105"/>
      <c r="J59" s="105">
        <v>14933070.52</v>
      </c>
      <c r="K59" s="55"/>
      <c r="L59" s="55"/>
      <c r="M59" s="105">
        <v>32539.8</v>
      </c>
      <c r="N59" s="57"/>
      <c r="O59" s="58"/>
      <c r="P59" s="104">
        <f>Q59+S59+T59</f>
        <v>19685063.25</v>
      </c>
      <c r="Q59" s="105">
        <v>18500698.420000002</v>
      </c>
      <c r="R59" s="105">
        <v>5836420.04</v>
      </c>
      <c r="S59" s="105">
        <v>184</v>
      </c>
      <c r="T59" s="105">
        <v>1184180.83</v>
      </c>
      <c r="U59" s="47"/>
      <c r="V59" s="42"/>
      <c r="W59" s="43"/>
      <c r="X59" s="43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6" customFormat="1" ht="18" customHeight="1" x14ac:dyDescent="0.2">
      <c r="A60" s="122"/>
      <c r="B60" s="122"/>
      <c r="C60" s="123"/>
      <c r="D60" s="216"/>
      <c r="E60" s="121" t="s">
        <v>27</v>
      </c>
      <c r="F60" s="117">
        <f>G60+P60</f>
        <v>7295</v>
      </c>
      <c r="G60" s="107">
        <f>H60+K60+L60+M60</f>
        <v>7295</v>
      </c>
      <c r="H60" s="108">
        <f>SUM(I60:J60)</f>
        <v>7295</v>
      </c>
      <c r="I60" s="108"/>
      <c r="J60" s="108">
        <f>J64+J80</f>
        <v>7295</v>
      </c>
      <c r="K60" s="56"/>
      <c r="L60" s="56"/>
      <c r="M60" s="108"/>
      <c r="N60" s="76"/>
      <c r="O60" s="77"/>
      <c r="P60" s="107"/>
      <c r="Q60" s="108"/>
      <c r="R60" s="108"/>
      <c r="S60" s="108"/>
      <c r="T60" s="108"/>
      <c r="U60" s="52"/>
      <c r="V60" s="42"/>
      <c r="W60" s="43"/>
      <c r="X60" s="43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6" customFormat="1" ht="18" customHeight="1" x14ac:dyDescent="0.2">
      <c r="A61" s="122"/>
      <c r="B61" s="122"/>
      <c r="C61" s="123"/>
      <c r="D61" s="216"/>
      <c r="E61" s="121" t="s">
        <v>28</v>
      </c>
      <c r="F61" s="117">
        <f>G61+P61</f>
        <v>14590</v>
      </c>
      <c r="G61" s="107">
        <f>H61+K61+L61+M61</f>
        <v>14590</v>
      </c>
      <c r="H61" s="108">
        <f>SUM(I61:J61)</f>
        <v>14590</v>
      </c>
      <c r="I61" s="108"/>
      <c r="J61" s="108">
        <f>J65+J81</f>
        <v>14590</v>
      </c>
      <c r="K61" s="56"/>
      <c r="L61" s="56"/>
      <c r="M61" s="108"/>
      <c r="N61" s="76"/>
      <c r="O61" s="77"/>
      <c r="P61" s="107"/>
      <c r="Q61" s="108"/>
      <c r="R61" s="108"/>
      <c r="S61" s="108"/>
      <c r="T61" s="108"/>
      <c r="U61" s="52"/>
      <c r="V61" s="42"/>
      <c r="W61" s="43"/>
      <c r="X61" s="43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8" customFormat="1" ht="18" customHeight="1" x14ac:dyDescent="0.2">
      <c r="A62" s="123"/>
      <c r="B62" s="123"/>
      <c r="C62" s="124"/>
      <c r="D62" s="217"/>
      <c r="E62" s="125" t="s">
        <v>29</v>
      </c>
      <c r="F62" s="111">
        <f t="shared" ref="F62:T62" si="12">F59-F60+F61</f>
        <v>34657968.57</v>
      </c>
      <c r="G62" s="148">
        <f t="shared" si="12"/>
        <v>14972905.32</v>
      </c>
      <c r="H62" s="111">
        <f t="shared" si="12"/>
        <v>14940365.52</v>
      </c>
      <c r="I62" s="111"/>
      <c r="J62" s="110">
        <f t="shared" si="12"/>
        <v>14940365.52</v>
      </c>
      <c r="K62" s="60"/>
      <c r="L62" s="60"/>
      <c r="M62" s="111">
        <f t="shared" si="12"/>
        <v>32539.8</v>
      </c>
      <c r="N62" s="60"/>
      <c r="O62" s="61"/>
      <c r="P62" s="109">
        <f t="shared" si="12"/>
        <v>19685063.25</v>
      </c>
      <c r="Q62" s="111">
        <f t="shared" si="12"/>
        <v>18500698.420000002</v>
      </c>
      <c r="R62" s="110">
        <f t="shared" si="12"/>
        <v>5836420.04</v>
      </c>
      <c r="S62" s="110">
        <f t="shared" si="12"/>
        <v>184</v>
      </c>
      <c r="T62" s="110">
        <f t="shared" si="12"/>
        <v>1184180.83</v>
      </c>
      <c r="U62" s="48"/>
      <c r="V62" s="42"/>
      <c r="W62" s="43"/>
      <c r="X62" s="43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" customFormat="1" ht="16.5" customHeight="1" x14ac:dyDescent="0.2">
      <c r="A63" s="126"/>
      <c r="B63" s="127">
        <v>90002</v>
      </c>
      <c r="C63" s="128"/>
      <c r="D63" s="218" t="s">
        <v>44</v>
      </c>
      <c r="E63" s="129" t="s">
        <v>26</v>
      </c>
      <c r="F63" s="136">
        <f>G63+P63</f>
        <v>10317000</v>
      </c>
      <c r="G63" s="112">
        <f>H63+K63+L63+M63</f>
        <v>10317000</v>
      </c>
      <c r="H63" s="113">
        <f>SUM(I63:J63)</f>
        <v>10317000</v>
      </c>
      <c r="I63" s="149"/>
      <c r="J63" s="118">
        <v>10317000</v>
      </c>
      <c r="K63" s="118"/>
      <c r="L63" s="149"/>
      <c r="M63" s="149"/>
      <c r="N63" s="149"/>
      <c r="O63" s="150"/>
      <c r="P63" s="135"/>
      <c r="Q63" s="118"/>
      <c r="R63" s="149"/>
      <c r="S63" s="149"/>
      <c r="T63" s="118"/>
      <c r="U63" s="48"/>
      <c r="V63" s="98"/>
      <c r="W63" s="99"/>
      <c r="X63" s="99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</row>
    <row r="64" spans="1:84" s="6" customFormat="1" ht="16.5" customHeight="1" x14ac:dyDescent="0.2">
      <c r="A64" s="126"/>
      <c r="B64" s="126"/>
      <c r="C64" s="130"/>
      <c r="D64" s="219"/>
      <c r="E64" s="129" t="s">
        <v>27</v>
      </c>
      <c r="F64" s="136">
        <f>G64+P64</f>
        <v>7295</v>
      </c>
      <c r="G64" s="112">
        <f>H64+K64+L64+M64</f>
        <v>7295</v>
      </c>
      <c r="H64" s="113">
        <f>SUM(I64:J64)</f>
        <v>7295</v>
      </c>
      <c r="I64" s="151"/>
      <c r="J64" s="113">
        <f>J68+J72</f>
        <v>7295</v>
      </c>
      <c r="K64" s="113"/>
      <c r="L64" s="151"/>
      <c r="M64" s="151"/>
      <c r="N64" s="151"/>
      <c r="O64" s="152"/>
      <c r="P64" s="112"/>
      <c r="Q64" s="113"/>
      <c r="R64" s="151"/>
      <c r="S64" s="151"/>
      <c r="T64" s="113"/>
      <c r="U64" s="52"/>
      <c r="V64" s="98"/>
      <c r="W64" s="99"/>
      <c r="X64" s="99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</row>
    <row r="65" spans="1:84" s="6" customFormat="1" ht="16.5" customHeight="1" x14ac:dyDescent="0.2">
      <c r="A65" s="126"/>
      <c r="B65" s="126"/>
      <c r="C65" s="130"/>
      <c r="D65" s="219"/>
      <c r="E65" s="129" t="s">
        <v>28</v>
      </c>
      <c r="F65" s="136"/>
      <c r="G65" s="112"/>
      <c r="H65" s="113"/>
      <c r="I65" s="151"/>
      <c r="J65" s="113"/>
      <c r="K65" s="113"/>
      <c r="L65" s="151"/>
      <c r="M65" s="151"/>
      <c r="N65" s="151"/>
      <c r="O65" s="152"/>
      <c r="P65" s="112"/>
      <c r="Q65" s="113"/>
      <c r="R65" s="151"/>
      <c r="S65" s="151"/>
      <c r="T65" s="113"/>
      <c r="U65" s="52"/>
      <c r="V65" s="98"/>
      <c r="W65" s="99"/>
      <c r="X65" s="99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</row>
    <row r="66" spans="1:84" s="8" customFormat="1" ht="16.5" customHeight="1" x14ac:dyDescent="0.2">
      <c r="A66" s="131"/>
      <c r="B66" s="131"/>
      <c r="C66" s="132"/>
      <c r="D66" s="220"/>
      <c r="E66" s="133" t="s">
        <v>29</v>
      </c>
      <c r="F66" s="116">
        <f>F63-F64+F65</f>
        <v>10309705</v>
      </c>
      <c r="G66" s="114">
        <f>G63-G64+G65</f>
        <v>10309705</v>
      </c>
      <c r="H66" s="116">
        <f>H63-H64+H65</f>
        <v>10309705</v>
      </c>
      <c r="I66" s="116"/>
      <c r="J66" s="116">
        <f>J63-J64+J65</f>
        <v>10309705</v>
      </c>
      <c r="K66" s="116"/>
      <c r="L66" s="116"/>
      <c r="M66" s="116"/>
      <c r="N66" s="116"/>
      <c r="O66" s="139"/>
      <c r="P66" s="114"/>
      <c r="Q66" s="116"/>
      <c r="R66" s="116"/>
      <c r="S66" s="115"/>
      <c r="T66" s="115"/>
      <c r="U66" s="48"/>
      <c r="V66" s="98"/>
      <c r="W66" s="99"/>
      <c r="X66" s="99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</row>
    <row r="67" spans="1:84" s="1" customFormat="1" ht="16.5" customHeight="1" x14ac:dyDescent="0.2">
      <c r="A67" s="130"/>
      <c r="B67" s="130"/>
      <c r="C67" s="130">
        <v>4210</v>
      </c>
      <c r="D67" s="212" t="s">
        <v>9</v>
      </c>
      <c r="E67" s="129" t="s">
        <v>26</v>
      </c>
      <c r="F67" s="136">
        <f>G67+P67</f>
        <v>5000</v>
      </c>
      <c r="G67" s="112">
        <f>H67+K67+L67+M67</f>
        <v>5000</v>
      </c>
      <c r="H67" s="113">
        <f>SUM(I67:J67)</f>
        <v>5000</v>
      </c>
      <c r="I67" s="113"/>
      <c r="J67" s="113">
        <v>5000</v>
      </c>
      <c r="K67" s="113"/>
      <c r="L67" s="113"/>
      <c r="M67" s="113"/>
      <c r="N67" s="113"/>
      <c r="O67" s="137"/>
      <c r="P67" s="138"/>
      <c r="Q67" s="113"/>
      <c r="R67" s="113"/>
      <c r="S67" s="113"/>
      <c r="T67" s="113"/>
      <c r="U67" s="48"/>
      <c r="V67" s="98"/>
      <c r="W67" s="99"/>
      <c r="X67" s="99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</row>
    <row r="68" spans="1:84" s="6" customFormat="1" ht="16.5" customHeight="1" x14ac:dyDescent="0.2">
      <c r="A68" s="126"/>
      <c r="B68" s="126"/>
      <c r="C68" s="130"/>
      <c r="D68" s="213"/>
      <c r="E68" s="129" t="s">
        <v>27</v>
      </c>
      <c r="F68" s="136">
        <f>G68+P68</f>
        <v>3095</v>
      </c>
      <c r="G68" s="112">
        <f>H68+K68+L68+M68</f>
        <v>3095</v>
      </c>
      <c r="H68" s="113">
        <f>SUM(I68:J68)</f>
        <v>3095</v>
      </c>
      <c r="I68" s="113"/>
      <c r="J68" s="113">
        <v>3095</v>
      </c>
      <c r="K68" s="113"/>
      <c r="L68" s="113"/>
      <c r="M68" s="113"/>
      <c r="N68" s="113"/>
      <c r="O68" s="137"/>
      <c r="P68" s="112"/>
      <c r="Q68" s="113"/>
      <c r="R68" s="113"/>
      <c r="S68" s="113"/>
      <c r="T68" s="113"/>
      <c r="U68" s="47"/>
      <c r="V68" s="98"/>
      <c r="W68" s="99"/>
      <c r="X68" s="99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</row>
    <row r="69" spans="1:84" s="6" customFormat="1" ht="16.5" customHeight="1" x14ac:dyDescent="0.2">
      <c r="A69" s="126"/>
      <c r="B69" s="126"/>
      <c r="C69" s="130"/>
      <c r="D69" s="213"/>
      <c r="E69" s="129" t="s">
        <v>28</v>
      </c>
      <c r="F69" s="136"/>
      <c r="G69" s="112"/>
      <c r="H69" s="113"/>
      <c r="I69" s="113"/>
      <c r="J69" s="113"/>
      <c r="K69" s="113"/>
      <c r="L69" s="113"/>
      <c r="M69" s="113"/>
      <c r="N69" s="113"/>
      <c r="O69" s="137"/>
      <c r="P69" s="112"/>
      <c r="Q69" s="113"/>
      <c r="R69" s="113"/>
      <c r="S69" s="113"/>
      <c r="T69" s="113"/>
      <c r="U69" s="47"/>
      <c r="V69" s="98"/>
      <c r="W69" s="99"/>
      <c r="X69" s="99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</row>
    <row r="70" spans="1:84" s="8" customFormat="1" ht="16.5" customHeight="1" x14ac:dyDescent="0.2">
      <c r="A70" s="131"/>
      <c r="B70" s="131"/>
      <c r="C70" s="132"/>
      <c r="D70" s="214"/>
      <c r="E70" s="133" t="s">
        <v>29</v>
      </c>
      <c r="F70" s="116">
        <f>F67-F68+F69</f>
        <v>1905</v>
      </c>
      <c r="G70" s="114">
        <f>G67-G68+G69</f>
        <v>1905</v>
      </c>
      <c r="H70" s="116">
        <f>H67-H68+H69</f>
        <v>1905</v>
      </c>
      <c r="I70" s="116"/>
      <c r="J70" s="116">
        <f>J67-J68+J69</f>
        <v>1905</v>
      </c>
      <c r="K70" s="116"/>
      <c r="L70" s="116"/>
      <c r="M70" s="116"/>
      <c r="N70" s="116"/>
      <c r="O70" s="139"/>
      <c r="P70" s="114"/>
      <c r="Q70" s="116"/>
      <c r="R70" s="116"/>
      <c r="S70" s="115"/>
      <c r="T70" s="115"/>
      <c r="U70" s="48"/>
      <c r="V70" s="98"/>
      <c r="W70" s="99"/>
      <c r="X70" s="99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</row>
    <row r="71" spans="1:84" s="1" customFormat="1" ht="16.5" customHeight="1" x14ac:dyDescent="0.2">
      <c r="A71" s="130"/>
      <c r="B71" s="130"/>
      <c r="C71" s="130">
        <v>4300</v>
      </c>
      <c r="D71" s="212" t="s">
        <v>10</v>
      </c>
      <c r="E71" s="129" t="s">
        <v>26</v>
      </c>
      <c r="F71" s="136">
        <f>G71+P71</f>
        <v>10312000</v>
      </c>
      <c r="G71" s="112">
        <f>H71+K71+L71+M71</f>
        <v>10312000</v>
      </c>
      <c r="H71" s="113">
        <f>SUM(I71:J71)</f>
        <v>10312000</v>
      </c>
      <c r="I71" s="113"/>
      <c r="J71" s="113">
        <v>10312000</v>
      </c>
      <c r="K71" s="113"/>
      <c r="L71" s="113"/>
      <c r="M71" s="113"/>
      <c r="N71" s="113"/>
      <c r="O71" s="137"/>
      <c r="P71" s="138"/>
      <c r="Q71" s="113"/>
      <c r="R71" s="113"/>
      <c r="S71" s="113"/>
      <c r="T71" s="113"/>
      <c r="U71" s="48"/>
      <c r="V71" s="98"/>
      <c r="W71" s="99"/>
      <c r="X71" s="99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</row>
    <row r="72" spans="1:84" s="6" customFormat="1" ht="16.5" customHeight="1" x14ac:dyDescent="0.2">
      <c r="A72" s="126"/>
      <c r="B72" s="126"/>
      <c r="C72" s="130"/>
      <c r="D72" s="213"/>
      <c r="E72" s="129" t="s">
        <v>27</v>
      </c>
      <c r="F72" s="136">
        <f>G72+P72</f>
        <v>4200</v>
      </c>
      <c r="G72" s="112">
        <f>H72+K72+L72+M72</f>
        <v>4200</v>
      </c>
      <c r="H72" s="113">
        <f>SUM(I72:J72)</f>
        <v>4200</v>
      </c>
      <c r="I72" s="113"/>
      <c r="J72" s="113">
        <v>4200</v>
      </c>
      <c r="K72" s="113"/>
      <c r="L72" s="113"/>
      <c r="M72" s="113"/>
      <c r="N72" s="113"/>
      <c r="O72" s="137"/>
      <c r="P72" s="112"/>
      <c r="Q72" s="113"/>
      <c r="R72" s="113"/>
      <c r="S72" s="113"/>
      <c r="T72" s="113"/>
      <c r="U72" s="47"/>
      <c r="V72" s="98"/>
      <c r="W72" s="99"/>
      <c r="X72" s="99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</row>
    <row r="73" spans="1:84" s="6" customFormat="1" ht="16.5" customHeight="1" x14ac:dyDescent="0.2">
      <c r="A73" s="126"/>
      <c r="B73" s="126"/>
      <c r="C73" s="130"/>
      <c r="D73" s="213"/>
      <c r="E73" s="129" t="s">
        <v>28</v>
      </c>
      <c r="F73" s="136"/>
      <c r="G73" s="112"/>
      <c r="H73" s="113"/>
      <c r="I73" s="113"/>
      <c r="J73" s="113"/>
      <c r="K73" s="113"/>
      <c r="L73" s="113"/>
      <c r="M73" s="113"/>
      <c r="N73" s="113"/>
      <c r="O73" s="137"/>
      <c r="P73" s="112"/>
      <c r="Q73" s="113"/>
      <c r="R73" s="113"/>
      <c r="S73" s="113"/>
      <c r="T73" s="113"/>
      <c r="U73" s="47"/>
      <c r="V73" s="98"/>
      <c r="W73" s="99"/>
      <c r="X73" s="99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</row>
    <row r="74" spans="1:84" s="8" customFormat="1" ht="16.5" customHeight="1" x14ac:dyDescent="0.2">
      <c r="A74" s="131"/>
      <c r="B74" s="131"/>
      <c r="C74" s="132"/>
      <c r="D74" s="214"/>
      <c r="E74" s="133" t="s">
        <v>29</v>
      </c>
      <c r="F74" s="116">
        <f>F71-F72+F73</f>
        <v>10307800</v>
      </c>
      <c r="G74" s="114">
        <f>G71-G72+G73</f>
        <v>10307800</v>
      </c>
      <c r="H74" s="116">
        <f>H71-H72+H73</f>
        <v>10307800</v>
      </c>
      <c r="I74" s="116"/>
      <c r="J74" s="116">
        <f>J71-J72+J73</f>
        <v>10307800</v>
      </c>
      <c r="K74" s="116"/>
      <c r="L74" s="116"/>
      <c r="M74" s="116"/>
      <c r="N74" s="116"/>
      <c r="O74" s="139"/>
      <c r="P74" s="114"/>
      <c r="Q74" s="116"/>
      <c r="R74" s="116"/>
      <c r="S74" s="115"/>
      <c r="T74" s="115"/>
      <c r="U74" s="48"/>
      <c r="V74" s="98"/>
      <c r="W74" s="99"/>
      <c r="X74" s="99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</row>
    <row r="75" spans="1:84" s="25" customFormat="1" ht="16.5" customHeight="1" x14ac:dyDescent="0.2">
      <c r="A75" s="73"/>
      <c r="B75" s="73"/>
      <c r="C75" s="170" t="s">
        <v>31</v>
      </c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2"/>
      <c r="U75" s="49"/>
      <c r="V75" s="49"/>
      <c r="W75" s="50"/>
      <c r="X75" s="50"/>
    </row>
    <row r="76" spans="1:84" s="25" customFormat="1" ht="16.5" customHeight="1" x14ac:dyDescent="0.2">
      <c r="A76" s="73"/>
      <c r="B76" s="64"/>
      <c r="C76" s="167" t="s">
        <v>50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9"/>
      <c r="U76" s="49"/>
      <c r="V76" s="49"/>
      <c r="W76" s="50"/>
      <c r="X76" s="50"/>
    </row>
    <row r="77" spans="1:84" s="25" customFormat="1" ht="16.5" customHeight="1" x14ac:dyDescent="0.2">
      <c r="A77" s="73"/>
      <c r="B77" s="64"/>
      <c r="C77" s="167" t="s">
        <v>51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9"/>
      <c r="U77" s="49"/>
      <c r="V77" s="49"/>
      <c r="W77" s="50"/>
      <c r="X77" s="50"/>
    </row>
    <row r="78" spans="1:84" s="25" customFormat="1" ht="16.5" customHeight="1" x14ac:dyDescent="0.2">
      <c r="A78" s="73"/>
      <c r="B78" s="64"/>
      <c r="C78" s="173" t="s">
        <v>62</v>
      </c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5"/>
      <c r="U78" s="49"/>
      <c r="V78" s="49"/>
      <c r="W78" s="50"/>
      <c r="X78" s="50"/>
    </row>
    <row r="79" spans="1:84" s="1" customFormat="1" ht="16.5" customHeight="1" x14ac:dyDescent="0.2">
      <c r="A79" s="126"/>
      <c r="B79" s="127">
        <v>90095</v>
      </c>
      <c r="C79" s="128"/>
      <c r="D79" s="218" t="s">
        <v>0</v>
      </c>
      <c r="E79" s="129" t="s">
        <v>26</v>
      </c>
      <c r="F79" s="134">
        <f>G79+P79</f>
        <v>4676076.4700000007</v>
      </c>
      <c r="G79" s="135">
        <f>H79+K79+L79+M79</f>
        <v>585692.52</v>
      </c>
      <c r="H79" s="118">
        <f>SUM(I79:J79)</f>
        <v>585692.52</v>
      </c>
      <c r="I79" s="118"/>
      <c r="J79" s="118">
        <v>585692.52</v>
      </c>
      <c r="K79" s="149"/>
      <c r="L79" s="149"/>
      <c r="M79" s="118"/>
      <c r="N79" s="149"/>
      <c r="O79" s="150"/>
      <c r="P79" s="135">
        <f>Q79+S79+T79</f>
        <v>4090383.95</v>
      </c>
      <c r="Q79" s="118">
        <v>4090199.95</v>
      </c>
      <c r="R79" s="118"/>
      <c r="S79" s="149">
        <v>184</v>
      </c>
      <c r="T79" s="118"/>
      <c r="U79" s="51"/>
      <c r="V79" s="98"/>
      <c r="W79" s="99"/>
      <c r="X79" s="99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</row>
    <row r="80" spans="1:84" s="6" customFormat="1" ht="16.5" customHeight="1" x14ac:dyDescent="0.2">
      <c r="A80" s="126"/>
      <c r="B80" s="126"/>
      <c r="C80" s="130"/>
      <c r="D80" s="219"/>
      <c r="E80" s="129" t="s">
        <v>27</v>
      </c>
      <c r="F80" s="136"/>
      <c r="G80" s="112"/>
      <c r="H80" s="113"/>
      <c r="I80" s="113"/>
      <c r="J80" s="113"/>
      <c r="K80" s="151"/>
      <c r="L80" s="151"/>
      <c r="M80" s="113"/>
      <c r="N80" s="151"/>
      <c r="O80" s="152"/>
      <c r="P80" s="112"/>
      <c r="Q80" s="113"/>
      <c r="R80" s="113"/>
      <c r="S80" s="151"/>
      <c r="T80" s="113"/>
      <c r="U80" s="52"/>
      <c r="V80" s="98"/>
      <c r="W80" s="99"/>
      <c r="X80" s="99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</row>
    <row r="81" spans="1:84" s="6" customFormat="1" ht="16.5" customHeight="1" x14ac:dyDescent="0.2">
      <c r="A81" s="126"/>
      <c r="B81" s="126"/>
      <c r="C81" s="130"/>
      <c r="D81" s="219"/>
      <c r="E81" s="129" t="s">
        <v>28</v>
      </c>
      <c r="F81" s="136">
        <f>G81+P81</f>
        <v>14590</v>
      </c>
      <c r="G81" s="112">
        <f>H81</f>
        <v>14590</v>
      </c>
      <c r="H81" s="113">
        <f>SUM(I81:J81)</f>
        <v>14590</v>
      </c>
      <c r="I81" s="113"/>
      <c r="J81" s="113">
        <f>J85+J89</f>
        <v>14590</v>
      </c>
      <c r="K81" s="151"/>
      <c r="L81" s="151"/>
      <c r="M81" s="113"/>
      <c r="N81" s="151"/>
      <c r="O81" s="152"/>
      <c r="P81" s="112"/>
      <c r="Q81" s="113"/>
      <c r="R81" s="113"/>
      <c r="S81" s="151"/>
      <c r="T81" s="113"/>
      <c r="U81" s="52"/>
      <c r="V81" s="98"/>
      <c r="W81" s="99"/>
      <c r="X81" s="99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</row>
    <row r="82" spans="1:84" s="8" customFormat="1" ht="16.5" customHeight="1" x14ac:dyDescent="0.2">
      <c r="A82" s="131"/>
      <c r="B82" s="131"/>
      <c r="C82" s="132"/>
      <c r="D82" s="220"/>
      <c r="E82" s="133" t="s">
        <v>29</v>
      </c>
      <c r="F82" s="116">
        <f>F79-F80+F81</f>
        <v>4690666.4700000007</v>
      </c>
      <c r="G82" s="114">
        <f>G79-G80+G81</f>
        <v>600282.52</v>
      </c>
      <c r="H82" s="116">
        <f>H79-H80+H81</f>
        <v>600282.52</v>
      </c>
      <c r="I82" s="115"/>
      <c r="J82" s="116">
        <f>J79-J80+J81</f>
        <v>600282.52</v>
      </c>
      <c r="K82" s="116"/>
      <c r="L82" s="116"/>
      <c r="M82" s="116"/>
      <c r="N82" s="116"/>
      <c r="O82" s="139"/>
      <c r="P82" s="114">
        <f>P79-P80+P81</f>
        <v>4090383.95</v>
      </c>
      <c r="Q82" s="116">
        <f>Q79-Q80+Q81</f>
        <v>4090199.95</v>
      </c>
      <c r="R82" s="116"/>
      <c r="S82" s="115">
        <f>S79-S80+S81</f>
        <v>184</v>
      </c>
      <c r="T82" s="115"/>
      <c r="U82" s="48"/>
      <c r="V82" s="98"/>
      <c r="W82" s="99"/>
      <c r="X82" s="99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</row>
    <row r="83" spans="1:84" s="1" customFormat="1" ht="16.5" customHeight="1" x14ac:dyDescent="0.2">
      <c r="A83" s="130"/>
      <c r="B83" s="130"/>
      <c r="C83" s="130">
        <v>4210</v>
      </c>
      <c r="D83" s="212" t="s">
        <v>9</v>
      </c>
      <c r="E83" s="129" t="s">
        <v>26</v>
      </c>
      <c r="F83" s="136">
        <f>G83+P83</f>
        <v>12810</v>
      </c>
      <c r="G83" s="112">
        <f>H83+K83+L83+M83</f>
        <v>12810</v>
      </c>
      <c r="H83" s="113">
        <f>SUM(I83:J83)</f>
        <v>12810</v>
      </c>
      <c r="I83" s="113"/>
      <c r="J83" s="113">
        <v>12810</v>
      </c>
      <c r="K83" s="113"/>
      <c r="L83" s="113"/>
      <c r="M83" s="113"/>
      <c r="N83" s="113"/>
      <c r="O83" s="137"/>
      <c r="P83" s="138"/>
      <c r="Q83" s="113"/>
      <c r="R83" s="113"/>
      <c r="S83" s="113"/>
      <c r="T83" s="113"/>
      <c r="U83" s="48"/>
      <c r="V83" s="98"/>
      <c r="W83" s="99"/>
      <c r="X83" s="99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</row>
    <row r="84" spans="1:84" s="6" customFormat="1" ht="16.5" customHeight="1" x14ac:dyDescent="0.2">
      <c r="A84" s="126"/>
      <c r="B84" s="126"/>
      <c r="C84" s="130"/>
      <c r="D84" s="213"/>
      <c r="E84" s="129" t="s">
        <v>27</v>
      </c>
      <c r="F84" s="136"/>
      <c r="G84" s="112"/>
      <c r="H84" s="113"/>
      <c r="I84" s="113"/>
      <c r="J84" s="113"/>
      <c r="K84" s="113"/>
      <c r="L84" s="113"/>
      <c r="M84" s="113"/>
      <c r="N84" s="113"/>
      <c r="O84" s="137"/>
      <c r="P84" s="112"/>
      <c r="Q84" s="113"/>
      <c r="R84" s="113"/>
      <c r="S84" s="113"/>
      <c r="T84" s="113"/>
      <c r="U84" s="47"/>
      <c r="V84" s="98"/>
      <c r="W84" s="99"/>
      <c r="X84" s="99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</row>
    <row r="85" spans="1:84" s="6" customFormat="1" ht="16.5" customHeight="1" x14ac:dyDescent="0.2">
      <c r="A85" s="126"/>
      <c r="B85" s="126"/>
      <c r="C85" s="130"/>
      <c r="D85" s="213"/>
      <c r="E85" s="129" t="s">
        <v>28</v>
      </c>
      <c r="F85" s="136">
        <f>G85+P85</f>
        <v>6190</v>
      </c>
      <c r="G85" s="112">
        <f>H85+K85+L85+M85</f>
        <v>6190</v>
      </c>
      <c r="H85" s="113">
        <f>SUM(I85:J85)</f>
        <v>6190</v>
      </c>
      <c r="I85" s="113"/>
      <c r="J85" s="113">
        <f>3095+3095</f>
        <v>6190</v>
      </c>
      <c r="K85" s="113"/>
      <c r="L85" s="113"/>
      <c r="M85" s="113"/>
      <c r="N85" s="113"/>
      <c r="O85" s="137"/>
      <c r="P85" s="112"/>
      <c r="Q85" s="113"/>
      <c r="R85" s="113"/>
      <c r="S85" s="113"/>
      <c r="T85" s="113"/>
      <c r="U85" s="47"/>
      <c r="V85" s="98"/>
      <c r="W85" s="99"/>
      <c r="X85" s="99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</row>
    <row r="86" spans="1:84" s="8" customFormat="1" ht="16.5" customHeight="1" x14ac:dyDescent="0.2">
      <c r="A86" s="131"/>
      <c r="B86" s="131"/>
      <c r="C86" s="132"/>
      <c r="D86" s="214"/>
      <c r="E86" s="133" t="s">
        <v>29</v>
      </c>
      <c r="F86" s="116">
        <f>F83-F84+F85</f>
        <v>19000</v>
      </c>
      <c r="G86" s="114">
        <f>G83-G84+G85</f>
        <v>19000</v>
      </c>
      <c r="H86" s="116">
        <f>H83-H84+H85</f>
        <v>19000</v>
      </c>
      <c r="I86" s="116"/>
      <c r="J86" s="116">
        <f>J83-J84+J85</f>
        <v>19000</v>
      </c>
      <c r="K86" s="116"/>
      <c r="L86" s="116"/>
      <c r="M86" s="116"/>
      <c r="N86" s="116"/>
      <c r="O86" s="139"/>
      <c r="P86" s="114"/>
      <c r="Q86" s="116"/>
      <c r="R86" s="116"/>
      <c r="S86" s="115"/>
      <c r="T86" s="115"/>
      <c r="U86" s="48"/>
      <c r="V86" s="98"/>
      <c r="W86" s="99"/>
      <c r="X86" s="99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</row>
    <row r="87" spans="1:84" s="1" customFormat="1" ht="16.5" customHeight="1" x14ac:dyDescent="0.2">
      <c r="A87" s="130"/>
      <c r="B87" s="130"/>
      <c r="C87" s="130">
        <v>4300</v>
      </c>
      <c r="D87" s="212" t="s">
        <v>10</v>
      </c>
      <c r="E87" s="129" t="s">
        <v>26</v>
      </c>
      <c r="F87" s="136">
        <f>G87+P87</f>
        <v>462882.52</v>
      </c>
      <c r="G87" s="112">
        <f>H87+K87+L87+M87</f>
        <v>462882.52</v>
      </c>
      <c r="H87" s="113">
        <f>SUM(I87:J87)</f>
        <v>462882.52</v>
      </c>
      <c r="I87" s="113"/>
      <c r="J87" s="113">
        <v>462882.52</v>
      </c>
      <c r="K87" s="113"/>
      <c r="L87" s="113"/>
      <c r="M87" s="113"/>
      <c r="N87" s="113"/>
      <c r="O87" s="137"/>
      <c r="P87" s="138"/>
      <c r="Q87" s="113"/>
      <c r="R87" s="113"/>
      <c r="S87" s="113"/>
      <c r="T87" s="113"/>
      <c r="U87" s="48"/>
      <c r="V87" s="98"/>
      <c r="W87" s="99"/>
      <c r="X87" s="99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</row>
    <row r="88" spans="1:84" s="6" customFormat="1" ht="16.5" customHeight="1" x14ac:dyDescent="0.2">
      <c r="A88" s="126"/>
      <c r="B88" s="126"/>
      <c r="C88" s="130"/>
      <c r="D88" s="213"/>
      <c r="E88" s="129" t="s">
        <v>27</v>
      </c>
      <c r="F88" s="136"/>
      <c r="G88" s="112"/>
      <c r="H88" s="113"/>
      <c r="I88" s="113"/>
      <c r="J88" s="113"/>
      <c r="K88" s="113"/>
      <c r="L88" s="113"/>
      <c r="M88" s="113"/>
      <c r="N88" s="113"/>
      <c r="O88" s="137"/>
      <c r="P88" s="112"/>
      <c r="Q88" s="113"/>
      <c r="R88" s="113"/>
      <c r="S88" s="113"/>
      <c r="T88" s="113"/>
      <c r="U88" s="47"/>
      <c r="V88" s="98"/>
      <c r="W88" s="99"/>
      <c r="X88" s="99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</row>
    <row r="89" spans="1:84" s="6" customFormat="1" ht="16.5" customHeight="1" x14ac:dyDescent="0.2">
      <c r="A89" s="126"/>
      <c r="B89" s="126"/>
      <c r="C89" s="130"/>
      <c r="D89" s="213"/>
      <c r="E89" s="129" t="s">
        <v>28</v>
      </c>
      <c r="F89" s="136">
        <f>G89+P89</f>
        <v>8400</v>
      </c>
      <c r="G89" s="112">
        <f>H89+K89+L89+M89</f>
        <v>8400</v>
      </c>
      <c r="H89" s="113">
        <f>SUM(I89:J89)</f>
        <v>8400</v>
      </c>
      <c r="I89" s="113"/>
      <c r="J89" s="113">
        <f>4200+4200</f>
        <v>8400</v>
      </c>
      <c r="K89" s="113"/>
      <c r="L89" s="113"/>
      <c r="M89" s="113"/>
      <c r="N89" s="113"/>
      <c r="O89" s="137"/>
      <c r="P89" s="112"/>
      <c r="Q89" s="113"/>
      <c r="R89" s="113"/>
      <c r="S89" s="113"/>
      <c r="T89" s="113"/>
      <c r="U89" s="47"/>
      <c r="V89" s="98"/>
      <c r="W89" s="99"/>
      <c r="X89" s="99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</row>
    <row r="90" spans="1:84" s="8" customFormat="1" ht="16.5" customHeight="1" x14ac:dyDescent="0.2">
      <c r="A90" s="131"/>
      <c r="B90" s="131"/>
      <c r="C90" s="132"/>
      <c r="D90" s="214"/>
      <c r="E90" s="133" t="s">
        <v>29</v>
      </c>
      <c r="F90" s="116">
        <f>F87-F88+F89</f>
        <v>471282.52</v>
      </c>
      <c r="G90" s="114">
        <f>G87-G88+G89</f>
        <v>471282.52</v>
      </c>
      <c r="H90" s="116">
        <f>H87-H88+H89</f>
        <v>471282.52</v>
      </c>
      <c r="I90" s="116"/>
      <c r="J90" s="116">
        <f>J87-J88+J89</f>
        <v>471282.52</v>
      </c>
      <c r="K90" s="116"/>
      <c r="L90" s="116"/>
      <c r="M90" s="116"/>
      <c r="N90" s="116"/>
      <c r="O90" s="139"/>
      <c r="P90" s="114"/>
      <c r="Q90" s="116"/>
      <c r="R90" s="116"/>
      <c r="S90" s="115"/>
      <c r="T90" s="115"/>
      <c r="U90" s="48"/>
      <c r="V90" s="98"/>
      <c r="W90" s="99"/>
      <c r="X90" s="99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</row>
    <row r="91" spans="1:84" s="25" customFormat="1" ht="18" customHeight="1" x14ac:dyDescent="0.2">
      <c r="A91" s="73"/>
      <c r="B91" s="73"/>
      <c r="C91" s="170" t="s">
        <v>31</v>
      </c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2"/>
      <c r="U91" s="49"/>
      <c r="V91" s="49"/>
      <c r="W91" s="50"/>
      <c r="X91" s="50"/>
    </row>
    <row r="92" spans="1:84" s="25" customFormat="1" ht="18" customHeight="1" x14ac:dyDescent="0.2">
      <c r="A92" s="73"/>
      <c r="B92" s="64"/>
      <c r="C92" s="167" t="s">
        <v>59</v>
      </c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9"/>
      <c r="U92" s="49"/>
      <c r="V92" s="49"/>
      <c r="W92" s="50"/>
      <c r="X92" s="50"/>
    </row>
    <row r="93" spans="1:84" s="25" customFormat="1" ht="18" customHeight="1" x14ac:dyDescent="0.2">
      <c r="A93" s="73"/>
      <c r="B93" s="64"/>
      <c r="C93" s="167" t="s">
        <v>45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9"/>
      <c r="U93" s="49"/>
      <c r="V93" s="49"/>
      <c r="W93" s="50"/>
      <c r="X93" s="50"/>
    </row>
    <row r="94" spans="1:84" s="25" customFormat="1" ht="13.5" customHeight="1" x14ac:dyDescent="0.2">
      <c r="A94" s="73"/>
      <c r="B94" s="64"/>
      <c r="C94" s="167" t="s">
        <v>46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9"/>
      <c r="U94" s="49"/>
      <c r="V94" s="49"/>
      <c r="W94" s="50"/>
      <c r="X94" s="50"/>
    </row>
    <row r="95" spans="1:84" s="25" customFormat="1" ht="29.1" customHeight="1" x14ac:dyDescent="0.2">
      <c r="A95" s="73"/>
      <c r="B95" s="64"/>
      <c r="C95" s="167" t="s">
        <v>67</v>
      </c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9"/>
      <c r="U95" s="49"/>
      <c r="V95" s="49"/>
      <c r="W95" s="50"/>
      <c r="X95" s="50"/>
    </row>
    <row r="96" spans="1:84" s="25" customFormat="1" ht="18" customHeight="1" x14ac:dyDescent="0.2">
      <c r="A96" s="73"/>
      <c r="B96" s="64"/>
      <c r="C96" s="167" t="s">
        <v>47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9"/>
      <c r="U96" s="49"/>
      <c r="V96" s="49"/>
      <c r="W96" s="50"/>
      <c r="X96" s="50"/>
    </row>
    <row r="97" spans="1:84" s="25" customFormat="1" ht="18" customHeight="1" x14ac:dyDescent="0.2">
      <c r="A97" s="73"/>
      <c r="B97" s="64"/>
      <c r="C97" s="167" t="s">
        <v>48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9"/>
      <c r="U97" s="49"/>
      <c r="V97" s="49"/>
      <c r="W97" s="50"/>
      <c r="X97" s="50"/>
    </row>
    <row r="98" spans="1:84" s="25" customFormat="1" ht="13.5" customHeight="1" x14ac:dyDescent="0.2">
      <c r="A98" s="73"/>
      <c r="B98" s="64"/>
      <c r="C98" s="167" t="s">
        <v>46</v>
      </c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9"/>
      <c r="U98" s="49"/>
      <c r="V98" s="49"/>
      <c r="W98" s="50"/>
      <c r="X98" s="50"/>
    </row>
    <row r="99" spans="1:84" s="25" customFormat="1" ht="29.1" customHeight="1" x14ac:dyDescent="0.2">
      <c r="A99" s="73"/>
      <c r="B99" s="64"/>
      <c r="C99" s="167" t="s">
        <v>68</v>
      </c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9"/>
      <c r="U99" s="49"/>
      <c r="V99" s="49"/>
      <c r="W99" s="50"/>
      <c r="X99" s="50"/>
    </row>
    <row r="100" spans="1:84" s="25" customFormat="1" ht="18" customHeight="1" x14ac:dyDescent="0.2">
      <c r="A100" s="73"/>
      <c r="B100" s="64"/>
      <c r="C100" s="173" t="s">
        <v>49</v>
      </c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5"/>
      <c r="U100" s="49"/>
      <c r="V100" s="49"/>
      <c r="W100" s="50"/>
      <c r="X100" s="50"/>
    </row>
    <row r="101" spans="1:84" s="2" customFormat="1" ht="18" customHeight="1" x14ac:dyDescent="0.2">
      <c r="A101" s="119">
        <v>926</v>
      </c>
      <c r="B101" s="119"/>
      <c r="C101" s="120"/>
      <c r="D101" s="215" t="s">
        <v>30</v>
      </c>
      <c r="E101" s="153" t="s">
        <v>26</v>
      </c>
      <c r="F101" s="117">
        <f>G101+P101</f>
        <v>10532547</v>
      </c>
      <c r="G101" s="104">
        <f>H101+K101+L101+M101</f>
        <v>10132547</v>
      </c>
      <c r="H101" s="105">
        <f>SUM(I101:J101)</f>
        <v>7332637</v>
      </c>
      <c r="I101" s="105">
        <v>3500382</v>
      </c>
      <c r="J101" s="105">
        <v>3832255</v>
      </c>
      <c r="K101" s="105">
        <v>2080910</v>
      </c>
      <c r="L101" s="105">
        <v>719000</v>
      </c>
      <c r="M101" s="105"/>
      <c r="N101" s="106"/>
      <c r="O101" s="142"/>
      <c r="P101" s="104">
        <f>Q101+S101+T101</f>
        <v>400000</v>
      </c>
      <c r="Q101" s="105">
        <f>Q105</f>
        <v>400000</v>
      </c>
      <c r="R101" s="106"/>
      <c r="S101" s="106"/>
      <c r="T101" s="105"/>
      <c r="U101" s="47"/>
      <c r="V101" s="98"/>
      <c r="W101" s="99"/>
      <c r="X101" s="99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</row>
    <row r="102" spans="1:84" s="6" customFormat="1" ht="18" customHeight="1" x14ac:dyDescent="0.2">
      <c r="A102" s="122"/>
      <c r="B102" s="122"/>
      <c r="C102" s="123"/>
      <c r="D102" s="216"/>
      <c r="E102" s="153" t="s">
        <v>27</v>
      </c>
      <c r="F102" s="117"/>
      <c r="G102" s="107"/>
      <c r="H102" s="108"/>
      <c r="I102" s="108"/>
      <c r="J102" s="108"/>
      <c r="K102" s="108"/>
      <c r="L102" s="108"/>
      <c r="M102" s="108"/>
      <c r="N102" s="143"/>
      <c r="O102" s="144"/>
      <c r="P102" s="107"/>
      <c r="Q102" s="108"/>
      <c r="R102" s="143"/>
      <c r="S102" s="143"/>
      <c r="T102" s="108"/>
      <c r="U102" s="52"/>
      <c r="V102" s="98"/>
      <c r="W102" s="99"/>
      <c r="X102" s="99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</row>
    <row r="103" spans="1:84" s="6" customFormat="1" ht="18" customHeight="1" x14ac:dyDescent="0.2">
      <c r="A103" s="122"/>
      <c r="B103" s="122"/>
      <c r="C103" s="123"/>
      <c r="D103" s="216"/>
      <c r="E103" s="153" t="s">
        <v>28</v>
      </c>
      <c r="F103" s="117">
        <f>G103+P103</f>
        <v>200000</v>
      </c>
      <c r="G103" s="107"/>
      <c r="H103" s="108"/>
      <c r="I103" s="108"/>
      <c r="J103" s="108"/>
      <c r="K103" s="108"/>
      <c r="L103" s="108"/>
      <c r="M103" s="108"/>
      <c r="N103" s="143"/>
      <c r="O103" s="144"/>
      <c r="P103" s="107">
        <f>Q103</f>
        <v>200000</v>
      </c>
      <c r="Q103" s="108">
        <f>Q107</f>
        <v>200000</v>
      </c>
      <c r="R103" s="143"/>
      <c r="S103" s="143"/>
      <c r="T103" s="108"/>
      <c r="U103" s="52"/>
      <c r="V103" s="98"/>
      <c r="W103" s="99"/>
      <c r="X103" s="99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</row>
    <row r="104" spans="1:84" s="8" customFormat="1" ht="18" customHeight="1" x14ac:dyDescent="0.2">
      <c r="A104" s="123"/>
      <c r="B104" s="123"/>
      <c r="C104" s="124"/>
      <c r="D104" s="217"/>
      <c r="E104" s="154" t="s">
        <v>29</v>
      </c>
      <c r="F104" s="111">
        <f t="shared" ref="F104:Q104" si="13">F101-F102+F103</f>
        <v>10732547</v>
      </c>
      <c r="G104" s="109">
        <f t="shared" si="13"/>
        <v>10132547</v>
      </c>
      <c r="H104" s="111">
        <f t="shared" si="13"/>
        <v>7332637</v>
      </c>
      <c r="I104" s="111">
        <f t="shared" si="13"/>
        <v>3500382</v>
      </c>
      <c r="J104" s="111">
        <f t="shared" si="13"/>
        <v>3832255</v>
      </c>
      <c r="K104" s="111">
        <f t="shared" si="13"/>
        <v>2080910</v>
      </c>
      <c r="L104" s="111">
        <f t="shared" si="13"/>
        <v>719000</v>
      </c>
      <c r="M104" s="111"/>
      <c r="N104" s="111"/>
      <c r="O104" s="145"/>
      <c r="P104" s="109">
        <f t="shared" si="13"/>
        <v>600000</v>
      </c>
      <c r="Q104" s="111">
        <f t="shared" si="13"/>
        <v>600000</v>
      </c>
      <c r="R104" s="111"/>
      <c r="S104" s="110"/>
      <c r="T104" s="110"/>
      <c r="U104" s="48"/>
      <c r="V104" s="98"/>
      <c r="W104" s="99"/>
      <c r="X104" s="99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</row>
    <row r="105" spans="1:84" s="2" customFormat="1" ht="16.5" customHeight="1" x14ac:dyDescent="0.2">
      <c r="A105" s="64"/>
      <c r="B105" s="127">
        <v>92601</v>
      </c>
      <c r="C105" s="128"/>
      <c r="D105" s="218" t="s">
        <v>4</v>
      </c>
      <c r="E105" s="155" t="s">
        <v>26</v>
      </c>
      <c r="F105" s="134">
        <f>G105+P105</f>
        <v>8441637</v>
      </c>
      <c r="G105" s="135">
        <f>H105+K105+L105+M105</f>
        <v>8041637</v>
      </c>
      <c r="H105" s="118">
        <f>SUM(I105:J105)</f>
        <v>7322637</v>
      </c>
      <c r="I105" s="118">
        <v>3500382</v>
      </c>
      <c r="J105" s="118">
        <v>3822255</v>
      </c>
      <c r="K105" s="118"/>
      <c r="L105" s="118">
        <v>719000</v>
      </c>
      <c r="M105" s="75"/>
      <c r="N105" s="75"/>
      <c r="O105" s="74"/>
      <c r="P105" s="135">
        <f>Q105+S105+T105</f>
        <v>400000</v>
      </c>
      <c r="Q105" s="118">
        <v>400000</v>
      </c>
      <c r="R105" s="75"/>
      <c r="S105" s="75"/>
      <c r="T105" s="75"/>
      <c r="U105" s="42"/>
      <c r="V105" s="42"/>
      <c r="W105" s="43"/>
      <c r="X105" s="43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6" customFormat="1" ht="16.5" customHeight="1" x14ac:dyDescent="0.2">
      <c r="A106" s="64"/>
      <c r="B106" s="126"/>
      <c r="C106" s="130"/>
      <c r="D106" s="219"/>
      <c r="E106" s="155" t="s">
        <v>27</v>
      </c>
      <c r="F106" s="136"/>
      <c r="G106" s="112"/>
      <c r="H106" s="113"/>
      <c r="I106" s="113"/>
      <c r="J106" s="113"/>
      <c r="K106" s="113"/>
      <c r="L106" s="113"/>
      <c r="M106" s="78"/>
      <c r="N106" s="78"/>
      <c r="O106" s="79"/>
      <c r="P106" s="112"/>
      <c r="Q106" s="113"/>
      <c r="R106" s="78"/>
      <c r="S106" s="78"/>
      <c r="T106" s="78"/>
      <c r="U106" s="52"/>
      <c r="V106" s="42"/>
      <c r="W106" s="43"/>
      <c r="X106" s="43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6" customFormat="1" ht="16.5" customHeight="1" x14ac:dyDescent="0.2">
      <c r="A107" s="64"/>
      <c r="B107" s="126"/>
      <c r="C107" s="130"/>
      <c r="D107" s="219"/>
      <c r="E107" s="155" t="s">
        <v>28</v>
      </c>
      <c r="F107" s="136">
        <f>G107+P107</f>
        <v>200000</v>
      </c>
      <c r="G107" s="112"/>
      <c r="H107" s="113"/>
      <c r="I107" s="113"/>
      <c r="J107" s="113"/>
      <c r="K107" s="113"/>
      <c r="L107" s="113"/>
      <c r="M107" s="78"/>
      <c r="N107" s="78"/>
      <c r="O107" s="79"/>
      <c r="P107" s="112">
        <f>Q107</f>
        <v>200000</v>
      </c>
      <c r="Q107" s="113">
        <f>Q111</f>
        <v>200000</v>
      </c>
      <c r="R107" s="78"/>
      <c r="S107" s="78"/>
      <c r="T107" s="78"/>
      <c r="U107" s="52"/>
      <c r="V107" s="42"/>
      <c r="W107" s="43"/>
      <c r="X107" s="43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8" customFormat="1" ht="16.5" customHeight="1" x14ac:dyDescent="0.2">
      <c r="A108" s="67"/>
      <c r="B108" s="131"/>
      <c r="C108" s="132"/>
      <c r="D108" s="220"/>
      <c r="E108" s="156" t="s">
        <v>29</v>
      </c>
      <c r="F108" s="116">
        <f t="shared" ref="F108:P108" si="14">F105-F106+F107</f>
        <v>8641637</v>
      </c>
      <c r="G108" s="114">
        <f t="shared" si="14"/>
        <v>8041637</v>
      </c>
      <c r="H108" s="116">
        <f t="shared" si="14"/>
        <v>7322637</v>
      </c>
      <c r="I108" s="115">
        <f>I105-I106+I107</f>
        <v>3500382</v>
      </c>
      <c r="J108" s="115">
        <f t="shared" si="14"/>
        <v>3822255</v>
      </c>
      <c r="K108" s="116"/>
      <c r="L108" s="115">
        <f>L105-L106+L107</f>
        <v>719000</v>
      </c>
      <c r="M108" s="68"/>
      <c r="N108" s="68"/>
      <c r="O108" s="71"/>
      <c r="P108" s="114">
        <f t="shared" si="14"/>
        <v>600000</v>
      </c>
      <c r="Q108" s="116">
        <f>Q105-Q106+Q107</f>
        <v>600000</v>
      </c>
      <c r="R108" s="68"/>
      <c r="S108" s="70"/>
      <c r="T108" s="70"/>
      <c r="U108" s="48"/>
      <c r="V108" s="42"/>
      <c r="W108" s="43"/>
      <c r="X108" s="43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2" customFormat="1" ht="16.5" customHeight="1" x14ac:dyDescent="0.2">
      <c r="A109" s="130"/>
      <c r="B109" s="130"/>
      <c r="C109" s="130">
        <v>6050</v>
      </c>
      <c r="D109" s="212" t="s">
        <v>24</v>
      </c>
      <c r="E109" s="129" t="s">
        <v>26</v>
      </c>
      <c r="F109" s="136">
        <f>G109+P109</f>
        <v>400000</v>
      </c>
      <c r="G109" s="112"/>
      <c r="H109" s="113"/>
      <c r="I109" s="113"/>
      <c r="J109" s="113"/>
      <c r="K109" s="113"/>
      <c r="L109" s="113"/>
      <c r="M109" s="113"/>
      <c r="N109" s="113"/>
      <c r="O109" s="137"/>
      <c r="P109" s="112">
        <f>Q109+T109+U109+V109</f>
        <v>400000</v>
      </c>
      <c r="Q109" s="113">
        <v>400000</v>
      </c>
      <c r="R109" s="113"/>
      <c r="S109" s="113"/>
      <c r="T109" s="113"/>
      <c r="U109" s="51"/>
      <c r="V109" s="98"/>
      <c r="W109" s="99"/>
      <c r="X109" s="99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</row>
    <row r="110" spans="1:84" s="7" customFormat="1" ht="16.5" customHeight="1" x14ac:dyDescent="0.2">
      <c r="A110" s="126"/>
      <c r="B110" s="126"/>
      <c r="C110" s="130"/>
      <c r="D110" s="213"/>
      <c r="E110" s="129" t="s">
        <v>27</v>
      </c>
      <c r="F110" s="136"/>
      <c r="G110" s="112"/>
      <c r="H110" s="113"/>
      <c r="I110" s="113"/>
      <c r="J110" s="113"/>
      <c r="K110" s="113"/>
      <c r="L110" s="113"/>
      <c r="M110" s="113"/>
      <c r="N110" s="113"/>
      <c r="O110" s="137"/>
      <c r="P110" s="112"/>
      <c r="Q110" s="113"/>
      <c r="R110" s="113"/>
      <c r="S110" s="113"/>
      <c r="T110" s="113"/>
      <c r="U110" s="47"/>
      <c r="V110" s="98"/>
      <c r="W110" s="99"/>
      <c r="X110" s="99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</row>
    <row r="111" spans="1:84" s="7" customFormat="1" ht="16.5" customHeight="1" x14ac:dyDescent="0.2">
      <c r="A111" s="126"/>
      <c r="B111" s="126"/>
      <c r="C111" s="130"/>
      <c r="D111" s="213"/>
      <c r="E111" s="129" t="s">
        <v>28</v>
      </c>
      <c r="F111" s="136">
        <f>G111+P111</f>
        <v>200000</v>
      </c>
      <c r="G111" s="112"/>
      <c r="H111" s="113"/>
      <c r="I111" s="113"/>
      <c r="J111" s="113"/>
      <c r="K111" s="113"/>
      <c r="L111" s="113"/>
      <c r="M111" s="113"/>
      <c r="N111" s="113"/>
      <c r="O111" s="137"/>
      <c r="P111" s="112">
        <f>Q111+T111+U111+V111</f>
        <v>200000</v>
      </c>
      <c r="Q111" s="113">
        <v>200000</v>
      </c>
      <c r="R111" s="113"/>
      <c r="S111" s="113"/>
      <c r="T111" s="113"/>
      <c r="U111" s="47"/>
      <c r="V111" s="98"/>
      <c r="W111" s="99"/>
      <c r="X111" s="99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</row>
    <row r="112" spans="1:84" s="8" customFormat="1" ht="16.5" customHeight="1" x14ac:dyDescent="0.2">
      <c r="A112" s="131"/>
      <c r="B112" s="131"/>
      <c r="C112" s="132"/>
      <c r="D112" s="214"/>
      <c r="E112" s="133" t="s">
        <v>29</v>
      </c>
      <c r="F112" s="116">
        <f>F109-F110+F111</f>
        <v>600000</v>
      </c>
      <c r="G112" s="114"/>
      <c r="H112" s="116"/>
      <c r="I112" s="116"/>
      <c r="J112" s="116"/>
      <c r="K112" s="116"/>
      <c r="L112" s="116"/>
      <c r="M112" s="116"/>
      <c r="N112" s="116"/>
      <c r="O112" s="139"/>
      <c r="P112" s="114">
        <f>P109-P110+P111</f>
        <v>600000</v>
      </c>
      <c r="Q112" s="116">
        <f>Q109-Q110+Q111</f>
        <v>600000</v>
      </c>
      <c r="R112" s="116"/>
      <c r="S112" s="115"/>
      <c r="T112" s="115"/>
      <c r="U112" s="48"/>
      <c r="V112" s="98"/>
      <c r="W112" s="99"/>
      <c r="X112" s="99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</row>
    <row r="113" spans="1:24" s="25" customFormat="1" ht="16.5" customHeight="1" x14ac:dyDescent="0.2">
      <c r="A113" s="73"/>
      <c r="B113" s="73"/>
      <c r="C113" s="170" t="s">
        <v>31</v>
      </c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2"/>
      <c r="U113" s="49"/>
      <c r="V113" s="49"/>
      <c r="W113" s="50"/>
      <c r="X113" s="50"/>
    </row>
    <row r="114" spans="1:24" s="25" customFormat="1" ht="16.5" customHeight="1" x14ac:dyDescent="0.2">
      <c r="A114" s="73"/>
      <c r="B114" s="64"/>
      <c r="C114" s="167" t="s">
        <v>52</v>
      </c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9"/>
      <c r="U114" s="49"/>
      <c r="V114" s="49"/>
      <c r="W114" s="50"/>
      <c r="X114" s="50"/>
    </row>
    <row r="115" spans="1:24" s="25" customFormat="1" ht="45" customHeight="1" x14ac:dyDescent="0.2">
      <c r="A115" s="73"/>
      <c r="B115" s="64"/>
      <c r="C115" s="173" t="s">
        <v>69</v>
      </c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5"/>
      <c r="U115" s="49"/>
      <c r="V115" s="49"/>
      <c r="W115" s="50"/>
      <c r="X115" s="50"/>
    </row>
    <row r="116" spans="1:24" ht="18" customHeight="1" x14ac:dyDescent="0.2">
      <c r="A116" s="119"/>
      <c r="B116" s="119"/>
      <c r="C116" s="120"/>
      <c r="D116" s="209" t="s">
        <v>25</v>
      </c>
      <c r="E116" s="146" t="s">
        <v>26</v>
      </c>
      <c r="F116" s="163">
        <f>G116+P116</f>
        <v>220328898.51999998</v>
      </c>
      <c r="G116" s="164">
        <f>H116+K116+L116+M116+N116+O116</f>
        <v>173568626.78999999</v>
      </c>
      <c r="H116" s="106">
        <f>SUM(I116:J116)</f>
        <v>113253561.64</v>
      </c>
      <c r="I116" s="157">
        <v>70360018.75</v>
      </c>
      <c r="J116" s="157">
        <v>42893542.890000001</v>
      </c>
      <c r="K116" s="157">
        <v>12476970.970000001</v>
      </c>
      <c r="L116" s="157">
        <v>45241126.490000002</v>
      </c>
      <c r="M116" s="157">
        <v>632571.68999999994</v>
      </c>
      <c r="N116" s="157">
        <v>646904</v>
      </c>
      <c r="O116" s="157">
        <v>1317492</v>
      </c>
      <c r="P116" s="160">
        <f>Q116+S116+T116</f>
        <v>46760271.730000004</v>
      </c>
      <c r="Q116" s="157">
        <v>45068711.780000001</v>
      </c>
      <c r="R116" s="157">
        <v>22702335.190000001</v>
      </c>
      <c r="S116" s="158">
        <v>184</v>
      </c>
      <c r="T116" s="157">
        <v>1691375.95</v>
      </c>
    </row>
    <row r="117" spans="1:24" ht="18" customHeight="1" x14ac:dyDescent="0.2">
      <c r="A117" s="122"/>
      <c r="B117" s="122"/>
      <c r="C117" s="123"/>
      <c r="D117" s="210"/>
      <c r="E117" s="121" t="s">
        <v>27</v>
      </c>
      <c r="F117" s="117">
        <f>G117+P117</f>
        <v>207295</v>
      </c>
      <c r="G117" s="107">
        <f>H117+K117+L117+M117+N117+O117</f>
        <v>207295</v>
      </c>
      <c r="H117" s="108">
        <f>SUM(I117:J117)</f>
        <v>87295</v>
      </c>
      <c r="I117" s="159"/>
      <c r="J117" s="159">
        <f>J11+J31+J60+J102</f>
        <v>87295</v>
      </c>
      <c r="K117" s="159">
        <f>K11+K31+K60+K102</f>
        <v>120000</v>
      </c>
      <c r="L117" s="159"/>
      <c r="M117" s="159"/>
      <c r="N117" s="159"/>
      <c r="O117" s="159"/>
      <c r="P117" s="161"/>
      <c r="Q117" s="159"/>
      <c r="R117" s="159"/>
      <c r="S117" s="159"/>
      <c r="T117" s="159"/>
      <c r="U117" s="54"/>
    </row>
    <row r="118" spans="1:24" ht="18" customHeight="1" x14ac:dyDescent="0.2">
      <c r="A118" s="122"/>
      <c r="B118" s="122"/>
      <c r="C118" s="123"/>
      <c r="D118" s="210"/>
      <c r="E118" s="121" t="s">
        <v>28</v>
      </c>
      <c r="F118" s="117">
        <f>G118+P118</f>
        <v>519590</v>
      </c>
      <c r="G118" s="107">
        <f>H118+K118+L118+M118+N118+O118</f>
        <v>39590</v>
      </c>
      <c r="H118" s="108">
        <f>SUM(I118:J118)</f>
        <v>39590</v>
      </c>
      <c r="I118" s="159"/>
      <c r="J118" s="159">
        <f>J12+J32+J61+J103</f>
        <v>39590</v>
      </c>
      <c r="K118" s="159"/>
      <c r="L118" s="159"/>
      <c r="M118" s="159"/>
      <c r="N118" s="159"/>
      <c r="O118" s="159"/>
      <c r="P118" s="161">
        <f>Q118+S118+T118</f>
        <v>480000</v>
      </c>
      <c r="Q118" s="159">
        <f>Q12+Q32+Q61+Q103</f>
        <v>400000</v>
      </c>
      <c r="R118" s="159"/>
      <c r="S118" s="159"/>
      <c r="T118" s="159">
        <f>T12+T32+T61+T103</f>
        <v>80000</v>
      </c>
      <c r="U118" s="54"/>
    </row>
    <row r="119" spans="1:24" ht="18" customHeight="1" x14ac:dyDescent="0.2">
      <c r="A119" s="124"/>
      <c r="B119" s="124"/>
      <c r="C119" s="124"/>
      <c r="D119" s="211"/>
      <c r="E119" s="125" t="s">
        <v>29</v>
      </c>
      <c r="F119" s="111">
        <f t="shared" ref="F119:T119" si="15">F116-F117+F118</f>
        <v>220641193.51999998</v>
      </c>
      <c r="G119" s="109">
        <f t="shared" si="15"/>
        <v>173400921.78999999</v>
      </c>
      <c r="H119" s="111">
        <f t="shared" si="15"/>
        <v>113205856.64</v>
      </c>
      <c r="I119" s="111">
        <f t="shared" si="15"/>
        <v>70360018.75</v>
      </c>
      <c r="J119" s="111">
        <f t="shared" ref="J119:O119" si="16">J116-J117+J118</f>
        <v>42845837.890000001</v>
      </c>
      <c r="K119" s="111">
        <f t="shared" si="16"/>
        <v>12356970.970000001</v>
      </c>
      <c r="L119" s="111">
        <f t="shared" si="16"/>
        <v>45241126.490000002</v>
      </c>
      <c r="M119" s="111">
        <f t="shared" si="16"/>
        <v>632571.68999999994</v>
      </c>
      <c r="N119" s="111">
        <f t="shared" si="16"/>
        <v>646904</v>
      </c>
      <c r="O119" s="111">
        <f t="shared" si="16"/>
        <v>1317492</v>
      </c>
      <c r="P119" s="109">
        <f t="shared" si="15"/>
        <v>47240271.730000004</v>
      </c>
      <c r="Q119" s="111">
        <f t="shared" si="15"/>
        <v>45468711.780000001</v>
      </c>
      <c r="R119" s="111">
        <f t="shared" si="15"/>
        <v>22702335.190000001</v>
      </c>
      <c r="S119" s="110">
        <f t="shared" si="15"/>
        <v>184</v>
      </c>
      <c r="T119" s="110">
        <f t="shared" si="15"/>
        <v>1771375.95</v>
      </c>
      <c r="U119" s="48"/>
    </row>
    <row r="120" spans="1:24" s="24" customFormat="1" ht="15.75" customHeight="1" x14ac:dyDescent="0.2">
      <c r="A120" s="80"/>
      <c r="B120" s="80"/>
      <c r="C120" s="80"/>
      <c r="D120" s="81"/>
      <c r="E120" s="82"/>
      <c r="F120" s="83"/>
      <c r="G120" s="84"/>
      <c r="H120" s="85"/>
      <c r="I120" s="85"/>
      <c r="J120" s="85"/>
      <c r="K120" s="162"/>
      <c r="L120" s="86"/>
      <c r="M120" s="85"/>
      <c r="N120" s="85"/>
      <c r="O120" s="85"/>
      <c r="P120" s="87"/>
      <c r="Q120" s="88"/>
      <c r="R120" s="85"/>
      <c r="S120" s="85"/>
      <c r="T120" s="85"/>
      <c r="U120" s="40"/>
      <c r="V120" s="40"/>
    </row>
  </sheetData>
  <mergeCells count="73">
    <mergeCell ref="C100:T100"/>
    <mergeCell ref="C75:T75"/>
    <mergeCell ref="D109:D112"/>
    <mergeCell ref="D71:D74"/>
    <mergeCell ref="D105:D108"/>
    <mergeCell ref="D87:D90"/>
    <mergeCell ref="C76:T76"/>
    <mergeCell ref="D83:D86"/>
    <mergeCell ref="C96:T96"/>
    <mergeCell ref="C92:T92"/>
    <mergeCell ref="C93:T93"/>
    <mergeCell ref="C94:T94"/>
    <mergeCell ref="C99:T99"/>
    <mergeCell ref="C95:T95"/>
    <mergeCell ref="C78:T78"/>
    <mergeCell ref="C77:T77"/>
    <mergeCell ref="D10:D13"/>
    <mergeCell ref="D34:D37"/>
    <mergeCell ref="D14:D17"/>
    <mergeCell ref="D22:D25"/>
    <mergeCell ref="C28:T28"/>
    <mergeCell ref="C27:T27"/>
    <mergeCell ref="D116:D119"/>
    <mergeCell ref="C113:T113"/>
    <mergeCell ref="C114:T114"/>
    <mergeCell ref="C115:T115"/>
    <mergeCell ref="D18:D21"/>
    <mergeCell ref="D30:D33"/>
    <mergeCell ref="D38:D41"/>
    <mergeCell ref="C56:T56"/>
    <mergeCell ref="C57:T57"/>
    <mergeCell ref="D46:D49"/>
    <mergeCell ref="D42:D45"/>
    <mergeCell ref="D79:D82"/>
    <mergeCell ref="D63:D66"/>
    <mergeCell ref="D67:D70"/>
    <mergeCell ref="D59:D62"/>
    <mergeCell ref="D101:D104"/>
    <mergeCell ref="H6:O6"/>
    <mergeCell ref="O7:O8"/>
    <mergeCell ref="I7:J7"/>
    <mergeCell ref="H7:H8"/>
    <mergeCell ref="E5:E8"/>
    <mergeCell ref="K7:K8"/>
    <mergeCell ref="N7:N8"/>
    <mergeCell ref="P6:P8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T7:T8"/>
    <mergeCell ref="F5:F8"/>
    <mergeCell ref="S7:S8"/>
    <mergeCell ref="C54:T54"/>
    <mergeCell ref="C26:T26"/>
    <mergeCell ref="C29:T29"/>
    <mergeCell ref="C98:T98"/>
    <mergeCell ref="C50:T50"/>
    <mergeCell ref="C58:T58"/>
    <mergeCell ref="C51:T51"/>
    <mergeCell ref="C52:T52"/>
    <mergeCell ref="C53:T53"/>
    <mergeCell ref="C97:T97"/>
    <mergeCell ref="C55:T55"/>
    <mergeCell ref="C91:T91"/>
  </mergeCells>
  <phoneticPr fontId="1" type="noConversion"/>
  <printOptions horizontalCentered="1" gridLines="1"/>
  <pageMargins left="0.15748031496062992" right="0.15748031496062992" top="0.78740157480314965" bottom="0.78740157480314965" header="0.51181102362204722" footer="0.51181102362204722"/>
  <pageSetup paperSize="9" scale="67" orientation="landscape" horizontalDpi="300" verticalDpi="300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2021-07-09T07:18:34Z</cp:lastPrinted>
  <dcterms:created xsi:type="dcterms:W3CDTF">2000-01-03T19:49:14Z</dcterms:created>
  <dcterms:modified xsi:type="dcterms:W3CDTF">2021-07-09T07:18:36Z</dcterms:modified>
</cp:coreProperties>
</file>