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V_334_16IX2021_ZM_BUDZET 2021\"/>
    </mc:Choice>
  </mc:AlternateContent>
  <xr:revisionPtr revIDLastSave="0" documentId="13_ncr:1_{A9D20871-644F-4191-8E6B-B6DC54DDCB39}" xr6:coauthVersionLast="47" xr6:coauthVersionMax="47" xr10:uidLastSave="{00000000-0000-0000-0000-000000000000}"/>
  <bookViews>
    <workbookView xWindow="45" yWindow="0" windowWidth="28650" windowHeight="15600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WYDATKI!$A$1:$T$648</definedName>
    <definedName name="_xlnm.Print_Titles" localSheetId="0">WYDATKI!$6:$9</definedName>
  </definedNames>
  <calcPr calcId="191029"/>
</workbook>
</file>

<file path=xl/calcChain.xml><?xml version="1.0" encoding="utf-8"?>
<calcChain xmlns="http://schemas.openxmlformats.org/spreadsheetml/2006/main">
  <c r="M647" i="1" l="1"/>
  <c r="L647" i="1"/>
  <c r="K647" i="1"/>
  <c r="J647" i="1"/>
  <c r="I647" i="1"/>
  <c r="N646" i="1"/>
  <c r="J646" i="1"/>
  <c r="I646" i="1"/>
  <c r="S647" i="1"/>
  <c r="Q647" i="1"/>
  <c r="R646" i="1"/>
  <c r="Q646" i="1"/>
  <c r="T646" i="1"/>
  <c r="I248" i="1"/>
  <c r="I247" i="1"/>
  <c r="L248" i="1"/>
  <c r="K248" i="1"/>
  <c r="J248" i="1"/>
  <c r="I284" i="1"/>
  <c r="I283" i="1"/>
  <c r="H283" i="1" s="1"/>
  <c r="G283" i="1" s="1"/>
  <c r="F283" i="1" s="1"/>
  <c r="L284" i="1"/>
  <c r="H295" i="1"/>
  <c r="G295" i="1" s="1"/>
  <c r="F295" i="1" s="1"/>
  <c r="H294" i="1"/>
  <c r="H297" i="1" s="1"/>
  <c r="I293" i="1"/>
  <c r="H292" i="1"/>
  <c r="G292" i="1" s="1"/>
  <c r="F292" i="1" s="1"/>
  <c r="H290" i="1"/>
  <c r="H284" i="1"/>
  <c r="L282" i="1"/>
  <c r="K285" i="1"/>
  <c r="J285" i="1"/>
  <c r="H282" i="1"/>
  <c r="L289" i="1"/>
  <c r="G288" i="1"/>
  <c r="F288" i="1" s="1"/>
  <c r="G286" i="1"/>
  <c r="F286" i="1" s="1"/>
  <c r="F289" i="1" s="1"/>
  <c r="I267" i="1"/>
  <c r="L268" i="1"/>
  <c r="G268" i="1" s="1"/>
  <c r="F268" i="1" s="1"/>
  <c r="I277" i="1"/>
  <c r="H275" i="1"/>
  <c r="G275" i="1" s="1"/>
  <c r="F275" i="1" s="1"/>
  <c r="H274" i="1"/>
  <c r="L273" i="1"/>
  <c r="G272" i="1"/>
  <c r="F272" i="1" s="1"/>
  <c r="G270" i="1"/>
  <c r="F270" i="1" s="1"/>
  <c r="H267" i="1"/>
  <c r="G267" i="1" s="1"/>
  <c r="F267" i="1" s="1"/>
  <c r="K269" i="1"/>
  <c r="J269" i="1"/>
  <c r="H266" i="1"/>
  <c r="I297" i="1"/>
  <c r="J536" i="1"/>
  <c r="J532" i="1" s="1"/>
  <c r="H532" i="1" s="1"/>
  <c r="G532" i="1" s="1"/>
  <c r="J542" i="1"/>
  <c r="H540" i="1"/>
  <c r="G540" i="1" s="1"/>
  <c r="F540" i="1" s="1"/>
  <c r="H539" i="1"/>
  <c r="P216" i="1"/>
  <c r="F216" i="1" s="1"/>
  <c r="Q221" i="1"/>
  <c r="Q212" i="1"/>
  <c r="Q208" i="1" s="1"/>
  <c r="P208" i="1" s="1"/>
  <c r="Q210" i="1"/>
  <c r="T212" i="1"/>
  <c r="T211" i="1"/>
  <c r="T207" i="1" s="1"/>
  <c r="T210" i="1"/>
  <c r="T221" i="1"/>
  <c r="P219" i="1"/>
  <c r="F219" i="1" s="1"/>
  <c r="P218" i="1"/>
  <c r="F218" i="1" s="1"/>
  <c r="Q217" i="1"/>
  <c r="P214" i="1"/>
  <c r="F214" i="1" s="1"/>
  <c r="J38" i="1"/>
  <c r="G284" i="1" l="1"/>
  <c r="F284" i="1" s="1"/>
  <c r="L285" i="1"/>
  <c r="G294" i="1"/>
  <c r="H293" i="1"/>
  <c r="G290" i="1"/>
  <c r="L269" i="1"/>
  <c r="G282" i="1"/>
  <c r="H285" i="1"/>
  <c r="I285" i="1"/>
  <c r="G289" i="1"/>
  <c r="F273" i="1"/>
  <c r="H277" i="1"/>
  <c r="G274" i="1"/>
  <c r="G273" i="1"/>
  <c r="G266" i="1"/>
  <c r="H269" i="1"/>
  <c r="I269" i="1"/>
  <c r="T209" i="1"/>
  <c r="H536" i="1"/>
  <c r="G536" i="1" s="1"/>
  <c r="F536" i="1" s="1"/>
  <c r="H542" i="1"/>
  <c r="H535" i="1"/>
  <c r="G535" i="1" s="1"/>
  <c r="G539" i="1"/>
  <c r="J538" i="1"/>
  <c r="F217" i="1"/>
  <c r="Q213" i="1"/>
  <c r="P211" i="1"/>
  <c r="F221" i="1"/>
  <c r="P212" i="1"/>
  <c r="T213" i="1"/>
  <c r="P210" i="1"/>
  <c r="P221" i="1"/>
  <c r="P217" i="1"/>
  <c r="Q209" i="1"/>
  <c r="P207" i="1"/>
  <c r="P206" i="1"/>
  <c r="G297" i="1" l="1"/>
  <c r="F294" i="1"/>
  <c r="F297" i="1" s="1"/>
  <c r="G293" i="1"/>
  <c r="F290" i="1"/>
  <c r="F293" i="1" s="1"/>
  <c r="F282" i="1"/>
  <c r="F285" i="1" s="1"/>
  <c r="G285" i="1"/>
  <c r="G277" i="1"/>
  <c r="F274" i="1"/>
  <c r="F277" i="1" s="1"/>
  <c r="F266" i="1"/>
  <c r="F269" i="1" s="1"/>
  <c r="G269" i="1"/>
  <c r="H538" i="1"/>
  <c r="F539" i="1"/>
  <c r="F542" i="1" s="1"/>
  <c r="G542" i="1"/>
  <c r="F535" i="1"/>
  <c r="F538" i="1" s="1"/>
  <c r="G538" i="1"/>
  <c r="P213" i="1"/>
  <c r="P209" i="1"/>
  <c r="J16" i="1" l="1"/>
  <c r="H16" i="1" s="1"/>
  <c r="G16" i="1" s="1"/>
  <c r="F16" i="1" s="1"/>
  <c r="J21" i="1"/>
  <c r="H20" i="1"/>
  <c r="G20" i="1" s="1"/>
  <c r="F20" i="1" s="1"/>
  <c r="H18" i="1"/>
  <c r="H21" i="1" l="1"/>
  <c r="G18" i="1"/>
  <c r="F18" i="1" l="1"/>
  <c r="F21" i="1" s="1"/>
  <c r="G21" i="1"/>
  <c r="Q619" i="1" l="1"/>
  <c r="K641" i="1" l="1"/>
  <c r="G640" i="1"/>
  <c r="F640" i="1" s="1"/>
  <c r="G638" i="1"/>
  <c r="J637" i="1"/>
  <c r="K636" i="1"/>
  <c r="K621" i="1" s="1"/>
  <c r="K622" i="1" s="1"/>
  <c r="H634" i="1"/>
  <c r="G634" i="1" s="1"/>
  <c r="J624" i="1"/>
  <c r="J620" i="1" s="1"/>
  <c r="J622" i="1" s="1"/>
  <c r="J630" i="1"/>
  <c r="H628" i="1"/>
  <c r="G628" i="1" s="1"/>
  <c r="F628" i="1" s="1"/>
  <c r="H627" i="1"/>
  <c r="Q626" i="1"/>
  <c r="L626" i="1"/>
  <c r="I626" i="1"/>
  <c r="P623" i="1"/>
  <c r="P626" i="1" s="1"/>
  <c r="H623" i="1"/>
  <c r="G623" i="1" s="1"/>
  <c r="Q622" i="1"/>
  <c r="P619" i="1"/>
  <c r="P622" i="1" s="1"/>
  <c r="H619" i="1"/>
  <c r="G619" i="1" s="1"/>
  <c r="G636" i="1" l="1"/>
  <c r="F636" i="1" s="1"/>
  <c r="G621" i="1"/>
  <c r="F621" i="1" s="1"/>
  <c r="K637" i="1"/>
  <c r="F623" i="1"/>
  <c r="G641" i="1"/>
  <c r="F634" i="1"/>
  <c r="F638" i="1"/>
  <c r="F641" i="1" s="1"/>
  <c r="H637" i="1"/>
  <c r="H630" i="1"/>
  <c r="H624" i="1"/>
  <c r="G627" i="1"/>
  <c r="J626" i="1"/>
  <c r="F619" i="1"/>
  <c r="L622" i="1"/>
  <c r="G637" i="1" l="1"/>
  <c r="F637" i="1"/>
  <c r="G624" i="1"/>
  <c r="H626" i="1"/>
  <c r="G620" i="1"/>
  <c r="G622" i="1" s="1"/>
  <c r="F627" i="1"/>
  <c r="F630" i="1" s="1"/>
  <c r="G630" i="1"/>
  <c r="H620" i="1"/>
  <c r="H622" i="1" s="1"/>
  <c r="I622" i="1"/>
  <c r="G626" i="1" l="1"/>
  <c r="F624" i="1"/>
  <c r="F626" i="1" s="1"/>
  <c r="F620" i="1"/>
  <c r="F622" i="1" s="1"/>
  <c r="Q600" i="1" l="1"/>
  <c r="P600" i="1" s="1"/>
  <c r="Q601" i="1"/>
  <c r="S601" i="1"/>
  <c r="S533" i="1" s="1"/>
  <c r="J590" i="1"/>
  <c r="R563" i="1"/>
  <c r="R532" i="1" s="1"/>
  <c r="J548" i="1"/>
  <c r="J533" i="1" s="1"/>
  <c r="I482" i="1"/>
  <c r="I432" i="1" s="1"/>
  <c r="J482" i="1"/>
  <c r="L482" i="1"/>
  <c r="L432" i="1" s="1"/>
  <c r="L487" i="1"/>
  <c r="J468" i="1"/>
  <c r="J466" i="1"/>
  <c r="J452" i="1"/>
  <c r="J436" i="1"/>
  <c r="J415" i="1"/>
  <c r="I404" i="1"/>
  <c r="I356" i="1"/>
  <c r="J356" i="1"/>
  <c r="I373" i="1"/>
  <c r="H372" i="1"/>
  <c r="G372" i="1" s="1"/>
  <c r="F372" i="1" s="1"/>
  <c r="H370" i="1"/>
  <c r="G370" i="1" s="1"/>
  <c r="J339" i="1"/>
  <c r="J338" i="1"/>
  <c r="J305" i="1"/>
  <c r="K305" i="1"/>
  <c r="I251" i="1"/>
  <c r="J252" i="1"/>
  <c r="R153" i="1"/>
  <c r="R99" i="1" s="1"/>
  <c r="M154" i="1"/>
  <c r="M175" i="1"/>
  <c r="I119" i="1"/>
  <c r="I99" i="1" s="1"/>
  <c r="J120" i="1"/>
  <c r="J100" i="1" s="1"/>
  <c r="J119" i="1"/>
  <c r="J103" i="1"/>
  <c r="J89" i="1"/>
  <c r="H89" i="1" s="1"/>
  <c r="G89" i="1" s="1"/>
  <c r="F89" i="1" s="1"/>
  <c r="J69" i="1"/>
  <c r="Q68" i="1"/>
  <c r="Q63" i="1"/>
  <c r="R63" i="1"/>
  <c r="J33" i="1"/>
  <c r="Q33" i="1"/>
  <c r="J34" i="1"/>
  <c r="H210" i="1" l="1"/>
  <c r="J99" i="1"/>
  <c r="H100" i="1"/>
  <c r="M100" i="1"/>
  <c r="J432" i="1"/>
  <c r="G373" i="1"/>
  <c r="F370" i="1"/>
  <c r="F373" i="1" s="1"/>
  <c r="H373" i="1"/>
  <c r="J85" i="1"/>
  <c r="G210" i="1" l="1"/>
  <c r="J15" i="1"/>
  <c r="F210" i="1" l="1"/>
  <c r="P645" i="1"/>
  <c r="S606" i="1" l="1"/>
  <c r="S602" i="1" l="1"/>
  <c r="K155" i="1"/>
  <c r="S648" i="1"/>
  <c r="S534" i="1"/>
  <c r="H346" i="1" l="1"/>
  <c r="G346" i="1" s="1"/>
  <c r="F346" i="1" s="1"/>
  <c r="J400" i="1" l="1"/>
  <c r="I400" i="1"/>
  <c r="I519" i="1"/>
  <c r="H518" i="1"/>
  <c r="G518" i="1" s="1"/>
  <c r="F518" i="1" s="1"/>
  <c r="H516" i="1"/>
  <c r="G516" i="1" s="1"/>
  <c r="F516" i="1" s="1"/>
  <c r="J515" i="1"/>
  <c r="H514" i="1"/>
  <c r="G514" i="1" s="1"/>
  <c r="F514" i="1" s="1"/>
  <c r="H512" i="1"/>
  <c r="G512" i="1" s="1"/>
  <c r="J511" i="1"/>
  <c r="H510" i="1"/>
  <c r="G510" i="1" s="1"/>
  <c r="F510" i="1" s="1"/>
  <c r="H508" i="1"/>
  <c r="G508" i="1" s="1"/>
  <c r="J507" i="1"/>
  <c r="H506" i="1"/>
  <c r="G506" i="1" s="1"/>
  <c r="F506" i="1" s="1"/>
  <c r="H504" i="1"/>
  <c r="G504" i="1" s="1"/>
  <c r="J503" i="1"/>
  <c r="H502" i="1"/>
  <c r="G502" i="1" s="1"/>
  <c r="F502" i="1" s="1"/>
  <c r="H500" i="1"/>
  <c r="I499" i="1"/>
  <c r="H498" i="1"/>
  <c r="G498" i="1" s="1"/>
  <c r="F498" i="1" s="1"/>
  <c r="H496" i="1"/>
  <c r="G496" i="1" s="1"/>
  <c r="I495" i="1"/>
  <c r="H494" i="1"/>
  <c r="G494" i="1" s="1"/>
  <c r="F494" i="1" s="1"/>
  <c r="H492" i="1"/>
  <c r="G492" i="1" s="1"/>
  <c r="I491" i="1"/>
  <c r="H490" i="1"/>
  <c r="G490" i="1" s="1"/>
  <c r="F490" i="1" s="1"/>
  <c r="H488" i="1"/>
  <c r="G486" i="1"/>
  <c r="F486" i="1" s="1"/>
  <c r="G484" i="1"/>
  <c r="F484" i="1" s="1"/>
  <c r="I261" i="1"/>
  <c r="H259" i="1"/>
  <c r="G259" i="1" s="1"/>
  <c r="F259" i="1" s="1"/>
  <c r="H258" i="1"/>
  <c r="G240" i="1"/>
  <c r="G239" i="1"/>
  <c r="H482" i="1" l="1"/>
  <c r="G482" i="1" s="1"/>
  <c r="H480" i="1"/>
  <c r="G480" i="1" s="1"/>
  <c r="I483" i="1"/>
  <c r="H491" i="1"/>
  <c r="H503" i="1"/>
  <c r="J483" i="1"/>
  <c r="H495" i="1"/>
  <c r="H261" i="1"/>
  <c r="L483" i="1"/>
  <c r="G507" i="1"/>
  <c r="F504" i="1"/>
  <c r="F507" i="1" s="1"/>
  <c r="H507" i="1"/>
  <c r="G258" i="1"/>
  <c r="F258" i="1" s="1"/>
  <c r="F261" i="1" s="1"/>
  <c r="G488" i="1"/>
  <c r="F488" i="1" s="1"/>
  <c r="F491" i="1" s="1"/>
  <c r="G500" i="1"/>
  <c r="H511" i="1"/>
  <c r="H515" i="1"/>
  <c r="H519" i="1"/>
  <c r="F519" i="1"/>
  <c r="G519" i="1"/>
  <c r="F487" i="1"/>
  <c r="F492" i="1"/>
  <c r="G499" i="1"/>
  <c r="F496" i="1"/>
  <c r="F499" i="1" s="1"/>
  <c r="G511" i="1"/>
  <c r="F508" i="1"/>
  <c r="F511" i="1" s="1"/>
  <c r="G515" i="1"/>
  <c r="F512" i="1"/>
  <c r="F515" i="1" s="1"/>
  <c r="G487" i="1"/>
  <c r="H499" i="1"/>
  <c r="G242" i="1"/>
  <c r="I141" i="1"/>
  <c r="H139" i="1"/>
  <c r="G139" i="1" s="1"/>
  <c r="F139" i="1" s="1"/>
  <c r="H138" i="1"/>
  <c r="G138" i="1" s="1"/>
  <c r="J137" i="1"/>
  <c r="H136" i="1"/>
  <c r="G136" i="1" s="1"/>
  <c r="F136" i="1" s="1"/>
  <c r="H134" i="1"/>
  <c r="G134" i="1" s="1"/>
  <c r="F134" i="1" s="1"/>
  <c r="J133" i="1"/>
  <c r="H132" i="1"/>
  <c r="G132" i="1" s="1"/>
  <c r="F132" i="1" s="1"/>
  <c r="H130" i="1"/>
  <c r="G130" i="1" s="1"/>
  <c r="J129" i="1"/>
  <c r="H127" i="1"/>
  <c r="G127" i="1" s="1"/>
  <c r="F127" i="1" s="1"/>
  <c r="H126" i="1"/>
  <c r="G126" i="1" s="1"/>
  <c r="J125" i="1"/>
  <c r="H124" i="1"/>
  <c r="G124" i="1" s="1"/>
  <c r="F124" i="1" s="1"/>
  <c r="H122" i="1"/>
  <c r="G122" i="1" s="1"/>
  <c r="G495" i="1" l="1"/>
  <c r="H483" i="1"/>
  <c r="G261" i="1"/>
  <c r="F482" i="1"/>
  <c r="F495" i="1"/>
  <c r="G491" i="1"/>
  <c r="G503" i="1"/>
  <c r="F500" i="1"/>
  <c r="F503" i="1" s="1"/>
  <c r="G483" i="1"/>
  <c r="F480" i="1"/>
  <c r="H119" i="1"/>
  <c r="G119" i="1" s="1"/>
  <c r="F119" i="1" s="1"/>
  <c r="H120" i="1"/>
  <c r="G120" i="1" s="1"/>
  <c r="F120" i="1" s="1"/>
  <c r="J121" i="1"/>
  <c r="G125" i="1"/>
  <c r="F122" i="1"/>
  <c r="F125" i="1" s="1"/>
  <c r="L121" i="1"/>
  <c r="H129" i="1"/>
  <c r="G137" i="1"/>
  <c r="H141" i="1"/>
  <c r="H125" i="1"/>
  <c r="H137" i="1"/>
  <c r="I121" i="1"/>
  <c r="G129" i="1"/>
  <c r="F126" i="1"/>
  <c r="F129" i="1" s="1"/>
  <c r="G141" i="1"/>
  <c r="F138" i="1"/>
  <c r="F141" i="1" s="1"/>
  <c r="F137" i="1"/>
  <c r="F130" i="1"/>
  <c r="F133" i="1" s="1"/>
  <c r="G133" i="1"/>
  <c r="H133" i="1"/>
  <c r="H118" i="1"/>
  <c r="F483" i="1" l="1"/>
  <c r="H121" i="1"/>
  <c r="G118" i="1"/>
  <c r="G121" i="1" l="1"/>
  <c r="F118" i="1"/>
  <c r="F121" i="1" s="1"/>
  <c r="K310" i="1" l="1"/>
  <c r="G309" i="1"/>
  <c r="F309" i="1" s="1"/>
  <c r="G307" i="1"/>
  <c r="F307" i="1" s="1"/>
  <c r="K306" i="1" l="1"/>
  <c r="G310" i="1"/>
  <c r="F310" i="1"/>
  <c r="P32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F211" i="1" l="1"/>
  <c r="Q78" i="1"/>
  <c r="P76" i="1"/>
  <c r="F76" i="1" s="1"/>
  <c r="P75" i="1"/>
  <c r="F75" i="1" s="1"/>
  <c r="F78" i="1" l="1"/>
  <c r="P78" i="1"/>
  <c r="H456" i="1" l="1"/>
  <c r="G456" i="1" s="1"/>
  <c r="F456" i="1" s="1"/>
  <c r="H454" i="1"/>
  <c r="G454" i="1" s="1"/>
  <c r="F454" i="1" s="1"/>
  <c r="H440" i="1"/>
  <c r="G440" i="1" s="1"/>
  <c r="F440" i="1" s="1"/>
  <c r="H438" i="1"/>
  <c r="G438" i="1" s="1"/>
  <c r="F438" i="1" s="1"/>
  <c r="H14" i="1"/>
  <c r="H15" i="1"/>
  <c r="J457" i="1"/>
  <c r="J441" i="1"/>
  <c r="H252" i="1"/>
  <c r="N242" i="1"/>
  <c r="N236" i="1"/>
  <c r="N232" i="1" s="1"/>
  <c r="N235" i="1"/>
  <c r="R191" i="1"/>
  <c r="Q189" i="1"/>
  <c r="P189" i="1" s="1"/>
  <c r="F189" i="1" s="1"/>
  <c r="Q188" i="1"/>
  <c r="P188" i="1" s="1"/>
  <c r="F188" i="1" s="1"/>
  <c r="R187" i="1"/>
  <c r="Q185" i="1"/>
  <c r="Q184" i="1"/>
  <c r="F240" i="1"/>
  <c r="F239" i="1"/>
  <c r="H305" i="1"/>
  <c r="H303" i="1"/>
  <c r="J318" i="1"/>
  <c r="H317" i="1"/>
  <c r="H315" i="1"/>
  <c r="G315" i="1" s="1"/>
  <c r="F315" i="1" s="1"/>
  <c r="J314" i="1"/>
  <c r="H313" i="1"/>
  <c r="G313" i="1" s="1"/>
  <c r="F313" i="1" s="1"/>
  <c r="H311" i="1"/>
  <c r="G311" i="1" s="1"/>
  <c r="J473" i="1"/>
  <c r="H472" i="1"/>
  <c r="G472" i="1" s="1"/>
  <c r="F472" i="1" s="1"/>
  <c r="H470" i="1"/>
  <c r="G470" i="1" s="1"/>
  <c r="F470" i="1" s="1"/>
  <c r="H466" i="1"/>
  <c r="K417" i="1"/>
  <c r="J417" i="1"/>
  <c r="J113" i="1"/>
  <c r="H111" i="1"/>
  <c r="G111" i="1" s="1"/>
  <c r="F111" i="1" s="1"/>
  <c r="H110" i="1"/>
  <c r="G110" i="1" s="1"/>
  <c r="F110" i="1" s="1"/>
  <c r="R565" i="1"/>
  <c r="J12" i="1"/>
  <c r="J11" i="1"/>
  <c r="J461" i="1"/>
  <c r="H460" i="1"/>
  <c r="G460" i="1" s="1"/>
  <c r="F460" i="1" s="1"/>
  <c r="H458" i="1"/>
  <c r="G458" i="1" s="1"/>
  <c r="J445" i="1"/>
  <c r="H444" i="1"/>
  <c r="G444" i="1" s="1"/>
  <c r="F444" i="1" s="1"/>
  <c r="H442" i="1"/>
  <c r="G442" i="1" s="1"/>
  <c r="F442" i="1" s="1"/>
  <c r="G174" i="1"/>
  <c r="F174" i="1" s="1"/>
  <c r="G172" i="1"/>
  <c r="M167" i="1"/>
  <c r="G166" i="1"/>
  <c r="F166" i="1" s="1"/>
  <c r="G164" i="1"/>
  <c r="F164" i="1" s="1"/>
  <c r="M159" i="1"/>
  <c r="G158" i="1"/>
  <c r="F158" i="1" s="1"/>
  <c r="G156" i="1"/>
  <c r="F156" i="1" s="1"/>
  <c r="J65" i="1"/>
  <c r="M179" i="1"/>
  <c r="G178" i="1"/>
  <c r="F178" i="1" s="1"/>
  <c r="G176" i="1"/>
  <c r="F176" i="1" s="1"/>
  <c r="M171" i="1"/>
  <c r="G170" i="1"/>
  <c r="F170" i="1" s="1"/>
  <c r="G168" i="1"/>
  <c r="F168" i="1" s="1"/>
  <c r="M163" i="1"/>
  <c r="G162" i="1"/>
  <c r="F162" i="1" s="1"/>
  <c r="G160" i="1"/>
  <c r="F160" i="1" s="1"/>
  <c r="H87" i="1"/>
  <c r="H546" i="1"/>
  <c r="H548" i="1"/>
  <c r="H590" i="1"/>
  <c r="G590" i="1" s="1"/>
  <c r="H404" i="1"/>
  <c r="J425" i="1"/>
  <c r="H422" i="1"/>
  <c r="G422" i="1" s="1"/>
  <c r="F422" i="1" s="1"/>
  <c r="H423" i="1"/>
  <c r="G423" i="1" s="1"/>
  <c r="J381" i="1"/>
  <c r="H378" i="1"/>
  <c r="G378" i="1" s="1"/>
  <c r="F378" i="1" s="1"/>
  <c r="H380" i="1"/>
  <c r="P603" i="1"/>
  <c r="F603" i="1" s="1"/>
  <c r="Q570" i="1"/>
  <c r="P570" i="1" s="1"/>
  <c r="Q574" i="1"/>
  <c r="P588" i="1"/>
  <c r="J47" i="1"/>
  <c r="H44" i="1"/>
  <c r="H45" i="1"/>
  <c r="G45" i="1" s="1"/>
  <c r="F45" i="1" s="1"/>
  <c r="Q571" i="1"/>
  <c r="Q575" i="1"/>
  <c r="P180" i="1"/>
  <c r="F180" i="1" s="1"/>
  <c r="J25" i="1"/>
  <c r="H22" i="1"/>
  <c r="H23" i="1"/>
  <c r="G23" i="1" s="1"/>
  <c r="F23" i="1" s="1"/>
  <c r="J595" i="1"/>
  <c r="H592" i="1"/>
  <c r="G592" i="1" s="1"/>
  <c r="F592" i="1" s="1"/>
  <c r="H594" i="1"/>
  <c r="G594" i="1" s="1"/>
  <c r="F594" i="1" s="1"/>
  <c r="J377" i="1"/>
  <c r="H374" i="1"/>
  <c r="G374" i="1" s="1"/>
  <c r="F374" i="1" s="1"/>
  <c r="H376" i="1"/>
  <c r="G376" i="1" s="1"/>
  <c r="F376" i="1" s="1"/>
  <c r="I369" i="1"/>
  <c r="H366" i="1"/>
  <c r="G366" i="1" s="1"/>
  <c r="F366" i="1" s="1"/>
  <c r="H368" i="1"/>
  <c r="G368" i="1" s="1"/>
  <c r="F368" i="1" s="1"/>
  <c r="I365" i="1"/>
  <c r="H362" i="1"/>
  <c r="G362" i="1" s="1"/>
  <c r="F362" i="1" s="1"/>
  <c r="H364" i="1"/>
  <c r="G364" i="1" s="1"/>
  <c r="F364" i="1" s="1"/>
  <c r="I361" i="1"/>
  <c r="H358" i="1"/>
  <c r="G358" i="1" s="1"/>
  <c r="F358" i="1" s="1"/>
  <c r="H360" i="1"/>
  <c r="G360" i="1" s="1"/>
  <c r="F360" i="1" s="1"/>
  <c r="P605" i="1"/>
  <c r="F605" i="1" s="1"/>
  <c r="H418" i="1"/>
  <c r="G418" i="1" s="1"/>
  <c r="R577" i="1"/>
  <c r="R573" i="1"/>
  <c r="P53" i="1"/>
  <c r="F53" i="1" s="1"/>
  <c r="J421" i="1"/>
  <c r="H419" i="1"/>
  <c r="G419" i="1" s="1"/>
  <c r="F419" i="1" s="1"/>
  <c r="P568" i="1"/>
  <c r="F568" i="1" s="1"/>
  <c r="P609" i="1"/>
  <c r="F609" i="1" s="1"/>
  <c r="P608" i="1"/>
  <c r="F608" i="1" s="1"/>
  <c r="J51" i="1"/>
  <c r="H48" i="1"/>
  <c r="G48" i="1" s="1"/>
  <c r="F48" i="1" s="1"/>
  <c r="H49" i="1"/>
  <c r="G49" i="1" s="1"/>
  <c r="F49" i="1" s="1"/>
  <c r="H254" i="1"/>
  <c r="G254" i="1" s="1"/>
  <c r="J344" i="1"/>
  <c r="H341" i="1"/>
  <c r="G341" i="1" s="1"/>
  <c r="H343" i="1"/>
  <c r="G343" i="1" s="1"/>
  <c r="F343" i="1" s="1"/>
  <c r="H345" i="1"/>
  <c r="G345" i="1" s="1"/>
  <c r="F345" i="1" s="1"/>
  <c r="Q55" i="1"/>
  <c r="P52" i="1"/>
  <c r="F52" i="1" s="1"/>
  <c r="J43" i="1"/>
  <c r="H42" i="1"/>
  <c r="G42" i="1" s="1"/>
  <c r="F42" i="1" s="1"/>
  <c r="H40" i="1"/>
  <c r="G40" i="1" s="1"/>
  <c r="F40" i="1" s="1"/>
  <c r="J39" i="1"/>
  <c r="H38" i="1"/>
  <c r="G38" i="1" s="1"/>
  <c r="F38" i="1" s="1"/>
  <c r="H36" i="1"/>
  <c r="Q610" i="1"/>
  <c r="P607" i="1"/>
  <c r="F607" i="1" s="1"/>
  <c r="Q569" i="1"/>
  <c r="P566" i="1"/>
  <c r="F566" i="1" s="1"/>
  <c r="J557" i="1"/>
  <c r="H556" i="1"/>
  <c r="H554" i="1"/>
  <c r="G554" i="1" s="1"/>
  <c r="J553" i="1"/>
  <c r="H552" i="1"/>
  <c r="G552" i="1" s="1"/>
  <c r="F552" i="1" s="1"/>
  <c r="H550" i="1"/>
  <c r="G550" i="1" s="1"/>
  <c r="I410" i="1"/>
  <c r="H408" i="1"/>
  <c r="H407" i="1"/>
  <c r="G407" i="1" s="1"/>
  <c r="F407" i="1" s="1"/>
  <c r="J348" i="1"/>
  <c r="J257" i="1"/>
  <c r="H256" i="1"/>
  <c r="J109" i="1"/>
  <c r="H107" i="1"/>
  <c r="G107" i="1" s="1"/>
  <c r="F107" i="1" s="1"/>
  <c r="H106" i="1"/>
  <c r="J94" i="1"/>
  <c r="H93" i="1"/>
  <c r="G93" i="1" s="1"/>
  <c r="F93" i="1" s="1"/>
  <c r="H91" i="1"/>
  <c r="G91" i="1" s="1"/>
  <c r="F91" i="1" s="1"/>
  <c r="J74" i="1"/>
  <c r="H73" i="1"/>
  <c r="G73" i="1" s="1"/>
  <c r="F73" i="1" s="1"/>
  <c r="H71" i="1"/>
  <c r="L406" i="1"/>
  <c r="I417" i="1"/>
  <c r="H415" i="1"/>
  <c r="L253" i="1"/>
  <c r="H206" i="1" l="1"/>
  <c r="J334" i="1"/>
  <c r="I335" i="1"/>
  <c r="J335" i="1"/>
  <c r="P185" i="1"/>
  <c r="F185" i="1" s="1"/>
  <c r="Q153" i="1"/>
  <c r="Q99" i="1" s="1"/>
  <c r="P99" i="1" s="1"/>
  <c r="P67" i="1"/>
  <c r="F590" i="1"/>
  <c r="L453" i="1"/>
  <c r="P337" i="1"/>
  <c r="L437" i="1"/>
  <c r="Q564" i="1"/>
  <c r="H65" i="1"/>
  <c r="G65" i="1" s="1"/>
  <c r="P601" i="1"/>
  <c r="F595" i="1"/>
  <c r="F242" i="1"/>
  <c r="Q336" i="1"/>
  <c r="H344" i="1"/>
  <c r="G236" i="1"/>
  <c r="F236" i="1" s="1"/>
  <c r="F606" i="1"/>
  <c r="Q602" i="1"/>
  <c r="P606" i="1"/>
  <c r="P546" i="1"/>
  <c r="T549" i="1"/>
  <c r="H69" i="1"/>
  <c r="G69" i="1" s="1"/>
  <c r="L105" i="1"/>
  <c r="F113" i="1"/>
  <c r="H113" i="1"/>
  <c r="P575" i="1"/>
  <c r="F575" i="1" s="1"/>
  <c r="Q563" i="1"/>
  <c r="Q532" i="1" s="1"/>
  <c r="H595" i="1"/>
  <c r="Q11" i="1"/>
  <c r="I453" i="1"/>
  <c r="P333" i="1"/>
  <c r="P610" i="1"/>
  <c r="G344" i="1"/>
  <c r="F361" i="1"/>
  <c r="H251" i="1"/>
  <c r="G251" i="1" s="1"/>
  <c r="F251" i="1" s="1"/>
  <c r="G252" i="1"/>
  <c r="F252" i="1" s="1"/>
  <c r="G595" i="1"/>
  <c r="H425" i="1"/>
  <c r="H51" i="1"/>
  <c r="H436" i="1"/>
  <c r="G436" i="1" s="1"/>
  <c r="F436" i="1" s="1"/>
  <c r="H452" i="1"/>
  <c r="G452" i="1" s="1"/>
  <c r="F452" i="1" s="1"/>
  <c r="G425" i="1"/>
  <c r="G256" i="1"/>
  <c r="F256" i="1" s="1"/>
  <c r="H257" i="1"/>
  <c r="F473" i="1"/>
  <c r="H473" i="1"/>
  <c r="G317" i="1"/>
  <c r="F317" i="1" s="1"/>
  <c r="F318" i="1" s="1"/>
  <c r="H318" i="1"/>
  <c r="Q191" i="1"/>
  <c r="N238" i="1"/>
  <c r="G235" i="1"/>
  <c r="F235" i="1" s="1"/>
  <c r="P102" i="1"/>
  <c r="P105" i="1" s="1"/>
  <c r="Q105" i="1"/>
  <c r="G365" i="1"/>
  <c r="F341" i="1"/>
  <c r="F344" i="1" s="1"/>
  <c r="H365" i="1"/>
  <c r="H361" i="1"/>
  <c r="G71" i="1"/>
  <c r="G74" i="1" s="1"/>
  <c r="H74" i="1"/>
  <c r="G556" i="1"/>
  <c r="F556" i="1" s="1"/>
  <c r="H557" i="1"/>
  <c r="F43" i="1"/>
  <c r="H43" i="1"/>
  <c r="H369" i="1"/>
  <c r="P591" i="1"/>
  <c r="Q591" i="1"/>
  <c r="G44" i="1"/>
  <c r="G47" i="1" s="1"/>
  <c r="H47" i="1"/>
  <c r="P574" i="1"/>
  <c r="Q577" i="1"/>
  <c r="G380" i="1"/>
  <c r="H381" i="1"/>
  <c r="F365" i="1"/>
  <c r="F94" i="1"/>
  <c r="H562" i="1"/>
  <c r="G562" i="1" s="1"/>
  <c r="P599" i="1"/>
  <c r="G314" i="1"/>
  <c r="H39" i="1"/>
  <c r="G94" i="1"/>
  <c r="H94" i="1"/>
  <c r="H468" i="1"/>
  <c r="G468" i="1" s="1"/>
  <c r="F468" i="1" s="1"/>
  <c r="J469" i="1"/>
  <c r="P184" i="1"/>
  <c r="F184" i="1" s="1"/>
  <c r="Q187" i="1"/>
  <c r="Q340" i="1"/>
  <c r="Q573" i="1"/>
  <c r="P571" i="1"/>
  <c r="F571" i="1" s="1"/>
  <c r="P181" i="1"/>
  <c r="P183" i="1" s="1"/>
  <c r="Q183" i="1"/>
  <c r="H32" i="1"/>
  <c r="G32" i="1" s="1"/>
  <c r="G303" i="1"/>
  <c r="F303" i="1" s="1"/>
  <c r="H25" i="1"/>
  <c r="H337" i="1"/>
  <c r="G337" i="1" s="1"/>
  <c r="G175" i="1"/>
  <c r="F610" i="1"/>
  <c r="H599" i="1"/>
  <c r="G22" i="1"/>
  <c r="G25" i="1" s="1"/>
  <c r="F569" i="1"/>
  <c r="J565" i="1"/>
  <c r="G14" i="1"/>
  <c r="H17" i="1"/>
  <c r="J17" i="1"/>
  <c r="H553" i="1"/>
  <c r="F554" i="1"/>
  <c r="I406" i="1"/>
  <c r="G305" i="1"/>
  <c r="F305" i="1" s="1"/>
  <c r="J549" i="1"/>
  <c r="H549" i="1"/>
  <c r="R35" i="1"/>
  <c r="F348" i="1"/>
  <c r="H348" i="1"/>
  <c r="G51" i="1"/>
  <c r="G466" i="1"/>
  <c r="F457" i="1"/>
  <c r="H377" i="1"/>
  <c r="P569" i="1"/>
  <c r="H450" i="1"/>
  <c r="G450" i="1" s="1"/>
  <c r="J35" i="1"/>
  <c r="H314" i="1"/>
  <c r="J155" i="1"/>
  <c r="G15" i="1"/>
  <c r="F15" i="1" s="1"/>
  <c r="J602" i="1"/>
  <c r="H33" i="1"/>
  <c r="G33" i="1" s="1"/>
  <c r="F171" i="1"/>
  <c r="F179" i="1"/>
  <c r="F311" i="1"/>
  <c r="F314" i="1" s="1"/>
  <c r="F550" i="1"/>
  <c r="F553" i="1" s="1"/>
  <c r="G553" i="1"/>
  <c r="O234" i="1"/>
  <c r="J306" i="1"/>
  <c r="G154" i="1"/>
  <c r="G179" i="1"/>
  <c r="F172" i="1"/>
  <c r="F175" i="1" s="1"/>
  <c r="G171" i="1"/>
  <c r="H461" i="1"/>
  <c r="G36" i="1"/>
  <c r="M534" i="1"/>
  <c r="F423" i="1"/>
  <c r="F425" i="1" s="1"/>
  <c r="J340" i="1"/>
  <c r="H103" i="1"/>
  <c r="G103" i="1" s="1"/>
  <c r="F103" i="1" s="1"/>
  <c r="H339" i="1"/>
  <c r="G339" i="1" s="1"/>
  <c r="L340" i="1"/>
  <c r="G548" i="1"/>
  <c r="G461" i="1"/>
  <c r="H403" i="1"/>
  <c r="G403" i="1" s="1"/>
  <c r="F403" i="1" s="1"/>
  <c r="H67" i="1"/>
  <c r="G67" i="1" s="1"/>
  <c r="F163" i="1"/>
  <c r="F458" i="1"/>
  <c r="F461" i="1" s="1"/>
  <c r="J70" i="1"/>
  <c r="H63" i="1"/>
  <c r="G63" i="1" s="1"/>
  <c r="G457" i="1"/>
  <c r="J453" i="1"/>
  <c r="G445" i="1"/>
  <c r="H445" i="1"/>
  <c r="F167" i="1"/>
  <c r="G167" i="1"/>
  <c r="J437" i="1"/>
  <c r="G163" i="1"/>
  <c r="J90" i="1"/>
  <c r="F159" i="1"/>
  <c r="G159" i="1"/>
  <c r="G87" i="1"/>
  <c r="H588" i="1"/>
  <c r="G588" i="1" s="1"/>
  <c r="F588" i="1" s="1"/>
  <c r="J591" i="1"/>
  <c r="I437" i="1"/>
  <c r="H434" i="1"/>
  <c r="G408" i="1"/>
  <c r="H410" i="1"/>
  <c r="G361" i="1"/>
  <c r="F51" i="1"/>
  <c r="F570" i="1"/>
  <c r="K402" i="1"/>
  <c r="G106" i="1"/>
  <c r="H109" i="1"/>
  <c r="J406" i="1"/>
  <c r="H421" i="1"/>
  <c r="M86" i="1"/>
  <c r="T565" i="1"/>
  <c r="H34" i="1"/>
  <c r="G34" i="1" s="1"/>
  <c r="R13" i="1"/>
  <c r="H152" i="1"/>
  <c r="G152" i="1" s="1"/>
  <c r="R66" i="1"/>
  <c r="H12" i="1"/>
  <c r="R70" i="1"/>
  <c r="G404" i="1"/>
  <c r="H356" i="1"/>
  <c r="G356" i="1" s="1"/>
  <c r="F356" i="1" s="1"/>
  <c r="I357" i="1"/>
  <c r="J357" i="1"/>
  <c r="H354" i="1"/>
  <c r="L417" i="1"/>
  <c r="R155" i="1"/>
  <c r="M155" i="1"/>
  <c r="L155" i="1"/>
  <c r="J253" i="1"/>
  <c r="H250" i="1"/>
  <c r="I253" i="1"/>
  <c r="K340" i="1"/>
  <c r="H338" i="1"/>
  <c r="G338" i="1" s="1"/>
  <c r="I340" i="1"/>
  <c r="H102" i="1"/>
  <c r="J105" i="1"/>
  <c r="I105" i="1"/>
  <c r="G415" i="1"/>
  <c r="O648" i="1"/>
  <c r="L336" i="1"/>
  <c r="F418" i="1"/>
  <c r="F421" i="1" s="1"/>
  <c r="G421" i="1"/>
  <c r="H414" i="1"/>
  <c r="P55" i="1"/>
  <c r="F55" i="1"/>
  <c r="F254" i="1"/>
  <c r="G546" i="1"/>
  <c r="F445" i="1"/>
  <c r="H306" i="1"/>
  <c r="H441" i="1"/>
  <c r="H457" i="1"/>
  <c r="G206" i="1" l="1"/>
  <c r="P564" i="1"/>
  <c r="F564" i="1" s="1"/>
  <c r="Q533" i="1"/>
  <c r="P68" i="1"/>
  <c r="F68" i="1" s="1"/>
  <c r="Q64" i="1"/>
  <c r="P64" i="1" s="1"/>
  <c r="F64" i="1" s="1"/>
  <c r="P63" i="1"/>
  <c r="F63" i="1" s="1"/>
  <c r="F181" i="1"/>
  <c r="F183" i="1" s="1"/>
  <c r="H602" i="1"/>
  <c r="H533" i="1"/>
  <c r="G533" i="1" s="1"/>
  <c r="F601" i="1"/>
  <c r="G43" i="1"/>
  <c r="P11" i="1"/>
  <c r="R534" i="1"/>
  <c r="F573" i="1"/>
  <c r="F339" i="1"/>
  <c r="P340" i="1"/>
  <c r="P336" i="1"/>
  <c r="P549" i="1"/>
  <c r="F600" i="1"/>
  <c r="G257" i="1"/>
  <c r="F14" i="1"/>
  <c r="F17" i="1" s="1"/>
  <c r="F69" i="1"/>
  <c r="G113" i="1"/>
  <c r="P531" i="1"/>
  <c r="F257" i="1"/>
  <c r="F548" i="1"/>
  <c r="P33" i="1"/>
  <c r="F33" i="1" s="1"/>
  <c r="P563" i="1"/>
  <c r="F563" i="1" s="1"/>
  <c r="F22" i="1"/>
  <c r="F25" i="1" s="1"/>
  <c r="G70" i="1"/>
  <c r="G12" i="1"/>
  <c r="F154" i="1"/>
  <c r="P98" i="1"/>
  <c r="F338" i="1"/>
  <c r="P602" i="1"/>
  <c r="G17" i="1"/>
  <c r="F187" i="1"/>
  <c r="F71" i="1"/>
  <c r="F74" i="1" s="1"/>
  <c r="N234" i="1"/>
  <c r="H432" i="1"/>
  <c r="G432" i="1" s="1"/>
  <c r="F432" i="1" s="1"/>
  <c r="G599" i="1"/>
  <c r="G602" i="1" s="1"/>
  <c r="Q565" i="1"/>
  <c r="P562" i="1"/>
  <c r="T534" i="1"/>
  <c r="N648" i="1"/>
  <c r="F34" i="1"/>
  <c r="Q35" i="1"/>
  <c r="Q249" i="1"/>
  <c r="G231" i="1"/>
  <c r="F231" i="1" s="1"/>
  <c r="P246" i="1"/>
  <c r="P249" i="1" s="1"/>
  <c r="G557" i="1"/>
  <c r="F380" i="1"/>
  <c r="F381" i="1" s="1"/>
  <c r="G381" i="1"/>
  <c r="F369" i="1"/>
  <c r="G369" i="1"/>
  <c r="G238" i="1"/>
  <c r="G473" i="1"/>
  <c r="F238" i="1"/>
  <c r="F557" i="1"/>
  <c r="F44" i="1"/>
  <c r="F47" i="1" s="1"/>
  <c r="T336" i="1"/>
  <c r="F574" i="1"/>
  <c r="F577" i="1" s="1"/>
  <c r="P577" i="1"/>
  <c r="Q70" i="1"/>
  <c r="G348" i="1"/>
  <c r="G318" i="1"/>
  <c r="P187" i="1"/>
  <c r="F191" i="1"/>
  <c r="P191" i="1"/>
  <c r="H591" i="1"/>
  <c r="P573" i="1"/>
  <c r="H469" i="1"/>
  <c r="L402" i="1"/>
  <c r="H83" i="1"/>
  <c r="G83" i="1" s="1"/>
  <c r="F306" i="1"/>
  <c r="P10" i="1"/>
  <c r="H453" i="1"/>
  <c r="J433" i="1"/>
  <c r="J534" i="1"/>
  <c r="P152" i="1"/>
  <c r="F152" i="1" s="1"/>
  <c r="H334" i="1"/>
  <c r="G334" i="1" s="1"/>
  <c r="F377" i="1"/>
  <c r="G377" i="1"/>
  <c r="F466" i="1"/>
  <c r="F469" i="1" s="1"/>
  <c r="G469" i="1"/>
  <c r="G306" i="1"/>
  <c r="L249" i="1"/>
  <c r="H35" i="1"/>
  <c r="H70" i="1"/>
  <c r="H565" i="1"/>
  <c r="G565" i="1"/>
  <c r="H85" i="1"/>
  <c r="G85" i="1" s="1"/>
  <c r="F85" i="1" s="1"/>
  <c r="F36" i="1"/>
  <c r="F39" i="1" s="1"/>
  <c r="G39" i="1"/>
  <c r="H406" i="1"/>
  <c r="J336" i="1"/>
  <c r="H105" i="1"/>
  <c r="H248" i="1"/>
  <c r="G248" i="1" s="1"/>
  <c r="F248" i="1" s="1"/>
  <c r="K249" i="1"/>
  <c r="G102" i="1"/>
  <c r="G105" i="1" s="1"/>
  <c r="G100" i="1"/>
  <c r="P532" i="1"/>
  <c r="L101" i="1"/>
  <c r="I249" i="1"/>
  <c r="H246" i="1"/>
  <c r="G246" i="1" s="1"/>
  <c r="F67" i="1"/>
  <c r="J66" i="1"/>
  <c r="H430" i="1"/>
  <c r="F450" i="1"/>
  <c r="F453" i="1" s="1"/>
  <c r="G453" i="1"/>
  <c r="I433" i="1"/>
  <c r="L433" i="1"/>
  <c r="G90" i="1"/>
  <c r="F87" i="1"/>
  <c r="R101" i="1"/>
  <c r="H400" i="1"/>
  <c r="G400" i="1" s="1"/>
  <c r="F400" i="1" s="1"/>
  <c r="H335" i="1"/>
  <c r="G335" i="1" s="1"/>
  <c r="H340" i="1"/>
  <c r="G434" i="1"/>
  <c r="H437" i="1"/>
  <c r="H90" i="1"/>
  <c r="G410" i="1"/>
  <c r="F408" i="1"/>
  <c r="F410" i="1" s="1"/>
  <c r="H99" i="1"/>
  <c r="G99" i="1" s="1"/>
  <c r="K101" i="1"/>
  <c r="H531" i="1"/>
  <c r="G531" i="1" s="1"/>
  <c r="F106" i="1"/>
  <c r="F109" i="1" s="1"/>
  <c r="G109" i="1"/>
  <c r="G155" i="1"/>
  <c r="J249" i="1"/>
  <c r="I402" i="1"/>
  <c r="H11" i="1"/>
  <c r="G11" i="1" s="1"/>
  <c r="G250" i="1"/>
  <c r="H253" i="1"/>
  <c r="I101" i="1"/>
  <c r="H66" i="1"/>
  <c r="K336" i="1"/>
  <c r="H155" i="1"/>
  <c r="I336" i="1"/>
  <c r="G35" i="1"/>
  <c r="H247" i="1"/>
  <c r="M101" i="1"/>
  <c r="F404" i="1"/>
  <c r="F406" i="1" s="1"/>
  <c r="G406" i="1"/>
  <c r="G354" i="1"/>
  <c r="H357" i="1"/>
  <c r="I86" i="1"/>
  <c r="H333" i="1"/>
  <c r="G333" i="1" s="1"/>
  <c r="F333" i="1" s="1"/>
  <c r="J402" i="1"/>
  <c r="H399" i="1"/>
  <c r="H417" i="1"/>
  <c r="G414" i="1"/>
  <c r="G340" i="1"/>
  <c r="F337" i="1"/>
  <c r="H98" i="1"/>
  <c r="G98" i="1" s="1"/>
  <c r="J101" i="1"/>
  <c r="G591" i="1"/>
  <c r="F591" i="1"/>
  <c r="F441" i="1"/>
  <c r="G441" i="1"/>
  <c r="H10" i="1"/>
  <c r="J13" i="1"/>
  <c r="G549" i="1"/>
  <c r="F546" i="1"/>
  <c r="G232" i="1"/>
  <c r="G66" i="1"/>
  <c r="Q155" i="1"/>
  <c r="P153" i="1"/>
  <c r="J86" i="1"/>
  <c r="L209" i="1" l="1"/>
  <c r="L213" i="1"/>
  <c r="K209" i="1"/>
  <c r="K213" i="1"/>
  <c r="J209" i="1"/>
  <c r="J213" i="1"/>
  <c r="I209" i="1"/>
  <c r="F206" i="1"/>
  <c r="P533" i="1"/>
  <c r="F533" i="1" s="1"/>
  <c r="P70" i="1"/>
  <c r="F90" i="1"/>
  <c r="F83" i="1"/>
  <c r="Q534" i="1"/>
  <c r="P35" i="1"/>
  <c r="F70" i="1"/>
  <c r="F549" i="1"/>
  <c r="F340" i="1"/>
  <c r="P66" i="1"/>
  <c r="F335" i="1"/>
  <c r="P565" i="1"/>
  <c r="H433" i="1"/>
  <c r="F415" i="1"/>
  <c r="F11" i="1"/>
  <c r="F599" i="1"/>
  <c r="F602" i="1" s="1"/>
  <c r="F562" i="1"/>
  <c r="F565" i="1" s="1"/>
  <c r="F65" i="1"/>
  <c r="F66" i="1" s="1"/>
  <c r="Q66" i="1"/>
  <c r="F98" i="1"/>
  <c r="F100" i="1"/>
  <c r="F531" i="1"/>
  <c r="F32" i="1"/>
  <c r="F35" i="1" s="1"/>
  <c r="Q13" i="1"/>
  <c r="F246" i="1"/>
  <c r="P647" i="1"/>
  <c r="P13" i="1"/>
  <c r="T648" i="1"/>
  <c r="F12" i="1"/>
  <c r="M648" i="1"/>
  <c r="F102" i="1"/>
  <c r="F105" i="1" s="1"/>
  <c r="R648" i="1"/>
  <c r="H646" i="1"/>
  <c r="G646" i="1" s="1"/>
  <c r="H534" i="1"/>
  <c r="H86" i="1"/>
  <c r="K648" i="1"/>
  <c r="G430" i="1"/>
  <c r="F430" i="1" s="1"/>
  <c r="G437" i="1"/>
  <c r="F434" i="1"/>
  <c r="F437" i="1" s="1"/>
  <c r="L648" i="1"/>
  <c r="H647" i="1"/>
  <c r="G647" i="1" s="1"/>
  <c r="H101" i="1"/>
  <c r="H336" i="1"/>
  <c r="F354" i="1"/>
  <c r="F357" i="1" s="1"/>
  <c r="G357" i="1"/>
  <c r="F250" i="1"/>
  <c r="F253" i="1" s="1"/>
  <c r="G253" i="1"/>
  <c r="G101" i="1"/>
  <c r="G86" i="1"/>
  <c r="G247" i="1"/>
  <c r="H249" i="1"/>
  <c r="G399" i="1"/>
  <c r="H402" i="1"/>
  <c r="G417" i="1"/>
  <c r="F414" i="1"/>
  <c r="F232" i="1"/>
  <c r="F234" i="1" s="1"/>
  <c r="G234" i="1"/>
  <c r="G10" i="1"/>
  <c r="H13" i="1"/>
  <c r="F532" i="1"/>
  <c r="G534" i="1"/>
  <c r="Q101" i="1"/>
  <c r="P155" i="1"/>
  <c r="F153" i="1"/>
  <c r="F155" i="1" s="1"/>
  <c r="F334" i="1"/>
  <c r="G336" i="1"/>
  <c r="I648" i="1"/>
  <c r="H645" i="1"/>
  <c r="J648" i="1"/>
  <c r="H213" i="1" l="1"/>
  <c r="F208" i="1"/>
  <c r="P534" i="1"/>
  <c r="F336" i="1"/>
  <c r="F86" i="1"/>
  <c r="F417" i="1"/>
  <c r="F534" i="1"/>
  <c r="F647" i="1"/>
  <c r="F433" i="1"/>
  <c r="G433" i="1"/>
  <c r="F247" i="1"/>
  <c r="F249" i="1" s="1"/>
  <c r="G249" i="1"/>
  <c r="F399" i="1"/>
  <c r="F402" i="1" s="1"/>
  <c r="G402" i="1"/>
  <c r="G645" i="1"/>
  <c r="H648" i="1"/>
  <c r="F99" i="1"/>
  <c r="F101" i="1" s="1"/>
  <c r="P101" i="1"/>
  <c r="P646" i="1"/>
  <c r="Q648" i="1"/>
  <c r="F10" i="1"/>
  <c r="F13" i="1" s="1"/>
  <c r="G13" i="1"/>
  <c r="H209" i="1" l="1"/>
  <c r="F212" i="1"/>
  <c r="F213" i="1" s="1"/>
  <c r="G213" i="1"/>
  <c r="F207" i="1"/>
  <c r="F209" i="1" s="1"/>
  <c r="G209" i="1"/>
  <c r="F646" i="1"/>
  <c r="P648" i="1"/>
  <c r="G648" i="1"/>
  <c r="F645" i="1"/>
  <c r="F648" i="1" l="1"/>
</calcChain>
</file>

<file path=xl/sharedStrings.xml><?xml version="1.0" encoding="utf-8"?>
<sst xmlns="http://schemas.openxmlformats.org/spreadsheetml/2006/main" count="776" uniqueCount="232">
  <si>
    <t>Drogi publiczne gminne</t>
  </si>
  <si>
    <t>Pozostała działalność</t>
  </si>
  <si>
    <t>Gospodarka gruntami i nieruchomościami</t>
  </si>
  <si>
    <t>Przeciwdziałanie alkoholizmowi</t>
  </si>
  <si>
    <t>OŚWIATA I WYCHOWANIE</t>
  </si>
  <si>
    <t>TRANSPORT I ŁĄCZNOŚĆ</t>
  </si>
  <si>
    <t>GOSPODARKA MIESZKANIOWA</t>
  </si>
  <si>
    <t>ADMINISTRACJA PUBLICZNA</t>
  </si>
  <si>
    <t>Ośrodki pomocy społecznej</t>
  </si>
  <si>
    <t>GOSPODARKA  KOMUNALNA I OCHRONA ŚRODOWISKA</t>
  </si>
  <si>
    <t>DZIAŁALNOŚĆ USŁUGOWA</t>
  </si>
  <si>
    <t>OBSŁUGA DŁUGU PUBLICZNEGO</t>
  </si>
  <si>
    <t>OCHRONA ZDROWIA</t>
  </si>
  <si>
    <t>Oczyszczanie miast i wsi</t>
  </si>
  <si>
    <t xml:space="preserve">Pozostała działalność </t>
  </si>
  <si>
    <t>Cmentarze</t>
  </si>
  <si>
    <t>Oświetlenie ulic, placów i dróg</t>
  </si>
  <si>
    <t>POMOC SPOŁECZNA</t>
  </si>
  <si>
    <t>w tym:</t>
  </si>
  <si>
    <t>Dział</t>
  </si>
  <si>
    <t>Rozdział</t>
  </si>
  <si>
    <t>Urzędy gmin (miast i miast na prawach powiatu)</t>
  </si>
  <si>
    <t>Świadczenia rodzinne, świadczenie z funduszu alimentacyjnego oraz składki na ubezpieczenia emerytalne i rentowe z ubezpieczenia społecznego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</si>
  <si>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</si>
  <si>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</si>
  <si>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</si>
  <si>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</si>
  <si>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</si>
  <si>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usług remontowych</t>
  </si>
  <si>
    <t>Zakup usług pozostałych</t>
  </si>
  <si>
    <t>Drogi publiczne powiatowe</t>
  </si>
  <si>
    <t>Zakup usług obejmujących wykonanie ekspertyz, analiz i opinii</t>
  </si>
  <si>
    <t>Wynagrodzenia osobowe pracowników</t>
  </si>
  <si>
    <t>Dodatkowe wynagrodzenie roczne</t>
  </si>
  <si>
    <t>Zakup usług zdrowotnych</t>
  </si>
  <si>
    <t>Odpisy na ZFŚS</t>
  </si>
  <si>
    <t>Szkolenia pracowników niebędących członkami korpusu służby cywilnej</t>
  </si>
  <si>
    <t>Stołówki szkolne i przedszkolne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</si>
  <si>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</si>
  <si>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</si>
  <si>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</si>
  <si>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</si>
  <si>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</si>
  <si>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</si>
  <si>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</si>
  <si>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</si>
  <si>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</si>
  <si>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</si>
  <si>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</si>
  <si>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</si>
  <si>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</si>
  <si>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</si>
  <si>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Wydatki na zakupy inwestycyjne jednostek budżetowych</t>
  </si>
  <si>
    <t>Zakup usług przez jednostki samorządu terytorialnego od innych jednostek samorządu terytorialnego</t>
  </si>
  <si>
    <t>Ochrona powietrza atmosferycznego i klimatu</t>
  </si>
  <si>
    <t>OGÓŁEM</t>
  </si>
  <si>
    <t xml:space="preserve">przed zmianą </t>
  </si>
  <si>
    <t xml:space="preserve">zmniejszenia </t>
  </si>
  <si>
    <t>zwiększenia</t>
  </si>
  <si>
    <t>po zmianach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</si>
  <si>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</si>
  <si>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</si>
  <si>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świadczenia na rzecz osób fizycznych</t>
  </si>
  <si>
    <t>Opłaty na rzecz budżetów jednostek samorządu terytorialnego</t>
  </si>
  <si>
    <t>Rady Miejskiej w Nowym Dworze Mazowieckim</t>
  </si>
  <si>
    <t xml:space="preserve">wyszcze -gólnienie </t>
  </si>
  <si>
    <t>Pozostałe odsetki</t>
  </si>
  <si>
    <t>wydatki jednostek budżetowych</t>
  </si>
  <si>
    <t>inwestycje i zakupy inwestycyjne</t>
  </si>
  <si>
    <t>Opłaty z tytułu zakupu usług telekomunikacyjnych</t>
  </si>
  <si>
    <t>Zakup środków dydaktycznych i książek</t>
  </si>
  <si>
    <t>Świadczenie wychowawcze</t>
  </si>
  <si>
    <t>RODZINA</t>
  </si>
  <si>
    <t>Rodziny zastępcze</t>
  </si>
  <si>
    <t>Zapewnienie uczniom prawa do bezpłatnego dostępu do podręczników, materiałów edukacyjnych lub materiałów ćwiczeniowych</t>
  </si>
  <si>
    <t>Wniesienie wkładów do spółek prawa handlowego oraz na uzupełnienie funduszy statutowych banków państwowych i innych instytucji finansowych</t>
  </si>
  <si>
    <t>wypłaty z tytułu porę- czeń i gwa- rancji</t>
  </si>
  <si>
    <t>Rozliczenia z tytułu poręczeń i gwarancji udzielonych przez jednostkę samorządu terytorialnego</t>
  </si>
  <si>
    <t>Wypłaty z tytułu krajowych poręczeń i gwarancji</t>
  </si>
  <si>
    <t>wydatki o charak- terze dotacyj-nym na inwesty-cje  i zakupy inwesty-cyjne</t>
  </si>
  <si>
    <t>Dotacja celowa z budżetu na finansowanie lub dofinansowanie zadań zleconych do realizacji pozostałym jednostkom niezaliczanym do sektora finansów publicznych</t>
  </si>
  <si>
    <t>Składki na Fundusz Pracy oraz Fundusz Solidarnościowy</t>
  </si>
  <si>
    <t>Wpłaty na PPK finansowane przez podmiot zatrudniający</t>
  </si>
  <si>
    <t>Wspólna obsługa jednostek samorządu terytorialnego</t>
  </si>
  <si>
    <t>System opieki nad dziećmi w wieku do lat 3</t>
  </si>
  <si>
    <t>korekta planu wydatków będących w dyspozycji Urzędu Miejskiego - Wydział Finansowy;</t>
  </si>
  <si>
    <t>w § 8030 zmniejszenie o kwotę 188.904,00 zł - korekta wysokości środków zabezpieczonych na wpłaty z tytułu udzielenie gwarancji zapłaty tytułem zabezpieczenia płatności zobowiązania pieniężnego Energetyka Nowy Dwór Mazowiecki Sp. z o.o. (uchwała Rady Miejskiej w Nowym Dworze Mazowieckim Nr VIII/137/2019 z dnia 29X2019r.);</t>
  </si>
  <si>
    <t xml:space="preserve">w § 4010 zwiększenie o kwotę 4.500,00 zł - środki z przeznaczeniem na wynagrodzenia - dodatki specjalne dla pracowników (dot. kosztów telefonicznego punktu zgłoszeń potrzeb transportowych i informacji o szczepieniach przeciwko wirusowi SARS-CoV-2); </t>
  </si>
  <si>
    <t>w § 4170 zwiększenie o kwotę 3.000,00 zł - środki z przeznaczeniem na wynagrodzenia bezosobowe (umowa zlecenie koordynatora  punktu zgłoszeń potrzeb transportowych i informacji o szczepieniach przeciwko wirusowi SARS-CoV-2);</t>
  </si>
  <si>
    <t>a/ zwiększenie środków do dyspozycji Urzędu Miejskiego -Straż Miejska;</t>
  </si>
  <si>
    <t>b/ zwiększenie środków do dyspozycji Urzędu Miejskiego - Stanowisko ds. Społecznych;</t>
  </si>
  <si>
    <t>1/ zwiększenie środków do dyspozycji Urzędu Miejskiego w związku z uzyskaniem środków z Funduszu Przeciwdziałania COVID-19 (dot. kosztów telefonicznego punktu zgłoszeń potrzeb transportowych i informacji o szczepieniach przeciwko wirusowi SARS-CoV-2), z tego:</t>
  </si>
  <si>
    <t>2/ zwiększenie środków będących do dyspozycji Urzędu Miejskiego - Stanowisko ds. Społecznych - środki z Funduszu Przeciwdziałania COVID-19 (działania informacyjne i promocyjne);</t>
  </si>
  <si>
    <t>w § 4170 zwiększenie o kwotę 4.176,00 zł - środki z przeznaczeniem na wynagrodzenia bezosobowe - umowa zlecenie (działania promocyjne);</t>
  </si>
  <si>
    <t>w § 4110 zwiększenie o kwotę 718,00 zł - środki z przeznaczeniem na pochodne od wynagrodzenia - umowa zlecenie (działania promocyjne);</t>
  </si>
  <si>
    <t>w § 4300 zwiększenie o kwotę 5.106,00 zł - środki z przeznaczeniem na zakup usług (działania informacyjne i promocyjne);</t>
  </si>
  <si>
    <t>1/ zwiększenie planu wydatków do dyspozycji Urzędu Miejskiego - Wydział Finansowy;</t>
  </si>
  <si>
    <t>zwiększenie środków do dyspozycji Urzędu Miejskiego - Wydział Gospodarki Komunalnej, w związku z uzyskaniem dotacji;</t>
  </si>
  <si>
    <t>w § 4520 zmniejszenie o kwotę 150,00 zł - korekta wysokości środków przeznaczonych na różne opłaty i składki na rzecz budżetów jednostek samorządu terytorialnego; przeniesienie środków do rozdziału 60016 § 4210;</t>
  </si>
  <si>
    <t>w § 4270 zwiększenie o kwotę 44.000,00 zł - uzupełnienie środków na zakup usług remontowych na drogach gminnych (cząstkowe remonty dróg, chodników, oznakowanie dróg);  środki z przeniesienia w ramach rozdz. 60016 z § 6050 ;</t>
  </si>
  <si>
    <t>w § 4390 zmniejszenie o kwotę 1.000,00 zł, - korekta wysokości środków przeznaczonych na wykonanie ekspertyz; przeniesienie środków do rozdziału 60016 § 4210;</t>
  </si>
  <si>
    <t>w § 4520 zmniejszenie o kwotę 50,00 zł - korekta wysokości środków przeznaczonych na różne opłaty i składki na rzecz budżetów jednostek samorządu terytorialnego; przeniesienie środków do rozdziału 60016 § 4210;</t>
  </si>
  <si>
    <t>zwiększenie środków do dyspozycji jednostek oświatowych w związku z uzyskaniem dotacji;</t>
  </si>
  <si>
    <t xml:space="preserve"> - zwiększenie środków do dyspozycji oświatowych jednostek budżetowych o łączna kwotę 77.672,19 zł</t>
  </si>
  <si>
    <t>przeniesienie pomiędzy rozdziałami i paragrafami środków do dyspozycji Urzędu Miejskiego - Wydział Gospodarki Nieruchomościami i Planowania Przestrzennego:</t>
  </si>
  <si>
    <t>w § 4300 zwiększenie o kwotę 50.000,00 zł - uzupełnienie  środków na płatności za dzierżawy i najem nieruchomości przez Miasto Nowy Dwór Mazowiecki; środki z przeniesienia z § 6060 z zadania pn. Nabycie nieruchomości: zakup lub przejęcie na podstawie decyzji pod przyszłe inwestycje</t>
  </si>
  <si>
    <t>korekta planu wydatków realizowanych przez Urząd Miejski - Wydział Projektów Infrastrukturalnych;</t>
  </si>
  <si>
    <t>2/ korekta planu wydatków realizowanych przez Urząd Miejski - Wydział Projektów Infrastrukturalnych;</t>
  </si>
  <si>
    <t>w § 6050:</t>
  </si>
  <si>
    <r>
      <t xml:space="preserve"> -  zmniejszenie o kwotę 119.920,37 zł - korekta wysokości środków z dotacji z budżetu Samorządu Województwa Mazowieckiego na dofinansowanie zadania inwestycyjnego pn. </t>
    </r>
    <r>
      <rPr>
        <b/>
        <i/>
        <sz val="9"/>
        <rFont val="Verdana"/>
        <family val="2"/>
        <charset val="238"/>
      </rPr>
      <t>"Zagospodarowanie brzegu rzeki Narwi na wysokości miasta Nowy Dwór Mazowiecki</t>
    </r>
    <r>
      <rPr>
        <i/>
        <sz val="9"/>
        <rFont val="Verdana"/>
        <family val="2"/>
        <charset val="238"/>
      </rPr>
      <t>" w ramach Instrumentu wsparcia zadań ważnych dla równomiernego rozwoju województwa mazowieckiego;</t>
    </r>
    <r>
      <rPr>
        <b/>
        <i/>
        <sz val="9"/>
        <rFont val="Verdana"/>
        <family val="2"/>
        <charset val="238"/>
      </rPr>
      <t xml:space="preserve"> zadanie objęte WPF;</t>
    </r>
  </si>
  <si>
    <r>
      <t xml:space="preserve"> - zwiększenie o kwotę 119.920,37 zł - uzupełnienie środków z budżetu gminy (wkład własny) na wydatki inwestycyjne w ramach zadania pn.  </t>
    </r>
    <r>
      <rPr>
        <b/>
        <i/>
        <sz val="9"/>
        <rFont val="Verdana"/>
        <family val="2"/>
        <charset val="238"/>
      </rPr>
      <t>"Zagospodarowanie brzegu rzeki Narwi na wysokości miasta Nowy Dwór Mazowiecki"</t>
    </r>
    <r>
      <rPr>
        <i/>
        <sz val="9"/>
        <rFont val="Verdana"/>
        <family val="2"/>
        <charset val="238"/>
      </rPr>
      <t xml:space="preserve">; źródło finansowania wydatku: środki ze zmniejszonych wydatków budżetowych; </t>
    </r>
    <r>
      <rPr>
        <b/>
        <i/>
        <sz val="9"/>
        <rFont val="Verdana"/>
        <family val="2"/>
        <charset val="238"/>
      </rPr>
      <t>zadanie objęte WPF;</t>
    </r>
  </si>
  <si>
    <t xml:space="preserve">w § 4390 zmniejszenie o kwotę 527,18 zł - korekta środków przeznaczonych na zakup usług obejmujących wykonanie ekspertyz, analiz i opinii;      </t>
  </si>
  <si>
    <t>w § 4520 zmniejszenie o kwotę 2.485,00 zł korekta wysokości środków przeznaczonych na opłaty na rzecz budżetów jednostek samorządu terytorialnego</t>
  </si>
  <si>
    <t>1/ płatność z budżetu środków europejskich:</t>
  </si>
  <si>
    <t>w § 4017 zwiększenie o kwotę 10.070,82 zł - uzupełnienie środków przeznaczonych na  wynagrodzenia osobowe pracowników (zarządzanie projektem)</t>
  </si>
  <si>
    <t>w § 4117 zwiększenie o kwotę 1.731,18 zł - uzupełnienie środków z przeznaczeniem na składki na ubezpieczenia społeczne</t>
  </si>
  <si>
    <t xml:space="preserve">w § 4127 zwiększenie o kwotę 246,74 zł - uzupełnienie środków z przeznaczeniem na składki na Fundusz Pracy oraz Fundusz Solidarnościowy </t>
  </si>
  <si>
    <t>w § 6057 zmniejszenie o kwotę 101.138,21 zł ze środków przeznaczonych na  wydatki inwestycyjne dotyczące komponentów zadania: e-dostępność oraz e-transport z niekwalifikowalnym VAT.</t>
  </si>
  <si>
    <t>w § 6057 zmniejszenie o kwotę 320.914,28 zł ze środków przeznaczonych na wydatki inwestycyjne dotyczące komponentów zadania: e-środowisko</t>
  </si>
  <si>
    <t>w § 6059 zmniejszenie o kwotę 80.228,57 zł ze środków przeznaczonych na  wydatki inwestycyjne dotyczące komponentów zadania: e-środowisko</t>
  </si>
  <si>
    <t>w § 6057 zmniejszenie o kwotę 116.800,00 zł - korekta wysokości środków z budżetu europejskiego, zabezpieczonych na wydatki kwalifikowalne, które zostały poniesione w IV kwartale 2020 r. (po przygotowaniu projektu planu budżetu na 2021r.);</t>
  </si>
  <si>
    <t xml:space="preserve">w § 6059 zmniejszenie o kwotę 13.140,00 zł - korekta wysokości środków z budżetu państwa, zabezpieczonych na wydatki kwalifikowalne, które zostały poniesione w IV kwartale 2020r. (po przygotowaniu projektu planu budżetu na 2021r.); </t>
  </si>
  <si>
    <t>2/  wkład własny Miasta do realizacji projektu (wydatki kwalifikowalne):</t>
  </si>
  <si>
    <t>w § 4019 zwiększenie o kwotę 2.517,71 zł - uzupełnienie środków przeznaczonych na wynagrodzenia osobowe pracowników (zarządzanie projektem)</t>
  </si>
  <si>
    <t>w § 4119 zwiększenie o kwotę 432,79 zł - uzupełnienie środków z przeznaczeniem na  składki na ubezpieczenia społeczne (zarządzanie projektem)</t>
  </si>
  <si>
    <t xml:space="preserve">w § 4129 zwiększenie o kwotę 61,68 zł - uzupełnienie środków z przeznaczeniem na składki na Fundusz Pracy oraz Fundusz Solidarnościowy (zarządzanie projektem) </t>
  </si>
  <si>
    <t>w § 6059 zmniejszenie o kwotę 25.284,55 zł ze środków przeznaczonych na  wydatki inwestycyjne dotyczące komponentów zadania: e-dostępność oraz e-transport z niekwalifikowalnym VAT.</t>
  </si>
  <si>
    <t>3/ zmniejszenie środków własnych Miasta zabezpieczonych na realizację projektu (wydatki niekwalifikowalne):</t>
  </si>
  <si>
    <t>w § 6050 zmniejszenie o kwotę 29.077,24 zł ze środków przeznaczonych na wydatki inwestycyjne dotyczące komponentów zadania: e-dostępność oraz e-transport z niekwalifikowalnym VAT.</t>
  </si>
  <si>
    <t>zwiększenie środków do dyspozycji Urzędu Miejskiego - Wydział Gospodarki Komunalnej;</t>
  </si>
  <si>
    <t>w § 4210 zwiększenie o kwotę 3.500,00 zł z przeznaczeniem na zakup wyposażenia - wykup pojazdu w związku z zakończeniem umowy leasingowej na samochód ciężarowy typu hakowiec na potrzeby Miejskiego Zakładu Oczyszczania; źródło finansowania wydatku:  środki z zwiększonych dochodów budżetowych;</t>
  </si>
  <si>
    <t>w § 4300 zwiększenie o kwotę 23.500,00 zł - uzupełnienie środków z przeznaczeniem na zakup usług w związku z kosztami rat leasingowych na samochód ciężarowy typu hakowiec na potrzeby Miejskiego Zakładu Oczyszczania; źródło finansowania wydatku: środki ze zwiększonych dochodów budżetowych oraz zmniejszonych wydatków budżetowych;</t>
  </si>
  <si>
    <t xml:space="preserve">w § 4270 zwiększenie o kwotę 180.000,00 zł - uzupełnienie środków z przeznaczeniem na zakup usług remontowych (konserwacja  punktów świetlnych oświetlenia ulicznego oraz prace dodatkowe do prawidłowego funkcjonowania oświetlenia ulicznego); źródło finansowania wydatku: środki z zwiększonych dochodów budżetowych (60.100,00 zł) oraz ze zmniejszonych wydatków budżetowych (119.900,00 ): </t>
  </si>
  <si>
    <t>zwiększenie planu wydatków w związku z wpływem do budżetu miasta zwrotu dotacji wraz z odsetkami:</t>
  </si>
  <si>
    <t>w § 2910 zwiększenie o kwotę 155,86 zł  - wydatek z tytułu zwrotu nienależnie pobranych w latach ubiegłych świadczeń wychowawczych. Środki podlegające przekazaniu do budżetu Urzędu Wojewódzkiego</t>
  </si>
  <si>
    <t>w § 4580 zwiększenie o kwotę 44,14 zł - wydatek z tytułu zwracanych odsetek od nienależnie pobranych w latach ubiegłych świadczeń wychowawczych. Środki podlegające przekazaniu do budżetu Urzędu Wojewódzkiego</t>
  </si>
  <si>
    <t>w § 2910 zwiększenie o łączną kwotę 3.308,31 zł   - wydatek z tytułu zwrotu nienależnie pobranych w latach ubiegłych (świadczenia rodzinne - 2.741,76 zł,  Fundusz Alimentacyjny - 566,55 zł). Środki podlegające przekazaniu do budżetu Urzędu Wojewódzkiego</t>
  </si>
  <si>
    <t>w § 4580 zwiększenie o kwotę 430,50 zł - wydatek z tytułu zwracanych odsetek od nienależnie pobranych świadczeń. Środki podlegające przekazaniu do budżetu Urzędu Wojewódzkiego</t>
  </si>
  <si>
    <t xml:space="preserve"> -  w § 2830 zwiększenie o kwotę 120,82 zł z przeznaczeniem dla niepublicznej placówki funkcjonującej na terenie Miasta Nowy Dwór Mazowiecki -Szkoły Podstawowej im. A. Einsteina</t>
  </si>
  <si>
    <t xml:space="preserve">     z tego:</t>
  </si>
  <si>
    <t xml:space="preserve">     w § 4210 zwiększenie o kwotę 768,03 zł, z tego: ZSP-1 -314,03 zł, ZPS-3 -86,07 zł, ZSP-4 -113,14 zł, SP-1 -68,23 zł, SP-5 -186,56 zł,</t>
  </si>
  <si>
    <t xml:space="preserve">     w § 4240 zwiększenie o kwotę 76.904,16 zł, z tego: ZSP-1 -31.402,58 zł,  ZPS-3 -8.707,30 zł,  ZSP-4 -11.314,64 zł,  SP-1 -6.823,58 zł, SP-5 -18.656,06 zł,</t>
  </si>
  <si>
    <t>przeniesienie między paragrafami w ramach rozdziału środków finansowych będących w dyspozycji Ośrodka Pomocy Społecznej;</t>
  </si>
  <si>
    <t>w § 4270 zwiększenie o kwotę 34.000,00 zł - uzupełnienie środków finansowych na poprawę standardu miejsc, w których realizowany jest program profilaktyczny dla rodzin dysfunkcyjnych, objętych pomocą OPS w ramach "Programu Terapeutycznej Pracy z Rodziną";</t>
  </si>
  <si>
    <t>w § 4300 zmniejszenie o kwotę 34.000,00 zł - korekta wysokości środków zabezpieczonych na zakup usług pozostałych; przeniesienie środków do § 4270;</t>
  </si>
  <si>
    <t xml:space="preserve">w § 4210 zwiększenie o kwotę 44,55 zł, środki dla Szkoły Podstawowej Nr 1 </t>
  </si>
  <si>
    <t xml:space="preserve">w § 4240 zwiększenie o kwotę 4.455,00 zł, środki dla Szkoły Podstawowej Nr 1 </t>
  </si>
  <si>
    <t>przeniesienie między działami środków będących w dyspozycji Nowodworskiego Centrum Usług Wspólnych;</t>
  </si>
  <si>
    <t>w § 4210 zwiększenie o kwotę 1.000,00 zł - uzupełnienie środków na zakup materiałów i wyposażenia; przeniesienie z dz. 852 rozdz. 85295</t>
  </si>
  <si>
    <t>w § 4360 zwiększenie o kwotę 2.500,00 zł - uzupełnienie środków na zakup usług telekomunikacyjnych; przeniesienie z dz. 852 rozdz. 85295</t>
  </si>
  <si>
    <t>w § 4210 zmniejszenie kwotę 1.000,00 zł - korekta wysokości środków zabezpieczonych na zakup materiałów i wyposażenia; przeniesienie do dz. 750 rozdz. 75085</t>
  </si>
  <si>
    <t>w § 4360 zmniejszenie o kwotę 2.500,00 zł - korekta wysokości środków zabezpieczonych na zakup usług telekomunikacyjnych; przeniesienie do dz. 750 rozdz. 75085</t>
  </si>
  <si>
    <t>przeniesienie między działami środków będących w dyspozycji Ośrodka Pomocy Społecznej;</t>
  </si>
  <si>
    <t>w § 4040 zmniejszenie kwotę 47.000 zł - korekta wysokości środków zabezpieczonych na dodatkowe wynagrodzenia roczne; przeniesienie do dz. 855 rozdz. 85508</t>
  </si>
  <si>
    <t>w § 4330 zwiększenie o kwotę 47.000,00 zł - zabezpieczenie środków na opłaty związane z opieką i wychowaniem dzieci umieszczonych w pieczy zastępczej; przeniesienie z dz. 852 rozdz. 85219</t>
  </si>
  <si>
    <t>w § 4330 zwiększenie o kwotę 173.000,00 zł - zabezpieczenie środków na opłaty za pobyt dzieci w placówkach opiekuńczo-wychowawczych, rodzinnych domach dziecka i rodzinach zastępczych (art. 191 ust. 8 i 9 z dnia 9 czerwca 2011r. o wspieraniu rodzin i systemie pieczy zastępczej); źródło finansowania wydatku: środki ze zmniejszonych wydatków budżetowych;</t>
  </si>
  <si>
    <t>1/ przeniesienie między działami środków będących w dyspozycji Ośrodka Pomocy Społecznej;</t>
  </si>
  <si>
    <t>2/ zwiększenie środków do dyspozycji Ośrodka Pomocy Społecznej;</t>
  </si>
  <si>
    <t>3/ zwiększenie środków do dyspozycji Ośrodka Pomocy Społecznej w związku z uzyskaniem środków z Funduszu Przeciwdziałania COVID-19 (koordynatorzy, organizacja transportu (dowozu) do punktów szczepień przeciwko wirusowi SARS-CoV-2);</t>
  </si>
  <si>
    <t>w § 4010 zwiększenie o kwotę 3.753,00 zł - środki z przeznaczeniem na wynagrodzenia osobowe pracowników (dodatek specjalny dla pracownika - organizacja punktu potrzeb transportowych);</t>
  </si>
  <si>
    <t>w § 4110 zwiększenie o kwotę 654,00 zł - środki z przeznaczeniem na pochodne od wynagrodzeń;</t>
  </si>
  <si>
    <t xml:space="preserve">w § 4120 zwiększenie o kwotę 93,00 zł - środki z przeznaczeniem na pochodne od wynagrodzeń; </t>
  </si>
  <si>
    <t>w § 4210 zwiększenie o kwotę 520,00 zł - środki z przeznaczeniem na zakup materiałów - zakup paliwa do samochodu służbowego celem dowozu osób do punktów szczepień;</t>
  </si>
  <si>
    <t>przeniesienie między paragrafami środków finansowych będących w dyspozycji Szkoły Podstawowej Nr 5;</t>
  </si>
  <si>
    <t xml:space="preserve">w § 4210 zwiększenie o kwotę 1.000,00 zł - uzupełnienie środków finansowych na zakup sprzętu gastronomicznego do kuchni szkolnej; </t>
  </si>
  <si>
    <t>w § 4710 zmniejszenie o kwotę 1.000,00 zł - korekta wysokości środków zabezpieczonych na wpłaty PPK finansowane przez podmiot zatrudniający;</t>
  </si>
  <si>
    <t>zwiększenie środków do dyspozycji Miejskiego Żłobka Nr 1; źródło finansowania wydatków: środki ze zmniejszonych wydatków budżetowych;</t>
  </si>
  <si>
    <t>w § 3020 zwiększenie o kwotę 750,00 zł - uzupełnienie środków na zakup odzieży ochronnej oraz wypłaty ekwiwalentów na rzecz pracowników</t>
  </si>
  <si>
    <t>w § 4010 zwiększenie o kwotę 29.400,00 zł - środki z przeznaczeniem na wynagrodzenia osobowe pracowników (zwiększenie zatrudnienia);</t>
  </si>
  <si>
    <t>w § 4110 zwiększenie o kwotę 5.133,00 zł - środki z przeznaczeniem na pochodne od wynagrodzeń;</t>
  </si>
  <si>
    <t xml:space="preserve">w § 4120 zwiększenie o kwotę 720,00 zł - środki z przeznaczeniem na pochodne od wynagrodzeń; </t>
  </si>
  <si>
    <t xml:space="preserve">w § 4210 zwiększenie o kwotę 10.000,00 zł - uzupełnienie środków finansowych na zakup  materiałów i wyposażenia (zwiększenie liczby dzieci); </t>
  </si>
  <si>
    <t>w § 4280 zwiększenie o kwotę 800,00 zł - uzupełnienie środków finansowych na zakup usług zdrowotnych (medycyna pracy);</t>
  </si>
  <si>
    <t>w § 4440 zwiększenie o kwotę 969,00 zł - uzupełnienie środków na odpis na ZFŚS;</t>
  </si>
  <si>
    <t>w § 4700 zwiększenie o kwotę 700,00 zł - uzupełnienie środków na szkolenia pracowników (szkolenie BHP);</t>
  </si>
  <si>
    <t>w § 4710 zwiększenie o kwotę 441,00 zł - uzupełnienie środków na   wpłaty na PPK finansowane przez podmiot zatrudniający</t>
  </si>
  <si>
    <t>1/ przeniesienie między działami środków będących w dyspozycji Nowodworskiego Centrum Usług Wspólnych;</t>
  </si>
  <si>
    <t>2/ przeniesienie między paragrafami środków będących w dyspozycji Nowodworskiego Centrum Usług Wspólnych;</t>
  </si>
  <si>
    <t xml:space="preserve">w § 4300 zmniejszenie o kwotę 50.000,00 zł - korekta wysokości środków przeznaczonych na usługi pozostałe </t>
  </si>
  <si>
    <t>w § 4700 zwiększenie o kwotę 1.000,00 zł - uzupełnienie środków na szkolenia pracowników;</t>
  </si>
  <si>
    <r>
      <t xml:space="preserve">w § 6050 zmniejszenie o kwotę 65.800,00 zł - korekta wysokości środków przeznaczonych na realizację zadnia inwestycyjnego pn. </t>
    </r>
    <r>
      <rPr>
        <b/>
        <i/>
        <sz val="9"/>
        <rFont val="Verdana"/>
        <family val="2"/>
        <charset val="238"/>
      </rPr>
      <t>Modernizacja dróg miejskich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 przeniesienie środków w ramach rozdz. 60016 do §§ 4210, 4270 ;</t>
    </r>
  </si>
  <si>
    <r>
      <t xml:space="preserve">w § 6060 zmniejszenie o kwotę 50.000,00 zł -  korekta wysokości środków przeznaczonych na zadanie inwestycyjne pn. </t>
    </r>
    <r>
      <rPr>
        <b/>
        <i/>
        <sz val="9"/>
        <rFont val="Verdana"/>
        <family val="2"/>
        <charset val="238"/>
      </rPr>
      <t>Nabycie nieruchomości: zakup lub przejęcie na podstawie decyzji pod przyszłe inwestycje; zadanie nieobjęte WPF</t>
    </r>
    <r>
      <rPr>
        <i/>
        <sz val="9"/>
        <rFont val="Verdana"/>
        <family val="2"/>
        <charset val="238"/>
      </rPr>
      <t>; przeniesienie środków w ramach rozdziału 70005 do § 4300;</t>
    </r>
  </si>
  <si>
    <r>
      <t>korekta planu wydatków realizowanych przez Urząd Miejski - Wydział Projektów Infrastrukturalnych na realizację Projektu pn.</t>
    </r>
    <r>
      <rPr>
        <b/>
        <i/>
        <sz val="9"/>
        <rFont val="Verdana"/>
        <family val="2"/>
        <charset val="238"/>
      </rPr>
      <t xml:space="preserve"> "Wirtualny Warszawski Obszar Funkcjonalny (Virtual WOF)"</t>
    </r>
    <r>
      <rPr>
        <i/>
        <sz val="9"/>
        <rFont val="Verdana"/>
        <family val="2"/>
        <charset val="238"/>
      </rPr>
      <t xml:space="preserve"> w ramach Regionalnego Programu Operacyjnego Województwa Mazowieckiego 2014-2020 finansowanego z Europejskiego Funduszu Rozwoju Regionalnego;</t>
    </r>
    <r>
      <rPr>
        <b/>
        <i/>
        <sz val="9"/>
        <rFont val="Verdana"/>
        <family val="2"/>
        <charset val="238"/>
      </rPr>
      <t xml:space="preserve"> Projekt objęty WPF;</t>
    </r>
  </si>
  <si>
    <r>
      <t>1/ zgodnie z decyzją Wojewody Mazowieckiego Nr 95/2021 z dnia 1 lipca 2021 r. - pismo Mazowieckiego Urzędu Wojewódzkiego Nr WF-I.3112. 15.15.2021 z dnia 1 lipca 2021 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77.793,01 zł z przeznaczeniem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 zgodnie z postanowieniami art. 55 ust. 3 oraz art. 114 ust. 2 pkt 3 ustawy z dnia 27 października 2017 r. o finasowaniu zadań oświatowych</t>
    </r>
  </si>
  <si>
    <r>
      <t>środki  finansowe przeznaczone na zadanie realizowane</t>
    </r>
    <r>
      <rPr>
        <b/>
        <i/>
        <sz val="9"/>
        <rFont val="Verdana"/>
        <family val="2"/>
        <charset val="238"/>
      </rPr>
      <t xml:space="preserve"> zgodnie z Programem Profilaktyki i Rozwiązywania Problemów Alkoholowych oraz Przeciwdziałania Narkomanii dla Miasta Nowy Dwór Mazowiecki na rok 2021 </t>
    </r>
  </si>
  <si>
    <r>
      <t>1/ korekta planu wydatków nadzorowanych przez Urząd Miejski - Wydział Projektów Infrastrukturalnych dotyczących realizacji projektu pn. "</t>
    </r>
    <r>
      <rPr>
        <b/>
        <i/>
        <sz val="9"/>
        <rFont val="Verdana"/>
        <family val="2"/>
        <charset val="238"/>
      </rPr>
      <t>Ograniczenie zanieczyszczenia powietrza w Nowym Dworze Mazowieckim"</t>
    </r>
    <r>
      <rPr>
        <i/>
        <sz val="9"/>
        <rFont val="Verdana"/>
        <family val="2"/>
        <charset val="238"/>
      </rPr>
      <t xml:space="preserve"> w ramach Regionalnego Programu Operacyjnego Województwa Mazowieckiego 2014-2020, Poddziałanie 4.3.1 Ograniczenie zanieczyszczeń powietrza i rozwój mobilności miejskiej; </t>
    </r>
    <r>
      <rPr>
        <b/>
        <i/>
        <sz val="9"/>
        <rFont val="Verdana"/>
        <family val="2"/>
        <charset val="238"/>
      </rPr>
      <t>Projekt objęty WPF</t>
    </r>
    <r>
      <rPr>
        <i/>
        <sz val="9"/>
        <rFont val="Verdana"/>
        <family val="2"/>
        <charset val="238"/>
      </rPr>
      <t>;</t>
    </r>
  </si>
  <si>
    <r>
      <t>2/ korekta planu wydatków realizowanych przez Urząd Miejski - Wydział Projektów Infrastrukturalnych na realizację Projektu pn.</t>
    </r>
    <r>
      <rPr>
        <b/>
        <i/>
        <sz val="9"/>
        <rFont val="Verdana"/>
        <family val="2"/>
        <charset val="238"/>
      </rPr>
      <t xml:space="preserve"> "Wirtualny Warszawski Obszar Funkcjonalny (Virtual WOF)"</t>
    </r>
    <r>
      <rPr>
        <i/>
        <sz val="9"/>
        <rFont val="Verdana"/>
        <family val="2"/>
        <charset val="238"/>
      </rPr>
      <t xml:space="preserve"> w ramach Regionalnego Programu Operacyjnego Województwa Mazowieckiego 2014-2020 finansowanego z Europejskiego Funduszu Rozwoju Regionalnego;</t>
    </r>
    <r>
      <rPr>
        <b/>
        <i/>
        <sz val="9"/>
        <rFont val="Verdana"/>
        <family val="2"/>
        <charset val="238"/>
      </rPr>
      <t xml:space="preserve"> Projekt objęty WPF;</t>
    </r>
  </si>
  <si>
    <t>wnie- sienie wkładów do spółek prawa handlo -wego</t>
  </si>
  <si>
    <t>w § 6059 zmniejszenie o kwotę 18.437,09 zł - korekta wysokości środków stanowiących wkład własny gminy zabezpieczonych na wydatki  kwalifikowalne, które zostały poniesione w IV kwartale 2020r. (po przygotowaniu projektu planu budżetu na 2021r.);  zmniejszenie środków na wydatki z zakresu Ochrony Środowiska;</t>
  </si>
  <si>
    <t>w § 6050 zwiększenie o kwotę 18.928,09 zł - uzupełnienie środków  na wydatki  niekwalifikowalne (dostosowanie do wartości określonych w harmonogramie rzeczowo- finansowym projektu); zwiększenie środków na wydatki z zakresu Ochrony Środowiska;</t>
  </si>
  <si>
    <r>
      <t xml:space="preserve">2/ zgodnie z decyzją Wojewody Mazowieckiego Nr 117/2021 z dnia 5 sierpnia 2021r. (pismo Mazowieckiego Urzędu Wojewódzkiego Nr WF-I.3112.15.18.2021 z dnia 9 sierpnia 2021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4.499,55 zł z przeznaczeniem na udzielenie jednostkom samorządu terytorialnego dotacji celowej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 zgodnie z postanowieniami art. 55 ust. 3 oraz art. 114 ust. 2 pkt 3 ustawy z dnia 27 października 2017 r. o finasowaniu zadań oświatowych</t>
    </r>
  </si>
  <si>
    <r>
      <t xml:space="preserve">zgodnie z decyzją Wojewody Mazowieckiego Nr 177/2021  z dnia 2 lipca 2021 r. (pismo Mazowieckiego Urzędu Wojewódzkiego Nr WF-I.3112.8.24. 2021 z dnia 8 lipca 2021 r) </t>
    </r>
    <r>
      <rPr>
        <b/>
        <i/>
        <sz val="9"/>
        <rFont val="Verdana"/>
        <family val="2"/>
        <charset val="238"/>
      </rPr>
      <t>zwiększenie dotacji celowej z budżetu państwa na zadania bieżące realizowane przez gminę na podstawie porozumień z organami administracji rządowej</t>
    </r>
    <r>
      <rPr>
        <i/>
        <sz val="9"/>
        <rFont val="Verdana"/>
        <family val="2"/>
        <charset val="238"/>
      </rPr>
      <t xml:space="preserve"> o kwotę 20.000,00 zł z przeznaczeniem na realizację prac remontowych ogrodzenia cmentarza wojennego w Twierdzy Modlin polegających na rekonstrukcji obecnego ogrodzenia; zwiększenie planu wydatków na realizację zadań powierzonych w § 4270:</t>
    </r>
  </si>
  <si>
    <t xml:space="preserve">w § 4210 zwiększenie o kwotę 50.000,00 zł - uzupełnienie środków finansowych na zakup sprzętu  niezbędnego do uruchomienia elektronicznego obiegu dokumentów w placówkach obsługiwanych przez NCUW; </t>
  </si>
  <si>
    <t xml:space="preserve">w § 6030 zwiększenie o kwotę 400.000,00 zł z przeznaczeniem na podwyższenie kapitału zakładowego Energetyka Nowy Dwór Mazowiecki Spółka z ograniczoną odpowiedzialnością;  źródło pokrycia  wydatku: środki ze zmniejszonych wydatków budżetowych </t>
  </si>
  <si>
    <t>KULTURA FIZYCZNA</t>
  </si>
  <si>
    <t>Obiekty sportowe</t>
  </si>
  <si>
    <t xml:space="preserve">zmniejszenie środków będących w dyspozycji Nowodworskiego Ośrodka Sportu i Rekreacji;  </t>
  </si>
  <si>
    <t>Zadania w zakresie kultury fizycznej</t>
  </si>
  <si>
    <t xml:space="preserve">Dotacja celowa z budżetu na finansowanie lub dofinansowanie zadań zleconych do realizacji stowarzyszeniom </t>
  </si>
  <si>
    <t>zwiększenie środków do dyspozycji Urzędu Miejskiego -Wydział Organizacyjny;</t>
  </si>
  <si>
    <t xml:space="preserve">w § 4300 zmniejszenie o kwotę 90.000,00 zł - korekta wysokości środków przeznaczonych na usługi pozostałe; przeniesienie środków do rozdz. 92605 § 2820  do dyspozycji Urzędu Miejskiego - Wydział Organizacyjny; </t>
  </si>
  <si>
    <t>w § 2820 zwiększenie o kwotę 90.000,00 zł -  uzupełnienie środków z przeznaczeniem na dotacje na zadania bieżące - koszty wykonywania zadań zleconych do realizacji stowarzyszeniom (tworzenie warunków, w tym organizacyjnych, sprzyjających rozwojowi sportu); źródło pokrycia wydatku: środki ze zmniejszenia planu wydatków w dz. 926 rozdz. 92601</t>
  </si>
  <si>
    <t>1/ przeniesienie między rozdziałami środków będących w dyspozycji Urzędu Miejskiego - Wydział Gospodarki Komunalnej:</t>
  </si>
  <si>
    <t>2/ zwiększenie środków do dyspozycji Urzędu Miejskiego - Wydział Gospodarki Komunalnej; zwiększenie planu wydatków związanych z realizacją zadań na podstawie porozumień między jednostkami samorządu terytorialnego;</t>
  </si>
  <si>
    <t>w § 4300 zwiększenie o kwotę 10.000,00 zł  - zakup usług związanych z utrzymaniem dróg powiatowych w granicach Miasta Nowy Dwór Mazowiecki w 2020r.; źródło pokrycia wydatku: środki z dotacji z Powiatu Nowodworskiego;</t>
  </si>
  <si>
    <t>1/ przeniesienie między działami , rozdziałami oraz między paragrafami środków będących w dyspozycji Urzędu Miejskiego - Wydział Gospodarki Komunalnej:</t>
  </si>
  <si>
    <t>w § 4210 zwiększenie o kwotę 43.000,00 zł - uzupełnienie środków na zakup materiałów (zimowe utrzymanie dróg gminnych); źródło pokrycia wydatku: środki z  przeniesienia w ramach rozdz. 60016 z §§ 4390, 4520, 6050 (łącznie kwota 22.850,00 zł),  z rozdz. 60014 z § 4520  (150,00 zł) oraz z dz. 900 rozdz. 90001 z § 4300 (20.000,00 zł);</t>
  </si>
  <si>
    <t>BEZPIECZEŃSTWO PUBLICZNE I OCHRONA PRZECIWPOŻA- ROWA</t>
  </si>
  <si>
    <t>Ochotnicze straże pożarne</t>
  </si>
  <si>
    <t>Dotacje celowe z budżetu na finansowanie lub dofinansowanie kosztów realizacji inwestycji i zakupów inwestycyjnych jednostek niezaliczanych do sektora finansów publicznych</t>
  </si>
  <si>
    <r>
      <t xml:space="preserve">korekta planu wydatków będących w dyspozycji Urzędu Miejskiego -Straż Miejska, w tym </t>
    </r>
    <r>
      <rPr>
        <b/>
        <i/>
        <sz val="9"/>
        <rFont val="Verdana"/>
        <family val="2"/>
        <charset val="238"/>
      </rPr>
      <t>związanych z realizacją zadań na podstawie umów między jednostkami samorządu terytorialnego</t>
    </r>
    <r>
      <rPr>
        <i/>
        <sz val="9"/>
        <rFont val="Verdana"/>
        <family val="2"/>
        <charset val="238"/>
      </rPr>
      <t>;</t>
    </r>
  </si>
  <si>
    <t>zadanie nieobjęte WPF</t>
  </si>
  <si>
    <t xml:space="preserve"> - zwiększenie o kwotę 80.000,00 zł - wprowadzenie środków z dotacji celowej z Urzędu Marszałkowskiego Województwa Mazowieckiego w Warszawie (pomoc finansowa) </t>
  </si>
  <si>
    <t xml:space="preserve"> -  zwiększenie o kwotę 100.000,00 zł - wprowadzenie środków własnych Miasta </t>
  </si>
  <si>
    <r>
      <t>w § 6230 zmniejszenie o kwotę 180.000,00 zł ze środków przeznaczonych na dotację celową dla Ochotniczej Straży Pożarnej na dofinansowanie zakupu inwestycyjnego (z</t>
    </r>
    <r>
      <rPr>
        <b/>
        <i/>
        <sz val="9"/>
        <rFont val="Verdana"/>
        <family val="2"/>
        <charset val="238"/>
      </rPr>
      <t>akup nowego lekkiego specjalnego samochodu ratownictwa technicznego z funkcją gaśniczą)</t>
    </r>
    <r>
      <rPr>
        <i/>
        <sz val="9"/>
        <rFont val="Verdana"/>
        <family val="2"/>
        <charset val="238"/>
      </rPr>
      <t>, z tego:</t>
    </r>
  </si>
  <si>
    <t xml:space="preserve">  - zmniejszenie o kwotę 80.000,00 zł ze środków z dotacji celowej z Urzędu Marszałkowskiego Województwa Mazowieckiego w Warszawie (pomoc finansowa),</t>
  </si>
  <si>
    <t xml:space="preserve"> -  zmniejszenie o kwotę 100.000,00 zł ze środków własnych Miasta </t>
  </si>
  <si>
    <r>
      <t xml:space="preserve">w § 6060 zwiększenie o kwotę 180.000,00 zł z przeznaczeniem na zadanie inwestycyjne pn.  </t>
    </r>
    <r>
      <rPr>
        <b/>
        <i/>
        <sz val="9"/>
        <rFont val="Verdana"/>
        <family val="2"/>
        <charset val="238"/>
      </rPr>
      <t>Zakup nowego lekkiego specjalnego samochodu ratownictwa technicznego z funkcją gaśniczą</t>
    </r>
    <r>
      <rPr>
        <i/>
        <sz val="9"/>
        <rFont val="Verdana"/>
        <family val="2"/>
        <charset val="238"/>
      </rPr>
      <t>, z tego:</t>
    </r>
  </si>
  <si>
    <t>Gospodarka ściekowa i ochrona wód</t>
  </si>
  <si>
    <t>przeniesienie pomiędzy działami środków będących w dyspozycji Urzędu Miejskiego - Wydział Gospodarki Komunalnej:</t>
  </si>
  <si>
    <t>w § 4300 zmniejszenie o kwotę 20.000,00 zł - korekta wysokości środków przeznaczonych na zakup usług pozostałych; przeniesienie środków do dz. 600 rozdz. 60016 § 4210;</t>
  </si>
  <si>
    <t>Realizacja zadań wymagających stosowania specjalnej organizacji nauki i metod pracy dla dzieci w przedszkolach, oddziałach przedszkolnych w szkołach podstawowych i innych formach wychowania przedszkolnego</t>
  </si>
  <si>
    <t>Realizacja zadań wymagających stosowania specjalnej organizacji nauki i metod pracy dla dzieci i młodzieży w szkołach podstawowych</t>
  </si>
  <si>
    <t>przeniesienia między paragrafami w ramach rozdziału środków będących w dyspozycji Zespołu Szkolno-Przedszkolnego Nr 4;</t>
  </si>
  <si>
    <t xml:space="preserve">w § 3020 zwiększenie o kwotę 1.000,00 zł - uzupełnienie środków na wypłatę "Dodatku na start" dla pracowników pedagogicznych; </t>
  </si>
  <si>
    <t>w § 4010 zwiększenie o kwotę 150,00 zł - uzupełnienie środków na wynagrodzenia osobowe pracowników;</t>
  </si>
  <si>
    <t>w § 4040 zmniejszenie o kwotę 1.150,00 zł - korekta wysokości środków zabezpieczonych na  dodatkowe wynagrodzenia roczne;</t>
  </si>
  <si>
    <t>przeniesienia między paragrafami w ramach rozdziału środków będących w dyspozycji Zespołu Szkolno-Przedszkolnego Nr 3;</t>
  </si>
  <si>
    <t xml:space="preserve">w § 3020 zwiększenie o kwotę 1.000,00 zł - uzupełnienie środków na wydatki osobowe -wypłatę "Dodatku na start"  dla nauczyciela stażysty; </t>
  </si>
  <si>
    <t>w § 4040 zmniejszenie o kwotę 1.000,00 zł - korekta wysokości środków zabezpieczonych na dodatkowe wynagrodzenie roczne</t>
  </si>
  <si>
    <t>z dnia 16 września 2021 r.</t>
  </si>
  <si>
    <t>Załącznik nr 2 do uchwały Nr XXV/334/2021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</si>
</sst>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b/>
      <i/>
      <sz val="9"/>
      <name val="Verdana"/>
      <family val="2"/>
      <charset val="238"/>
    </font>
    <font>
      <sz val="10"/>
      <name val="Verdana"/>
      <family val="2"/>
      <charset val="238"/>
    </font>
    <font>
      <b/>
      <sz val="7.5"/>
      <name val="Verdan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indexed="20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9"/>
      <color indexed="20"/>
      <name val="Verdana"/>
      <family val="2"/>
      <charset val="238"/>
    </font>
    <font>
      <sz val="9"/>
      <color rgb="FF7030A0"/>
      <name val="Verdana"/>
      <family val="2"/>
      <charset val="238"/>
    </font>
    <font>
      <b/>
      <sz val="8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5" fillId="0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4" fontId="9" fillId="3" borderId="7" xfId="0" applyNumberFormat="1" applyFont="1" applyFill="1" applyBorder="1" applyAlignment="1">
      <alignment horizontal="right" vertical="center" shrinkToFit="1"/>
    </xf>
    <xf numFmtId="4" fontId="9" fillId="3" borderId="8" xfId="0" applyNumberFormat="1" applyFont="1" applyFill="1" applyBorder="1" applyAlignment="1">
      <alignment horizontal="right" vertical="center" shrinkToFit="1"/>
    </xf>
    <xf numFmtId="4" fontId="9" fillId="3" borderId="11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9" fillId="3" borderId="12" xfId="0" applyFont="1" applyFill="1" applyBorder="1" applyAlignment="1">
      <alignment horizontal="center" vertical="center" shrinkToFit="1"/>
    </xf>
    <xf numFmtId="4" fontId="10" fillId="3" borderId="13" xfId="0" applyNumberFormat="1" applyFont="1" applyFill="1" applyBorder="1" applyAlignment="1">
      <alignment horizontal="right" vertical="center" shrinkToFit="1"/>
    </xf>
    <xf numFmtId="4" fontId="10" fillId="3" borderId="14" xfId="0" applyNumberFormat="1" applyFont="1" applyFill="1" applyBorder="1" applyAlignment="1">
      <alignment horizontal="right" vertical="center" shrinkToFit="1"/>
    </xf>
    <xf numFmtId="4" fontId="10" fillId="3" borderId="15" xfId="0" applyNumberFormat="1" applyFont="1" applyFill="1" applyBorder="1" applyAlignment="1">
      <alignment horizontal="right" vertical="center" shrinkToFit="1"/>
    </xf>
    <xf numFmtId="4" fontId="9" fillId="0" borderId="16" xfId="0" applyNumberFormat="1" applyFont="1" applyFill="1" applyBorder="1" applyAlignment="1">
      <alignment horizontal="right" vertical="center" shrinkToFit="1"/>
    </xf>
    <xf numFmtId="4" fontId="9" fillId="0" borderId="7" xfId="0" applyNumberFormat="1" applyFont="1" applyFill="1" applyBorder="1" applyAlignment="1">
      <alignment horizontal="right" vertical="center" shrinkToFit="1"/>
    </xf>
    <xf numFmtId="4" fontId="9" fillId="0" borderId="8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4" fontId="9" fillId="0" borderId="6" xfId="0" applyNumberFormat="1" applyFont="1" applyFill="1" applyBorder="1" applyAlignment="1">
      <alignment horizontal="right" vertical="center" shrinkToFit="1"/>
    </xf>
    <xf numFmtId="4" fontId="9" fillId="0" borderId="11" xfId="0" applyNumberFormat="1" applyFont="1" applyFill="1" applyBorder="1" applyAlignment="1">
      <alignment horizontal="righ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0" fontId="9" fillId="0" borderId="12" xfId="0" applyFont="1" applyFill="1" applyBorder="1" applyAlignment="1">
      <alignment horizontal="center" vertical="center" shrinkToFit="1"/>
    </xf>
    <xf numFmtId="4" fontId="10" fillId="0" borderId="13" xfId="0" applyNumberFormat="1" applyFont="1" applyFill="1" applyBorder="1" applyAlignment="1">
      <alignment horizontal="right" vertical="center" shrinkToFit="1"/>
    </xf>
    <xf numFmtId="4" fontId="10" fillId="0" borderId="14" xfId="0" applyNumberFormat="1" applyFont="1" applyFill="1" applyBorder="1" applyAlignment="1">
      <alignment horizontal="right" vertical="center" shrinkToFit="1"/>
    </xf>
    <xf numFmtId="4" fontId="10" fillId="0" borderId="15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4" fontId="9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9" fillId="0" borderId="9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9" fillId="3" borderId="16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horizontal="right" vertical="center" shrinkToFit="1"/>
    </xf>
    <xf numFmtId="0" fontId="9" fillId="2" borderId="12" xfId="0" applyFont="1" applyFill="1" applyBorder="1" applyAlignment="1">
      <alignment horizontal="center" vertical="center" shrinkToFit="1"/>
    </xf>
    <xf numFmtId="4" fontId="9" fillId="3" borderId="9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9" fillId="3" borderId="11" xfId="0" applyNumberFormat="1" applyFont="1" applyFill="1" applyBorder="1" applyAlignment="1">
      <alignment vertical="center" shrinkToFit="1"/>
    </xf>
    <xf numFmtId="0" fontId="14" fillId="0" borderId="0" xfId="0" applyFont="1" applyFill="1"/>
    <xf numFmtId="0" fontId="11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1" fillId="3" borderId="16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4" fontId="10" fillId="3" borderId="12" xfId="0" applyNumberFormat="1" applyFont="1" applyFill="1" applyBorder="1" applyAlignment="1">
      <alignment horizontal="right" vertical="center" shrinkToFit="1"/>
    </xf>
    <xf numFmtId="4" fontId="10" fillId="0" borderId="18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center" vertical="center" shrinkToFit="1"/>
    </xf>
    <xf numFmtId="4" fontId="10" fillId="3" borderId="17" xfId="0" applyNumberFormat="1" applyFont="1" applyFill="1" applyBorder="1" applyAlignment="1">
      <alignment horizontal="right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vertical="top" wrapText="1"/>
    </xf>
    <xf numFmtId="0" fontId="9" fillId="4" borderId="12" xfId="0" applyFont="1" applyFill="1" applyBorder="1" applyAlignment="1">
      <alignment vertical="top" wrapText="1"/>
    </xf>
    <xf numFmtId="0" fontId="9" fillId="4" borderId="8" xfId="0" applyFont="1" applyFill="1" applyBorder="1" applyAlignment="1">
      <alignment vertical="center" wrapText="1"/>
    </xf>
    <xf numFmtId="0" fontId="0" fillId="0" borderId="0" xfId="0" applyFont="1"/>
    <xf numFmtId="0" fontId="12" fillId="2" borderId="0" xfId="0" applyFont="1" applyFill="1" applyBorder="1"/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4" fontId="8" fillId="0" borderId="0" xfId="0" applyNumberFormat="1" applyFont="1" applyAlignment="1">
      <alignment vertical="center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7" fillId="0" borderId="0" xfId="0" applyFont="1"/>
    <xf numFmtId="4" fontId="10" fillId="0" borderId="5" xfId="0" applyNumberFormat="1" applyFont="1" applyFill="1" applyBorder="1" applyAlignment="1">
      <alignment horizontal="right" vertical="center" shrinkToFit="1"/>
    </xf>
    <xf numFmtId="0" fontId="12" fillId="2" borderId="0" xfId="0" applyFont="1" applyFill="1" applyBorder="1" applyAlignment="1">
      <alignment vertical="center"/>
    </xf>
    <xf numFmtId="4" fontId="10" fillId="3" borderId="16" xfId="0" applyNumberFormat="1" applyFont="1" applyFill="1" applyBorder="1" applyAlignment="1">
      <alignment horizontal="right" vertical="center" shrinkToFit="1"/>
    </xf>
    <xf numFmtId="4" fontId="16" fillId="3" borderId="7" xfId="0" applyNumberFormat="1" applyFont="1" applyFill="1" applyBorder="1" applyAlignment="1">
      <alignment vertical="center" shrinkToFit="1"/>
    </xf>
    <xf numFmtId="0" fontId="11" fillId="0" borderId="16" xfId="0" applyFont="1" applyFill="1" applyBorder="1" applyAlignment="1">
      <alignment horizontal="left" vertical="center" shrinkToFit="1"/>
    </xf>
    <xf numFmtId="0" fontId="9" fillId="4" borderId="5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4" fontId="10" fillId="3" borderId="8" xfId="0" applyNumberFormat="1" applyFont="1" applyFill="1" applyBorder="1" applyAlignment="1">
      <alignment vertical="center" shrinkToFit="1"/>
    </xf>
    <xf numFmtId="4" fontId="10" fillId="3" borderId="16" xfId="0" applyNumberFormat="1" applyFont="1" applyFill="1" applyBorder="1" applyAlignment="1">
      <alignment vertical="center" shrinkToFit="1"/>
    </xf>
    <xf numFmtId="3" fontId="19" fillId="2" borderId="0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3" fontId="12" fillId="2" borderId="0" xfId="0" applyNumberFormat="1" applyFont="1" applyFill="1" applyBorder="1"/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vertical="center" shrinkToFit="1"/>
    </xf>
    <xf numFmtId="3" fontId="11" fillId="2" borderId="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vertical="center" shrinkToFit="1"/>
    </xf>
    <xf numFmtId="4" fontId="21" fillId="2" borderId="0" xfId="0" applyNumberFormat="1" applyFont="1" applyFill="1" applyAlignment="1">
      <alignment horizontal="center" shrinkToFit="1"/>
    </xf>
    <xf numFmtId="4" fontId="21" fillId="2" borderId="0" xfId="0" applyNumberFormat="1" applyFont="1" applyFill="1" applyBorder="1" applyAlignment="1">
      <alignment horizontal="left" vertical="top" shrinkToFit="1"/>
    </xf>
    <xf numFmtId="4" fontId="22" fillId="0" borderId="0" xfId="0" applyNumberFormat="1" applyFont="1" applyBorder="1" applyAlignment="1">
      <alignment horizontal="justify" shrinkToFit="1"/>
    </xf>
    <xf numFmtId="4" fontId="22" fillId="0" borderId="0" xfId="0" applyNumberFormat="1" applyFont="1" applyBorder="1" applyAlignment="1">
      <alignment horizontal="right" shrinkToFit="1"/>
    </xf>
    <xf numFmtId="4" fontId="22" fillId="0" borderId="0" xfId="0" applyNumberFormat="1" applyFont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0" fontId="21" fillId="2" borderId="0" xfId="0" applyFont="1" applyFill="1" applyAlignment="1">
      <alignment horizontal="center" shrinkToFit="1"/>
    </xf>
    <xf numFmtId="0" fontId="21" fillId="2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justify" shrinkToFit="1"/>
    </xf>
    <xf numFmtId="4" fontId="22" fillId="0" borderId="0" xfId="0" applyNumberFormat="1" applyFont="1" applyBorder="1" applyAlignment="1">
      <alignment horizontal="right"/>
    </xf>
    <xf numFmtId="4" fontId="22" fillId="0" borderId="0" xfId="0" applyNumberFormat="1" applyFont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 shrinkToFit="1"/>
    </xf>
    <xf numFmtId="4" fontId="9" fillId="0" borderId="6" xfId="0" applyNumberFormat="1" applyFont="1" applyBorder="1" applyAlignment="1">
      <alignment horizontal="right" vertical="center" shrinkToFit="1"/>
    </xf>
    <xf numFmtId="4" fontId="9" fillId="0" borderId="11" xfId="0" applyNumberFormat="1" applyFont="1" applyBorder="1" applyAlignment="1">
      <alignment horizontal="right" vertical="center" shrinkToFit="1"/>
    </xf>
    <xf numFmtId="4" fontId="9" fillId="0" borderId="5" xfId="0" applyNumberFormat="1" applyFont="1" applyBorder="1" applyAlignment="1">
      <alignment horizontal="right" vertical="center" shrinkToFit="1"/>
    </xf>
    <xf numFmtId="4" fontId="9" fillId="0" borderId="8" xfId="0" applyNumberFormat="1" applyFont="1" applyBorder="1" applyAlignment="1">
      <alignment horizontal="right" vertical="center" shrinkToFit="1"/>
    </xf>
    <xf numFmtId="4" fontId="9" fillId="0" borderId="7" xfId="0" applyNumberFormat="1" applyFont="1" applyBorder="1" applyAlignment="1">
      <alignment horizontal="right" vertical="center" shrinkToFit="1"/>
    </xf>
    <xf numFmtId="4" fontId="10" fillId="0" borderId="5" xfId="0" applyNumberFormat="1" applyFont="1" applyBorder="1" applyAlignment="1">
      <alignment horizontal="right"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shrinkToFit="1"/>
    </xf>
    <xf numFmtId="4" fontId="10" fillId="0" borderId="13" xfId="0" applyNumberFormat="1" applyFont="1" applyBorder="1" applyAlignment="1">
      <alignment horizontal="right" vertical="center" shrinkToFit="1"/>
    </xf>
    <xf numFmtId="4" fontId="10" fillId="0" borderId="14" xfId="0" applyNumberFormat="1" applyFont="1" applyBorder="1" applyAlignment="1">
      <alignment horizontal="right" vertical="center" shrinkToFit="1"/>
    </xf>
    <xf numFmtId="4" fontId="10" fillId="0" borderId="12" xfId="0" applyNumberFormat="1" applyFont="1" applyBorder="1" applyAlignment="1">
      <alignment horizontal="right" vertical="center" shrinkToFit="1"/>
    </xf>
    <xf numFmtId="4" fontId="10" fillId="0" borderId="15" xfId="0" applyNumberFormat="1" applyFont="1" applyBorder="1" applyAlignment="1">
      <alignment horizontal="right" vertical="center" shrinkToFit="1"/>
    </xf>
    <xf numFmtId="4" fontId="9" fillId="0" borderId="10" xfId="0" applyNumberFormat="1" applyFont="1" applyBorder="1" applyAlignment="1">
      <alignment horizontal="right" vertical="center" shrinkToFit="1"/>
    </xf>
    <xf numFmtId="4" fontId="10" fillId="0" borderId="11" xfId="0" applyNumberFormat="1" applyFont="1" applyBorder="1" applyAlignment="1">
      <alignment horizontal="right" vertical="center" shrinkToFit="1"/>
    </xf>
    <xf numFmtId="4" fontId="25" fillId="3" borderId="8" xfId="0" applyNumberFormat="1" applyFont="1" applyFill="1" applyBorder="1" applyAlignment="1">
      <alignment horizontal="right" vertical="center" shrinkToFit="1"/>
    </xf>
    <xf numFmtId="4" fontId="23" fillId="3" borderId="8" xfId="0" applyNumberFormat="1" applyFont="1" applyFill="1" applyBorder="1" applyAlignment="1">
      <alignment horizontal="right" vertical="center" shrinkToFit="1"/>
    </xf>
    <xf numFmtId="4" fontId="23" fillId="3" borderId="9" xfId="0" applyNumberFormat="1" applyFont="1" applyFill="1" applyBorder="1" applyAlignment="1">
      <alignment horizontal="right" vertical="center" shrinkToFit="1"/>
    </xf>
    <xf numFmtId="4" fontId="25" fillId="3" borderId="5" xfId="0" applyNumberFormat="1" applyFont="1" applyFill="1" applyBorder="1" applyAlignment="1">
      <alignment horizontal="right" vertical="center" shrinkToFit="1"/>
    </xf>
    <xf numFmtId="4" fontId="23" fillId="3" borderId="5" xfId="0" applyNumberFormat="1" applyFont="1" applyFill="1" applyBorder="1" applyAlignment="1">
      <alignment horizontal="right" vertical="center" shrinkToFit="1"/>
    </xf>
    <xf numFmtId="4" fontId="23" fillId="3" borderId="10" xfId="0" applyNumberFormat="1" applyFont="1" applyFill="1" applyBorder="1" applyAlignment="1">
      <alignment horizontal="right" vertical="center" shrinkToFit="1"/>
    </xf>
    <xf numFmtId="4" fontId="23" fillId="3" borderId="13" xfId="0" applyNumberFormat="1" applyFont="1" applyFill="1" applyBorder="1" applyAlignment="1">
      <alignment horizontal="right" vertical="center" shrinkToFit="1"/>
    </xf>
    <xf numFmtId="4" fontId="23" fillId="3" borderId="12" xfId="0" applyNumberFormat="1" applyFont="1" applyFill="1" applyBorder="1" applyAlignment="1">
      <alignment horizontal="right" vertical="center" shrinkToFit="1"/>
    </xf>
    <xf numFmtId="4" fontId="23" fillId="3" borderId="15" xfId="0" applyNumberFormat="1" applyFont="1" applyFill="1" applyBorder="1" applyAlignment="1">
      <alignment horizontal="right" vertical="center" shrinkToFit="1"/>
    </xf>
    <xf numFmtId="0" fontId="23" fillId="2" borderId="5" xfId="0" applyFont="1" applyFill="1" applyBorder="1" applyAlignment="1">
      <alignment horizontal="center" vertical="center" shrinkToFit="1"/>
    </xf>
    <xf numFmtId="4" fontId="25" fillId="0" borderId="5" xfId="0" applyNumberFormat="1" applyFont="1" applyBorder="1" applyAlignment="1">
      <alignment horizontal="right" vertical="center" shrinkToFit="1"/>
    </xf>
    <xf numFmtId="4" fontId="25" fillId="0" borderId="8" xfId="0" applyNumberFormat="1" applyFont="1" applyBorder="1" applyAlignment="1">
      <alignment horizontal="right" vertical="center" shrinkToFit="1"/>
    </xf>
    <xf numFmtId="4" fontId="23" fillId="0" borderId="8" xfId="0" applyNumberFormat="1" applyFont="1" applyBorder="1" applyAlignment="1">
      <alignment horizontal="right" vertical="center" shrinkToFit="1"/>
    </xf>
    <xf numFmtId="4" fontId="23" fillId="0" borderId="9" xfId="0" applyNumberFormat="1" applyFont="1" applyBorder="1" applyAlignment="1">
      <alignment horizontal="right" vertical="center" shrinkToFit="1"/>
    </xf>
    <xf numFmtId="0" fontId="25" fillId="2" borderId="5" xfId="0" applyFont="1" applyFill="1" applyBorder="1" applyAlignment="1">
      <alignment horizontal="center" vertical="center" shrinkToFit="1"/>
    </xf>
    <xf numFmtId="4" fontId="23" fillId="0" borderId="5" xfId="0" applyNumberFormat="1" applyFont="1" applyBorder="1" applyAlignment="1">
      <alignment horizontal="right" vertical="center" shrinkToFit="1"/>
    </xf>
    <xf numFmtId="4" fontId="23" fillId="0" borderId="10" xfId="0" applyNumberFormat="1" applyFont="1" applyBorder="1" applyAlignment="1">
      <alignment horizontal="right" vertical="center" shrinkToFit="1"/>
    </xf>
    <xf numFmtId="0" fontId="25" fillId="0" borderId="5" xfId="0" applyFont="1" applyBorder="1" applyAlignment="1">
      <alignment horizontal="center" vertical="center" shrinkToFit="1"/>
    </xf>
    <xf numFmtId="4" fontId="23" fillId="0" borderId="13" xfId="0" applyNumberFormat="1" applyFont="1" applyBorder="1" applyAlignment="1">
      <alignment horizontal="right" vertical="center" shrinkToFit="1"/>
    </xf>
    <xf numFmtId="4" fontId="23" fillId="0" borderId="12" xfId="0" applyNumberFormat="1" applyFont="1" applyBorder="1" applyAlignment="1">
      <alignment horizontal="right" vertical="center" shrinkToFit="1"/>
    </xf>
    <xf numFmtId="4" fontId="23" fillId="0" borderId="15" xfId="0" applyNumberFormat="1" applyFont="1" applyBorder="1" applyAlignment="1">
      <alignment horizontal="right" vertical="center" shrinkToFit="1"/>
    </xf>
    <xf numFmtId="0" fontId="24" fillId="2" borderId="5" xfId="0" applyFont="1" applyFill="1" applyBorder="1" applyAlignment="1">
      <alignment horizontal="center" vertical="center" shrinkToFit="1"/>
    </xf>
    <xf numFmtId="4" fontId="9" fillId="0" borderId="16" xfId="0" applyNumberFormat="1" applyFont="1" applyBorder="1" applyAlignment="1">
      <alignment horizontal="right" vertical="center" shrinkToFit="1"/>
    </xf>
    <xf numFmtId="4" fontId="26" fillId="0" borderId="8" xfId="0" applyNumberFormat="1" applyFont="1" applyBorder="1" applyAlignment="1">
      <alignment horizontal="right" vertical="center" shrinkToFit="1"/>
    </xf>
    <xf numFmtId="4" fontId="26" fillId="0" borderId="9" xfId="0" applyNumberFormat="1" applyFont="1" applyBorder="1" applyAlignment="1">
      <alignment horizontal="right" vertical="center" shrinkToFit="1"/>
    </xf>
    <xf numFmtId="4" fontId="27" fillId="0" borderId="8" xfId="0" applyNumberFormat="1" applyFont="1" applyBorder="1" applyAlignment="1">
      <alignment horizontal="right" vertical="center" shrinkToFit="1"/>
    </xf>
    <xf numFmtId="4" fontId="26" fillId="0" borderId="5" xfId="0" applyNumberFormat="1" applyFont="1" applyBorder="1" applyAlignment="1">
      <alignment horizontal="right" vertical="center" shrinkToFit="1"/>
    </xf>
    <xf numFmtId="4" fontId="26" fillId="0" borderId="10" xfId="0" applyNumberFormat="1" applyFont="1" applyBorder="1" applyAlignment="1">
      <alignment horizontal="right" vertical="center" shrinkToFit="1"/>
    </xf>
    <xf numFmtId="4" fontId="27" fillId="0" borderId="5" xfId="0" applyNumberFormat="1" applyFont="1" applyBorder="1" applyAlignment="1">
      <alignment horizontal="right" vertical="center" shrinkToFit="1"/>
    </xf>
    <xf numFmtId="4" fontId="17" fillId="0" borderId="0" xfId="0" applyNumberFormat="1" applyFont="1"/>
    <xf numFmtId="4" fontId="27" fillId="3" borderId="8" xfId="0" applyNumberFormat="1" applyFont="1" applyFill="1" applyBorder="1" applyAlignment="1">
      <alignment horizontal="right" vertical="center" shrinkToFit="1"/>
    </xf>
    <xf numFmtId="4" fontId="29" fillId="3" borderId="8" xfId="0" applyNumberFormat="1" applyFont="1" applyFill="1" applyBorder="1" applyAlignment="1">
      <alignment horizontal="right" vertical="center" shrinkToFit="1"/>
    </xf>
    <xf numFmtId="4" fontId="30" fillId="3" borderId="5" xfId="0" applyNumberFormat="1" applyFont="1" applyFill="1" applyBorder="1" applyAlignment="1">
      <alignment horizontal="right" vertical="center" shrinkToFit="1"/>
    </xf>
    <xf numFmtId="4" fontId="27" fillId="3" borderId="5" xfId="0" applyNumberFormat="1" applyFont="1" applyFill="1" applyBorder="1" applyAlignment="1">
      <alignment horizontal="right" vertical="center" shrinkToFit="1"/>
    </xf>
    <xf numFmtId="4" fontId="28" fillId="0" borderId="8" xfId="0" applyNumberFormat="1" applyFont="1" applyBorder="1" applyAlignment="1">
      <alignment horizontal="right" vertical="center" shrinkToFit="1"/>
    </xf>
    <xf numFmtId="4" fontId="28" fillId="0" borderId="9" xfId="0" applyNumberFormat="1" applyFont="1" applyBorder="1" applyAlignment="1">
      <alignment horizontal="right" vertical="center" shrinkToFit="1"/>
    </xf>
    <xf numFmtId="4" fontId="29" fillId="0" borderId="8" xfId="0" applyNumberFormat="1" applyFont="1" applyBorder="1" applyAlignment="1">
      <alignment horizontal="right" vertical="center" shrinkToFit="1"/>
    </xf>
    <xf numFmtId="4" fontId="28" fillId="0" borderId="5" xfId="0" applyNumberFormat="1" applyFont="1" applyBorder="1" applyAlignment="1">
      <alignment horizontal="right" vertical="center" shrinkToFit="1"/>
    </xf>
    <xf numFmtId="4" fontId="28" fillId="0" borderId="10" xfId="0" applyNumberFormat="1" applyFont="1" applyBorder="1" applyAlignment="1">
      <alignment horizontal="right" vertical="center" shrinkToFit="1"/>
    </xf>
    <xf numFmtId="4" fontId="29" fillId="0" borderId="5" xfId="0" applyNumberFormat="1" applyFont="1" applyBorder="1" applyAlignment="1">
      <alignment horizontal="right" vertical="center" shrinkToFit="1"/>
    </xf>
    <xf numFmtId="4" fontId="10" fillId="0" borderId="8" xfId="0" applyNumberFormat="1" applyFont="1" applyBorder="1" applyAlignment="1">
      <alignment horizontal="right" vertical="center" shrinkToFit="1"/>
    </xf>
    <xf numFmtId="4" fontId="10" fillId="0" borderId="9" xfId="0" applyNumberFormat="1" applyFont="1" applyBorder="1" applyAlignment="1">
      <alignment horizontal="right" vertical="center" shrinkToFit="1"/>
    </xf>
    <xf numFmtId="4" fontId="10" fillId="0" borderId="17" xfId="0" applyNumberFormat="1" applyFont="1" applyBorder="1" applyAlignment="1">
      <alignment horizontal="right" vertical="center" shrinkToFit="1"/>
    </xf>
    <xf numFmtId="0" fontId="0" fillId="4" borderId="0" xfId="0" applyFill="1"/>
    <xf numFmtId="0" fontId="12" fillId="4" borderId="0" xfId="0" applyFont="1" applyFill="1" applyBorder="1"/>
    <xf numFmtId="0" fontId="31" fillId="0" borderId="8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31" fillId="0" borderId="12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center" wrapText="1" shrinkToFit="1"/>
    </xf>
    <xf numFmtId="0" fontId="13" fillId="0" borderId="28" xfId="0" applyFont="1" applyFill="1" applyBorder="1" applyAlignment="1">
      <alignment horizontal="left" vertical="center" wrapText="1" shrinkToFit="1"/>
    </xf>
    <xf numFmtId="0" fontId="13" fillId="0" borderId="19" xfId="0" applyFont="1" applyFill="1" applyBorder="1" applyAlignment="1">
      <alignment horizontal="left" vertical="center" wrapText="1" shrinkToFit="1"/>
    </xf>
    <xf numFmtId="0" fontId="13" fillId="0" borderId="6" xfId="0" applyFont="1" applyFill="1" applyBorder="1" applyAlignment="1">
      <alignment horizontal="left" vertical="center" wrapText="1" shrinkToFit="1"/>
    </xf>
    <xf numFmtId="0" fontId="13" fillId="0" borderId="0" xfId="0" applyFont="1" applyFill="1" applyBorder="1" applyAlignment="1">
      <alignment horizontal="left" vertical="center" wrapText="1" shrinkToFit="1"/>
    </xf>
    <xf numFmtId="0" fontId="13" fillId="0" borderId="20" xfId="0" applyFont="1" applyFill="1" applyBorder="1" applyAlignment="1">
      <alignment horizontal="left" vertical="center" wrapText="1" shrinkToFit="1"/>
    </xf>
    <xf numFmtId="0" fontId="13" fillId="0" borderId="13" xfId="0" applyFont="1" applyFill="1" applyBorder="1" applyAlignment="1">
      <alignment horizontal="left" vertical="center" wrapText="1" shrinkToFit="1"/>
    </xf>
    <xf numFmtId="0" fontId="13" fillId="0" borderId="23" xfId="0" applyFont="1" applyFill="1" applyBorder="1" applyAlignment="1">
      <alignment horizontal="left" vertical="center" wrapText="1" shrinkToFit="1"/>
    </xf>
    <xf numFmtId="0" fontId="13" fillId="0" borderId="21" xfId="0" applyFont="1" applyFill="1" applyBorder="1" applyAlignment="1">
      <alignment horizontal="left" vertical="center" wrapText="1" shrinkToFi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31" fillId="4" borderId="8" xfId="0" applyFont="1" applyFill="1" applyBorder="1" applyAlignment="1">
      <alignment horizontal="left" vertical="top" wrapText="1"/>
    </xf>
    <xf numFmtId="0" fontId="31" fillId="4" borderId="5" xfId="0" applyFont="1" applyFill="1" applyBorder="1" applyAlignment="1">
      <alignment horizontal="left" vertical="top" wrapText="1"/>
    </xf>
    <xf numFmtId="0" fontId="31" fillId="4" borderId="12" xfId="0" applyFont="1" applyFill="1" applyBorder="1" applyAlignment="1">
      <alignment horizontal="left" vertical="top" wrapText="1"/>
    </xf>
    <xf numFmtId="3" fontId="18" fillId="0" borderId="6" xfId="0" applyNumberFormat="1" applyFont="1" applyFill="1" applyBorder="1" applyAlignment="1">
      <alignment horizontal="left" vertical="center" wrapText="1" shrinkToFit="1"/>
    </xf>
    <xf numFmtId="3" fontId="13" fillId="0" borderId="0" xfId="0" applyNumberFormat="1" applyFont="1" applyFill="1" applyBorder="1" applyAlignment="1">
      <alignment horizontal="left" vertical="center" wrapText="1" shrinkToFit="1"/>
    </xf>
    <xf numFmtId="3" fontId="13" fillId="0" borderId="20" xfId="0" applyNumberFormat="1" applyFont="1" applyFill="1" applyBorder="1" applyAlignment="1">
      <alignment horizontal="left" vertical="center" wrapText="1" shrinkToFit="1"/>
    </xf>
    <xf numFmtId="0" fontId="13" fillId="0" borderId="6" xfId="0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 wrapText="1" shrinkToFit="1"/>
    </xf>
    <xf numFmtId="0" fontId="13" fillId="0" borderId="20" xfId="0" applyFont="1" applyFill="1" applyBorder="1" applyAlignment="1">
      <alignment vertical="center" wrapText="1" shrinkToFit="1"/>
    </xf>
    <xf numFmtId="0" fontId="10" fillId="3" borderId="12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20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justify" vertical="center" shrinkToFit="1"/>
    </xf>
    <xf numFmtId="0" fontId="11" fillId="2" borderId="5" xfId="0" applyFont="1" applyFill="1" applyBorder="1" applyAlignment="1">
      <alignment horizontal="justify" vertical="center" shrinkToFit="1"/>
    </xf>
    <xf numFmtId="0" fontId="11" fillId="2" borderId="12" xfId="0" applyFont="1" applyFill="1" applyBorder="1" applyAlignment="1">
      <alignment horizontal="justify" vertical="center" shrinkToFi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45" shrinkToFit="1"/>
    </xf>
    <xf numFmtId="0" fontId="15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shrinkToFit="1"/>
    </xf>
    <xf numFmtId="0" fontId="13" fillId="0" borderId="23" xfId="0" applyFont="1" applyFill="1" applyBorder="1" applyAlignment="1">
      <alignment horizontal="left" vertical="center" shrinkToFit="1"/>
    </xf>
    <xf numFmtId="0" fontId="13" fillId="0" borderId="21" xfId="0" applyFont="1" applyFill="1" applyBorder="1" applyAlignment="1">
      <alignment horizontal="left" vertical="center" shrinkToFi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12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 shrinkToFit="1"/>
    </xf>
    <xf numFmtId="0" fontId="13" fillId="0" borderId="20" xfId="0" applyFont="1" applyBorder="1" applyAlignment="1">
      <alignment horizontal="left" vertical="center" wrapText="1" shrinkToFit="1"/>
    </xf>
    <xf numFmtId="0" fontId="13" fillId="0" borderId="13" xfId="0" applyFont="1" applyBorder="1" applyAlignment="1">
      <alignment horizontal="left" vertical="center" wrapText="1" shrinkToFit="1"/>
    </xf>
    <xf numFmtId="0" fontId="13" fillId="0" borderId="23" xfId="0" applyFont="1" applyBorder="1" applyAlignment="1">
      <alignment horizontal="left" vertical="center" wrapText="1" shrinkToFit="1"/>
    </xf>
    <xf numFmtId="0" fontId="13" fillId="0" borderId="21" xfId="0" applyFont="1" applyBorder="1" applyAlignment="1">
      <alignment horizontal="left" vertical="center" wrapText="1" shrinkToFit="1"/>
    </xf>
    <xf numFmtId="0" fontId="10" fillId="2" borderId="8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3" fillId="0" borderId="16" xfId="0" applyFont="1" applyBorder="1" applyAlignment="1">
      <alignment horizontal="left" vertical="center" wrapText="1" shrinkToFit="1"/>
    </xf>
    <xf numFmtId="0" fontId="13" fillId="0" borderId="28" xfId="0" applyFont="1" applyBorder="1" applyAlignment="1">
      <alignment horizontal="left" vertical="center" wrapText="1" shrinkToFit="1"/>
    </xf>
    <xf numFmtId="0" fontId="13" fillId="0" borderId="19" xfId="0" applyFont="1" applyBorder="1" applyAlignment="1">
      <alignment horizontal="left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719-B7AD-50893AB0C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4048"/>
        <c:axId val="171664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719-B7AD-50893AB0C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5224"/>
        <c:axId val="223961656"/>
      </c:lineChart>
      <c:catAx>
        <c:axId val="17166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048"/>
        <c:crosses val="autoZero"/>
        <c:crossBetween val="between"/>
      </c:valAx>
      <c:catAx>
        <c:axId val="17166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656"/>
        <c:crosses val="autoZero"/>
        <c:auto val="0"/>
        <c:lblAlgn val="ctr"/>
        <c:lblOffset val="100"/>
        <c:noMultiLvlLbl val="0"/>
      </c:catAx>
      <c:valAx>
        <c:axId val="22396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6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2CD-8187-D21B4F4E5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472"/>
        <c:axId val="22449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9-42CD-8187-D21B4F4E5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3160"/>
        <c:axId val="224494728"/>
      </c:lineChart>
      <c:catAx>
        <c:axId val="22449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49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472"/>
        <c:crosses val="autoZero"/>
        <c:crossBetween val="between"/>
      </c:valAx>
      <c:catAx>
        <c:axId val="22449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4728"/>
        <c:crosses val="autoZero"/>
        <c:auto val="0"/>
        <c:lblAlgn val="ctr"/>
        <c:lblOffset val="100"/>
        <c:noMultiLvlLbl val="0"/>
      </c:catAx>
      <c:valAx>
        <c:axId val="22449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F6-49AB-B0EF-0ADD4832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5904"/>
        <c:axId val="224495120"/>
      </c:barChart>
      <c:catAx>
        <c:axId val="22449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4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C8-4F2A-9163-BA9E7C5C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3552"/>
        <c:axId val="224496296"/>
      </c:barChart>
      <c:catAx>
        <c:axId val="2244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18-91DC-F13DE92D56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7976"/>
        <c:axId val="22463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6-4818-91DC-F13DE92D56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9152"/>
        <c:axId val="224638368"/>
      </c:lineChart>
      <c:catAx>
        <c:axId val="22463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63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7976"/>
        <c:crosses val="autoZero"/>
        <c:crossBetween val="between"/>
      </c:valAx>
      <c:catAx>
        <c:axId val="22463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8368"/>
        <c:crosses val="autoZero"/>
        <c:auto val="0"/>
        <c:lblAlgn val="ctr"/>
        <c:lblOffset val="100"/>
        <c:noMultiLvlLbl val="0"/>
      </c:catAx>
      <c:valAx>
        <c:axId val="22463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97-4FCD-AEEC-8C090791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840"/>
        <c:axId val="224636800"/>
      </c:barChart>
      <c:catAx>
        <c:axId val="22463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6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6-4F48-9F30-7671BBBE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3272"/>
        <c:axId val="224635232"/>
      </c:barChart>
      <c:catAx>
        <c:axId val="22463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5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588-8DE7-8C6767B442D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6016"/>
        <c:axId val="22463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5-4588-8DE7-8C6767B442D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3664"/>
        <c:axId val="224639544"/>
      </c:lineChart>
      <c:catAx>
        <c:axId val="22463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016"/>
        <c:crosses val="autoZero"/>
        <c:crossBetween val="between"/>
      </c:valAx>
      <c:catAx>
        <c:axId val="22463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9544"/>
        <c:crosses val="autoZero"/>
        <c:auto val="0"/>
        <c:lblAlgn val="ctr"/>
        <c:lblOffset val="100"/>
        <c:noMultiLvlLbl val="0"/>
      </c:catAx>
      <c:valAx>
        <c:axId val="22463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8D-4930-B0F1-E84EF046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056"/>
        <c:axId val="224634448"/>
      </c:barChart>
      <c:catAx>
        <c:axId val="22463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40-4CB1-81F0-1A11A6EA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3656"/>
        <c:axId val="224804048"/>
      </c:barChart>
      <c:catAx>
        <c:axId val="22480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80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E88-AD94-9299FE53F81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0912"/>
        <c:axId val="224802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7-4E88-AD94-9299FE53F81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1304"/>
        <c:axId val="224804440"/>
      </c:lineChart>
      <c:catAx>
        <c:axId val="22480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80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0912"/>
        <c:crosses val="autoZero"/>
        <c:crossBetween val="between"/>
      </c:valAx>
      <c:catAx>
        <c:axId val="224801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04440"/>
        <c:crosses val="autoZero"/>
        <c:auto val="0"/>
        <c:lblAlgn val="ctr"/>
        <c:lblOffset val="100"/>
        <c:noMultiLvlLbl val="0"/>
      </c:catAx>
      <c:valAx>
        <c:axId val="224804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80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6E-4626-A4F2-03BEFE79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776"/>
        <c:axId val="223958520"/>
      </c:barChart>
      <c:catAx>
        <c:axId val="22395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D2-4F03-9ED0-92CE173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2872"/>
        <c:axId val="224803264"/>
      </c:barChart>
      <c:catAx>
        <c:axId val="22480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80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55-45F7-B405-ACF30F7E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4720"/>
        <c:axId val="225024328"/>
      </c:barChart>
      <c:catAx>
        <c:axId val="22502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0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67D-9B35-761026D0AF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3152"/>
        <c:axId val="22502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67D-9B35-761026D0AF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5112"/>
        <c:axId val="225025504"/>
      </c:lineChart>
      <c:catAx>
        <c:axId val="22502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02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3152"/>
        <c:crosses val="autoZero"/>
        <c:crossBetween val="between"/>
      </c:valAx>
      <c:catAx>
        <c:axId val="22502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025504"/>
        <c:crosses val="autoZero"/>
        <c:auto val="0"/>
        <c:lblAlgn val="ctr"/>
        <c:lblOffset val="100"/>
        <c:noMultiLvlLbl val="0"/>
      </c:catAx>
      <c:valAx>
        <c:axId val="22502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02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B1-4AAA-A42B-DC7E2B6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2368"/>
        <c:axId val="225237912"/>
      </c:barChart>
      <c:catAx>
        <c:axId val="22502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90-4484-8429-1350A33E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736"/>
        <c:axId val="225233208"/>
      </c:barChart>
      <c:catAx>
        <c:axId val="2252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AC3-8E81-35A2E2DB55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4776"/>
        <c:axId val="22523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AC3-8E81-35A2E2DB55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2816"/>
        <c:axId val="225230856"/>
      </c:lineChart>
      <c:catAx>
        <c:axId val="22523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776"/>
        <c:crosses val="autoZero"/>
        <c:crossBetween val="between"/>
      </c:valAx>
      <c:catAx>
        <c:axId val="2252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0856"/>
        <c:crosses val="autoZero"/>
        <c:auto val="0"/>
        <c:lblAlgn val="ctr"/>
        <c:lblOffset val="100"/>
        <c:noMultiLvlLbl val="0"/>
      </c:catAx>
      <c:valAx>
        <c:axId val="22523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0-45FD-A98C-4AC67E29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7128"/>
        <c:axId val="225235952"/>
      </c:barChart>
      <c:catAx>
        <c:axId val="22523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DF-4AF7-B665-075D7A4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344"/>
        <c:axId val="225233600"/>
      </c:barChart>
      <c:catAx>
        <c:axId val="22523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AE-AF21-6B86431D4E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3992"/>
        <c:axId val="22523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4-4BAE-AF21-6B86431D4E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1640"/>
        <c:axId val="225232424"/>
      </c:lineChart>
      <c:catAx>
        <c:axId val="22523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992"/>
        <c:crosses val="autoZero"/>
        <c:crossBetween val="between"/>
      </c:valAx>
      <c:catAx>
        <c:axId val="225231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2424"/>
        <c:crosses val="autoZero"/>
        <c:auto val="0"/>
        <c:lblAlgn val="ctr"/>
        <c:lblOffset val="100"/>
        <c:noMultiLvlLbl val="0"/>
      </c:catAx>
      <c:valAx>
        <c:axId val="225232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1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FA-4B81-AECE-4096B91C1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2728"/>
        <c:axId val="225639984"/>
      </c:barChart>
      <c:catAx>
        <c:axId val="225642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63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C7-43D7-BE64-033EC22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384"/>
        <c:axId val="223960480"/>
      </c:barChart>
      <c:catAx>
        <c:axId val="22395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96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96-470A-A137-6C8FB34C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0376"/>
        <c:axId val="225641552"/>
      </c:barChart>
      <c:catAx>
        <c:axId val="22564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2-4E1B-91A9-B057004310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024"/>
        <c:axId val="225643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2-4E1B-91A9-B057004310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6848"/>
        <c:axId val="225641160"/>
      </c:lineChart>
      <c:catAx>
        <c:axId val="22563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3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024"/>
        <c:crosses val="autoZero"/>
        <c:crossBetween val="between"/>
      </c:valAx>
      <c:catAx>
        <c:axId val="22563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641160"/>
        <c:crosses val="autoZero"/>
        <c:auto val="0"/>
        <c:lblAlgn val="ctr"/>
        <c:lblOffset val="100"/>
        <c:noMultiLvlLbl val="0"/>
      </c:catAx>
      <c:valAx>
        <c:axId val="225641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63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0B-4FF2-9BF0-C4AEDD6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9592"/>
        <c:axId val="225641944"/>
      </c:barChart>
      <c:catAx>
        <c:axId val="22563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0D-45F1-8361-C8BFF44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808"/>
        <c:axId val="225642336"/>
      </c:barChart>
      <c:catAx>
        <c:axId val="22563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642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6-4650-8200-E52C6F7308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7632"/>
        <c:axId val="22563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650-8200-E52C6F7308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3608"/>
        <c:axId val="225947728"/>
      </c:lineChart>
      <c:catAx>
        <c:axId val="22563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63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7632"/>
        <c:crosses val="autoZero"/>
        <c:crossBetween val="between"/>
      </c:valAx>
      <c:catAx>
        <c:axId val="225953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7728"/>
        <c:crosses val="autoZero"/>
        <c:auto val="0"/>
        <c:lblAlgn val="ctr"/>
        <c:lblOffset val="100"/>
        <c:noMultiLvlLbl val="0"/>
      </c:catAx>
      <c:valAx>
        <c:axId val="225947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E8-4EDF-8E7E-EE44339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904"/>
        <c:axId val="225954784"/>
      </c:barChart>
      <c:catAx>
        <c:axId val="22594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95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03-4BD3-B6F1-7CEADC70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120"/>
        <c:axId val="225954000"/>
      </c:barChart>
      <c:catAx>
        <c:axId val="22594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D98-AC1D-387DD4D6612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0080"/>
        <c:axId val="225954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D98-AC1D-387DD4D6612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1256"/>
        <c:axId val="225951648"/>
      </c:lineChart>
      <c:catAx>
        <c:axId val="22595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0080"/>
        <c:crosses val="autoZero"/>
        <c:crossBetween val="between"/>
      </c:valAx>
      <c:catAx>
        <c:axId val="225951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51648"/>
        <c:crosses val="autoZero"/>
        <c:auto val="0"/>
        <c:lblAlgn val="ctr"/>
        <c:lblOffset val="100"/>
        <c:noMultiLvlLbl val="0"/>
      </c:catAx>
      <c:valAx>
        <c:axId val="2259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B4-A18E-04300D264D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9296"/>
        <c:axId val="225955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5-4CB4-A18E-04300D264D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49688"/>
        <c:axId val="225948512"/>
      </c:lineChart>
      <c:catAx>
        <c:axId val="2259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9296"/>
        <c:crosses val="autoZero"/>
        <c:crossBetween val="between"/>
      </c:valAx>
      <c:catAx>
        <c:axId val="22594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8512"/>
        <c:crosses val="autoZero"/>
        <c:auto val="0"/>
        <c:lblAlgn val="ctr"/>
        <c:lblOffset val="100"/>
        <c:noMultiLvlLbl val="0"/>
      </c:catAx>
      <c:valAx>
        <c:axId val="225948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4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D5-49DF-ABC6-F24A375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2432"/>
        <c:axId val="226232592"/>
      </c:barChart>
      <c:catAx>
        <c:axId val="22595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BB9-8C94-A4D0D92D1D5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168"/>
        <c:axId val="223957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BB9-8C94-A4D0D92D1D5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9696"/>
        <c:axId val="223961264"/>
      </c:lineChart>
      <c:catAx>
        <c:axId val="22395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957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168"/>
        <c:crosses val="autoZero"/>
        <c:crossBetween val="between"/>
      </c:valAx>
      <c:catAx>
        <c:axId val="22395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264"/>
        <c:crosses val="autoZero"/>
        <c:auto val="0"/>
        <c:lblAlgn val="ctr"/>
        <c:lblOffset val="100"/>
        <c:noMultiLvlLbl val="0"/>
      </c:catAx>
      <c:valAx>
        <c:axId val="22396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95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FF-4E27-9036-5806E164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984"/>
        <c:axId val="226229456"/>
      </c:barChart>
      <c:catAx>
        <c:axId val="22623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B70-A0A2-EEDEDE4BD3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200"/>
        <c:axId val="22622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1-4B70-A0A2-EEDEDE4BD3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9848"/>
        <c:axId val="226230240"/>
      </c:lineChart>
      <c:catAx>
        <c:axId val="22623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2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200"/>
        <c:crosses val="autoZero"/>
        <c:crossBetween val="between"/>
      </c:valAx>
      <c:catAx>
        <c:axId val="22622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0240"/>
        <c:crosses val="autoZero"/>
        <c:auto val="0"/>
        <c:lblAlgn val="ctr"/>
        <c:lblOffset val="100"/>
        <c:noMultiLvlLbl val="0"/>
      </c:catAx>
      <c:valAx>
        <c:axId val="226230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74-426D-9586-D0C9134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7688"/>
        <c:axId val="226231416"/>
      </c:barChart>
      <c:catAx>
        <c:axId val="22623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3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CC-40AE-BA7E-13977E64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080"/>
        <c:axId val="226227496"/>
      </c:barChart>
      <c:catAx>
        <c:axId val="22623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44-A6F6-2154944BA2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7104"/>
        <c:axId val="226227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E-4744-A6F6-2154944BA2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4552"/>
        <c:axId val="226231024"/>
      </c:lineChart>
      <c:catAx>
        <c:axId val="22622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104"/>
        <c:crosses val="autoZero"/>
        <c:crossBetween val="between"/>
      </c:valAx>
      <c:catAx>
        <c:axId val="22623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1024"/>
        <c:crosses val="autoZero"/>
        <c:auto val="0"/>
        <c:lblAlgn val="ctr"/>
        <c:lblOffset val="100"/>
        <c:noMultiLvlLbl val="0"/>
      </c:catAx>
      <c:valAx>
        <c:axId val="22623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60-4DB3-97F1-E06B58D2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3768"/>
        <c:axId val="226231808"/>
      </c:barChart>
      <c:catAx>
        <c:axId val="22623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1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3-4FD0-A5DC-6610D12E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4944"/>
        <c:axId val="226235336"/>
      </c:barChart>
      <c:catAx>
        <c:axId val="22623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8-4ACD-A70F-4A619BF1D39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6120"/>
        <c:axId val="226238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8-4ACD-A70F-4A619BF1D39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6320"/>
        <c:axId val="226236512"/>
      </c:lineChart>
      <c:catAx>
        <c:axId val="226236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3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6120"/>
        <c:crosses val="autoZero"/>
        <c:crossBetween val="between"/>
      </c:valAx>
      <c:catAx>
        <c:axId val="22622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6512"/>
        <c:crosses val="autoZero"/>
        <c:auto val="0"/>
        <c:lblAlgn val="ctr"/>
        <c:lblOffset val="100"/>
        <c:noMultiLvlLbl val="0"/>
      </c:catAx>
      <c:valAx>
        <c:axId val="22623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FE-44C5-B64B-2D36CAB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864"/>
        <c:axId val="226242000"/>
      </c:barChart>
      <c:catAx>
        <c:axId val="22623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2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4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7A-4006-B55C-FE9BF027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040"/>
        <c:axId val="226240432"/>
      </c:barChart>
      <c:catAx>
        <c:axId val="22624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4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A-4C46-9C0A-F61EDF4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560"/>
        <c:axId val="223957736"/>
      </c:barChart>
      <c:catAx>
        <c:axId val="2239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95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EDF-AF8F-87143B70D91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824"/>
        <c:axId val="226241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A-4EDF-AF8F-87143B70D91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9648"/>
        <c:axId val="227109096"/>
      </c:lineChart>
      <c:catAx>
        <c:axId val="22624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1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4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824"/>
        <c:crosses val="autoZero"/>
        <c:crossBetween val="between"/>
      </c:valAx>
      <c:catAx>
        <c:axId val="2262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9096"/>
        <c:crosses val="autoZero"/>
        <c:auto val="0"/>
        <c:lblAlgn val="ctr"/>
        <c:lblOffset val="100"/>
        <c:noMultiLvlLbl val="0"/>
      </c:catAx>
      <c:valAx>
        <c:axId val="227109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E7-4CDB-A37C-3474A1B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312"/>
        <c:axId val="227107136"/>
      </c:barChart>
      <c:catAx>
        <c:axId val="22710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29-42EF-94DD-DFECBE59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704"/>
        <c:axId val="227109880"/>
      </c:barChart>
      <c:catAx>
        <c:axId val="22710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9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576-BF48-F1AD313B4D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7528"/>
        <c:axId val="22710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7-4576-BF48-F1AD313B4D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9688"/>
        <c:axId val="227094592"/>
      </c:lineChart>
      <c:catAx>
        <c:axId val="22710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528"/>
        <c:crosses val="autoZero"/>
        <c:crossBetween val="between"/>
      </c:valAx>
      <c:catAx>
        <c:axId val="22709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4592"/>
        <c:crosses val="autoZero"/>
        <c:auto val="0"/>
        <c:lblAlgn val="ctr"/>
        <c:lblOffset val="100"/>
        <c:noMultiLvlLbl val="0"/>
      </c:catAx>
      <c:valAx>
        <c:axId val="2270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A8-41EA-B74B-D1B2E3C2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0080"/>
        <c:axId val="227105176"/>
      </c:barChart>
      <c:catAx>
        <c:axId val="2271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E-40F3-952C-340A0DF0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784"/>
        <c:axId val="227105568"/>
      </c:barChart>
      <c:catAx>
        <c:axId val="22710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10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015-BF6F-88EA6A26CC8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392"/>
        <c:axId val="22709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8-4015-BF6F-88EA6A26CC8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02432"/>
        <c:axId val="227104000"/>
      </c:lineChart>
      <c:catAx>
        <c:axId val="227104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4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392"/>
        <c:crosses val="autoZero"/>
        <c:crossBetween val="between"/>
      </c:valAx>
      <c:catAx>
        <c:axId val="22710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4000"/>
        <c:crosses val="autoZero"/>
        <c:auto val="0"/>
        <c:lblAlgn val="ctr"/>
        <c:lblOffset val="100"/>
        <c:noMultiLvlLbl val="0"/>
      </c:catAx>
      <c:valAx>
        <c:axId val="22710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24-403D-B1E6-34871DA0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6352"/>
        <c:axId val="227095376"/>
      </c:barChart>
      <c:catAx>
        <c:axId val="22710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09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2B-4918-AFDC-D71AABFC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8904"/>
        <c:axId val="227096944"/>
      </c:barChart>
      <c:catAx>
        <c:axId val="22709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09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D1-99FD-554CF063F8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6160"/>
        <c:axId val="227095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1-4AD1-99FD-554CF063F8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7336"/>
        <c:axId val="227098120"/>
      </c:lineChart>
      <c:catAx>
        <c:axId val="2270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5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160"/>
        <c:crosses val="autoZero"/>
        <c:crossBetween val="between"/>
      </c:valAx>
      <c:catAx>
        <c:axId val="227097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8120"/>
        <c:crosses val="autoZero"/>
        <c:auto val="0"/>
        <c:lblAlgn val="ctr"/>
        <c:lblOffset val="100"/>
        <c:noMultiLvlLbl val="0"/>
      </c:catAx>
      <c:valAx>
        <c:axId val="22709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B-46BA-BCC0-8B054EA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0088"/>
        <c:axId val="223958912"/>
      </c:barChart>
      <c:catAx>
        <c:axId val="22396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F8-4423-9BE7-2902838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9296"/>
        <c:axId val="227100472"/>
      </c:barChart>
      <c:catAx>
        <c:axId val="22709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6B-45DD-AB2D-2C915B9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1648"/>
        <c:axId val="227103216"/>
      </c:barChart>
      <c:catAx>
        <c:axId val="22710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3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8E9-ACA0-AFF86329ABA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176"/>
        <c:axId val="227904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6-48E9-ACA0-AFF86329ABA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4648"/>
        <c:axId val="227912880"/>
      </c:lineChart>
      <c:catAx>
        <c:axId val="22790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4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0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176"/>
        <c:crosses val="autoZero"/>
        <c:crossBetween val="between"/>
      </c:valAx>
      <c:catAx>
        <c:axId val="22790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2880"/>
        <c:crosses val="autoZero"/>
        <c:auto val="0"/>
        <c:lblAlgn val="ctr"/>
        <c:lblOffset val="100"/>
        <c:noMultiLvlLbl val="0"/>
      </c:catAx>
      <c:valAx>
        <c:axId val="22791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08-4FA5-9F27-554623D7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5432"/>
        <c:axId val="227905040"/>
      </c:barChart>
      <c:catAx>
        <c:axId val="22790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29-432F-9C99-8BC4DE32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960"/>
        <c:axId val="227907784"/>
      </c:barChart>
      <c:catAx>
        <c:axId val="22790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0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8-452D-9D67-12BD6F1E94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568"/>
        <c:axId val="227913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52D-9D67-12BD6F1E94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9352"/>
        <c:axId val="227905824"/>
      </c:lineChart>
      <c:catAx>
        <c:axId val="22790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3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568"/>
        <c:crosses val="autoZero"/>
        <c:crossBetween val="between"/>
      </c:valAx>
      <c:catAx>
        <c:axId val="22790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05824"/>
        <c:crosses val="autoZero"/>
        <c:auto val="0"/>
        <c:lblAlgn val="ctr"/>
        <c:lblOffset val="100"/>
        <c:noMultiLvlLbl val="0"/>
      </c:catAx>
      <c:valAx>
        <c:axId val="227905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53-4D20-BC2A-4AAD1417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6216"/>
        <c:axId val="227909744"/>
      </c:barChart>
      <c:catAx>
        <c:axId val="22790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9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B-438A-9F31-F1B4387F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136"/>
        <c:axId val="227910528"/>
      </c:barChart>
      <c:catAx>
        <c:axId val="22791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A4C-89D0-99B650D3A7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920"/>
        <c:axId val="227911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E-4A4C-89D0-99B650D3A7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3080"/>
        <c:axId val="227911704"/>
      </c:lineChart>
      <c:catAx>
        <c:axId val="22791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920"/>
        <c:crosses val="autoZero"/>
        <c:crossBetween val="between"/>
      </c:valAx>
      <c:catAx>
        <c:axId val="22790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1704"/>
        <c:crosses val="autoZero"/>
        <c:auto val="0"/>
        <c:lblAlgn val="ctr"/>
        <c:lblOffset val="100"/>
        <c:noMultiLvlLbl val="0"/>
      </c:catAx>
      <c:valAx>
        <c:axId val="227911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97-430C-89EA-5727D585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512"/>
        <c:axId val="227912488"/>
      </c:barChart>
      <c:catAx>
        <c:axId val="2279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2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2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AD3-B022-8A6A8CD8C7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2440"/>
        <c:axId val="224493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F-4AD3-B022-8A6A8CD8C7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4336"/>
        <c:axId val="224496688"/>
      </c:lineChart>
      <c:catAx>
        <c:axId val="223962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2440"/>
        <c:crosses val="autoZero"/>
        <c:crossBetween val="between"/>
      </c:valAx>
      <c:catAx>
        <c:axId val="224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6688"/>
        <c:crosses val="autoZero"/>
        <c:auto val="0"/>
        <c:lblAlgn val="ctr"/>
        <c:lblOffset val="100"/>
        <c:noMultiLvlLbl val="0"/>
      </c:catAx>
      <c:valAx>
        <c:axId val="22449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3-4AD3-8A58-F341421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904"/>
        <c:axId val="227902296"/>
      </c:barChart>
      <c:catAx>
        <c:axId val="22790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2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90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6E-910E-34F374A542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6800"/>
        <c:axId val="227917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76E-910E-34F374A542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14056"/>
        <c:axId val="227914448"/>
      </c:lineChart>
      <c:catAx>
        <c:axId val="22791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7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800"/>
        <c:crosses val="autoZero"/>
        <c:crossBetween val="between"/>
      </c:valAx>
      <c:catAx>
        <c:axId val="22791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4448"/>
        <c:crosses val="autoZero"/>
        <c:auto val="0"/>
        <c:lblAlgn val="ctr"/>
        <c:lblOffset val="100"/>
        <c:noMultiLvlLbl val="0"/>
      </c:catAx>
      <c:valAx>
        <c:axId val="22791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1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73-47E4-A2F6-E73041EF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5232"/>
        <c:axId val="227916016"/>
      </c:barChart>
      <c:catAx>
        <c:axId val="2279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1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66-4ECC-88F3-80E66646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0120"/>
        <c:axId val="228250512"/>
      </c:barChart>
      <c:catAx>
        <c:axId val="22825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3F2-99C6-31C288762C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4432"/>
        <c:axId val="22825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3F2-99C6-31C288762C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54824"/>
        <c:axId val="228258352"/>
      </c:lineChart>
      <c:catAx>
        <c:axId val="2282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6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4432"/>
        <c:crosses val="autoZero"/>
        <c:crossBetween val="between"/>
      </c:valAx>
      <c:catAx>
        <c:axId val="22825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8258352"/>
        <c:crosses val="autoZero"/>
        <c:auto val="0"/>
        <c:lblAlgn val="ctr"/>
        <c:lblOffset val="100"/>
        <c:noMultiLvlLbl val="0"/>
      </c:catAx>
      <c:valAx>
        <c:axId val="22825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25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D-4E9C-9648-90C8238F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080"/>
        <c:axId val="224495512"/>
      </c:barChart>
      <c:catAx>
        <c:axId val="22449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D6-4820-AE38-E81A99F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1592"/>
        <c:axId val="224491200"/>
      </c:barChart>
      <c:catAx>
        <c:axId val="22449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49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644</xdr:row>
      <xdr:rowOff>0</xdr:rowOff>
    </xdr:from>
    <xdr:to>
      <xdr:col>4</xdr:col>
      <xdr:colOff>0</xdr:colOff>
      <xdr:row>644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287" name="Rectangle 266">
          <a:extLst>
            <a:ext uri="{FF2B5EF4-FFF2-40B4-BE49-F238E27FC236}">
              <a16:creationId xmlns:a16="http://schemas.microsoft.com/office/drawing/2014/main" id="{00000000-0008-0000-0000-0000274D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667" name="Rectangle 267">
          <a:extLst>
            <a:ext uri="{FF2B5EF4-FFF2-40B4-BE49-F238E27FC236}">
              <a16:creationId xmlns:a16="http://schemas.microsoft.com/office/drawing/2014/main" id="{00000000-0008-0000-0000-0000A34E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539" name="Rectangle 268">
          <a:extLst>
            <a:ext uri="{FF2B5EF4-FFF2-40B4-BE49-F238E27FC236}">
              <a16:creationId xmlns:a16="http://schemas.microsoft.com/office/drawing/2014/main" id="{00000000-0008-0000-0000-0000234E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173" name="Rectangle 269">
          <a:extLst>
            <a:ext uri="{FF2B5EF4-FFF2-40B4-BE49-F238E27FC236}">
              <a16:creationId xmlns:a16="http://schemas.microsoft.com/office/drawing/2014/main" id="{00000000-0008-0000-0000-0000B54C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752" name="Rectangle 270">
          <a:extLst>
            <a:ext uri="{FF2B5EF4-FFF2-40B4-BE49-F238E27FC236}">
              <a16:creationId xmlns:a16="http://schemas.microsoft.com/office/drawing/2014/main" id="{00000000-0008-0000-0000-0000F84E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311" name="Rectangle 271">
          <a:extLst>
            <a:ext uri="{FF2B5EF4-FFF2-40B4-BE49-F238E27FC236}">
              <a16:creationId xmlns:a16="http://schemas.microsoft.com/office/drawing/2014/main" id="{00000000-0008-0000-0000-00002751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691" name="Rectangle 272">
          <a:extLst>
            <a:ext uri="{FF2B5EF4-FFF2-40B4-BE49-F238E27FC236}">
              <a16:creationId xmlns:a16="http://schemas.microsoft.com/office/drawing/2014/main" id="{00000000-0008-0000-0000-0000A352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563" name="Rectangle 273">
          <a:extLst>
            <a:ext uri="{FF2B5EF4-FFF2-40B4-BE49-F238E27FC236}">
              <a16:creationId xmlns:a16="http://schemas.microsoft.com/office/drawing/2014/main" id="{00000000-0008-0000-0000-00002352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197" name="Rectangle 274">
          <a:extLst>
            <a:ext uri="{FF2B5EF4-FFF2-40B4-BE49-F238E27FC236}">
              <a16:creationId xmlns:a16="http://schemas.microsoft.com/office/drawing/2014/main" id="{00000000-0008-0000-0000-0000B550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776" name="Rectangle 275">
          <a:extLst>
            <a:ext uri="{FF2B5EF4-FFF2-40B4-BE49-F238E27FC236}">
              <a16:creationId xmlns:a16="http://schemas.microsoft.com/office/drawing/2014/main" id="{00000000-0008-0000-0000-0000F852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335" name="Rectangle 276">
          <a:extLst>
            <a:ext uri="{FF2B5EF4-FFF2-40B4-BE49-F238E27FC236}">
              <a16:creationId xmlns:a16="http://schemas.microsoft.com/office/drawing/2014/main" id="{00000000-0008-0000-0000-00002755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715" name="Rectangle 277">
          <a:extLst>
            <a:ext uri="{FF2B5EF4-FFF2-40B4-BE49-F238E27FC236}">
              <a16:creationId xmlns:a16="http://schemas.microsoft.com/office/drawing/2014/main" id="{00000000-0008-0000-0000-0000A356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587" name="Rectangle 278">
          <a:extLst>
            <a:ext uri="{FF2B5EF4-FFF2-40B4-BE49-F238E27FC236}">
              <a16:creationId xmlns:a16="http://schemas.microsoft.com/office/drawing/2014/main" id="{00000000-0008-0000-0000-00002356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221" name="Rectangle 279">
          <a:extLst>
            <a:ext uri="{FF2B5EF4-FFF2-40B4-BE49-F238E27FC236}">
              <a16:creationId xmlns:a16="http://schemas.microsoft.com/office/drawing/2014/main" id="{00000000-0008-0000-0000-0000B554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800" name="Rectangle 280">
          <a:extLst>
            <a:ext uri="{FF2B5EF4-FFF2-40B4-BE49-F238E27FC236}">
              <a16:creationId xmlns:a16="http://schemas.microsoft.com/office/drawing/2014/main" id="{00000000-0008-0000-0000-0000F856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8359" name="Rectangle 281">
          <a:extLst>
            <a:ext uri="{FF2B5EF4-FFF2-40B4-BE49-F238E27FC236}">
              <a16:creationId xmlns:a16="http://schemas.microsoft.com/office/drawing/2014/main" id="{00000000-0008-0000-0000-00002759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8739" name="Rectangle 282">
          <a:extLst>
            <a:ext uri="{FF2B5EF4-FFF2-40B4-BE49-F238E27FC236}">
              <a16:creationId xmlns:a16="http://schemas.microsoft.com/office/drawing/2014/main" id="{00000000-0008-0000-0000-0000A35A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8611" name="Rectangle 283">
          <a:extLst>
            <a:ext uri="{FF2B5EF4-FFF2-40B4-BE49-F238E27FC236}">
              <a16:creationId xmlns:a16="http://schemas.microsoft.com/office/drawing/2014/main" id="{00000000-0008-0000-0000-0000235A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8245" name="Rectangle 284">
          <a:extLst>
            <a:ext uri="{FF2B5EF4-FFF2-40B4-BE49-F238E27FC236}">
              <a16:creationId xmlns:a16="http://schemas.microsoft.com/office/drawing/2014/main" id="{00000000-0008-0000-0000-0000B558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8824" name="Rectangle 285">
          <a:extLst>
            <a:ext uri="{FF2B5EF4-FFF2-40B4-BE49-F238E27FC236}">
              <a16:creationId xmlns:a16="http://schemas.microsoft.com/office/drawing/2014/main" id="{00000000-0008-0000-0000-0000F85A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9383" name="Rectangle 286">
          <a:extLst>
            <a:ext uri="{FF2B5EF4-FFF2-40B4-BE49-F238E27FC236}">
              <a16:creationId xmlns:a16="http://schemas.microsoft.com/office/drawing/2014/main" id="{00000000-0008-0000-0000-0000275D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371" name="Rectangle 287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642" name="Rectangle 28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702" name="Rectangle 289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194" name="Rectangle 29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953" name="Rectangle 29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171" name="Rectangle 292">
          <a:extLst>
            <a:ext uri="{FF2B5EF4-FFF2-40B4-BE49-F238E27FC236}">
              <a16:creationId xmlns:a16="http://schemas.microsoft.com/office/drawing/2014/main" id="{00000000-0008-0000-0000-00005B31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442" name="Rectangle 293">
          <a:extLst>
            <a:ext uri="{FF2B5EF4-FFF2-40B4-BE49-F238E27FC236}">
              <a16:creationId xmlns:a16="http://schemas.microsoft.com/office/drawing/2014/main" id="{00000000-0008-0000-0000-00006A32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502" name="Rectangle 294">
          <a:extLst>
            <a:ext uri="{FF2B5EF4-FFF2-40B4-BE49-F238E27FC236}">
              <a16:creationId xmlns:a16="http://schemas.microsoft.com/office/drawing/2014/main" id="{00000000-0008-0000-0000-0000A632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7994" name="Rectangle 295">
          <a:extLst>
            <a:ext uri="{FF2B5EF4-FFF2-40B4-BE49-F238E27FC236}">
              <a16:creationId xmlns:a16="http://schemas.microsoft.com/office/drawing/2014/main" id="{00000000-0008-0000-0000-0000AA30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753" name="Rectangle 296">
          <a:extLst>
            <a:ext uri="{FF2B5EF4-FFF2-40B4-BE49-F238E27FC236}">
              <a16:creationId xmlns:a16="http://schemas.microsoft.com/office/drawing/2014/main" id="{00000000-0008-0000-0000-0000A133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195" name="Rectangle 297">
          <a:extLst>
            <a:ext uri="{FF2B5EF4-FFF2-40B4-BE49-F238E27FC236}">
              <a16:creationId xmlns:a16="http://schemas.microsoft.com/office/drawing/2014/main" id="{00000000-0008-0000-0000-00005B35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466" name="Rectangle 298">
          <a:extLst>
            <a:ext uri="{FF2B5EF4-FFF2-40B4-BE49-F238E27FC236}">
              <a16:creationId xmlns:a16="http://schemas.microsoft.com/office/drawing/2014/main" id="{00000000-0008-0000-0000-00006A36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526" name="Rectangle 299">
          <a:extLst>
            <a:ext uri="{FF2B5EF4-FFF2-40B4-BE49-F238E27FC236}">
              <a16:creationId xmlns:a16="http://schemas.microsoft.com/office/drawing/2014/main" id="{00000000-0008-0000-0000-0000A636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018" name="Rectangle 300">
          <a:extLst>
            <a:ext uri="{FF2B5EF4-FFF2-40B4-BE49-F238E27FC236}">
              <a16:creationId xmlns:a16="http://schemas.microsoft.com/office/drawing/2014/main" id="{00000000-0008-0000-0000-0000AA34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777" name="Rectangle 301">
          <a:extLst>
            <a:ext uri="{FF2B5EF4-FFF2-40B4-BE49-F238E27FC236}">
              <a16:creationId xmlns:a16="http://schemas.microsoft.com/office/drawing/2014/main" id="{00000000-0008-0000-0000-0000A137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0219" name="Rectangle 302">
          <a:extLst>
            <a:ext uri="{FF2B5EF4-FFF2-40B4-BE49-F238E27FC236}">
              <a16:creationId xmlns:a16="http://schemas.microsoft.com/office/drawing/2014/main" id="{00000000-0008-0000-0000-00005B39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0490" name="Rectangle 303">
          <a:extLst>
            <a:ext uri="{FF2B5EF4-FFF2-40B4-BE49-F238E27FC236}">
              <a16:creationId xmlns:a16="http://schemas.microsoft.com/office/drawing/2014/main" id="{00000000-0008-0000-0000-00006A3A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0550" name="Rectangle 304">
          <a:extLst>
            <a:ext uri="{FF2B5EF4-FFF2-40B4-BE49-F238E27FC236}">
              <a16:creationId xmlns:a16="http://schemas.microsoft.com/office/drawing/2014/main" id="{00000000-0008-0000-0000-0000A63A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0042" name="Rectangle 305">
          <a:extLst>
            <a:ext uri="{FF2B5EF4-FFF2-40B4-BE49-F238E27FC236}">
              <a16:creationId xmlns:a16="http://schemas.microsoft.com/office/drawing/2014/main" id="{00000000-0008-0000-0000-0000AA38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4897" name="Rectangle 326">
          <a:extLst>
            <a:ext uri="{FF2B5EF4-FFF2-40B4-BE49-F238E27FC236}">
              <a16:creationId xmlns:a16="http://schemas.microsoft.com/office/drawing/2014/main" id="{00000000-0008-0000-0000-0000A14B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339" name="Rectangle 327">
          <a:extLst>
            <a:ext uri="{FF2B5EF4-FFF2-40B4-BE49-F238E27FC236}">
              <a16:creationId xmlns:a16="http://schemas.microsoft.com/office/drawing/2014/main" id="{00000000-0008-0000-0000-00005B4D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610" name="Rectangle 328">
          <a:extLst>
            <a:ext uri="{FF2B5EF4-FFF2-40B4-BE49-F238E27FC236}">
              <a16:creationId xmlns:a16="http://schemas.microsoft.com/office/drawing/2014/main" id="{00000000-0008-0000-0000-00006A4E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670" name="Rectangle 329">
          <a:extLst>
            <a:ext uri="{FF2B5EF4-FFF2-40B4-BE49-F238E27FC236}">
              <a16:creationId xmlns:a16="http://schemas.microsoft.com/office/drawing/2014/main" id="{00000000-0008-0000-0000-0000A64E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162" name="Rectangle 330">
          <a:extLst>
            <a:ext uri="{FF2B5EF4-FFF2-40B4-BE49-F238E27FC236}">
              <a16:creationId xmlns:a16="http://schemas.microsoft.com/office/drawing/2014/main" id="{00000000-0008-0000-0000-0000AA4C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5921" name="Rectangle 331">
          <a:extLst>
            <a:ext uri="{FF2B5EF4-FFF2-40B4-BE49-F238E27FC236}">
              <a16:creationId xmlns:a16="http://schemas.microsoft.com/office/drawing/2014/main" id="{00000000-0008-0000-0000-0000A14F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363" name="Rectangle 332">
          <a:extLst>
            <a:ext uri="{FF2B5EF4-FFF2-40B4-BE49-F238E27FC236}">
              <a16:creationId xmlns:a16="http://schemas.microsoft.com/office/drawing/2014/main" id="{00000000-0008-0000-0000-00005B51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634" name="Rectangle 333">
          <a:extLst>
            <a:ext uri="{FF2B5EF4-FFF2-40B4-BE49-F238E27FC236}">
              <a16:creationId xmlns:a16="http://schemas.microsoft.com/office/drawing/2014/main" id="{00000000-0008-0000-0000-00006A52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694" name="Rectangle 334">
          <a:extLst>
            <a:ext uri="{FF2B5EF4-FFF2-40B4-BE49-F238E27FC236}">
              <a16:creationId xmlns:a16="http://schemas.microsoft.com/office/drawing/2014/main" id="{00000000-0008-0000-0000-0000A652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186" name="Rectangle 335">
          <a:extLst>
            <a:ext uri="{FF2B5EF4-FFF2-40B4-BE49-F238E27FC236}">
              <a16:creationId xmlns:a16="http://schemas.microsoft.com/office/drawing/2014/main" id="{00000000-0008-0000-0000-0000AA50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945" name="Rectangle 336">
          <a:extLst>
            <a:ext uri="{FF2B5EF4-FFF2-40B4-BE49-F238E27FC236}">
              <a16:creationId xmlns:a16="http://schemas.microsoft.com/office/drawing/2014/main" id="{00000000-0008-0000-0000-0000A153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387" name="Rectangle 337">
          <a:extLst>
            <a:ext uri="{FF2B5EF4-FFF2-40B4-BE49-F238E27FC236}">
              <a16:creationId xmlns:a16="http://schemas.microsoft.com/office/drawing/2014/main" id="{00000000-0008-0000-0000-00005B55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658" name="Rectangle 338">
          <a:extLst>
            <a:ext uri="{FF2B5EF4-FFF2-40B4-BE49-F238E27FC236}">
              <a16:creationId xmlns:a16="http://schemas.microsoft.com/office/drawing/2014/main" id="{00000000-0008-0000-0000-00006A56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718" name="Rectangle 339">
          <a:extLst>
            <a:ext uri="{FF2B5EF4-FFF2-40B4-BE49-F238E27FC236}">
              <a16:creationId xmlns:a16="http://schemas.microsoft.com/office/drawing/2014/main" id="{00000000-0008-0000-0000-0000A656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210" name="Rectangle 340">
          <a:extLst>
            <a:ext uri="{FF2B5EF4-FFF2-40B4-BE49-F238E27FC236}">
              <a16:creationId xmlns:a16="http://schemas.microsoft.com/office/drawing/2014/main" id="{00000000-0008-0000-0000-0000AA54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7969" name="Rectangle 341">
          <a:extLst>
            <a:ext uri="{FF2B5EF4-FFF2-40B4-BE49-F238E27FC236}">
              <a16:creationId xmlns:a16="http://schemas.microsoft.com/office/drawing/2014/main" id="{00000000-0008-0000-0000-0000A157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8411" name="Rectangle 342">
          <a:extLst>
            <a:ext uri="{FF2B5EF4-FFF2-40B4-BE49-F238E27FC236}">
              <a16:creationId xmlns:a16="http://schemas.microsoft.com/office/drawing/2014/main" id="{00000000-0008-0000-0000-00005B59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8682" name="Rectangle 343">
          <a:extLst>
            <a:ext uri="{FF2B5EF4-FFF2-40B4-BE49-F238E27FC236}">
              <a16:creationId xmlns:a16="http://schemas.microsoft.com/office/drawing/2014/main" id="{00000000-0008-0000-0000-00006A5A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86412" name="Rectangle 344">
          <a:extLst>
            <a:ext uri="{FF2B5EF4-FFF2-40B4-BE49-F238E27FC236}">
              <a16:creationId xmlns:a16="http://schemas.microsoft.com/office/drawing/2014/main" id="{00000000-0008-0000-0000-00008C5101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357</xdr:row>
      <xdr:rowOff>0</xdr:rowOff>
    </xdr:from>
    <xdr:to>
      <xdr:col>4</xdr:col>
      <xdr:colOff>0</xdr:colOff>
      <xdr:row>357</xdr:row>
      <xdr:rowOff>0</xdr:rowOff>
    </xdr:to>
    <xdr:sp macro="" textlink="">
      <xdr:nvSpPr>
        <xdr:cNvPr id="1420" name="Rectangle 345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2324100" y="66017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377" name="Rectangle 34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696" name="Rectangle 347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220" name="Rectangle 348">
          <a:extLst>
            <a:ext uri="{FF2B5EF4-FFF2-40B4-BE49-F238E27FC236}">
              <a16:creationId xmlns:a16="http://schemas.microsoft.com/office/drawing/2014/main" id="{00000000-0008-0000-0000-00008C31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7876" name="Rectangle 349">
          <a:extLst>
            <a:ext uri="{FF2B5EF4-FFF2-40B4-BE49-F238E27FC236}">
              <a16:creationId xmlns:a16="http://schemas.microsoft.com/office/drawing/2014/main" id="{00000000-0008-0000-0000-00003430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177" name="Rectangle 350">
          <a:extLst>
            <a:ext uri="{FF2B5EF4-FFF2-40B4-BE49-F238E27FC236}">
              <a16:creationId xmlns:a16="http://schemas.microsoft.com/office/drawing/2014/main" id="{00000000-0008-0000-0000-00006131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496" name="Rectangle 351">
          <a:extLst>
            <a:ext uri="{FF2B5EF4-FFF2-40B4-BE49-F238E27FC236}">
              <a16:creationId xmlns:a16="http://schemas.microsoft.com/office/drawing/2014/main" id="{00000000-0008-0000-0000-0000A032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7824" name="Rectangle 352">
          <a:extLst>
            <a:ext uri="{FF2B5EF4-FFF2-40B4-BE49-F238E27FC236}">
              <a16:creationId xmlns:a16="http://schemas.microsoft.com/office/drawing/2014/main" id="{00000000-0008-0000-0000-00000030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244" name="Rectangle 353">
          <a:extLst>
            <a:ext uri="{FF2B5EF4-FFF2-40B4-BE49-F238E27FC236}">
              <a16:creationId xmlns:a16="http://schemas.microsoft.com/office/drawing/2014/main" id="{00000000-0008-0000-0000-00008C35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900" name="Rectangle 354">
          <a:extLst>
            <a:ext uri="{FF2B5EF4-FFF2-40B4-BE49-F238E27FC236}">
              <a16:creationId xmlns:a16="http://schemas.microsoft.com/office/drawing/2014/main" id="{00000000-0008-0000-0000-00003434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201" name="Rectangle 355">
          <a:extLst>
            <a:ext uri="{FF2B5EF4-FFF2-40B4-BE49-F238E27FC236}">
              <a16:creationId xmlns:a16="http://schemas.microsoft.com/office/drawing/2014/main" id="{00000000-0008-0000-0000-00006135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520" name="Rectangle 356">
          <a:extLst>
            <a:ext uri="{FF2B5EF4-FFF2-40B4-BE49-F238E27FC236}">
              <a16:creationId xmlns:a16="http://schemas.microsoft.com/office/drawing/2014/main" id="{00000000-0008-0000-0000-0000A036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848" name="Rectangle 357">
          <a:extLst>
            <a:ext uri="{FF2B5EF4-FFF2-40B4-BE49-F238E27FC236}">
              <a16:creationId xmlns:a16="http://schemas.microsoft.com/office/drawing/2014/main" id="{00000000-0008-0000-0000-00000034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0268" name="Rectangle 358">
          <a:extLst>
            <a:ext uri="{FF2B5EF4-FFF2-40B4-BE49-F238E27FC236}">
              <a16:creationId xmlns:a16="http://schemas.microsoft.com/office/drawing/2014/main" id="{00000000-0008-0000-0000-00008C39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924" name="Rectangle 359">
          <a:extLst>
            <a:ext uri="{FF2B5EF4-FFF2-40B4-BE49-F238E27FC236}">
              <a16:creationId xmlns:a16="http://schemas.microsoft.com/office/drawing/2014/main" id="{00000000-0008-0000-0000-00003438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0225" name="Rectangle 360">
          <a:extLst>
            <a:ext uri="{FF2B5EF4-FFF2-40B4-BE49-F238E27FC236}">
              <a16:creationId xmlns:a16="http://schemas.microsoft.com/office/drawing/2014/main" id="{00000000-0008-0000-0000-00006139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0544" name="Rectangle 361">
          <a:extLst>
            <a:ext uri="{FF2B5EF4-FFF2-40B4-BE49-F238E27FC236}">
              <a16:creationId xmlns:a16="http://schemas.microsoft.com/office/drawing/2014/main" id="{00000000-0008-0000-0000-0000A03A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9872" name="Rectangle 362">
          <a:extLst>
            <a:ext uri="{FF2B5EF4-FFF2-40B4-BE49-F238E27FC236}">
              <a16:creationId xmlns:a16="http://schemas.microsoft.com/office/drawing/2014/main" id="{00000000-0008-0000-0000-00000038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1292" name="Rectangle 363">
          <a:extLst>
            <a:ext uri="{FF2B5EF4-FFF2-40B4-BE49-F238E27FC236}">
              <a16:creationId xmlns:a16="http://schemas.microsoft.com/office/drawing/2014/main" id="{00000000-0008-0000-0000-00008C3D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0948" name="Rectangle 364">
          <a:extLst>
            <a:ext uri="{FF2B5EF4-FFF2-40B4-BE49-F238E27FC236}">
              <a16:creationId xmlns:a16="http://schemas.microsoft.com/office/drawing/2014/main" id="{00000000-0008-0000-0000-0000343C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81249" name="Rectangle 365">
          <a:extLst>
            <a:ext uri="{FF2B5EF4-FFF2-40B4-BE49-F238E27FC236}">
              <a16:creationId xmlns:a16="http://schemas.microsoft.com/office/drawing/2014/main" id="{00000000-0008-0000-0000-0000613D0100}"/>
            </a:ext>
          </a:extLst>
        </xdr:cNvPr>
        <xdr:cNvSpPr>
          <a:spLocks noChangeArrowheads="1"/>
        </xdr:cNvSpPr>
      </xdr:nvSpPr>
      <xdr:spPr bwMode="auto">
        <a:xfrm>
          <a:off x="2324100" y="664273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57" name="Rectangle 11">
          <a:extLst>
            <a:ext uri="{FF2B5EF4-FFF2-40B4-BE49-F238E27FC236}">
              <a16:creationId xmlns:a16="http://schemas.microsoft.com/office/drawing/2014/main" id="{59EB5551-7E77-4686-ADF7-ECF681EFAAAA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58" name="Rectangle 22">
          <a:extLst>
            <a:ext uri="{FF2B5EF4-FFF2-40B4-BE49-F238E27FC236}">
              <a16:creationId xmlns:a16="http://schemas.microsoft.com/office/drawing/2014/main" id="{B9D154CD-980A-4C18-8D19-E39809115ECF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59" name="Rectangle 27">
          <a:extLst>
            <a:ext uri="{FF2B5EF4-FFF2-40B4-BE49-F238E27FC236}">
              <a16:creationId xmlns:a16="http://schemas.microsoft.com/office/drawing/2014/main" id="{E5444AB2-00CF-4C8F-852D-5CD359D4CD9C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60" name="Rectangle 56">
          <a:extLst>
            <a:ext uri="{FF2B5EF4-FFF2-40B4-BE49-F238E27FC236}">
              <a16:creationId xmlns:a16="http://schemas.microsoft.com/office/drawing/2014/main" id="{4A56F5CC-16F7-4C14-A573-232F846AFDFC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61" name="Rectangle 61">
          <a:extLst>
            <a:ext uri="{FF2B5EF4-FFF2-40B4-BE49-F238E27FC236}">
              <a16:creationId xmlns:a16="http://schemas.microsoft.com/office/drawing/2014/main" id="{0AB61A6A-0562-43C3-9E8D-63A89ECCA99F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62" name="Rectangle 83">
          <a:extLst>
            <a:ext uri="{FF2B5EF4-FFF2-40B4-BE49-F238E27FC236}">
              <a16:creationId xmlns:a16="http://schemas.microsoft.com/office/drawing/2014/main" id="{F71C3473-652B-49B3-810E-4F63C25C90C9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63" name="Rectangle 88">
          <a:extLst>
            <a:ext uri="{FF2B5EF4-FFF2-40B4-BE49-F238E27FC236}">
              <a16:creationId xmlns:a16="http://schemas.microsoft.com/office/drawing/2014/main" id="{49E87BE4-7DAF-40E3-AA8E-4A7369060AC4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64" name="Rectangle 93">
          <a:extLst>
            <a:ext uri="{FF2B5EF4-FFF2-40B4-BE49-F238E27FC236}">
              <a16:creationId xmlns:a16="http://schemas.microsoft.com/office/drawing/2014/main" id="{F088398E-6412-49B4-A04D-A31BEF8900ED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65" name="Rectangle 122">
          <a:extLst>
            <a:ext uri="{FF2B5EF4-FFF2-40B4-BE49-F238E27FC236}">
              <a16:creationId xmlns:a16="http://schemas.microsoft.com/office/drawing/2014/main" id="{FF95949F-83E5-4303-AE95-65E4C1AE0F7D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166" name="Rectangle 127">
          <a:extLst>
            <a:ext uri="{FF2B5EF4-FFF2-40B4-BE49-F238E27FC236}">
              <a16:creationId xmlns:a16="http://schemas.microsoft.com/office/drawing/2014/main" id="{82DB5188-BB26-4D68-A9A9-768A55B5EAB0}"/>
            </a:ext>
          </a:extLst>
        </xdr:cNvPr>
        <xdr:cNvSpPr>
          <a:spLocks noChangeArrowheads="1"/>
        </xdr:cNvSpPr>
      </xdr:nvSpPr>
      <xdr:spPr bwMode="auto">
        <a:xfrm>
          <a:off x="2352675" y="3518916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649"/>
  <sheetViews>
    <sheetView tabSelected="1" zoomScale="70" zoomScaleNormal="70" zoomScaleSheetLayoutView="100" workbookViewId="0">
      <pane xSplit="8" ySplit="8" topLeftCell="I449" activePane="bottomRight" state="frozen"/>
      <selection pane="topRight" activeCell="I1" sqref="I1"/>
      <selection pane="bottomLeft" activeCell="A12" sqref="A12"/>
      <selection pane="bottomRight" activeCell="A427" sqref="A427:XFD427"/>
    </sheetView>
  </sheetViews>
  <sheetFormatPr defaultRowHeight="15.75" customHeight="1" x14ac:dyDescent="0.2"/>
  <cols>
    <col min="1" max="1" width="4.28515625" style="144" customWidth="1"/>
    <col min="2" max="2" width="6.5703125" style="144" customWidth="1"/>
    <col min="3" max="3" width="5.7109375" style="144" customWidth="1"/>
    <col min="4" max="4" width="18.7109375" style="145" customWidth="1"/>
    <col min="5" max="5" width="8.85546875" style="146" customWidth="1"/>
    <col min="6" max="6" width="12.85546875" style="147" customWidth="1"/>
    <col min="7" max="7" width="13" style="148" customWidth="1"/>
    <col min="8" max="8" width="12.7109375" style="105" customWidth="1"/>
    <col min="9" max="9" width="12.28515625" style="105" customWidth="1"/>
    <col min="10" max="10" width="12.5703125" style="105" customWidth="1"/>
    <col min="11" max="12" width="12.28515625" style="149" customWidth="1"/>
    <col min="13" max="14" width="9.7109375" style="105" customWidth="1"/>
    <col min="15" max="15" width="10.42578125" style="105" customWidth="1"/>
    <col min="16" max="16" width="12.28515625" style="13" customWidth="1"/>
    <col min="17" max="17" width="12.28515625" style="150" customWidth="1"/>
    <col min="18" max="18" width="12.28515625" style="105" customWidth="1"/>
    <col min="19" max="19" width="7.5703125" style="105" customWidth="1"/>
    <col min="20" max="20" width="9.7109375" style="105" customWidth="1"/>
    <col min="21" max="21" width="12.28515625" customWidth="1"/>
    <col min="22" max="22" width="12" customWidth="1"/>
  </cols>
  <sheetData>
    <row r="1" spans="1:84" s="7" customFormat="1" ht="15.75" customHeight="1" x14ac:dyDescent="0.2">
      <c r="A1" s="212"/>
      <c r="B1" s="212"/>
      <c r="C1" s="212"/>
      <c r="D1" s="212"/>
      <c r="E1" s="212"/>
      <c r="F1" s="212"/>
      <c r="G1" s="212"/>
      <c r="H1" s="213"/>
      <c r="I1" s="126"/>
      <c r="J1" s="127"/>
      <c r="K1" s="126"/>
      <c r="L1" s="106"/>
      <c r="M1" s="123"/>
      <c r="N1" s="128"/>
      <c r="O1" s="128"/>
      <c r="P1" s="70"/>
      <c r="Q1" s="129"/>
      <c r="R1" s="106"/>
      <c r="S1" s="123"/>
      <c r="T1" s="123" t="s">
        <v>231</v>
      </c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4" customFormat="1" ht="15.75" customHeight="1" x14ac:dyDescent="0.2">
      <c r="A2" s="69"/>
      <c r="B2" s="69"/>
      <c r="C2" s="108"/>
      <c r="D2" s="94"/>
      <c r="E2" s="69"/>
      <c r="F2" s="107"/>
      <c r="G2" s="107"/>
      <c r="H2" s="107"/>
      <c r="I2" s="130"/>
      <c r="J2" s="131"/>
      <c r="K2" s="127"/>
      <c r="L2" s="128"/>
      <c r="M2" s="124"/>
      <c r="N2" s="132"/>
      <c r="O2" s="132"/>
      <c r="P2" s="70"/>
      <c r="Q2" s="129"/>
      <c r="R2" s="115"/>
      <c r="S2" s="124"/>
      <c r="T2" s="124" t="s">
        <v>64</v>
      </c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4" customFormat="1" ht="15.75" customHeight="1" x14ac:dyDescent="0.2">
      <c r="A3" s="69"/>
      <c r="B3" s="69"/>
      <c r="C3" s="108"/>
      <c r="D3" s="94"/>
      <c r="E3" s="69"/>
      <c r="F3" s="107"/>
      <c r="G3" s="107"/>
      <c r="H3" s="107"/>
      <c r="I3" s="130"/>
      <c r="J3" s="131"/>
      <c r="K3" s="127"/>
      <c r="L3" s="128"/>
      <c r="M3" s="125"/>
      <c r="N3" s="132"/>
      <c r="O3" s="132"/>
      <c r="P3" s="70"/>
      <c r="Q3" s="129"/>
      <c r="R3" s="115"/>
      <c r="S3" s="133"/>
      <c r="T3" s="125" t="s">
        <v>230</v>
      </c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5" customFormat="1" ht="23.25" customHeight="1" x14ac:dyDescent="0.2">
      <c r="A4" s="264" t="s">
        <v>39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70"/>
      <c r="Q4" s="129"/>
      <c r="R4" s="115"/>
      <c r="S4" s="115"/>
      <c r="T4" s="115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5" customFormat="1" ht="15.75" customHeight="1" thickBot="1" x14ac:dyDescent="0.25">
      <c r="A5" s="263" t="s">
        <v>19</v>
      </c>
      <c r="B5" s="263" t="s">
        <v>20</v>
      </c>
      <c r="C5" s="265" t="s">
        <v>23</v>
      </c>
      <c r="D5" s="274" t="s">
        <v>38</v>
      </c>
      <c r="E5" s="257" t="s">
        <v>65</v>
      </c>
      <c r="F5" s="282" t="s">
        <v>42</v>
      </c>
      <c r="G5" s="266" t="s">
        <v>41</v>
      </c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9" customFormat="1" ht="15.75" customHeight="1" thickTop="1" x14ac:dyDescent="0.2">
      <c r="A6" s="263"/>
      <c r="B6" s="263"/>
      <c r="C6" s="265"/>
      <c r="D6" s="275"/>
      <c r="E6" s="258"/>
      <c r="F6" s="283"/>
      <c r="G6" s="260" t="s">
        <v>40</v>
      </c>
      <c r="H6" s="269" t="s">
        <v>41</v>
      </c>
      <c r="I6" s="270"/>
      <c r="J6" s="270"/>
      <c r="K6" s="270"/>
      <c r="L6" s="270"/>
      <c r="M6" s="270"/>
      <c r="N6" s="270"/>
      <c r="O6" s="285"/>
      <c r="P6" s="260" t="s">
        <v>44</v>
      </c>
      <c r="Q6" s="269" t="s">
        <v>41</v>
      </c>
      <c r="R6" s="270"/>
      <c r="S6" s="270"/>
      <c r="T6" s="271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9" customFormat="1" ht="15.75" customHeight="1" x14ac:dyDescent="0.2">
      <c r="A7" s="263"/>
      <c r="B7" s="263"/>
      <c r="C7" s="265"/>
      <c r="D7" s="275"/>
      <c r="E7" s="258"/>
      <c r="F7" s="283"/>
      <c r="G7" s="261"/>
      <c r="H7" s="255" t="s">
        <v>67</v>
      </c>
      <c r="I7" s="253" t="s">
        <v>18</v>
      </c>
      <c r="J7" s="254"/>
      <c r="K7" s="272" t="s">
        <v>48</v>
      </c>
      <c r="L7" s="272" t="s">
        <v>62</v>
      </c>
      <c r="M7" s="272" t="s">
        <v>46</v>
      </c>
      <c r="N7" s="272" t="s">
        <v>76</v>
      </c>
      <c r="O7" s="286" t="s">
        <v>49</v>
      </c>
      <c r="P7" s="261"/>
      <c r="Q7" s="255" t="s">
        <v>68</v>
      </c>
      <c r="R7" s="134" t="s">
        <v>43</v>
      </c>
      <c r="S7" s="272" t="s">
        <v>187</v>
      </c>
      <c r="T7" s="280" t="s">
        <v>79</v>
      </c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8" customFormat="1" ht="91.5" customHeight="1" x14ac:dyDescent="0.2">
      <c r="A8" s="263"/>
      <c r="B8" s="263"/>
      <c r="C8" s="265"/>
      <c r="D8" s="276"/>
      <c r="E8" s="259"/>
      <c r="F8" s="284"/>
      <c r="G8" s="262"/>
      <c r="H8" s="256"/>
      <c r="I8" s="134" t="s">
        <v>45</v>
      </c>
      <c r="J8" s="134" t="s">
        <v>47</v>
      </c>
      <c r="K8" s="273"/>
      <c r="L8" s="273"/>
      <c r="M8" s="273"/>
      <c r="N8" s="273"/>
      <c r="O8" s="287"/>
      <c r="P8" s="262"/>
      <c r="Q8" s="256"/>
      <c r="R8" s="134" t="s">
        <v>50</v>
      </c>
      <c r="S8" s="273"/>
      <c r="T8" s="281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6" customFormat="1" ht="14.25" customHeight="1" x14ac:dyDescent="0.2">
      <c r="A9" s="82">
        <v>1</v>
      </c>
      <c r="B9" s="82">
        <f t="shared" ref="B9:T9" si="0">A9+1</f>
        <v>2</v>
      </c>
      <c r="C9" s="82">
        <f t="shared" si="0"/>
        <v>3</v>
      </c>
      <c r="D9" s="20">
        <f t="shared" si="0"/>
        <v>4</v>
      </c>
      <c r="E9" s="21">
        <f t="shared" si="0"/>
        <v>5</v>
      </c>
      <c r="F9" s="21">
        <f t="shared" si="0"/>
        <v>6</v>
      </c>
      <c r="G9" s="73">
        <f t="shared" si="0"/>
        <v>7</v>
      </c>
      <c r="H9" s="22">
        <f t="shared" si="0"/>
        <v>8</v>
      </c>
      <c r="I9" s="22">
        <f t="shared" si="0"/>
        <v>9</v>
      </c>
      <c r="J9" s="22">
        <f t="shared" si="0"/>
        <v>10</v>
      </c>
      <c r="K9" s="22">
        <f t="shared" si="0"/>
        <v>11</v>
      </c>
      <c r="L9" s="22">
        <f t="shared" si="0"/>
        <v>12</v>
      </c>
      <c r="M9" s="22">
        <f t="shared" si="0"/>
        <v>13</v>
      </c>
      <c r="N9" s="22">
        <f t="shared" si="0"/>
        <v>14</v>
      </c>
      <c r="O9" s="23">
        <f t="shared" si="0"/>
        <v>15</v>
      </c>
      <c r="P9" s="24">
        <f t="shared" si="0"/>
        <v>16</v>
      </c>
      <c r="Q9" s="22">
        <f t="shared" si="0"/>
        <v>17</v>
      </c>
      <c r="R9" s="22">
        <f t="shared" si="0"/>
        <v>18</v>
      </c>
      <c r="S9" s="22">
        <f t="shared" si="0"/>
        <v>19</v>
      </c>
      <c r="T9" s="22">
        <f t="shared" si="0"/>
        <v>20</v>
      </c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">
      <c r="A10" s="49">
        <v>600</v>
      </c>
      <c r="B10" s="49"/>
      <c r="C10" s="109"/>
      <c r="D10" s="232" t="s">
        <v>5</v>
      </c>
      <c r="E10" s="74" t="s">
        <v>56</v>
      </c>
      <c r="F10" s="62">
        <f>G10+P10</f>
        <v>8843747.8599999994</v>
      </c>
      <c r="G10" s="27">
        <f>H10+K10+L10+M10</f>
        <v>2179389</v>
      </c>
      <c r="H10" s="28">
        <f>SUM(I10:J10)</f>
        <v>2179389</v>
      </c>
      <c r="I10" s="30"/>
      <c r="J10" s="30">
        <v>2179389</v>
      </c>
      <c r="K10" s="30"/>
      <c r="L10" s="50"/>
      <c r="M10" s="30"/>
      <c r="N10" s="50"/>
      <c r="O10" s="51"/>
      <c r="P10" s="27">
        <f>Q10+S10+T10</f>
        <v>6664358.8600000003</v>
      </c>
      <c r="Q10" s="28">
        <v>6664358.8600000003</v>
      </c>
      <c r="R10" s="28">
        <v>4317437.6399999997</v>
      </c>
      <c r="S10" s="28"/>
      <c r="T10" s="28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4" customFormat="1" ht="18" customHeight="1" x14ac:dyDescent="0.2">
      <c r="A11" s="25"/>
      <c r="B11" s="25"/>
      <c r="C11" s="71"/>
      <c r="D11" s="233"/>
      <c r="E11" s="74" t="s">
        <v>57</v>
      </c>
      <c r="F11" s="26">
        <f>G11+P11</f>
        <v>67000</v>
      </c>
      <c r="G11" s="29">
        <f>H11+K11+L11+M11</f>
        <v>1200</v>
      </c>
      <c r="H11" s="30">
        <f>SUM(I11:J11)</f>
        <v>1200</v>
      </c>
      <c r="I11" s="30"/>
      <c r="J11" s="30">
        <f>J15+J33</f>
        <v>1200</v>
      </c>
      <c r="K11" s="30"/>
      <c r="L11" s="30"/>
      <c r="M11" s="30"/>
      <c r="N11" s="30"/>
      <c r="O11" s="135"/>
      <c r="P11" s="29">
        <f>Q11+S11+T11</f>
        <v>65800</v>
      </c>
      <c r="Q11" s="30">
        <f>Q15+Q33</f>
        <v>65800</v>
      </c>
      <c r="R11" s="30"/>
      <c r="S11" s="30"/>
      <c r="T11" s="30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4" customFormat="1" ht="18" customHeight="1" x14ac:dyDescent="0.2">
      <c r="A12" s="25"/>
      <c r="B12" s="25"/>
      <c r="C12" s="71"/>
      <c r="D12" s="233"/>
      <c r="E12" s="74" t="s">
        <v>58</v>
      </c>
      <c r="F12" s="26">
        <f>G12+P12</f>
        <v>97000</v>
      </c>
      <c r="G12" s="29">
        <f>H12+K12+L12+M12</f>
        <v>97000</v>
      </c>
      <c r="H12" s="30">
        <f>SUM(I12:J12)</f>
        <v>97000</v>
      </c>
      <c r="I12" s="30"/>
      <c r="J12" s="30">
        <f>J16+J34</f>
        <v>97000</v>
      </c>
      <c r="K12" s="30"/>
      <c r="L12" s="30"/>
      <c r="M12" s="30"/>
      <c r="N12" s="30"/>
      <c r="O12" s="135"/>
      <c r="P12" s="29"/>
      <c r="Q12" s="30"/>
      <c r="R12" s="30"/>
      <c r="S12" s="30"/>
      <c r="T12" s="30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">
      <c r="A13" s="71"/>
      <c r="B13" s="71"/>
      <c r="C13" s="31"/>
      <c r="D13" s="243"/>
      <c r="E13" s="75" t="s">
        <v>59</v>
      </c>
      <c r="F13" s="32">
        <f>F10-F11+F12</f>
        <v>8873747.8599999994</v>
      </c>
      <c r="G13" s="96">
        <f>G10-G11+G12</f>
        <v>2275189</v>
      </c>
      <c r="H13" s="32">
        <f t="shared" ref="H13:R13" si="1">H10-H11+H12</f>
        <v>2275189</v>
      </c>
      <c r="I13" s="32"/>
      <c r="J13" s="32">
        <f t="shared" si="1"/>
        <v>2275189</v>
      </c>
      <c r="K13" s="32"/>
      <c r="L13" s="32"/>
      <c r="M13" s="32"/>
      <c r="N13" s="32"/>
      <c r="O13" s="34"/>
      <c r="P13" s="33">
        <f t="shared" si="1"/>
        <v>6598558.8600000003</v>
      </c>
      <c r="Q13" s="32">
        <f t="shared" si="1"/>
        <v>6598558.8600000003</v>
      </c>
      <c r="R13" s="32">
        <f t="shared" si="1"/>
        <v>4317437.6399999997</v>
      </c>
      <c r="S13" s="86"/>
      <c r="T13" s="86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" customFormat="1" ht="18" customHeight="1" x14ac:dyDescent="0.2">
      <c r="A14" s="46"/>
      <c r="B14" s="47">
        <v>60014</v>
      </c>
      <c r="C14" s="48"/>
      <c r="D14" s="229" t="s">
        <v>30</v>
      </c>
      <c r="E14" s="76" t="s">
        <v>56</v>
      </c>
      <c r="F14" s="35">
        <f>G14+P14</f>
        <v>36200</v>
      </c>
      <c r="G14" s="36">
        <f>H14+K14+L14+M14</f>
        <v>36200</v>
      </c>
      <c r="H14" s="37">
        <f>SUM(I14:J14)</f>
        <v>36200</v>
      </c>
      <c r="I14" s="37"/>
      <c r="J14" s="37">
        <v>36200</v>
      </c>
      <c r="K14" s="37"/>
      <c r="L14" s="37"/>
      <c r="M14" s="37"/>
      <c r="N14" s="37"/>
      <c r="O14" s="60"/>
      <c r="P14" s="40"/>
      <c r="Q14" s="37"/>
      <c r="R14" s="37"/>
      <c r="S14" s="37"/>
      <c r="T14" s="37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4" customFormat="1" ht="18" customHeight="1" x14ac:dyDescent="0.2">
      <c r="A15" s="38"/>
      <c r="B15" s="38"/>
      <c r="C15" s="46"/>
      <c r="D15" s="230"/>
      <c r="E15" s="76" t="s">
        <v>57</v>
      </c>
      <c r="F15" s="39">
        <f>G15+P15</f>
        <v>150</v>
      </c>
      <c r="G15" s="40">
        <f>H15+K15+L15+M15</f>
        <v>150</v>
      </c>
      <c r="H15" s="41">
        <f>SUM(I15:J15)</f>
        <v>150</v>
      </c>
      <c r="I15" s="41"/>
      <c r="J15" s="41">
        <f>J23</f>
        <v>150</v>
      </c>
      <c r="K15" s="41"/>
      <c r="L15" s="41"/>
      <c r="M15" s="41"/>
      <c r="N15" s="41"/>
      <c r="O15" s="56"/>
      <c r="P15" s="41"/>
      <c r="Q15" s="41"/>
      <c r="R15" s="41"/>
      <c r="S15" s="41"/>
      <c r="T15" s="41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4" customFormat="1" ht="18" customHeight="1" x14ac:dyDescent="0.2">
      <c r="A16" s="38"/>
      <c r="B16" s="38"/>
      <c r="C16" s="46"/>
      <c r="D16" s="230"/>
      <c r="E16" s="76" t="s">
        <v>58</v>
      </c>
      <c r="F16" s="39">
        <f>G16+P16</f>
        <v>10000</v>
      </c>
      <c r="G16" s="40">
        <f>H16+K16+L16+M16</f>
        <v>10000</v>
      </c>
      <c r="H16" s="41">
        <f>SUM(I16:J16)</f>
        <v>10000</v>
      </c>
      <c r="I16" s="41"/>
      <c r="J16" s="41">
        <f>J20</f>
        <v>10000</v>
      </c>
      <c r="K16" s="41"/>
      <c r="L16" s="41"/>
      <c r="M16" s="41"/>
      <c r="N16" s="41"/>
      <c r="O16" s="56"/>
      <c r="P16" s="41"/>
      <c r="Q16" s="41"/>
      <c r="R16" s="41"/>
      <c r="S16" s="41"/>
      <c r="T16" s="41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9" customFormat="1" ht="18" customHeight="1" x14ac:dyDescent="0.2">
      <c r="A17" s="72"/>
      <c r="B17" s="72"/>
      <c r="C17" s="42"/>
      <c r="D17" s="231"/>
      <c r="E17" s="77" t="s">
        <v>59</v>
      </c>
      <c r="F17" s="43">
        <f>F14-F15+F16</f>
        <v>46050</v>
      </c>
      <c r="G17" s="44">
        <f>G14-G15+G16</f>
        <v>46050</v>
      </c>
      <c r="H17" s="43">
        <f>H14-H15+H16</f>
        <v>46050</v>
      </c>
      <c r="I17" s="43"/>
      <c r="J17" s="61">
        <f>J14-J15+J16</f>
        <v>46050</v>
      </c>
      <c r="K17" s="43"/>
      <c r="L17" s="43"/>
      <c r="M17" s="43"/>
      <c r="N17" s="43"/>
      <c r="O17" s="45"/>
      <c r="P17" s="44"/>
      <c r="Q17" s="43"/>
      <c r="R17" s="43"/>
      <c r="S17" s="61"/>
      <c r="T17" s="61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9" customFormat="1" ht="16.5" customHeight="1" x14ac:dyDescent="0.2">
      <c r="A18" s="46"/>
      <c r="B18" s="46"/>
      <c r="C18" s="48">
        <v>4300</v>
      </c>
      <c r="D18" s="217" t="s">
        <v>29</v>
      </c>
      <c r="E18" s="152" t="s">
        <v>56</v>
      </c>
      <c r="F18" s="191">
        <f>G18+P18</f>
        <v>33000</v>
      </c>
      <c r="G18" s="154">
        <f>H18+K18+L18+M18</f>
        <v>33000</v>
      </c>
      <c r="H18" s="156">
        <f>SUM(I18:J18)</f>
        <v>33000</v>
      </c>
      <c r="I18" s="192"/>
      <c r="J18" s="156">
        <v>33000</v>
      </c>
      <c r="K18" s="192"/>
      <c r="L18" s="192"/>
      <c r="M18" s="192"/>
      <c r="N18" s="192"/>
      <c r="O18" s="193"/>
      <c r="P18" s="168"/>
      <c r="Q18" s="194"/>
      <c r="R18" s="194"/>
      <c r="S18" s="194"/>
      <c r="T18" s="156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9" customFormat="1" ht="16.5" customHeight="1" x14ac:dyDescent="0.2">
      <c r="A19" s="38"/>
      <c r="B19" s="38"/>
      <c r="C19" s="46"/>
      <c r="D19" s="218"/>
      <c r="E19" s="152" t="s">
        <v>57</v>
      </c>
      <c r="F19" s="153"/>
      <c r="G19" s="154"/>
      <c r="H19" s="155"/>
      <c r="I19" s="195"/>
      <c r="J19" s="155"/>
      <c r="K19" s="195"/>
      <c r="L19" s="195"/>
      <c r="M19" s="195"/>
      <c r="N19" s="195"/>
      <c r="O19" s="196"/>
      <c r="P19" s="154"/>
      <c r="Q19" s="197"/>
      <c r="R19" s="197"/>
      <c r="S19" s="197"/>
      <c r="T19" s="155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9" customFormat="1" ht="16.5" customHeight="1" x14ac:dyDescent="0.2">
      <c r="A20" s="38"/>
      <c r="B20" s="38"/>
      <c r="C20" s="46"/>
      <c r="D20" s="218"/>
      <c r="E20" s="152" t="s">
        <v>58</v>
      </c>
      <c r="F20" s="153">
        <f>G20+P20</f>
        <v>10000</v>
      </c>
      <c r="G20" s="154">
        <f>H20+K20+L20+M20</f>
        <v>10000</v>
      </c>
      <c r="H20" s="155">
        <f>SUM(I20:J20)</f>
        <v>10000</v>
      </c>
      <c r="I20" s="195"/>
      <c r="J20" s="155">
        <v>10000</v>
      </c>
      <c r="K20" s="195"/>
      <c r="L20" s="195"/>
      <c r="M20" s="195"/>
      <c r="N20" s="195"/>
      <c r="O20" s="196"/>
      <c r="P20" s="154"/>
      <c r="Q20" s="197"/>
      <c r="R20" s="197"/>
      <c r="S20" s="197"/>
      <c r="T20" s="155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9" customFormat="1" ht="16.5" customHeight="1" x14ac:dyDescent="0.2">
      <c r="A21" s="160"/>
      <c r="B21" s="160"/>
      <c r="C21" s="161"/>
      <c r="D21" s="219"/>
      <c r="E21" s="162" t="s">
        <v>59</v>
      </c>
      <c r="F21" s="163">
        <f>F18-F19+F20</f>
        <v>43000</v>
      </c>
      <c r="G21" s="164">
        <f>G18-G19+G20</f>
        <v>43000</v>
      </c>
      <c r="H21" s="163">
        <f>H18-H19+H20</f>
        <v>43000</v>
      </c>
      <c r="I21" s="163"/>
      <c r="J21" s="163">
        <f>J18-J19+J20</f>
        <v>43000</v>
      </c>
      <c r="K21" s="163"/>
      <c r="L21" s="163"/>
      <c r="M21" s="163"/>
      <c r="N21" s="163"/>
      <c r="O21" s="166"/>
      <c r="P21" s="164"/>
      <c r="Q21" s="163"/>
      <c r="R21" s="163"/>
      <c r="S21" s="165"/>
      <c r="T21" s="165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" customFormat="1" ht="16.5" customHeight="1" x14ac:dyDescent="0.2">
      <c r="A22" s="46"/>
      <c r="B22" s="46"/>
      <c r="C22" s="48">
        <v>4520</v>
      </c>
      <c r="D22" s="217" t="s">
        <v>63</v>
      </c>
      <c r="E22" s="76" t="s">
        <v>56</v>
      </c>
      <c r="F22" s="35">
        <f>G22+P22</f>
        <v>3200</v>
      </c>
      <c r="G22" s="40">
        <f>H22+K22+L22+M22</f>
        <v>3200</v>
      </c>
      <c r="H22" s="37">
        <f>SUM(I22:J22)</f>
        <v>3200</v>
      </c>
      <c r="I22" s="37"/>
      <c r="J22" s="37">
        <v>3200</v>
      </c>
      <c r="K22" s="37"/>
      <c r="L22" s="37"/>
      <c r="M22" s="37"/>
      <c r="N22" s="37"/>
      <c r="O22" s="60"/>
      <c r="P22" s="57"/>
      <c r="Q22" s="37"/>
      <c r="R22" s="37"/>
      <c r="S22" s="37"/>
      <c r="T22" s="37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14" customFormat="1" ht="16.5" customHeight="1" x14ac:dyDescent="0.2">
      <c r="A23" s="38"/>
      <c r="B23" s="38"/>
      <c r="C23" s="46"/>
      <c r="D23" s="218"/>
      <c r="E23" s="76" t="s">
        <v>57</v>
      </c>
      <c r="F23" s="39">
        <f>G23+P23</f>
        <v>150</v>
      </c>
      <c r="G23" s="40">
        <f>H23+K23+L23+M23</f>
        <v>150</v>
      </c>
      <c r="H23" s="41">
        <f>SUM(I23:J23)</f>
        <v>150</v>
      </c>
      <c r="I23" s="41"/>
      <c r="J23" s="41">
        <v>150</v>
      </c>
      <c r="K23" s="41"/>
      <c r="L23" s="41"/>
      <c r="M23" s="41"/>
      <c r="N23" s="41"/>
      <c r="O23" s="56"/>
      <c r="P23" s="40"/>
      <c r="Q23" s="41"/>
      <c r="R23" s="41"/>
      <c r="S23" s="41"/>
      <c r="T23" s="41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14" customFormat="1" ht="16.5" customHeight="1" x14ac:dyDescent="0.2">
      <c r="A24" s="38"/>
      <c r="B24" s="38"/>
      <c r="C24" s="46"/>
      <c r="D24" s="218"/>
      <c r="E24" s="76" t="s">
        <v>58</v>
      </c>
      <c r="F24" s="39"/>
      <c r="G24" s="40"/>
      <c r="H24" s="41"/>
      <c r="I24" s="41"/>
      <c r="J24" s="41"/>
      <c r="K24" s="41"/>
      <c r="L24" s="41"/>
      <c r="M24" s="41"/>
      <c r="N24" s="41"/>
      <c r="O24" s="56"/>
      <c r="P24" s="40"/>
      <c r="Q24" s="41"/>
      <c r="R24" s="41"/>
      <c r="S24" s="41"/>
      <c r="T24" s="41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19" customFormat="1" ht="16.5" customHeight="1" x14ac:dyDescent="0.2">
      <c r="A25" s="72"/>
      <c r="B25" s="72"/>
      <c r="C25" s="42"/>
      <c r="D25" s="219"/>
      <c r="E25" s="77" t="s">
        <v>59</v>
      </c>
      <c r="F25" s="43">
        <f>F22-F23+F24</f>
        <v>3050</v>
      </c>
      <c r="G25" s="44">
        <f>G22-G23+G24</f>
        <v>3050</v>
      </c>
      <c r="H25" s="43">
        <f>H22-H23+H24</f>
        <v>3050</v>
      </c>
      <c r="I25" s="43"/>
      <c r="J25" s="43">
        <f>J22-J23+J24</f>
        <v>3050</v>
      </c>
      <c r="K25" s="43"/>
      <c r="L25" s="43"/>
      <c r="M25" s="43"/>
      <c r="N25" s="43"/>
      <c r="O25" s="45"/>
      <c r="P25" s="44"/>
      <c r="Q25" s="43"/>
      <c r="R25" s="43"/>
      <c r="S25" s="61"/>
      <c r="T25" s="61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13" customFormat="1" ht="16.5" customHeight="1" x14ac:dyDescent="0.2">
      <c r="A26" s="95"/>
      <c r="B26" s="95"/>
      <c r="C26" s="220" t="s">
        <v>61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2"/>
      <c r="U26"/>
      <c r="V26"/>
      <c r="W26"/>
      <c r="X26"/>
      <c r="Y26"/>
      <c r="Z26"/>
      <c r="AA26"/>
      <c r="AB26"/>
      <c r="AC26"/>
      <c r="AD26"/>
    </row>
    <row r="27" spans="1:84" s="113" customFormat="1" ht="16.5" customHeight="1" x14ac:dyDescent="0.2">
      <c r="A27" s="95"/>
      <c r="B27" s="38"/>
      <c r="C27" s="223" t="s">
        <v>202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5"/>
      <c r="U27"/>
      <c r="V27"/>
      <c r="W27"/>
      <c r="X27"/>
      <c r="Y27"/>
      <c r="Z27"/>
      <c r="AA27"/>
      <c r="AB27"/>
      <c r="AC27"/>
      <c r="AD27"/>
    </row>
    <row r="28" spans="1:84" s="113" customFormat="1" ht="16.5" customHeight="1" x14ac:dyDescent="0.2">
      <c r="A28" s="95"/>
      <c r="B28" s="38"/>
      <c r="C28" s="223" t="s">
        <v>98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5"/>
      <c r="U28"/>
      <c r="V28"/>
      <c r="W28"/>
      <c r="X28"/>
      <c r="Y28"/>
      <c r="Z28"/>
      <c r="AA28"/>
      <c r="AB28"/>
      <c r="AC28"/>
      <c r="AD28"/>
    </row>
    <row r="29" spans="1:84" s="113" customFormat="1" ht="7.5" customHeight="1" x14ac:dyDescent="0.2">
      <c r="A29" s="95"/>
      <c r="B29" s="38"/>
      <c r="C29" s="240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/>
      <c r="V29"/>
      <c r="W29"/>
      <c r="X29"/>
      <c r="Y29"/>
      <c r="Z29"/>
      <c r="AA29"/>
      <c r="AB29"/>
      <c r="AC29"/>
      <c r="AD29"/>
    </row>
    <row r="30" spans="1:84" s="113" customFormat="1" ht="16.5" customHeight="1" x14ac:dyDescent="0.2">
      <c r="A30" s="95"/>
      <c r="B30" s="38"/>
      <c r="C30" s="244" t="s">
        <v>203</v>
      </c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6"/>
      <c r="U30"/>
      <c r="V30"/>
      <c r="W30"/>
      <c r="X30"/>
      <c r="Y30"/>
      <c r="Z30"/>
      <c r="AA30"/>
      <c r="AB30"/>
      <c r="AC30"/>
      <c r="AD30"/>
    </row>
    <row r="31" spans="1:84" s="113" customFormat="1" ht="16.5" customHeight="1" x14ac:dyDescent="0.2">
      <c r="A31" s="95"/>
      <c r="B31" s="38"/>
      <c r="C31" s="277" t="s">
        <v>204</v>
      </c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9"/>
      <c r="U31"/>
      <c r="V31"/>
      <c r="W31"/>
      <c r="X31"/>
      <c r="Y31"/>
      <c r="Z31"/>
      <c r="AA31"/>
      <c r="AB31"/>
      <c r="AC31"/>
      <c r="AD31"/>
    </row>
    <row r="32" spans="1:84" s="8" customFormat="1" ht="18" customHeight="1" x14ac:dyDescent="0.2">
      <c r="A32" s="46"/>
      <c r="B32" s="47">
        <v>60016</v>
      </c>
      <c r="C32" s="48"/>
      <c r="D32" s="229" t="s">
        <v>0</v>
      </c>
      <c r="E32" s="76" t="s">
        <v>56</v>
      </c>
      <c r="F32" s="35">
        <f>G32+P32</f>
        <v>7419258.8600000003</v>
      </c>
      <c r="G32" s="36">
        <f>H32+K32+L32+M32</f>
        <v>754900</v>
      </c>
      <c r="H32" s="37">
        <f>SUM(I32:J32)</f>
        <v>754900</v>
      </c>
      <c r="I32" s="37"/>
      <c r="J32" s="37">
        <v>754900</v>
      </c>
      <c r="K32" s="37"/>
      <c r="L32" s="37"/>
      <c r="M32" s="37"/>
      <c r="N32" s="37"/>
      <c r="O32" s="55"/>
      <c r="P32" s="36">
        <f>Q32+S32+T32</f>
        <v>6664358.8600000003</v>
      </c>
      <c r="Q32" s="37">
        <v>6664358.8600000003</v>
      </c>
      <c r="R32" s="37">
        <v>4317437.6399999997</v>
      </c>
      <c r="S32" s="54"/>
      <c r="T32" s="41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4" customFormat="1" ht="18" customHeight="1" x14ac:dyDescent="0.2">
      <c r="A33" s="38"/>
      <c r="B33" s="38"/>
      <c r="C33" s="46"/>
      <c r="D33" s="230"/>
      <c r="E33" s="76" t="s">
        <v>57</v>
      </c>
      <c r="F33" s="39">
        <f>G33+P33</f>
        <v>66850</v>
      </c>
      <c r="G33" s="40">
        <f>H33+K33+L33+M33</f>
        <v>1050</v>
      </c>
      <c r="H33" s="41">
        <f>SUM(I33:J33)</f>
        <v>1050</v>
      </c>
      <c r="I33" s="41"/>
      <c r="J33" s="41">
        <f>J37+J41+J45+J49+J53</f>
        <v>1050</v>
      </c>
      <c r="K33" s="41"/>
      <c r="L33" s="41"/>
      <c r="M33" s="41"/>
      <c r="N33" s="41"/>
      <c r="O33" s="56"/>
      <c r="P33" s="40">
        <f>Q33+S33+T33</f>
        <v>65800</v>
      </c>
      <c r="Q33" s="41">
        <f t="shared" ref="Q33" si="2">Q37+Q41+Q45+Q49+Q53</f>
        <v>65800</v>
      </c>
      <c r="R33" s="41"/>
      <c r="S33" s="41"/>
      <c r="T33" s="41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4" customFormat="1" ht="18" customHeight="1" x14ac:dyDescent="0.2">
      <c r="A34" s="38"/>
      <c r="B34" s="38"/>
      <c r="C34" s="46"/>
      <c r="D34" s="230"/>
      <c r="E34" s="76" t="s">
        <v>58</v>
      </c>
      <c r="F34" s="39">
        <f>G34+P34</f>
        <v>87000</v>
      </c>
      <c r="G34" s="40">
        <f>H34+K34+L34+M34</f>
        <v>87000</v>
      </c>
      <c r="H34" s="41">
        <f>SUM(I34:J34)</f>
        <v>87000</v>
      </c>
      <c r="I34" s="41"/>
      <c r="J34" s="41">
        <f>J38+J42+J46+J50+J54</f>
        <v>87000</v>
      </c>
      <c r="K34" s="41"/>
      <c r="L34" s="41"/>
      <c r="M34" s="41"/>
      <c r="N34" s="41"/>
      <c r="O34" s="56"/>
      <c r="P34" s="40"/>
      <c r="Q34" s="41"/>
      <c r="R34" s="41"/>
      <c r="S34" s="41"/>
      <c r="T34" s="41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9" customFormat="1" ht="18" customHeight="1" x14ac:dyDescent="0.2">
      <c r="A35" s="72"/>
      <c r="B35" s="72"/>
      <c r="C35" s="42"/>
      <c r="D35" s="231"/>
      <c r="E35" s="77" t="s">
        <v>59</v>
      </c>
      <c r="F35" s="43">
        <f t="shared" ref="F35:R35" si="3">F32-F33+F34</f>
        <v>7439408.8600000003</v>
      </c>
      <c r="G35" s="44">
        <f t="shared" si="3"/>
        <v>840850</v>
      </c>
      <c r="H35" s="43">
        <f t="shared" si="3"/>
        <v>840850</v>
      </c>
      <c r="I35" s="43"/>
      <c r="J35" s="43">
        <f>J32-J33+J34</f>
        <v>840850</v>
      </c>
      <c r="K35" s="43"/>
      <c r="L35" s="43"/>
      <c r="M35" s="43"/>
      <c r="N35" s="43"/>
      <c r="O35" s="45"/>
      <c r="P35" s="44">
        <f t="shared" si="3"/>
        <v>6598558.8600000003</v>
      </c>
      <c r="Q35" s="43">
        <f t="shared" si="3"/>
        <v>6598558.8600000003</v>
      </c>
      <c r="R35" s="43">
        <f t="shared" si="3"/>
        <v>4317437.6399999997</v>
      </c>
      <c r="S35" s="61"/>
      <c r="T35" s="61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" customFormat="1" ht="16.5" customHeight="1" x14ac:dyDescent="0.2">
      <c r="A36" s="46"/>
      <c r="B36" s="46"/>
      <c r="C36" s="46">
        <v>4210</v>
      </c>
      <c r="D36" s="217" t="s">
        <v>27</v>
      </c>
      <c r="E36" s="76" t="s">
        <v>56</v>
      </c>
      <c r="F36" s="39">
        <f>G36+P36</f>
        <v>103800</v>
      </c>
      <c r="G36" s="40">
        <f>H36+K36+L36+M36</f>
        <v>103800</v>
      </c>
      <c r="H36" s="41">
        <f>SUM(I36:J36)</f>
        <v>103800</v>
      </c>
      <c r="I36" s="41"/>
      <c r="J36" s="41">
        <v>103800</v>
      </c>
      <c r="K36" s="41"/>
      <c r="L36" s="41"/>
      <c r="M36" s="41"/>
      <c r="N36" s="41"/>
      <c r="O36" s="56"/>
      <c r="P36" s="57"/>
      <c r="Q36" s="41"/>
      <c r="R36" s="41"/>
      <c r="S36" s="41"/>
      <c r="T36" s="41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4" customFormat="1" ht="16.5" customHeight="1" x14ac:dyDescent="0.2">
      <c r="A37" s="38"/>
      <c r="B37" s="38"/>
      <c r="C37" s="46"/>
      <c r="D37" s="218"/>
      <c r="E37" s="76" t="s">
        <v>57</v>
      </c>
      <c r="F37" s="39"/>
      <c r="G37" s="40"/>
      <c r="H37" s="41"/>
      <c r="I37" s="41"/>
      <c r="J37" s="41"/>
      <c r="K37" s="41"/>
      <c r="L37" s="41"/>
      <c r="M37" s="41"/>
      <c r="N37" s="41"/>
      <c r="O37" s="56"/>
      <c r="P37" s="40"/>
      <c r="Q37" s="41"/>
      <c r="R37" s="41"/>
      <c r="S37" s="41"/>
      <c r="T37" s="41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14" customFormat="1" ht="16.5" customHeight="1" x14ac:dyDescent="0.2">
      <c r="A38" s="38"/>
      <c r="B38" s="38"/>
      <c r="C38" s="46"/>
      <c r="D38" s="218"/>
      <c r="E38" s="76" t="s">
        <v>58</v>
      </c>
      <c r="F38" s="39">
        <f>G38+P38</f>
        <v>43000</v>
      </c>
      <c r="G38" s="40">
        <f>H38+K38+L38+M38</f>
        <v>43000</v>
      </c>
      <c r="H38" s="41">
        <f>SUM(I38:J38)</f>
        <v>43000</v>
      </c>
      <c r="I38" s="41"/>
      <c r="J38" s="41">
        <f>23000+20000</f>
        <v>43000</v>
      </c>
      <c r="K38" s="41"/>
      <c r="L38" s="41"/>
      <c r="M38" s="41"/>
      <c r="N38" s="41"/>
      <c r="O38" s="56"/>
      <c r="P38" s="40"/>
      <c r="Q38" s="41"/>
      <c r="R38" s="41"/>
      <c r="S38" s="41"/>
      <c r="T38" s="41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9" customFormat="1" ht="16.5" customHeight="1" x14ac:dyDescent="0.2">
      <c r="A39" s="72"/>
      <c r="B39" s="72"/>
      <c r="C39" s="42"/>
      <c r="D39" s="219"/>
      <c r="E39" s="77" t="s">
        <v>59</v>
      </c>
      <c r="F39" s="43">
        <f>F36-F37+F38</f>
        <v>146800</v>
      </c>
      <c r="G39" s="44">
        <f>G36-G37+G38</f>
        <v>146800</v>
      </c>
      <c r="H39" s="43">
        <f>H36-H37+H38</f>
        <v>146800</v>
      </c>
      <c r="I39" s="43"/>
      <c r="J39" s="43">
        <f>J36-J37+J38</f>
        <v>146800</v>
      </c>
      <c r="K39" s="43"/>
      <c r="L39" s="43"/>
      <c r="M39" s="43"/>
      <c r="N39" s="43"/>
      <c r="O39" s="45"/>
      <c r="P39" s="44"/>
      <c r="Q39" s="43"/>
      <c r="R39" s="43"/>
      <c r="S39" s="61"/>
      <c r="T39" s="61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1" customFormat="1" ht="18" customHeight="1" x14ac:dyDescent="0.2">
      <c r="A40" s="46"/>
      <c r="B40" s="46"/>
      <c r="C40" s="46">
        <v>4270</v>
      </c>
      <c r="D40" s="217" t="s">
        <v>28</v>
      </c>
      <c r="E40" s="76" t="s">
        <v>56</v>
      </c>
      <c r="F40" s="39">
        <f>G40+P40</f>
        <v>300000</v>
      </c>
      <c r="G40" s="40">
        <f>H40+K40+L40+M40</f>
        <v>300000</v>
      </c>
      <c r="H40" s="41">
        <f>SUM(I40:J40)</f>
        <v>300000</v>
      </c>
      <c r="I40" s="41"/>
      <c r="J40" s="41">
        <v>300000</v>
      </c>
      <c r="K40" s="41"/>
      <c r="L40" s="41"/>
      <c r="M40" s="41"/>
      <c r="N40" s="41"/>
      <c r="O40" s="56"/>
      <c r="P40" s="57"/>
      <c r="Q40" s="41"/>
      <c r="R40" s="41"/>
      <c r="S40" s="41"/>
      <c r="T40" s="41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4" customFormat="1" ht="18" customHeight="1" x14ac:dyDescent="0.2">
      <c r="A41" s="38"/>
      <c r="B41" s="38"/>
      <c r="C41" s="46"/>
      <c r="D41" s="218"/>
      <c r="E41" s="76" t="s">
        <v>57</v>
      </c>
      <c r="F41" s="39"/>
      <c r="G41" s="40"/>
      <c r="H41" s="41"/>
      <c r="I41" s="41"/>
      <c r="J41" s="41"/>
      <c r="K41" s="41"/>
      <c r="L41" s="41"/>
      <c r="M41" s="41"/>
      <c r="N41" s="41"/>
      <c r="O41" s="56"/>
      <c r="P41" s="40"/>
      <c r="Q41" s="41"/>
      <c r="R41" s="41"/>
      <c r="S41" s="41"/>
      <c r="T41" s="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4" customFormat="1" ht="18" customHeight="1" x14ac:dyDescent="0.2">
      <c r="A42" s="38"/>
      <c r="B42" s="38"/>
      <c r="C42" s="46"/>
      <c r="D42" s="218"/>
      <c r="E42" s="76" t="s">
        <v>58</v>
      </c>
      <c r="F42" s="39">
        <f>G42+P42</f>
        <v>44000</v>
      </c>
      <c r="G42" s="40">
        <f>H42+K42+L42+M42</f>
        <v>44000</v>
      </c>
      <c r="H42" s="41">
        <f>SUM(I42:J42)</f>
        <v>44000</v>
      </c>
      <c r="I42" s="41"/>
      <c r="J42" s="41">
        <v>44000</v>
      </c>
      <c r="K42" s="41"/>
      <c r="L42" s="41"/>
      <c r="M42" s="41"/>
      <c r="N42" s="41"/>
      <c r="O42" s="56"/>
      <c r="P42" s="40"/>
      <c r="Q42" s="41"/>
      <c r="R42" s="41"/>
      <c r="S42" s="41"/>
      <c r="T42" s="41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9" customFormat="1" ht="18" customHeight="1" x14ac:dyDescent="0.2">
      <c r="A43" s="72"/>
      <c r="B43" s="72"/>
      <c r="C43" s="42"/>
      <c r="D43" s="219"/>
      <c r="E43" s="77" t="s">
        <v>59</v>
      </c>
      <c r="F43" s="43">
        <f>F40-F41+F42</f>
        <v>344000</v>
      </c>
      <c r="G43" s="44">
        <f>G40-G41+G42</f>
        <v>344000</v>
      </c>
      <c r="H43" s="43">
        <f>H40-H41+H42</f>
        <v>344000</v>
      </c>
      <c r="I43" s="43"/>
      <c r="J43" s="43">
        <f>J40-J41+J42</f>
        <v>344000</v>
      </c>
      <c r="K43" s="43"/>
      <c r="L43" s="43"/>
      <c r="M43" s="43"/>
      <c r="N43" s="43"/>
      <c r="O43" s="45"/>
      <c r="P43" s="44"/>
      <c r="Q43" s="43"/>
      <c r="R43" s="43"/>
      <c r="S43" s="61"/>
      <c r="T43" s="6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" customFormat="1" ht="18" customHeight="1" x14ac:dyDescent="0.2">
      <c r="A44" s="46"/>
      <c r="B44" s="46"/>
      <c r="C44" s="46">
        <v>4390</v>
      </c>
      <c r="D44" s="250" t="s">
        <v>31</v>
      </c>
      <c r="E44" s="76" t="s">
        <v>56</v>
      </c>
      <c r="F44" s="39">
        <f>G44+P44</f>
        <v>1000</v>
      </c>
      <c r="G44" s="40">
        <f>H44+K44+L44+M44</f>
        <v>1000</v>
      </c>
      <c r="H44" s="41">
        <f>SUM(I44:J44)</f>
        <v>1000</v>
      </c>
      <c r="I44" s="41"/>
      <c r="J44" s="41">
        <v>1000</v>
      </c>
      <c r="K44" s="41"/>
      <c r="L44" s="41"/>
      <c r="M44" s="41"/>
      <c r="N44" s="41"/>
      <c r="O44" s="56"/>
      <c r="P44" s="57"/>
      <c r="Q44" s="41"/>
      <c r="R44" s="41"/>
      <c r="S44" s="41"/>
      <c r="T44" s="41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4" customFormat="1" ht="18" customHeight="1" x14ac:dyDescent="0.2">
      <c r="A45" s="38"/>
      <c r="B45" s="38"/>
      <c r="C45" s="46"/>
      <c r="D45" s="251"/>
      <c r="E45" s="76" t="s">
        <v>57</v>
      </c>
      <c r="F45" s="39">
        <f>G45+P45</f>
        <v>1000</v>
      </c>
      <c r="G45" s="40">
        <f>H45+K45+L45+M45</f>
        <v>1000</v>
      </c>
      <c r="H45" s="41">
        <f>SUM(I45:J45)</f>
        <v>1000</v>
      </c>
      <c r="I45" s="41"/>
      <c r="J45" s="41">
        <v>1000</v>
      </c>
      <c r="K45" s="41"/>
      <c r="L45" s="41"/>
      <c r="M45" s="41"/>
      <c r="N45" s="41"/>
      <c r="O45" s="56"/>
      <c r="P45" s="40"/>
      <c r="Q45" s="41"/>
      <c r="R45" s="41"/>
      <c r="S45" s="41"/>
      <c r="T45" s="41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4" customFormat="1" ht="18" customHeight="1" x14ac:dyDescent="0.2">
      <c r="A46" s="38"/>
      <c r="B46" s="38"/>
      <c r="C46" s="46"/>
      <c r="D46" s="251"/>
      <c r="E46" s="76" t="s">
        <v>58</v>
      </c>
      <c r="F46" s="39"/>
      <c r="G46" s="40"/>
      <c r="H46" s="41"/>
      <c r="I46" s="41"/>
      <c r="J46" s="41"/>
      <c r="K46" s="41"/>
      <c r="L46" s="41"/>
      <c r="M46" s="41"/>
      <c r="N46" s="41"/>
      <c r="O46" s="56"/>
      <c r="P46" s="40"/>
      <c r="Q46" s="41"/>
      <c r="R46" s="41"/>
      <c r="S46" s="41"/>
      <c r="T46" s="41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9" customFormat="1" ht="18" customHeight="1" x14ac:dyDescent="0.2">
      <c r="A47" s="72"/>
      <c r="B47" s="72"/>
      <c r="C47" s="64"/>
      <c r="D47" s="252"/>
      <c r="E47" s="77" t="s">
        <v>59</v>
      </c>
      <c r="F47" s="43">
        <f>F44-F45+F46</f>
        <v>0</v>
      </c>
      <c r="G47" s="44">
        <f>G44-G45+G46</f>
        <v>0</v>
      </c>
      <c r="H47" s="43">
        <f>H44-H45+H46</f>
        <v>0</v>
      </c>
      <c r="I47" s="43"/>
      <c r="J47" s="43">
        <f>J44-J45+J46</f>
        <v>0</v>
      </c>
      <c r="K47" s="43"/>
      <c r="L47" s="43"/>
      <c r="M47" s="43"/>
      <c r="N47" s="43"/>
      <c r="O47" s="45"/>
      <c r="P47" s="44"/>
      <c r="Q47" s="43"/>
      <c r="R47" s="43"/>
      <c r="S47" s="61"/>
      <c r="T47" s="61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" customFormat="1" ht="18" customHeight="1" x14ac:dyDescent="0.2">
      <c r="A48" s="46"/>
      <c r="B48" s="46"/>
      <c r="C48" s="48">
        <v>4520</v>
      </c>
      <c r="D48" s="217" t="s">
        <v>63</v>
      </c>
      <c r="E48" s="76" t="s">
        <v>56</v>
      </c>
      <c r="F48" s="35">
        <f>G48+P48</f>
        <v>100</v>
      </c>
      <c r="G48" s="40">
        <f>H48+K48+L48+M48</f>
        <v>100</v>
      </c>
      <c r="H48" s="37">
        <f>SUM(I48:J48)</f>
        <v>100</v>
      </c>
      <c r="I48" s="37"/>
      <c r="J48" s="37">
        <v>100</v>
      </c>
      <c r="K48" s="37"/>
      <c r="L48" s="37"/>
      <c r="M48" s="37"/>
      <c r="N48" s="37"/>
      <c r="O48" s="60"/>
      <c r="P48" s="57"/>
      <c r="Q48" s="37"/>
      <c r="R48" s="37"/>
      <c r="S48" s="37"/>
      <c r="T48" s="37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4" customFormat="1" ht="18" customHeight="1" x14ac:dyDescent="0.2">
      <c r="A49" s="38"/>
      <c r="B49" s="38"/>
      <c r="C49" s="46"/>
      <c r="D49" s="218"/>
      <c r="E49" s="76" t="s">
        <v>57</v>
      </c>
      <c r="F49" s="39">
        <f>G49+P49</f>
        <v>50</v>
      </c>
      <c r="G49" s="40">
        <f>H49+K49+L49+M49</f>
        <v>50</v>
      </c>
      <c r="H49" s="41">
        <f>SUM(I49:J49)</f>
        <v>50</v>
      </c>
      <c r="I49" s="41"/>
      <c r="J49" s="41">
        <v>50</v>
      </c>
      <c r="K49" s="41"/>
      <c r="L49" s="41"/>
      <c r="M49" s="41"/>
      <c r="N49" s="41"/>
      <c r="O49" s="56"/>
      <c r="P49" s="40"/>
      <c r="Q49" s="41"/>
      <c r="R49" s="41"/>
      <c r="S49" s="41"/>
      <c r="T49" s="41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4" customFormat="1" ht="18" customHeight="1" x14ac:dyDescent="0.2">
      <c r="A50" s="38"/>
      <c r="B50" s="38"/>
      <c r="C50" s="46"/>
      <c r="D50" s="218"/>
      <c r="E50" s="76" t="s">
        <v>58</v>
      </c>
      <c r="F50" s="39"/>
      <c r="G50" s="40"/>
      <c r="H50" s="41"/>
      <c r="I50" s="41"/>
      <c r="J50" s="41"/>
      <c r="K50" s="41"/>
      <c r="L50" s="41"/>
      <c r="M50" s="41"/>
      <c r="N50" s="41"/>
      <c r="O50" s="56"/>
      <c r="P50" s="40"/>
      <c r="Q50" s="41"/>
      <c r="R50" s="41"/>
      <c r="S50" s="41"/>
      <c r="T50" s="41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9" customFormat="1" ht="18" customHeight="1" x14ac:dyDescent="0.2">
      <c r="A51" s="72"/>
      <c r="B51" s="72"/>
      <c r="C51" s="42"/>
      <c r="D51" s="219"/>
      <c r="E51" s="77" t="s">
        <v>59</v>
      </c>
      <c r="F51" s="43">
        <f>F48-F49+F50</f>
        <v>50</v>
      </c>
      <c r="G51" s="44">
        <f>G48-G49+G50</f>
        <v>50</v>
      </c>
      <c r="H51" s="43">
        <f>H48-H49+H50</f>
        <v>50</v>
      </c>
      <c r="I51" s="43"/>
      <c r="J51" s="43">
        <f>J48-J49+J50</f>
        <v>50</v>
      </c>
      <c r="K51" s="43"/>
      <c r="L51" s="43"/>
      <c r="M51" s="43"/>
      <c r="N51" s="43"/>
      <c r="O51" s="45"/>
      <c r="P51" s="44"/>
      <c r="Q51" s="43"/>
      <c r="R51" s="43"/>
      <c r="S51" s="61"/>
      <c r="T51" s="6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2" customFormat="1" ht="18" customHeight="1" x14ac:dyDescent="0.2">
      <c r="A52" s="46"/>
      <c r="B52" s="46"/>
      <c r="C52" s="46">
        <v>6050</v>
      </c>
      <c r="D52" s="217" t="s">
        <v>51</v>
      </c>
      <c r="E52" s="76" t="s">
        <v>56</v>
      </c>
      <c r="F52" s="39">
        <f>G52+P52</f>
        <v>2346921.2200000002</v>
      </c>
      <c r="G52" s="40"/>
      <c r="H52" s="41"/>
      <c r="I52" s="41"/>
      <c r="J52" s="41"/>
      <c r="K52" s="41"/>
      <c r="L52" s="41"/>
      <c r="M52" s="41"/>
      <c r="N52" s="41"/>
      <c r="O52" s="56"/>
      <c r="P52" s="40">
        <f>Q52+S52+T52</f>
        <v>2346921.2200000002</v>
      </c>
      <c r="Q52" s="41">
        <v>2346921.2200000002</v>
      </c>
      <c r="R52" s="41"/>
      <c r="S52" s="41"/>
      <c r="T52" s="41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4" customFormat="1" ht="18" customHeight="1" x14ac:dyDescent="0.2">
      <c r="A53" s="38"/>
      <c r="B53" s="38"/>
      <c r="C53" s="46"/>
      <c r="D53" s="218"/>
      <c r="E53" s="76" t="s">
        <v>57</v>
      </c>
      <c r="F53" s="39">
        <f>G53+P53</f>
        <v>65800</v>
      </c>
      <c r="G53" s="40"/>
      <c r="H53" s="41"/>
      <c r="I53" s="41"/>
      <c r="J53" s="41"/>
      <c r="K53" s="41"/>
      <c r="L53" s="41"/>
      <c r="M53" s="41"/>
      <c r="N53" s="41"/>
      <c r="O53" s="56"/>
      <c r="P53" s="41">
        <f>Q53</f>
        <v>65800</v>
      </c>
      <c r="Q53" s="41">
        <v>65800</v>
      </c>
      <c r="R53" s="41"/>
      <c r="S53" s="41"/>
      <c r="T53" s="41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14" customFormat="1" ht="18" customHeight="1" x14ac:dyDescent="0.2">
      <c r="A54" s="38"/>
      <c r="B54" s="38"/>
      <c r="C54" s="46"/>
      <c r="D54" s="218"/>
      <c r="E54" s="76" t="s">
        <v>58</v>
      </c>
      <c r="F54" s="39"/>
      <c r="G54" s="40"/>
      <c r="H54" s="41"/>
      <c r="I54" s="41"/>
      <c r="J54" s="41"/>
      <c r="K54" s="41"/>
      <c r="L54" s="41"/>
      <c r="M54" s="41"/>
      <c r="N54" s="41"/>
      <c r="O54" s="56"/>
      <c r="P54" s="41"/>
      <c r="Q54" s="41"/>
      <c r="R54" s="41"/>
      <c r="S54" s="41"/>
      <c r="T54" s="41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19" customFormat="1" ht="18" customHeight="1" x14ac:dyDescent="0.2">
      <c r="A55" s="72"/>
      <c r="B55" s="72"/>
      <c r="C55" s="42"/>
      <c r="D55" s="219"/>
      <c r="E55" s="77" t="s">
        <v>59</v>
      </c>
      <c r="F55" s="43">
        <f>F52-F53+F54</f>
        <v>2281121.2200000002</v>
      </c>
      <c r="G55" s="44"/>
      <c r="H55" s="43"/>
      <c r="I55" s="43"/>
      <c r="J55" s="43"/>
      <c r="K55" s="43"/>
      <c r="L55" s="43"/>
      <c r="M55" s="43"/>
      <c r="N55" s="43"/>
      <c r="O55" s="45"/>
      <c r="P55" s="44">
        <f>P52-P53+P54</f>
        <v>2281121.2200000002</v>
      </c>
      <c r="Q55" s="43">
        <f>Q52-Q53+Q54</f>
        <v>2281121.2200000002</v>
      </c>
      <c r="R55" s="43"/>
      <c r="S55" s="61"/>
      <c r="T55" s="61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13" customFormat="1" ht="18" customHeight="1" x14ac:dyDescent="0.2">
      <c r="A56" s="95"/>
      <c r="B56" s="95"/>
      <c r="C56" s="220" t="s">
        <v>61</v>
      </c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2"/>
      <c r="U56"/>
      <c r="V56"/>
      <c r="W56"/>
      <c r="X56"/>
      <c r="Y56"/>
      <c r="Z56"/>
      <c r="AA56"/>
      <c r="AB56"/>
      <c r="AC56"/>
      <c r="AD56"/>
    </row>
    <row r="57" spans="1:84" s="113" customFormat="1" ht="18" customHeight="1" x14ac:dyDescent="0.2">
      <c r="A57" s="95"/>
      <c r="B57" s="38"/>
      <c r="C57" s="223" t="s">
        <v>205</v>
      </c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5"/>
      <c r="U57"/>
      <c r="V57"/>
      <c r="W57"/>
      <c r="X57"/>
      <c r="Y57"/>
      <c r="Z57"/>
      <c r="AA57"/>
      <c r="AB57"/>
      <c r="AC57"/>
      <c r="AD57"/>
    </row>
    <row r="58" spans="1:84" s="113" customFormat="1" ht="27.95" customHeight="1" x14ac:dyDescent="0.2">
      <c r="A58" s="95"/>
      <c r="B58" s="38"/>
      <c r="C58" s="223" t="s">
        <v>206</v>
      </c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5"/>
      <c r="U58"/>
      <c r="V58"/>
      <c r="W58"/>
      <c r="X58"/>
      <c r="Y58"/>
      <c r="Z58"/>
      <c r="AA58"/>
      <c r="AB58"/>
      <c r="AC58"/>
      <c r="AD58"/>
    </row>
    <row r="59" spans="1:84" s="113" customFormat="1" ht="18" customHeight="1" x14ac:dyDescent="0.2">
      <c r="A59" s="95"/>
      <c r="B59" s="38"/>
      <c r="C59" s="244" t="s">
        <v>99</v>
      </c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6"/>
      <c r="U59"/>
      <c r="V59"/>
      <c r="W59"/>
      <c r="X59"/>
      <c r="Y59"/>
      <c r="Z59"/>
      <c r="AA59"/>
      <c r="AB59"/>
      <c r="AC59"/>
      <c r="AD59"/>
    </row>
    <row r="60" spans="1:84" s="113" customFormat="1" ht="18" customHeight="1" x14ac:dyDescent="0.2">
      <c r="A60" s="95"/>
      <c r="B60" s="38"/>
      <c r="C60" s="223" t="s">
        <v>100</v>
      </c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5"/>
      <c r="U60"/>
      <c r="V60"/>
      <c r="W60"/>
      <c r="X60"/>
      <c r="Y60"/>
      <c r="Z60"/>
      <c r="AA60"/>
      <c r="AB60"/>
      <c r="AC60"/>
      <c r="AD60"/>
    </row>
    <row r="61" spans="1:84" s="113" customFormat="1" ht="18" customHeight="1" x14ac:dyDescent="0.2">
      <c r="A61" s="95"/>
      <c r="B61" s="38"/>
      <c r="C61" s="223" t="s">
        <v>101</v>
      </c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/>
      <c r="V61"/>
      <c r="W61"/>
      <c r="X61"/>
      <c r="Y61"/>
      <c r="Z61"/>
      <c r="AA61"/>
      <c r="AB61"/>
      <c r="AC61"/>
      <c r="AD61"/>
    </row>
    <row r="62" spans="1:84" s="113" customFormat="1" ht="30" customHeight="1" x14ac:dyDescent="0.2">
      <c r="A62" s="95"/>
      <c r="B62" s="38"/>
      <c r="C62" s="226" t="s">
        <v>180</v>
      </c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8"/>
      <c r="U62"/>
      <c r="V62"/>
      <c r="W62"/>
      <c r="X62"/>
      <c r="Y62"/>
      <c r="Z62"/>
      <c r="AA62"/>
      <c r="AB62"/>
      <c r="AC62"/>
      <c r="AD62"/>
    </row>
    <row r="63" spans="1:84" s="2" customFormat="1" ht="18" customHeight="1" x14ac:dyDescent="0.2">
      <c r="A63" s="49">
        <v>700</v>
      </c>
      <c r="B63" s="49"/>
      <c r="C63" s="109"/>
      <c r="D63" s="232" t="s">
        <v>6</v>
      </c>
      <c r="E63" s="74" t="s">
        <v>56</v>
      </c>
      <c r="F63" s="26">
        <f>G63+P63</f>
        <v>13006967.26</v>
      </c>
      <c r="G63" s="27">
        <f>H63+K63+L63+M63</f>
        <v>6809835</v>
      </c>
      <c r="H63" s="28">
        <f>SUM(I63:J63)</f>
        <v>6809835</v>
      </c>
      <c r="I63" s="28"/>
      <c r="J63" s="28">
        <v>6809835</v>
      </c>
      <c r="K63" s="28"/>
      <c r="L63" s="28"/>
      <c r="M63" s="28"/>
      <c r="N63" s="50"/>
      <c r="O63" s="51"/>
      <c r="P63" s="27">
        <f>Q63+S63+T63</f>
        <v>6197132.2599999998</v>
      </c>
      <c r="Q63" s="28">
        <f>Q67</f>
        <v>6197132.2599999998</v>
      </c>
      <c r="R63" s="28">
        <f>R67</f>
        <v>2144124.17</v>
      </c>
      <c r="S63" s="50"/>
      <c r="T63" s="50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4" customFormat="1" ht="18" customHeight="1" x14ac:dyDescent="0.2">
      <c r="A64" s="25"/>
      <c r="B64" s="25"/>
      <c r="C64" s="71"/>
      <c r="D64" s="233"/>
      <c r="E64" s="74" t="s">
        <v>57</v>
      </c>
      <c r="F64" s="26">
        <f>G64+P64</f>
        <v>50000</v>
      </c>
      <c r="G64" s="29"/>
      <c r="H64" s="30"/>
      <c r="I64" s="30"/>
      <c r="J64" s="30"/>
      <c r="K64" s="30"/>
      <c r="L64" s="30"/>
      <c r="M64" s="30"/>
      <c r="N64" s="30"/>
      <c r="O64" s="135"/>
      <c r="P64" s="29">
        <f>Q64+S64+T64</f>
        <v>50000</v>
      </c>
      <c r="Q64" s="30">
        <f t="shared" ref="Q64" si="4">Q68</f>
        <v>50000</v>
      </c>
      <c r="R64" s="30"/>
      <c r="S64" s="30"/>
      <c r="T64" s="30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4" customFormat="1" ht="18" customHeight="1" x14ac:dyDescent="0.2">
      <c r="A65" s="25"/>
      <c r="B65" s="25"/>
      <c r="C65" s="71"/>
      <c r="D65" s="233"/>
      <c r="E65" s="74" t="s">
        <v>58</v>
      </c>
      <c r="F65" s="26">
        <f>G65+P65</f>
        <v>50000</v>
      </c>
      <c r="G65" s="29">
        <f>H65+K65+L65+M65</f>
        <v>50000</v>
      </c>
      <c r="H65" s="30">
        <f>SUM(I65:J65)</f>
        <v>50000</v>
      </c>
      <c r="I65" s="30"/>
      <c r="J65" s="30">
        <f t="shared" ref="J65" si="5">J69</f>
        <v>50000</v>
      </c>
      <c r="K65" s="30"/>
      <c r="L65" s="30"/>
      <c r="M65" s="30"/>
      <c r="N65" s="30"/>
      <c r="O65" s="135"/>
      <c r="P65" s="29"/>
      <c r="Q65" s="30"/>
      <c r="R65" s="30"/>
      <c r="S65" s="30"/>
      <c r="T65" s="30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" customFormat="1" ht="18" customHeight="1" x14ac:dyDescent="0.2">
      <c r="A66" s="71"/>
      <c r="B66" s="71"/>
      <c r="C66" s="31"/>
      <c r="D66" s="243"/>
      <c r="E66" s="75" t="s">
        <v>59</v>
      </c>
      <c r="F66" s="32">
        <f>F63-F64+F65</f>
        <v>13006967.26</v>
      </c>
      <c r="G66" s="33">
        <f>G63-G64+G65</f>
        <v>6859835</v>
      </c>
      <c r="H66" s="32">
        <f>H63-H64+H65</f>
        <v>6859835</v>
      </c>
      <c r="I66" s="32"/>
      <c r="J66" s="32">
        <f>J63-J64+J65</f>
        <v>6859835</v>
      </c>
      <c r="K66" s="32"/>
      <c r="L66" s="32"/>
      <c r="M66" s="32"/>
      <c r="N66" s="32"/>
      <c r="O66" s="34"/>
      <c r="P66" s="33">
        <f>P63-P64+P65</f>
        <v>6147132.2599999998</v>
      </c>
      <c r="Q66" s="32">
        <f>Q63-Q64+Q65</f>
        <v>6147132.2599999998</v>
      </c>
      <c r="R66" s="32">
        <f>R63-R64+R65</f>
        <v>2144124.17</v>
      </c>
      <c r="S66" s="86"/>
      <c r="T66" s="8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5" customFormat="1" ht="18" customHeight="1" x14ac:dyDescent="0.2">
      <c r="A67" s="38"/>
      <c r="B67" s="47">
        <v>70005</v>
      </c>
      <c r="C67" s="48"/>
      <c r="D67" s="229" t="s">
        <v>2</v>
      </c>
      <c r="E67" s="76" t="s">
        <v>56</v>
      </c>
      <c r="F67" s="35">
        <f>G67+P67</f>
        <v>12886567.26</v>
      </c>
      <c r="G67" s="36">
        <f>H67+K67+L67+M67</f>
        <v>6689435</v>
      </c>
      <c r="H67" s="37">
        <f>SUM(I67:J67)</f>
        <v>6689435</v>
      </c>
      <c r="I67" s="37"/>
      <c r="J67" s="37">
        <v>6689435</v>
      </c>
      <c r="K67" s="37"/>
      <c r="L67" s="37"/>
      <c r="M67" s="37"/>
      <c r="N67" s="54"/>
      <c r="O67" s="55"/>
      <c r="P67" s="36">
        <f>Q67+S67+T67</f>
        <v>6197132.2599999998</v>
      </c>
      <c r="Q67" s="37">
        <v>6197132.2599999998</v>
      </c>
      <c r="R67" s="37">
        <v>2144124.17</v>
      </c>
      <c r="S67" s="54"/>
      <c r="T67" s="54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4" customFormat="1" ht="18" customHeight="1" x14ac:dyDescent="0.2">
      <c r="A68" s="38"/>
      <c r="B68" s="38"/>
      <c r="C68" s="46"/>
      <c r="D68" s="230"/>
      <c r="E68" s="76" t="s">
        <v>57</v>
      </c>
      <c r="F68" s="39">
        <f>G68+P68</f>
        <v>50000</v>
      </c>
      <c r="G68" s="40"/>
      <c r="H68" s="41"/>
      <c r="I68" s="41"/>
      <c r="J68" s="41"/>
      <c r="K68" s="41"/>
      <c r="L68" s="41"/>
      <c r="M68" s="41"/>
      <c r="N68" s="41"/>
      <c r="O68" s="56"/>
      <c r="P68" s="40">
        <f>Q68+S68+T68</f>
        <v>50000</v>
      </c>
      <c r="Q68" s="41">
        <f>Q76</f>
        <v>50000</v>
      </c>
      <c r="R68" s="41"/>
      <c r="S68" s="41"/>
      <c r="T68" s="41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4" customFormat="1" ht="18" customHeight="1" x14ac:dyDescent="0.2">
      <c r="A69" s="38"/>
      <c r="B69" s="38"/>
      <c r="C69" s="46"/>
      <c r="D69" s="230"/>
      <c r="E69" s="76" t="s">
        <v>58</v>
      </c>
      <c r="F69" s="39">
        <f>G69+P69</f>
        <v>50000</v>
      </c>
      <c r="G69" s="40">
        <f>H69+K69+L69+M69</f>
        <v>50000</v>
      </c>
      <c r="H69" s="41">
        <f>SUM(I69:J69)</f>
        <v>50000</v>
      </c>
      <c r="I69" s="41"/>
      <c r="J69" s="41">
        <f>J73</f>
        <v>50000</v>
      </c>
      <c r="K69" s="41"/>
      <c r="L69" s="41"/>
      <c r="M69" s="41"/>
      <c r="N69" s="41"/>
      <c r="O69" s="56"/>
      <c r="P69" s="40"/>
      <c r="Q69" s="41"/>
      <c r="R69" s="41"/>
      <c r="S69" s="41"/>
      <c r="T69" s="41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9" customFormat="1" ht="18" customHeight="1" x14ac:dyDescent="0.2">
      <c r="A70" s="72"/>
      <c r="B70" s="72"/>
      <c r="C70" s="42"/>
      <c r="D70" s="231"/>
      <c r="E70" s="77" t="s">
        <v>59</v>
      </c>
      <c r="F70" s="43">
        <f>F67-F68+F69</f>
        <v>12886567.26</v>
      </c>
      <c r="G70" s="44">
        <f>G67-G68+G69</f>
        <v>6739435</v>
      </c>
      <c r="H70" s="43">
        <f>H67-H68+H69</f>
        <v>6739435</v>
      </c>
      <c r="I70" s="43"/>
      <c r="J70" s="43">
        <f>J67-J68+J69</f>
        <v>6739435</v>
      </c>
      <c r="K70" s="43"/>
      <c r="L70" s="43"/>
      <c r="M70" s="43"/>
      <c r="N70" s="43"/>
      <c r="O70" s="45"/>
      <c r="P70" s="44">
        <f>P67-P68+P69</f>
        <v>6147132.2599999998</v>
      </c>
      <c r="Q70" s="61">
        <f>Q67-Q68+Q69</f>
        <v>6147132.2599999998</v>
      </c>
      <c r="R70" s="61">
        <f>R67-R68+R69</f>
        <v>2144124.17</v>
      </c>
      <c r="S70" s="61"/>
      <c r="T70" s="61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" customFormat="1" ht="16.5" customHeight="1" x14ac:dyDescent="0.2">
      <c r="A71" s="46"/>
      <c r="B71" s="46"/>
      <c r="C71" s="46">
        <v>4300</v>
      </c>
      <c r="D71" s="217" t="s">
        <v>29</v>
      </c>
      <c r="E71" s="76" t="s">
        <v>56</v>
      </c>
      <c r="F71" s="39">
        <f>G71+P71</f>
        <v>1929400</v>
      </c>
      <c r="G71" s="40">
        <f>H71+K71+L71+M71</f>
        <v>1929400</v>
      </c>
      <c r="H71" s="41">
        <f>SUM(I71:J71)</f>
        <v>1929400</v>
      </c>
      <c r="I71" s="41"/>
      <c r="J71" s="41">
        <v>1929400</v>
      </c>
      <c r="K71" s="41"/>
      <c r="L71" s="41"/>
      <c r="M71" s="41"/>
      <c r="N71" s="41"/>
      <c r="O71" s="56"/>
      <c r="P71" s="57"/>
      <c r="Q71" s="41"/>
      <c r="R71" s="41"/>
      <c r="S71" s="41"/>
      <c r="T71" s="4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4" customFormat="1" ht="16.5" customHeight="1" x14ac:dyDescent="0.2">
      <c r="A72" s="38"/>
      <c r="B72" s="38"/>
      <c r="C72" s="46"/>
      <c r="D72" s="218"/>
      <c r="E72" s="76" t="s">
        <v>57</v>
      </c>
      <c r="F72" s="39"/>
      <c r="G72" s="40"/>
      <c r="H72" s="41"/>
      <c r="I72" s="41"/>
      <c r="J72" s="41"/>
      <c r="K72" s="41"/>
      <c r="L72" s="41"/>
      <c r="M72" s="41"/>
      <c r="N72" s="41"/>
      <c r="O72" s="56"/>
      <c r="P72" s="40"/>
      <c r="Q72" s="41"/>
      <c r="R72" s="41"/>
      <c r="S72" s="41"/>
      <c r="T72" s="41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4" customFormat="1" ht="16.5" customHeight="1" x14ac:dyDescent="0.2">
      <c r="A73" s="38"/>
      <c r="B73" s="38"/>
      <c r="C73" s="46"/>
      <c r="D73" s="218"/>
      <c r="E73" s="76" t="s">
        <v>58</v>
      </c>
      <c r="F73" s="39">
        <f>G73+P73</f>
        <v>50000</v>
      </c>
      <c r="G73" s="40">
        <f>H73+K73+L73+M73</f>
        <v>50000</v>
      </c>
      <c r="H73" s="41">
        <f>SUM(I73:J73)</f>
        <v>50000</v>
      </c>
      <c r="I73" s="41"/>
      <c r="J73" s="41">
        <v>50000</v>
      </c>
      <c r="K73" s="41"/>
      <c r="L73" s="41"/>
      <c r="M73" s="41"/>
      <c r="N73" s="41"/>
      <c r="O73" s="56"/>
      <c r="P73" s="40"/>
      <c r="Q73" s="41"/>
      <c r="R73" s="41"/>
      <c r="S73" s="41"/>
      <c r="T73" s="41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9" customFormat="1" ht="16.5" customHeight="1" x14ac:dyDescent="0.2">
      <c r="A74" s="72"/>
      <c r="B74" s="72"/>
      <c r="C74" s="42"/>
      <c r="D74" s="219"/>
      <c r="E74" s="77" t="s">
        <v>59</v>
      </c>
      <c r="F74" s="43">
        <f>F71-F72+F73</f>
        <v>1979400</v>
      </c>
      <c r="G74" s="44">
        <f>G71-G72+G73</f>
        <v>1979400</v>
      </c>
      <c r="H74" s="43">
        <f>H71-H72+H73</f>
        <v>1979400</v>
      </c>
      <c r="I74" s="43"/>
      <c r="J74" s="43">
        <f>J71-J72+J73</f>
        <v>1979400</v>
      </c>
      <c r="K74" s="43"/>
      <c r="L74" s="43"/>
      <c r="M74" s="43"/>
      <c r="N74" s="43"/>
      <c r="O74" s="45"/>
      <c r="P74" s="44"/>
      <c r="Q74" s="43"/>
      <c r="R74" s="43"/>
      <c r="S74" s="61"/>
      <c r="T74" s="61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" customFormat="1" ht="16.5" customHeight="1" x14ac:dyDescent="0.2">
      <c r="A75" s="46"/>
      <c r="B75" s="46"/>
      <c r="C75" s="46">
        <v>6060</v>
      </c>
      <c r="D75" s="217" t="s">
        <v>52</v>
      </c>
      <c r="E75" s="76" t="s">
        <v>56</v>
      </c>
      <c r="F75" s="39">
        <f>G75+P75</f>
        <v>1077200</v>
      </c>
      <c r="G75" s="40"/>
      <c r="H75" s="41"/>
      <c r="I75" s="41"/>
      <c r="J75" s="41"/>
      <c r="K75" s="41"/>
      <c r="L75" s="41"/>
      <c r="M75" s="41"/>
      <c r="N75" s="41"/>
      <c r="O75" s="56"/>
      <c r="P75" s="40">
        <f>Q75+S75+T75</f>
        <v>1077200</v>
      </c>
      <c r="Q75" s="41">
        <v>1077200</v>
      </c>
      <c r="R75" s="41"/>
      <c r="S75" s="41"/>
      <c r="T75" s="41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4" customFormat="1" ht="16.5" customHeight="1" x14ac:dyDescent="0.2">
      <c r="A76" s="38"/>
      <c r="B76" s="38"/>
      <c r="C76" s="46"/>
      <c r="D76" s="218"/>
      <c r="E76" s="76" t="s">
        <v>57</v>
      </c>
      <c r="F76" s="39">
        <f>G76+P76</f>
        <v>50000</v>
      </c>
      <c r="G76" s="40"/>
      <c r="H76" s="41"/>
      <c r="I76" s="41"/>
      <c r="J76" s="41"/>
      <c r="K76" s="41"/>
      <c r="L76" s="41"/>
      <c r="M76" s="41"/>
      <c r="N76" s="41"/>
      <c r="O76" s="56"/>
      <c r="P76" s="40">
        <f>Q76+S76+T76</f>
        <v>50000</v>
      </c>
      <c r="Q76" s="41">
        <v>50000</v>
      </c>
      <c r="R76" s="41"/>
      <c r="S76" s="41"/>
      <c r="T76" s="41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4" customFormat="1" ht="16.5" customHeight="1" x14ac:dyDescent="0.2">
      <c r="A77" s="38"/>
      <c r="B77" s="38"/>
      <c r="C77" s="46"/>
      <c r="D77" s="218"/>
      <c r="E77" s="76" t="s">
        <v>58</v>
      </c>
      <c r="F77" s="39"/>
      <c r="G77" s="40"/>
      <c r="H77" s="41"/>
      <c r="I77" s="41"/>
      <c r="J77" s="41"/>
      <c r="K77" s="41"/>
      <c r="L77" s="41"/>
      <c r="M77" s="41"/>
      <c r="N77" s="41"/>
      <c r="O77" s="56"/>
      <c r="P77" s="40"/>
      <c r="Q77" s="41"/>
      <c r="R77" s="41"/>
      <c r="S77" s="41"/>
      <c r="T77" s="41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9" customFormat="1" ht="16.5" customHeight="1" x14ac:dyDescent="0.2">
      <c r="A78" s="72"/>
      <c r="B78" s="72"/>
      <c r="C78" s="42"/>
      <c r="D78" s="219"/>
      <c r="E78" s="77" t="s">
        <v>59</v>
      </c>
      <c r="F78" s="43">
        <f>F75-F76+F77</f>
        <v>1027200</v>
      </c>
      <c r="G78" s="44"/>
      <c r="H78" s="43"/>
      <c r="I78" s="43"/>
      <c r="J78" s="43"/>
      <c r="K78" s="43"/>
      <c r="L78" s="43"/>
      <c r="M78" s="43"/>
      <c r="N78" s="43"/>
      <c r="O78" s="45"/>
      <c r="P78" s="44">
        <f>P75-P76+P77</f>
        <v>1027200</v>
      </c>
      <c r="Q78" s="43">
        <f>Q75-Q76+Q77</f>
        <v>1027200</v>
      </c>
      <c r="R78" s="43"/>
      <c r="S78" s="61"/>
      <c r="T78" s="61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13" customFormat="1" ht="16.5" customHeight="1" x14ac:dyDescent="0.2">
      <c r="A79" s="95"/>
      <c r="B79" s="95"/>
      <c r="C79" s="220" t="s">
        <v>61</v>
      </c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2"/>
      <c r="U79"/>
      <c r="V79"/>
      <c r="W79"/>
      <c r="X79"/>
      <c r="Y79"/>
      <c r="Z79"/>
      <c r="AA79"/>
      <c r="AB79"/>
      <c r="AC79"/>
      <c r="AD79"/>
    </row>
    <row r="80" spans="1:84" s="113" customFormat="1" ht="16.5" customHeight="1" x14ac:dyDescent="0.2">
      <c r="A80" s="95"/>
      <c r="B80" s="38"/>
      <c r="C80" s="223" t="s">
        <v>104</v>
      </c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5"/>
      <c r="U80"/>
      <c r="V80"/>
      <c r="W80"/>
      <c r="X80"/>
      <c r="Y80"/>
      <c r="Z80"/>
      <c r="AA80"/>
      <c r="AB80"/>
      <c r="AC80"/>
      <c r="AD80"/>
    </row>
    <row r="81" spans="1:84" s="113" customFormat="1" ht="27" customHeight="1" x14ac:dyDescent="0.2">
      <c r="A81" s="95"/>
      <c r="B81" s="38"/>
      <c r="C81" s="223" t="s">
        <v>105</v>
      </c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5"/>
      <c r="U81"/>
      <c r="V81"/>
      <c r="W81"/>
      <c r="X81"/>
      <c r="Y81"/>
      <c r="Z81"/>
      <c r="AA81"/>
      <c r="AB81"/>
      <c r="AC81"/>
      <c r="AD81"/>
    </row>
    <row r="82" spans="1:84" s="113" customFormat="1" ht="27" customHeight="1" x14ac:dyDescent="0.2">
      <c r="A82" s="95"/>
      <c r="B82" s="38"/>
      <c r="C82" s="226" t="s">
        <v>181</v>
      </c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8"/>
      <c r="U82"/>
      <c r="V82"/>
      <c r="W82"/>
      <c r="X82"/>
      <c r="Y82"/>
      <c r="Z82"/>
      <c r="AA82"/>
      <c r="AB82"/>
      <c r="AC82"/>
      <c r="AD82"/>
    </row>
    <row r="83" spans="1:84" s="2" customFormat="1" ht="18" customHeight="1" x14ac:dyDescent="0.2">
      <c r="A83" s="49">
        <v>710</v>
      </c>
      <c r="B83" s="49"/>
      <c r="C83" s="109"/>
      <c r="D83" s="232" t="s">
        <v>10</v>
      </c>
      <c r="E83" s="74" t="s">
        <v>56</v>
      </c>
      <c r="F83" s="26">
        <f>G83+P83</f>
        <v>173989.81</v>
      </c>
      <c r="G83" s="27">
        <f>H83+K83+L83+M83</f>
        <v>173989.81</v>
      </c>
      <c r="H83" s="28">
        <f>SUM(I83:J83)</f>
        <v>168000</v>
      </c>
      <c r="I83" s="28">
        <v>5000</v>
      </c>
      <c r="J83" s="28">
        <v>163000</v>
      </c>
      <c r="K83" s="28"/>
      <c r="L83" s="28"/>
      <c r="M83" s="28">
        <v>5989.81</v>
      </c>
      <c r="N83" s="50"/>
      <c r="O83" s="51"/>
      <c r="P83" s="27"/>
      <c r="Q83" s="28"/>
      <c r="R83" s="28"/>
      <c r="S83" s="28"/>
      <c r="T83" s="28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4" customFormat="1" ht="18" customHeight="1" x14ac:dyDescent="0.2">
      <c r="A84" s="25"/>
      <c r="B84" s="25"/>
      <c r="C84" s="71"/>
      <c r="D84" s="233"/>
      <c r="E84" s="74" t="s">
        <v>57</v>
      </c>
      <c r="F84" s="26"/>
      <c r="G84" s="29"/>
      <c r="H84" s="30"/>
      <c r="I84" s="30"/>
      <c r="J84" s="30"/>
      <c r="K84" s="30"/>
      <c r="L84" s="30"/>
      <c r="M84" s="30"/>
      <c r="N84" s="30"/>
      <c r="O84" s="135"/>
      <c r="P84" s="29"/>
      <c r="Q84" s="30"/>
      <c r="R84" s="30"/>
      <c r="S84" s="30"/>
      <c r="T84" s="30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4" customFormat="1" ht="18" customHeight="1" x14ac:dyDescent="0.2">
      <c r="A85" s="25"/>
      <c r="B85" s="25"/>
      <c r="C85" s="71"/>
      <c r="D85" s="233"/>
      <c r="E85" s="74" t="s">
        <v>58</v>
      </c>
      <c r="F85" s="26">
        <f>G85+P85</f>
        <v>20000</v>
      </c>
      <c r="G85" s="29">
        <f>H85+K85+L85+M85</f>
        <v>20000</v>
      </c>
      <c r="H85" s="30">
        <f>SUM(I85:J85)</f>
        <v>20000</v>
      </c>
      <c r="I85" s="30"/>
      <c r="J85" s="30">
        <f>J89</f>
        <v>20000</v>
      </c>
      <c r="K85" s="30"/>
      <c r="L85" s="30"/>
      <c r="M85" s="30"/>
      <c r="N85" s="30"/>
      <c r="O85" s="135"/>
      <c r="P85" s="29"/>
      <c r="Q85" s="30"/>
      <c r="R85" s="30"/>
      <c r="S85" s="30"/>
      <c r="T85" s="30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" customFormat="1" ht="18" customHeight="1" x14ac:dyDescent="0.2">
      <c r="A86" s="71"/>
      <c r="B86" s="31"/>
      <c r="C86" s="31"/>
      <c r="D86" s="243"/>
      <c r="E86" s="75" t="s">
        <v>59</v>
      </c>
      <c r="F86" s="32">
        <f t="shared" ref="F86:M86" si="6">F83-F84+F85</f>
        <v>193989.81</v>
      </c>
      <c r="G86" s="33">
        <f t="shared" si="6"/>
        <v>193989.81</v>
      </c>
      <c r="H86" s="32">
        <f t="shared" si="6"/>
        <v>188000</v>
      </c>
      <c r="I86" s="32">
        <f t="shared" si="6"/>
        <v>5000</v>
      </c>
      <c r="J86" s="32">
        <f t="shared" si="6"/>
        <v>183000</v>
      </c>
      <c r="K86" s="32"/>
      <c r="L86" s="32"/>
      <c r="M86" s="32">
        <f t="shared" si="6"/>
        <v>5989.81</v>
      </c>
      <c r="N86" s="32"/>
      <c r="O86" s="34"/>
      <c r="P86" s="33"/>
      <c r="Q86" s="32"/>
      <c r="R86" s="32"/>
      <c r="S86" s="86"/>
      <c r="T86" s="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7" customFormat="1" ht="18" customHeight="1" x14ac:dyDescent="0.2">
      <c r="A87" s="38"/>
      <c r="B87" s="47">
        <v>71035</v>
      </c>
      <c r="C87" s="48"/>
      <c r="D87" s="89" t="s">
        <v>15</v>
      </c>
      <c r="E87" s="76" t="s">
        <v>56</v>
      </c>
      <c r="F87" s="39">
        <f>G87+P87</f>
        <v>43000</v>
      </c>
      <c r="G87" s="40">
        <f>H87+K87+L87+M87</f>
        <v>43000</v>
      </c>
      <c r="H87" s="41">
        <f>SUM(I87:J87)</f>
        <v>43000</v>
      </c>
      <c r="I87" s="54"/>
      <c r="J87" s="37">
        <v>43000</v>
      </c>
      <c r="K87" s="54"/>
      <c r="L87" s="54"/>
      <c r="M87" s="54"/>
      <c r="N87" s="54"/>
      <c r="O87" s="55"/>
      <c r="P87" s="40"/>
      <c r="Q87" s="41"/>
      <c r="R87" s="54"/>
      <c r="S87" s="54"/>
      <c r="T87" s="54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4" customFormat="1" ht="18" customHeight="1" x14ac:dyDescent="0.2">
      <c r="A88" s="38"/>
      <c r="B88" s="38"/>
      <c r="C88" s="46"/>
      <c r="D88" s="90"/>
      <c r="E88" s="76" t="s">
        <v>57</v>
      </c>
      <c r="F88" s="39"/>
      <c r="G88" s="40"/>
      <c r="H88" s="41"/>
      <c r="I88" s="41"/>
      <c r="J88" s="41"/>
      <c r="K88" s="41"/>
      <c r="L88" s="41"/>
      <c r="M88" s="41"/>
      <c r="N88" s="41"/>
      <c r="O88" s="56"/>
      <c r="P88" s="40"/>
      <c r="Q88" s="41"/>
      <c r="R88" s="41"/>
      <c r="S88" s="41"/>
      <c r="T88" s="41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4" customFormat="1" ht="18" customHeight="1" x14ac:dyDescent="0.2">
      <c r="A89" s="38"/>
      <c r="B89" s="38"/>
      <c r="C89" s="46"/>
      <c r="D89" s="90"/>
      <c r="E89" s="76" t="s">
        <v>58</v>
      </c>
      <c r="F89" s="39">
        <f>G89+P89</f>
        <v>20000</v>
      </c>
      <c r="G89" s="40">
        <f>H89+K89+L89+M89</f>
        <v>20000</v>
      </c>
      <c r="H89" s="41">
        <f>SUM(I89:J89)</f>
        <v>20000</v>
      </c>
      <c r="I89" s="41"/>
      <c r="J89" s="41">
        <f>J93</f>
        <v>20000</v>
      </c>
      <c r="K89" s="41"/>
      <c r="L89" s="41"/>
      <c r="M89" s="41"/>
      <c r="N89" s="41"/>
      <c r="O89" s="56"/>
      <c r="P89" s="40"/>
      <c r="Q89" s="41"/>
      <c r="R89" s="41"/>
      <c r="S89" s="41"/>
      <c r="T89" s="41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9" customFormat="1" ht="18" customHeight="1" x14ac:dyDescent="0.2">
      <c r="A90" s="72"/>
      <c r="B90" s="72"/>
      <c r="C90" s="42"/>
      <c r="D90" s="91"/>
      <c r="E90" s="77" t="s">
        <v>59</v>
      </c>
      <c r="F90" s="43">
        <f>F87-F88+F89</f>
        <v>63000</v>
      </c>
      <c r="G90" s="44">
        <f>G87-G88+G89</f>
        <v>63000</v>
      </c>
      <c r="H90" s="43">
        <f>H87-H88+H89</f>
        <v>63000</v>
      </c>
      <c r="I90" s="43"/>
      <c r="J90" s="43">
        <f>J87-J88+J89</f>
        <v>63000</v>
      </c>
      <c r="K90" s="43"/>
      <c r="L90" s="43"/>
      <c r="M90" s="43"/>
      <c r="N90" s="43"/>
      <c r="O90" s="45"/>
      <c r="P90" s="44"/>
      <c r="Q90" s="43"/>
      <c r="R90" s="43"/>
      <c r="S90" s="61"/>
      <c r="T90" s="61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8" customFormat="1" ht="16.5" customHeight="1" x14ac:dyDescent="0.2">
      <c r="A91" s="46"/>
      <c r="B91" s="46"/>
      <c r="C91" s="46">
        <v>4270</v>
      </c>
      <c r="D91" s="217" t="s">
        <v>28</v>
      </c>
      <c r="E91" s="76" t="s">
        <v>56</v>
      </c>
      <c r="F91" s="39">
        <f>G91+P91</f>
        <v>2000</v>
      </c>
      <c r="G91" s="40">
        <f>H91+K91+L91+M91</f>
        <v>2000</v>
      </c>
      <c r="H91" s="41">
        <f>SUM(I91:J91)</f>
        <v>2000</v>
      </c>
      <c r="I91" s="41"/>
      <c r="J91" s="41">
        <v>2000</v>
      </c>
      <c r="K91" s="41"/>
      <c r="L91" s="41"/>
      <c r="M91" s="41"/>
      <c r="N91" s="41"/>
      <c r="O91" s="56"/>
      <c r="P91" s="57"/>
      <c r="Q91" s="41"/>
      <c r="R91" s="41"/>
      <c r="S91" s="41"/>
      <c r="T91" s="4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4" customFormat="1" ht="16.5" customHeight="1" x14ac:dyDescent="0.2">
      <c r="A92" s="38"/>
      <c r="B92" s="38"/>
      <c r="C92" s="46"/>
      <c r="D92" s="218"/>
      <c r="E92" s="76" t="s">
        <v>57</v>
      </c>
      <c r="F92" s="39"/>
      <c r="G92" s="40"/>
      <c r="H92" s="41"/>
      <c r="I92" s="41"/>
      <c r="J92" s="41"/>
      <c r="K92" s="41"/>
      <c r="L92" s="41"/>
      <c r="M92" s="41"/>
      <c r="N92" s="41"/>
      <c r="O92" s="56"/>
      <c r="P92" s="40"/>
      <c r="Q92" s="41"/>
      <c r="R92" s="41"/>
      <c r="S92" s="41"/>
      <c r="T92" s="41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4" customFormat="1" ht="16.5" customHeight="1" x14ac:dyDescent="0.2">
      <c r="A93" s="38"/>
      <c r="B93" s="38"/>
      <c r="C93" s="46"/>
      <c r="D93" s="218"/>
      <c r="E93" s="76" t="s">
        <v>58</v>
      </c>
      <c r="F93" s="39">
        <f>G93+P93</f>
        <v>20000</v>
      </c>
      <c r="G93" s="40">
        <f>H93+K93+L93+M93</f>
        <v>20000</v>
      </c>
      <c r="H93" s="41">
        <f>SUM(I93:J93)</f>
        <v>20000</v>
      </c>
      <c r="I93" s="41"/>
      <c r="J93" s="41">
        <v>20000</v>
      </c>
      <c r="K93" s="41"/>
      <c r="L93" s="41"/>
      <c r="M93" s="41"/>
      <c r="N93" s="41"/>
      <c r="O93" s="56"/>
      <c r="P93" s="40"/>
      <c r="Q93" s="41"/>
      <c r="R93" s="41"/>
      <c r="S93" s="41"/>
      <c r="T93" s="41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9" customFormat="1" ht="16.5" customHeight="1" x14ac:dyDescent="0.2">
      <c r="A94" s="72"/>
      <c r="B94" s="72"/>
      <c r="C94" s="42"/>
      <c r="D94" s="219"/>
      <c r="E94" s="77" t="s">
        <v>59</v>
      </c>
      <c r="F94" s="43">
        <f>F91-F92+F93</f>
        <v>22000</v>
      </c>
      <c r="G94" s="44">
        <f>G91-G92+G93</f>
        <v>22000</v>
      </c>
      <c r="H94" s="43">
        <f>H91-H92+H93</f>
        <v>22000</v>
      </c>
      <c r="I94" s="43"/>
      <c r="J94" s="43">
        <f>J91-J92+J93</f>
        <v>22000</v>
      </c>
      <c r="K94" s="43"/>
      <c r="L94" s="43"/>
      <c r="M94" s="43"/>
      <c r="N94" s="43"/>
      <c r="O94" s="45"/>
      <c r="P94" s="44"/>
      <c r="Q94" s="43"/>
      <c r="R94" s="43"/>
      <c r="S94" s="61"/>
      <c r="T94" s="61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13" customFormat="1" ht="16.5" customHeight="1" x14ac:dyDescent="0.2">
      <c r="A95" s="95"/>
      <c r="B95" s="95"/>
      <c r="C95" s="220" t="s">
        <v>61</v>
      </c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2"/>
      <c r="U95"/>
      <c r="V95"/>
      <c r="W95"/>
      <c r="X95"/>
      <c r="Y95"/>
      <c r="Z95"/>
      <c r="AA95"/>
      <c r="AB95"/>
      <c r="AC95"/>
      <c r="AD95"/>
    </row>
    <row r="96" spans="1:84" s="113" customFormat="1" ht="16.5" customHeight="1" x14ac:dyDescent="0.2">
      <c r="A96" s="95"/>
      <c r="B96" s="38"/>
      <c r="C96" s="223" t="s">
        <v>97</v>
      </c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5"/>
      <c r="U96"/>
      <c r="V96"/>
      <c r="W96"/>
      <c r="X96"/>
      <c r="Y96"/>
      <c r="Z96"/>
      <c r="AA96"/>
      <c r="AB96"/>
      <c r="AC96"/>
      <c r="AD96"/>
    </row>
    <row r="97" spans="1:84" s="113" customFormat="1" ht="44.25" customHeight="1" x14ac:dyDescent="0.2">
      <c r="A97" s="95"/>
      <c r="B97" s="38"/>
      <c r="C97" s="226" t="s">
        <v>191</v>
      </c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8"/>
      <c r="U97"/>
      <c r="V97"/>
      <c r="W97"/>
      <c r="X97"/>
      <c r="Y97"/>
      <c r="Z97"/>
      <c r="AA97"/>
      <c r="AB97"/>
      <c r="AC97"/>
      <c r="AD97"/>
    </row>
    <row r="98" spans="1:84" s="2" customFormat="1" ht="18" customHeight="1" x14ac:dyDescent="0.2">
      <c r="A98" s="49">
        <v>750</v>
      </c>
      <c r="B98" s="49"/>
      <c r="C98" s="109"/>
      <c r="D98" s="232" t="s">
        <v>7</v>
      </c>
      <c r="E98" s="74" t="s">
        <v>56</v>
      </c>
      <c r="F98" s="26">
        <f>G98+P98</f>
        <v>16694220.660000002</v>
      </c>
      <c r="G98" s="27">
        <f>H98+K98+L98+M98</f>
        <v>14413597.660000002</v>
      </c>
      <c r="H98" s="28">
        <f>SUM(I98:J98)</f>
        <v>13223747.580000002</v>
      </c>
      <c r="I98" s="28">
        <v>10410624.460000001</v>
      </c>
      <c r="J98" s="28">
        <v>2813123.12</v>
      </c>
      <c r="K98" s="28">
        <v>9521</v>
      </c>
      <c r="L98" s="28">
        <v>586287</v>
      </c>
      <c r="M98" s="28">
        <v>594042.07999999996</v>
      </c>
      <c r="N98" s="50"/>
      <c r="O98" s="51"/>
      <c r="P98" s="27">
        <f>Q98+S98+T98</f>
        <v>2280623</v>
      </c>
      <c r="Q98" s="28">
        <v>2280623</v>
      </c>
      <c r="R98" s="28">
        <v>1820784.55</v>
      </c>
      <c r="S98" s="28"/>
      <c r="T98" s="2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8" customFormat="1" ht="18" customHeight="1" x14ac:dyDescent="0.2">
      <c r="A99" s="25"/>
      <c r="B99" s="25"/>
      <c r="C99" s="71"/>
      <c r="D99" s="233"/>
      <c r="E99" s="74" t="s">
        <v>57</v>
      </c>
      <c r="F99" s="26">
        <f>G99+P99</f>
        <v>209512.18</v>
      </c>
      <c r="G99" s="29">
        <f>H99+K99+L99+M99</f>
        <v>54012.18</v>
      </c>
      <c r="H99" s="30">
        <f>SUM(I99:J99)</f>
        <v>54012.18</v>
      </c>
      <c r="I99" s="30">
        <f t="shared" ref="I99:M100" si="7">I103+I119+I153</f>
        <v>1000</v>
      </c>
      <c r="J99" s="30">
        <f t="shared" si="7"/>
        <v>53012.18</v>
      </c>
      <c r="K99" s="30"/>
      <c r="L99" s="30"/>
      <c r="M99" s="30"/>
      <c r="N99" s="30"/>
      <c r="O99" s="135"/>
      <c r="P99" s="29">
        <f>Q99+S99+T99</f>
        <v>155500</v>
      </c>
      <c r="Q99" s="30">
        <f>Q103+Q119+Q153</f>
        <v>155500</v>
      </c>
      <c r="R99" s="30">
        <f>R103+R119+R153</f>
        <v>126422.76000000001</v>
      </c>
      <c r="S99" s="30"/>
      <c r="T99" s="30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8" customFormat="1" ht="18" customHeight="1" x14ac:dyDescent="0.2">
      <c r="A100" s="25"/>
      <c r="B100" s="25"/>
      <c r="C100" s="71"/>
      <c r="D100" s="233"/>
      <c r="E100" s="74" t="s">
        <v>58</v>
      </c>
      <c r="F100" s="26">
        <f>G100+P100</f>
        <v>69560.92</v>
      </c>
      <c r="G100" s="29">
        <f>H100+K100+L100+M100</f>
        <v>69560.92</v>
      </c>
      <c r="H100" s="30">
        <f>SUM(I100:J100)</f>
        <v>54500</v>
      </c>
      <c r="I100" s="30"/>
      <c r="J100" s="30">
        <f t="shared" si="7"/>
        <v>54500</v>
      </c>
      <c r="K100" s="30"/>
      <c r="L100" s="30"/>
      <c r="M100" s="30">
        <f t="shared" si="7"/>
        <v>15060.92</v>
      </c>
      <c r="N100" s="30"/>
      <c r="O100" s="135"/>
      <c r="P100" s="29"/>
      <c r="Q100" s="30"/>
      <c r="R100" s="30"/>
      <c r="S100" s="30"/>
      <c r="T100" s="3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1" customFormat="1" ht="18" customHeight="1" x14ac:dyDescent="0.2">
      <c r="A101" s="71"/>
      <c r="B101" s="71"/>
      <c r="C101" s="31"/>
      <c r="D101" s="243"/>
      <c r="E101" s="75" t="s">
        <v>59</v>
      </c>
      <c r="F101" s="32">
        <f t="shared" ref="F101:R101" si="8">F98-F99+F100</f>
        <v>16554269.400000002</v>
      </c>
      <c r="G101" s="33">
        <f t="shared" si="8"/>
        <v>14429146.400000002</v>
      </c>
      <c r="H101" s="32">
        <f t="shared" si="8"/>
        <v>13224235.400000002</v>
      </c>
      <c r="I101" s="86">
        <f>I98-I99+I100</f>
        <v>10409624.460000001</v>
      </c>
      <c r="J101" s="32">
        <f t="shared" si="8"/>
        <v>2814610.94</v>
      </c>
      <c r="K101" s="32">
        <f>K98-K99+K100</f>
        <v>9521</v>
      </c>
      <c r="L101" s="32">
        <f>L98-L99+L100</f>
        <v>586287</v>
      </c>
      <c r="M101" s="32">
        <f>M98-M99+M100</f>
        <v>609103</v>
      </c>
      <c r="N101" s="32"/>
      <c r="O101" s="34"/>
      <c r="P101" s="33">
        <f t="shared" si="8"/>
        <v>2125123</v>
      </c>
      <c r="Q101" s="32">
        <f t="shared" si="8"/>
        <v>2125123</v>
      </c>
      <c r="R101" s="32">
        <f t="shared" si="8"/>
        <v>1694361.79</v>
      </c>
      <c r="S101" s="86"/>
      <c r="T101" s="86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5" customFormat="1" ht="16.5" customHeight="1" x14ac:dyDescent="0.2">
      <c r="A102" s="38"/>
      <c r="B102" s="47">
        <v>75023</v>
      </c>
      <c r="C102" s="48"/>
      <c r="D102" s="229" t="s">
        <v>21</v>
      </c>
      <c r="E102" s="76" t="s">
        <v>56</v>
      </c>
      <c r="F102" s="39">
        <f>G102+P102</f>
        <v>10348208.460000001</v>
      </c>
      <c r="G102" s="40">
        <f>H102+K102+L102+M102</f>
        <v>10307150.460000001</v>
      </c>
      <c r="H102" s="41">
        <f>SUM(I102:J102)</f>
        <v>10286450.460000001</v>
      </c>
      <c r="I102" s="37">
        <v>8426096.4600000009</v>
      </c>
      <c r="J102" s="37">
        <v>1860354</v>
      </c>
      <c r="K102" s="37"/>
      <c r="L102" s="37">
        <v>20700</v>
      </c>
      <c r="M102" s="37"/>
      <c r="N102" s="54"/>
      <c r="O102" s="55"/>
      <c r="P102" s="36">
        <f>Q102+S102+T102</f>
        <v>41058</v>
      </c>
      <c r="Q102" s="37">
        <v>41058</v>
      </c>
      <c r="R102" s="37"/>
      <c r="S102" s="37"/>
      <c r="T102" s="54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14" customFormat="1" ht="16.5" customHeight="1" x14ac:dyDescent="0.2">
      <c r="A103" s="38"/>
      <c r="B103" s="38"/>
      <c r="C103" s="46"/>
      <c r="D103" s="230"/>
      <c r="E103" s="76" t="s">
        <v>57</v>
      </c>
      <c r="F103" s="39">
        <f>G103+P103</f>
        <v>3012.18</v>
      </c>
      <c r="G103" s="40">
        <f>H103+K103+L103+M103</f>
        <v>3012.18</v>
      </c>
      <c r="H103" s="41">
        <f>SUM(I103:J103)</f>
        <v>3012.18</v>
      </c>
      <c r="I103" s="41"/>
      <c r="J103" s="41">
        <f>J107+J111</f>
        <v>3012.18</v>
      </c>
      <c r="K103" s="41"/>
      <c r="L103" s="41"/>
      <c r="M103" s="41"/>
      <c r="N103" s="41"/>
      <c r="O103" s="56"/>
      <c r="P103" s="40"/>
      <c r="Q103" s="41"/>
      <c r="R103" s="41"/>
      <c r="S103" s="41"/>
      <c r="T103" s="41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4" customFormat="1" ht="16.5" customHeight="1" x14ac:dyDescent="0.2">
      <c r="A104" s="38"/>
      <c r="B104" s="38"/>
      <c r="C104" s="46"/>
      <c r="D104" s="230"/>
      <c r="E104" s="76" t="s">
        <v>58</v>
      </c>
      <c r="F104" s="39"/>
      <c r="G104" s="40"/>
      <c r="H104" s="41"/>
      <c r="I104" s="41"/>
      <c r="J104" s="41"/>
      <c r="K104" s="41"/>
      <c r="L104" s="41"/>
      <c r="M104" s="41"/>
      <c r="N104" s="41"/>
      <c r="O104" s="56"/>
      <c r="P104" s="40"/>
      <c r="Q104" s="41"/>
      <c r="R104" s="41"/>
      <c r="S104" s="41"/>
      <c r="T104" s="41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9" customFormat="1" ht="16.5" customHeight="1" x14ac:dyDescent="0.2">
      <c r="A105" s="72"/>
      <c r="B105" s="72"/>
      <c r="C105" s="42"/>
      <c r="D105" s="231"/>
      <c r="E105" s="77" t="s">
        <v>59</v>
      </c>
      <c r="F105" s="43">
        <f t="shared" ref="F105:Q105" si="9">F102-F103+F104</f>
        <v>10345196.280000001</v>
      </c>
      <c r="G105" s="44">
        <f t="shared" si="9"/>
        <v>10304138.280000001</v>
      </c>
      <c r="H105" s="43">
        <f t="shared" si="9"/>
        <v>10283438.280000001</v>
      </c>
      <c r="I105" s="61">
        <f>I102-I103+I104</f>
        <v>8426096.4600000009</v>
      </c>
      <c r="J105" s="61">
        <f t="shared" si="9"/>
        <v>1857341.82</v>
      </c>
      <c r="K105" s="43"/>
      <c r="L105" s="61">
        <f>L102-L103+L104</f>
        <v>20700</v>
      </c>
      <c r="M105" s="43"/>
      <c r="N105" s="43"/>
      <c r="O105" s="45"/>
      <c r="P105" s="44">
        <f t="shared" si="9"/>
        <v>41058</v>
      </c>
      <c r="Q105" s="43">
        <f t="shared" si="9"/>
        <v>41058</v>
      </c>
      <c r="R105" s="43"/>
      <c r="S105" s="61"/>
      <c r="T105" s="61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" customFormat="1" ht="16.5" customHeight="1" x14ac:dyDescent="0.2">
      <c r="A106" s="46"/>
      <c r="B106" s="46"/>
      <c r="C106" s="46">
        <v>4390</v>
      </c>
      <c r="D106" s="217" t="s">
        <v>31</v>
      </c>
      <c r="E106" s="76" t="s">
        <v>56</v>
      </c>
      <c r="F106" s="39">
        <f>G106+P106</f>
        <v>2000</v>
      </c>
      <c r="G106" s="40">
        <f>H106+K106+L106+M106</f>
        <v>2000</v>
      </c>
      <c r="H106" s="41">
        <f>SUM(I106:J106)</f>
        <v>2000</v>
      </c>
      <c r="I106" s="41"/>
      <c r="J106" s="41">
        <v>2000</v>
      </c>
      <c r="K106" s="41"/>
      <c r="L106" s="41"/>
      <c r="M106" s="41"/>
      <c r="N106" s="41"/>
      <c r="O106" s="56"/>
      <c r="P106" s="57"/>
      <c r="Q106" s="41"/>
      <c r="R106" s="41"/>
      <c r="S106" s="41"/>
      <c r="T106" s="41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4" customFormat="1" ht="16.5" customHeight="1" x14ac:dyDescent="0.2">
      <c r="A107" s="38"/>
      <c r="B107" s="38"/>
      <c r="C107" s="46"/>
      <c r="D107" s="218"/>
      <c r="E107" s="76" t="s">
        <v>57</v>
      </c>
      <c r="F107" s="39">
        <f>G107+P107</f>
        <v>527.17999999999995</v>
      </c>
      <c r="G107" s="40">
        <f>H107+K107+L107+M107</f>
        <v>527.17999999999995</v>
      </c>
      <c r="H107" s="41">
        <f>SUM(I107:J107)</f>
        <v>527.17999999999995</v>
      </c>
      <c r="I107" s="41"/>
      <c r="J107" s="41">
        <v>527.17999999999995</v>
      </c>
      <c r="K107" s="41"/>
      <c r="L107" s="41"/>
      <c r="M107" s="41"/>
      <c r="N107" s="41"/>
      <c r="O107" s="56"/>
      <c r="P107" s="40"/>
      <c r="Q107" s="41"/>
      <c r="R107" s="41"/>
      <c r="S107" s="41"/>
      <c r="T107" s="41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4" customFormat="1" ht="16.5" customHeight="1" x14ac:dyDescent="0.2">
      <c r="A108" s="38"/>
      <c r="B108" s="38"/>
      <c r="C108" s="46"/>
      <c r="D108" s="218"/>
      <c r="E108" s="76" t="s">
        <v>58</v>
      </c>
      <c r="F108" s="39"/>
      <c r="G108" s="40"/>
      <c r="H108" s="41"/>
      <c r="I108" s="41"/>
      <c r="J108" s="41"/>
      <c r="K108" s="41"/>
      <c r="L108" s="41"/>
      <c r="M108" s="41"/>
      <c r="N108" s="41"/>
      <c r="O108" s="56"/>
      <c r="P108" s="40"/>
      <c r="Q108" s="41"/>
      <c r="R108" s="41"/>
      <c r="S108" s="41"/>
      <c r="T108" s="41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9" customFormat="1" ht="16.5" customHeight="1" x14ac:dyDescent="0.2">
      <c r="A109" s="72"/>
      <c r="B109" s="72"/>
      <c r="C109" s="42"/>
      <c r="D109" s="219"/>
      <c r="E109" s="77" t="s">
        <v>59</v>
      </c>
      <c r="F109" s="43">
        <f>F106-F107+F108</f>
        <v>1472.8200000000002</v>
      </c>
      <c r="G109" s="44">
        <f>G106-G107+G108</f>
        <v>1472.8200000000002</v>
      </c>
      <c r="H109" s="43">
        <f>H106-H107+H108</f>
        <v>1472.8200000000002</v>
      </c>
      <c r="I109" s="43"/>
      <c r="J109" s="43">
        <f>J106-J107+J108</f>
        <v>1472.8200000000002</v>
      </c>
      <c r="K109" s="43"/>
      <c r="L109" s="43"/>
      <c r="M109" s="43"/>
      <c r="N109" s="43"/>
      <c r="O109" s="45"/>
      <c r="P109" s="44"/>
      <c r="Q109" s="43"/>
      <c r="R109" s="43"/>
      <c r="S109" s="61"/>
      <c r="T109" s="61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" customFormat="1" ht="16.5" customHeight="1" x14ac:dyDescent="0.2">
      <c r="A110" s="46"/>
      <c r="B110" s="46"/>
      <c r="C110" s="46">
        <v>4520</v>
      </c>
      <c r="D110" s="217" t="s">
        <v>63</v>
      </c>
      <c r="E110" s="76" t="s">
        <v>56</v>
      </c>
      <c r="F110" s="39">
        <f>G110+P110</f>
        <v>2985</v>
      </c>
      <c r="G110" s="40">
        <f>H110+K110+L110+M110</f>
        <v>2985</v>
      </c>
      <c r="H110" s="41">
        <f>SUM(I110:J110)</f>
        <v>2985</v>
      </c>
      <c r="I110" s="41"/>
      <c r="J110" s="41">
        <v>2985</v>
      </c>
      <c r="K110" s="41"/>
      <c r="L110" s="41"/>
      <c r="M110" s="41"/>
      <c r="N110" s="41"/>
      <c r="O110" s="56"/>
      <c r="P110" s="57"/>
      <c r="Q110" s="41"/>
      <c r="R110" s="41"/>
      <c r="S110" s="41"/>
      <c r="T110" s="41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4" customFormat="1" ht="16.5" customHeight="1" x14ac:dyDescent="0.2">
      <c r="A111" s="38"/>
      <c r="B111" s="38"/>
      <c r="C111" s="46"/>
      <c r="D111" s="218"/>
      <c r="E111" s="76" t="s">
        <v>57</v>
      </c>
      <c r="F111" s="39">
        <f>G111+P111</f>
        <v>2485</v>
      </c>
      <c r="G111" s="40">
        <f>H111+K111+L111+M111</f>
        <v>2485</v>
      </c>
      <c r="H111" s="41">
        <f>SUM(I111:J111)</f>
        <v>2485</v>
      </c>
      <c r="I111" s="41"/>
      <c r="J111" s="41">
        <v>2485</v>
      </c>
      <c r="K111" s="41"/>
      <c r="L111" s="41"/>
      <c r="M111" s="41"/>
      <c r="N111" s="41"/>
      <c r="O111" s="56"/>
      <c r="P111" s="40"/>
      <c r="Q111" s="41"/>
      <c r="R111" s="41"/>
      <c r="S111" s="41"/>
      <c r="T111" s="4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4" customFormat="1" ht="16.5" customHeight="1" x14ac:dyDescent="0.2">
      <c r="A112" s="38"/>
      <c r="B112" s="38"/>
      <c r="C112" s="46"/>
      <c r="D112" s="218"/>
      <c r="E112" s="76" t="s">
        <v>58</v>
      </c>
      <c r="F112" s="39"/>
      <c r="G112" s="40"/>
      <c r="H112" s="41"/>
      <c r="I112" s="41"/>
      <c r="J112" s="41"/>
      <c r="K112" s="41"/>
      <c r="L112" s="41"/>
      <c r="M112" s="41"/>
      <c r="N112" s="41"/>
      <c r="O112" s="56"/>
      <c r="P112" s="40"/>
      <c r="Q112" s="41"/>
      <c r="R112" s="41"/>
      <c r="S112" s="41"/>
      <c r="T112" s="41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19" customFormat="1" ht="16.5" customHeight="1" x14ac:dyDescent="0.2">
      <c r="A113" s="72"/>
      <c r="B113" s="72"/>
      <c r="C113" s="42"/>
      <c r="D113" s="219"/>
      <c r="E113" s="77" t="s">
        <v>59</v>
      </c>
      <c r="F113" s="43">
        <f>F110-F111+F112</f>
        <v>500</v>
      </c>
      <c r="G113" s="44">
        <f>G110-G111+G112</f>
        <v>500</v>
      </c>
      <c r="H113" s="43">
        <f>H110-H111+H112</f>
        <v>500</v>
      </c>
      <c r="I113" s="43"/>
      <c r="J113" s="43">
        <f>J110-J111+J112</f>
        <v>500</v>
      </c>
      <c r="K113" s="43"/>
      <c r="L113" s="43"/>
      <c r="M113" s="43"/>
      <c r="N113" s="43"/>
      <c r="O113" s="45"/>
      <c r="P113" s="44"/>
      <c r="Q113" s="43"/>
      <c r="R113" s="43"/>
      <c r="S113" s="61"/>
      <c r="T113" s="61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13" customFormat="1" ht="16.5" customHeight="1" x14ac:dyDescent="0.2">
      <c r="A114" s="95"/>
      <c r="B114" s="95"/>
      <c r="C114" s="220" t="s">
        <v>61</v>
      </c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2"/>
      <c r="U114"/>
      <c r="V114"/>
      <c r="W114"/>
      <c r="X114"/>
      <c r="Y114"/>
      <c r="Z114"/>
      <c r="AA114"/>
      <c r="AB114"/>
      <c r="AC114"/>
      <c r="AD114"/>
    </row>
    <row r="115" spans="1:84" s="113" customFormat="1" ht="16.5" customHeight="1" x14ac:dyDescent="0.2">
      <c r="A115" s="95"/>
      <c r="B115" s="38"/>
      <c r="C115" s="223" t="s">
        <v>106</v>
      </c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5"/>
      <c r="U115"/>
      <c r="V115"/>
      <c r="W115"/>
      <c r="X115"/>
      <c r="Y115"/>
      <c r="Z115"/>
      <c r="AA115"/>
      <c r="AB115"/>
      <c r="AC115"/>
      <c r="AD115"/>
    </row>
    <row r="116" spans="1:84" s="113" customFormat="1" ht="16.5" customHeight="1" x14ac:dyDescent="0.2">
      <c r="A116" s="95"/>
      <c r="B116" s="38"/>
      <c r="C116" s="223" t="s">
        <v>111</v>
      </c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5"/>
      <c r="U116"/>
      <c r="V116"/>
      <c r="W116"/>
      <c r="X116"/>
      <c r="Y116"/>
      <c r="Z116"/>
      <c r="AA116"/>
      <c r="AB116"/>
      <c r="AC116"/>
      <c r="AD116"/>
    </row>
    <row r="117" spans="1:84" s="113" customFormat="1" ht="16.5" customHeight="1" x14ac:dyDescent="0.2">
      <c r="A117" s="95"/>
      <c r="B117" s="38"/>
      <c r="C117" s="226" t="s">
        <v>112</v>
      </c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8"/>
      <c r="U117"/>
      <c r="V117"/>
      <c r="W117"/>
      <c r="X117"/>
      <c r="Y117"/>
      <c r="Z117"/>
      <c r="AA117"/>
      <c r="AB117"/>
      <c r="AC117"/>
      <c r="AD117"/>
    </row>
    <row r="118" spans="1:84" s="15" customFormat="1" ht="16.5" customHeight="1" x14ac:dyDescent="0.2">
      <c r="A118" s="38"/>
      <c r="B118" s="47">
        <v>75085</v>
      </c>
      <c r="C118" s="48"/>
      <c r="D118" s="247" t="s">
        <v>83</v>
      </c>
      <c r="E118" s="76" t="s">
        <v>56</v>
      </c>
      <c r="F118" s="39">
        <f>G118+P118</f>
        <v>1971151</v>
      </c>
      <c r="G118" s="40">
        <f>H118+K118+L118+M118</f>
        <v>1971151</v>
      </c>
      <c r="H118" s="41">
        <f>SUM(I118:J118)</f>
        <v>1970351</v>
      </c>
      <c r="I118" s="37">
        <v>1581298</v>
      </c>
      <c r="J118" s="37">
        <v>389053</v>
      </c>
      <c r="K118" s="37"/>
      <c r="L118" s="37">
        <v>800</v>
      </c>
      <c r="M118" s="37"/>
      <c r="N118" s="54"/>
      <c r="O118" s="55"/>
      <c r="P118" s="36"/>
      <c r="Q118" s="37"/>
      <c r="R118" s="37"/>
      <c r="S118" s="37"/>
      <c r="T118" s="54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4" customFormat="1" ht="16.5" customHeight="1" x14ac:dyDescent="0.2">
      <c r="A119" s="38"/>
      <c r="B119" s="38"/>
      <c r="C119" s="46"/>
      <c r="D119" s="248"/>
      <c r="E119" s="76" t="s">
        <v>57</v>
      </c>
      <c r="F119" s="39">
        <f>G119+P119</f>
        <v>51000</v>
      </c>
      <c r="G119" s="40">
        <f>H119+K119+L119+M119</f>
        <v>51000</v>
      </c>
      <c r="H119" s="41">
        <f>SUM(I119:J119)</f>
        <v>51000</v>
      </c>
      <c r="I119" s="41">
        <f>I123+I127+I131+I135+I139</f>
        <v>1000</v>
      </c>
      <c r="J119" s="41">
        <f>J123+J127+J131+J135+J139</f>
        <v>50000</v>
      </c>
      <c r="K119" s="41"/>
      <c r="L119" s="41"/>
      <c r="M119" s="41"/>
      <c r="N119" s="41"/>
      <c r="O119" s="56"/>
      <c r="P119" s="40"/>
      <c r="Q119" s="41"/>
      <c r="R119" s="41"/>
      <c r="S119" s="41"/>
      <c r="T119" s="41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4" customFormat="1" ht="16.5" customHeight="1" x14ac:dyDescent="0.2">
      <c r="A120" s="38"/>
      <c r="B120" s="38"/>
      <c r="C120" s="46"/>
      <c r="D120" s="248"/>
      <c r="E120" s="76" t="s">
        <v>58</v>
      </c>
      <c r="F120" s="39">
        <f>G120+P120</f>
        <v>54500</v>
      </c>
      <c r="G120" s="40">
        <f>H120+K120+L120+M120</f>
        <v>54500</v>
      </c>
      <c r="H120" s="41">
        <f>SUM(I120:J120)</f>
        <v>54500</v>
      </c>
      <c r="I120" s="41"/>
      <c r="J120" s="41">
        <f>J124+J128+J132+J136+J140</f>
        <v>54500</v>
      </c>
      <c r="K120" s="41"/>
      <c r="L120" s="41"/>
      <c r="M120" s="41"/>
      <c r="N120" s="41"/>
      <c r="O120" s="56"/>
      <c r="P120" s="40"/>
      <c r="Q120" s="41"/>
      <c r="R120" s="41"/>
      <c r="S120" s="41"/>
      <c r="T120" s="41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9" customFormat="1" ht="16.5" customHeight="1" x14ac:dyDescent="0.2">
      <c r="A121" s="72"/>
      <c r="B121" s="72"/>
      <c r="C121" s="42"/>
      <c r="D121" s="249"/>
      <c r="E121" s="77" t="s">
        <v>59</v>
      </c>
      <c r="F121" s="43">
        <f t="shared" ref="F121:H121" si="10">F118-F119+F120</f>
        <v>1974651</v>
      </c>
      <c r="G121" s="44">
        <f t="shared" si="10"/>
        <v>1974651</v>
      </c>
      <c r="H121" s="43">
        <f t="shared" si="10"/>
        <v>1973851</v>
      </c>
      <c r="I121" s="61">
        <f>I118-I119+I120</f>
        <v>1580298</v>
      </c>
      <c r="J121" s="61">
        <f t="shared" ref="J121" si="11">J118-J119+J120</f>
        <v>393553</v>
      </c>
      <c r="K121" s="43"/>
      <c r="L121" s="61">
        <f>L118-L119+L120</f>
        <v>800</v>
      </c>
      <c r="M121" s="43"/>
      <c r="N121" s="43"/>
      <c r="O121" s="45"/>
      <c r="P121" s="44"/>
      <c r="Q121" s="43"/>
      <c r="R121" s="43"/>
      <c r="S121" s="61"/>
      <c r="T121" s="6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" customFormat="1" ht="16.5" customHeight="1" x14ac:dyDescent="0.2">
      <c r="A122" s="46"/>
      <c r="B122" s="46"/>
      <c r="C122" s="46">
        <v>4210</v>
      </c>
      <c r="D122" s="217" t="s">
        <v>27</v>
      </c>
      <c r="E122" s="76" t="s">
        <v>56</v>
      </c>
      <c r="F122" s="39">
        <f>G122+P122</f>
        <v>90000</v>
      </c>
      <c r="G122" s="40">
        <f>H122+K122+L122+M122</f>
        <v>90000</v>
      </c>
      <c r="H122" s="41">
        <f>SUM(I122:J122)</f>
        <v>90000</v>
      </c>
      <c r="I122" s="41"/>
      <c r="J122" s="41">
        <v>90000</v>
      </c>
      <c r="K122" s="41"/>
      <c r="L122" s="41"/>
      <c r="M122" s="41"/>
      <c r="N122" s="41"/>
      <c r="O122" s="56"/>
      <c r="P122" s="57"/>
      <c r="Q122" s="41"/>
      <c r="R122" s="41"/>
      <c r="S122" s="41"/>
      <c r="T122" s="41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4" customFormat="1" ht="16.5" customHeight="1" x14ac:dyDescent="0.2">
      <c r="A123" s="38"/>
      <c r="B123" s="38"/>
      <c r="C123" s="46"/>
      <c r="D123" s="218"/>
      <c r="E123" s="76" t="s">
        <v>57</v>
      </c>
      <c r="F123" s="39"/>
      <c r="G123" s="40"/>
      <c r="H123" s="41"/>
      <c r="I123" s="41"/>
      <c r="J123" s="41"/>
      <c r="K123" s="41"/>
      <c r="L123" s="41"/>
      <c r="M123" s="41"/>
      <c r="N123" s="41"/>
      <c r="O123" s="56"/>
      <c r="P123" s="40"/>
      <c r="Q123" s="41"/>
      <c r="R123" s="41"/>
      <c r="S123" s="41"/>
      <c r="T123" s="41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4" customFormat="1" ht="16.5" customHeight="1" x14ac:dyDescent="0.2">
      <c r="A124" s="38"/>
      <c r="B124" s="38"/>
      <c r="C124" s="46"/>
      <c r="D124" s="218"/>
      <c r="E124" s="76" t="s">
        <v>58</v>
      </c>
      <c r="F124" s="39">
        <f>G124+P124</f>
        <v>51000</v>
      </c>
      <c r="G124" s="40">
        <f>H124+K124+L124+M124</f>
        <v>51000</v>
      </c>
      <c r="H124" s="41">
        <f>SUM(I124:J124)</f>
        <v>51000</v>
      </c>
      <c r="I124" s="41"/>
      <c r="J124" s="41">
        <v>51000</v>
      </c>
      <c r="K124" s="41"/>
      <c r="L124" s="41"/>
      <c r="M124" s="41"/>
      <c r="N124" s="41"/>
      <c r="O124" s="56"/>
      <c r="P124" s="40"/>
      <c r="Q124" s="41"/>
      <c r="R124" s="41"/>
      <c r="S124" s="41"/>
      <c r="T124" s="41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9" customFormat="1" ht="16.5" customHeight="1" x14ac:dyDescent="0.2">
      <c r="A125" s="72"/>
      <c r="B125" s="72"/>
      <c r="C125" s="42"/>
      <c r="D125" s="219"/>
      <c r="E125" s="77" t="s">
        <v>59</v>
      </c>
      <c r="F125" s="43">
        <f>F122-F123+F124</f>
        <v>141000</v>
      </c>
      <c r="G125" s="44">
        <f>G122-G123+G124</f>
        <v>141000</v>
      </c>
      <c r="H125" s="43">
        <f>H122-H123+H124</f>
        <v>141000</v>
      </c>
      <c r="I125" s="43"/>
      <c r="J125" s="43">
        <f>J122-J123+J124</f>
        <v>141000</v>
      </c>
      <c r="K125" s="43"/>
      <c r="L125" s="43"/>
      <c r="M125" s="43"/>
      <c r="N125" s="43"/>
      <c r="O125" s="45"/>
      <c r="P125" s="44"/>
      <c r="Q125" s="43"/>
      <c r="R125" s="43"/>
      <c r="S125" s="61"/>
      <c r="T125" s="61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" customFormat="1" ht="16.5" customHeight="1" x14ac:dyDescent="0.2">
      <c r="A126" s="46"/>
      <c r="B126" s="46"/>
      <c r="C126" s="46">
        <v>4300</v>
      </c>
      <c r="D126" s="217" t="s">
        <v>29</v>
      </c>
      <c r="E126" s="76" t="s">
        <v>56</v>
      </c>
      <c r="F126" s="39">
        <f>G126+P126</f>
        <v>229100</v>
      </c>
      <c r="G126" s="40">
        <f>H126+K126+L126+M126</f>
        <v>229100</v>
      </c>
      <c r="H126" s="41">
        <f>SUM(I126:J126)</f>
        <v>229100</v>
      </c>
      <c r="I126" s="41"/>
      <c r="J126" s="41">
        <v>229100</v>
      </c>
      <c r="K126" s="41"/>
      <c r="L126" s="41"/>
      <c r="M126" s="41"/>
      <c r="N126" s="41"/>
      <c r="O126" s="56"/>
      <c r="P126" s="57"/>
      <c r="Q126" s="41"/>
      <c r="R126" s="41"/>
      <c r="S126" s="41"/>
      <c r="T126" s="41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4" customFormat="1" ht="16.5" customHeight="1" x14ac:dyDescent="0.2">
      <c r="A127" s="38"/>
      <c r="B127" s="38"/>
      <c r="C127" s="46"/>
      <c r="D127" s="218"/>
      <c r="E127" s="76" t="s">
        <v>57</v>
      </c>
      <c r="F127" s="39">
        <f>G127+P127</f>
        <v>50000</v>
      </c>
      <c r="G127" s="40">
        <f>H127+K127+L127+M127</f>
        <v>50000</v>
      </c>
      <c r="H127" s="41">
        <f>SUM(I127:J127)</f>
        <v>50000</v>
      </c>
      <c r="I127" s="41"/>
      <c r="J127" s="41">
        <v>50000</v>
      </c>
      <c r="K127" s="41"/>
      <c r="L127" s="41"/>
      <c r="M127" s="41"/>
      <c r="N127" s="41"/>
      <c r="O127" s="56"/>
      <c r="P127" s="40"/>
      <c r="Q127" s="41"/>
      <c r="R127" s="41"/>
      <c r="S127" s="41"/>
      <c r="T127" s="41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14" customFormat="1" ht="16.5" customHeight="1" x14ac:dyDescent="0.2">
      <c r="A128" s="38"/>
      <c r="B128" s="38"/>
      <c r="C128" s="46"/>
      <c r="D128" s="218"/>
      <c r="E128" s="76" t="s">
        <v>58</v>
      </c>
      <c r="F128" s="39"/>
      <c r="G128" s="40"/>
      <c r="H128" s="41"/>
      <c r="I128" s="41"/>
      <c r="J128" s="41"/>
      <c r="K128" s="41"/>
      <c r="L128" s="41"/>
      <c r="M128" s="41"/>
      <c r="N128" s="41"/>
      <c r="O128" s="56"/>
      <c r="P128" s="40"/>
      <c r="Q128" s="41"/>
      <c r="R128" s="41"/>
      <c r="S128" s="41"/>
      <c r="T128" s="41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19" customFormat="1" ht="16.5" customHeight="1" x14ac:dyDescent="0.2">
      <c r="A129" s="72"/>
      <c r="B129" s="72"/>
      <c r="C129" s="42"/>
      <c r="D129" s="219"/>
      <c r="E129" s="77" t="s">
        <v>59</v>
      </c>
      <c r="F129" s="43">
        <f>F126-F127+F128</f>
        <v>179100</v>
      </c>
      <c r="G129" s="44">
        <f>G126-G127+G128</f>
        <v>179100</v>
      </c>
      <c r="H129" s="43">
        <f>H126-H127+H128</f>
        <v>179100</v>
      </c>
      <c r="I129" s="43"/>
      <c r="J129" s="43">
        <f>J126-J127+J128</f>
        <v>179100</v>
      </c>
      <c r="K129" s="43"/>
      <c r="L129" s="43"/>
      <c r="M129" s="43"/>
      <c r="N129" s="43"/>
      <c r="O129" s="45"/>
      <c r="P129" s="44"/>
      <c r="Q129" s="43"/>
      <c r="R129" s="43"/>
      <c r="S129" s="61"/>
      <c r="T129" s="61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" customFormat="1" ht="16.5" customHeight="1" x14ac:dyDescent="0.2">
      <c r="A130" s="46"/>
      <c r="B130" s="46"/>
      <c r="C130" s="46">
        <v>4360</v>
      </c>
      <c r="D130" s="217" t="s">
        <v>69</v>
      </c>
      <c r="E130" s="76" t="s">
        <v>56</v>
      </c>
      <c r="F130" s="39">
        <f>G130+P130</f>
        <v>4500</v>
      </c>
      <c r="G130" s="40">
        <f>H130+K130+L130+M130</f>
        <v>4500</v>
      </c>
      <c r="H130" s="41">
        <f>SUM(I130:J130)</f>
        <v>4500</v>
      </c>
      <c r="I130" s="41"/>
      <c r="J130" s="41">
        <v>4500</v>
      </c>
      <c r="K130" s="41"/>
      <c r="L130" s="41"/>
      <c r="M130" s="41"/>
      <c r="N130" s="41"/>
      <c r="O130" s="56"/>
      <c r="P130" s="57"/>
      <c r="Q130" s="41"/>
      <c r="R130" s="41"/>
      <c r="S130" s="41"/>
      <c r="T130" s="41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4" customFormat="1" ht="16.5" customHeight="1" x14ac:dyDescent="0.2">
      <c r="A131" s="38"/>
      <c r="B131" s="38"/>
      <c r="C131" s="46"/>
      <c r="D131" s="218"/>
      <c r="E131" s="76" t="s">
        <v>57</v>
      </c>
      <c r="F131" s="39"/>
      <c r="G131" s="40"/>
      <c r="H131" s="41"/>
      <c r="I131" s="41"/>
      <c r="J131" s="41"/>
      <c r="K131" s="41"/>
      <c r="L131" s="41"/>
      <c r="M131" s="41"/>
      <c r="N131" s="41"/>
      <c r="O131" s="56"/>
      <c r="P131" s="40"/>
      <c r="Q131" s="41"/>
      <c r="R131" s="41"/>
      <c r="S131" s="41"/>
      <c r="T131" s="4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14" customFormat="1" ht="16.5" customHeight="1" x14ac:dyDescent="0.2">
      <c r="A132" s="38"/>
      <c r="B132" s="38"/>
      <c r="C132" s="46"/>
      <c r="D132" s="218"/>
      <c r="E132" s="76" t="s">
        <v>58</v>
      </c>
      <c r="F132" s="39">
        <f>G132+P132</f>
        <v>2500</v>
      </c>
      <c r="G132" s="40">
        <f>H132+K132+L132+M132</f>
        <v>2500</v>
      </c>
      <c r="H132" s="41">
        <f>SUM(I132:J132)</f>
        <v>2500</v>
      </c>
      <c r="I132" s="41"/>
      <c r="J132" s="41">
        <v>2500</v>
      </c>
      <c r="K132" s="41"/>
      <c r="L132" s="41"/>
      <c r="M132" s="41"/>
      <c r="N132" s="41"/>
      <c r="O132" s="56"/>
      <c r="P132" s="40"/>
      <c r="Q132" s="41"/>
      <c r="R132" s="41"/>
      <c r="S132" s="41"/>
      <c r="T132" s="41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9" customFormat="1" ht="16.5" customHeight="1" x14ac:dyDescent="0.2">
      <c r="A133" s="72"/>
      <c r="B133" s="72"/>
      <c r="C133" s="42"/>
      <c r="D133" s="219"/>
      <c r="E133" s="77" t="s">
        <v>59</v>
      </c>
      <c r="F133" s="43">
        <f>F130-F131+F132</f>
        <v>7000</v>
      </c>
      <c r="G133" s="44">
        <f>G130-G131+G132</f>
        <v>7000</v>
      </c>
      <c r="H133" s="43">
        <f>H130-H131+H132</f>
        <v>7000</v>
      </c>
      <c r="I133" s="43"/>
      <c r="J133" s="43">
        <f>J130-J131+J132</f>
        <v>7000</v>
      </c>
      <c r="K133" s="43"/>
      <c r="L133" s="43"/>
      <c r="M133" s="43"/>
      <c r="N133" s="43"/>
      <c r="O133" s="45"/>
      <c r="P133" s="44"/>
      <c r="Q133" s="43"/>
      <c r="R133" s="43"/>
      <c r="S133" s="61"/>
      <c r="T133" s="61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" customFormat="1" ht="16.5" customHeight="1" x14ac:dyDescent="0.2">
      <c r="A134" s="46"/>
      <c r="B134" s="46"/>
      <c r="C134" s="46">
        <v>4700</v>
      </c>
      <c r="D134" s="217" t="s">
        <v>36</v>
      </c>
      <c r="E134" s="76" t="s">
        <v>56</v>
      </c>
      <c r="F134" s="39">
        <f>G134+P134</f>
        <v>2400</v>
      </c>
      <c r="G134" s="40">
        <f>H134+K134+L134+M134</f>
        <v>2400</v>
      </c>
      <c r="H134" s="41">
        <f>SUM(I134:J134)</f>
        <v>2400</v>
      </c>
      <c r="I134" s="41"/>
      <c r="J134" s="41">
        <v>2400</v>
      </c>
      <c r="K134" s="41"/>
      <c r="L134" s="41"/>
      <c r="M134" s="41"/>
      <c r="N134" s="41"/>
      <c r="O134" s="56"/>
      <c r="P134" s="57"/>
      <c r="Q134" s="41"/>
      <c r="R134" s="41"/>
      <c r="S134" s="41"/>
      <c r="T134" s="41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4" customFormat="1" ht="16.5" customHeight="1" x14ac:dyDescent="0.2">
      <c r="A135" s="38"/>
      <c r="B135" s="38"/>
      <c r="C135" s="46"/>
      <c r="D135" s="218"/>
      <c r="E135" s="76" t="s">
        <v>57</v>
      </c>
      <c r="F135" s="39"/>
      <c r="G135" s="40"/>
      <c r="H135" s="41"/>
      <c r="I135" s="41"/>
      <c r="J135" s="41"/>
      <c r="K135" s="41"/>
      <c r="L135" s="41"/>
      <c r="M135" s="41"/>
      <c r="N135" s="41"/>
      <c r="O135" s="56"/>
      <c r="P135" s="40"/>
      <c r="Q135" s="41"/>
      <c r="R135" s="41"/>
      <c r="S135" s="41"/>
      <c r="T135" s="41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14" customFormat="1" ht="16.5" customHeight="1" x14ac:dyDescent="0.2">
      <c r="A136" s="38"/>
      <c r="B136" s="38"/>
      <c r="C136" s="46"/>
      <c r="D136" s="218"/>
      <c r="E136" s="76" t="s">
        <v>58</v>
      </c>
      <c r="F136" s="39">
        <f>G136+P136</f>
        <v>1000</v>
      </c>
      <c r="G136" s="40">
        <f>H136+K136+L136+M136</f>
        <v>1000</v>
      </c>
      <c r="H136" s="41">
        <f>SUM(I136:J136)</f>
        <v>1000</v>
      </c>
      <c r="I136" s="41"/>
      <c r="J136" s="41">
        <v>1000</v>
      </c>
      <c r="K136" s="41"/>
      <c r="L136" s="41"/>
      <c r="M136" s="41"/>
      <c r="N136" s="41"/>
      <c r="O136" s="56"/>
      <c r="P136" s="40"/>
      <c r="Q136" s="41"/>
      <c r="R136" s="41"/>
      <c r="S136" s="41"/>
      <c r="T136" s="41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9" customFormat="1" ht="16.5" customHeight="1" x14ac:dyDescent="0.2">
      <c r="A137" s="72"/>
      <c r="B137" s="72"/>
      <c r="C137" s="42"/>
      <c r="D137" s="219"/>
      <c r="E137" s="77" t="s">
        <v>59</v>
      </c>
      <c r="F137" s="43">
        <f>F134-F135+F136</f>
        <v>3400</v>
      </c>
      <c r="G137" s="44">
        <f>G134-G135+G136</f>
        <v>3400</v>
      </c>
      <c r="H137" s="43">
        <f>H134-H135+H136</f>
        <v>3400</v>
      </c>
      <c r="I137" s="43"/>
      <c r="J137" s="43">
        <f>J134-J135+J136</f>
        <v>3400</v>
      </c>
      <c r="K137" s="43"/>
      <c r="L137" s="43"/>
      <c r="M137" s="43"/>
      <c r="N137" s="43"/>
      <c r="O137" s="45"/>
      <c r="P137" s="44"/>
      <c r="Q137" s="43"/>
      <c r="R137" s="43"/>
      <c r="S137" s="61"/>
      <c r="T137" s="61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1" customFormat="1" ht="16.5" customHeight="1" x14ac:dyDescent="0.2">
      <c r="A138" s="46"/>
      <c r="B138" s="46"/>
      <c r="C138" s="99">
        <v>4710</v>
      </c>
      <c r="D138" s="217" t="s">
        <v>82</v>
      </c>
      <c r="E138" s="76" t="s">
        <v>56</v>
      </c>
      <c r="F138" s="39">
        <f>G138+P138</f>
        <v>17333</v>
      </c>
      <c r="G138" s="40">
        <f>H138+K138+L138+M138</f>
        <v>17333</v>
      </c>
      <c r="H138" s="41">
        <f>SUM(I138:J138)</f>
        <v>17333</v>
      </c>
      <c r="I138" s="41">
        <v>17333</v>
      </c>
      <c r="J138" s="41"/>
      <c r="K138" s="41"/>
      <c r="L138" s="41"/>
      <c r="M138" s="41"/>
      <c r="N138" s="41"/>
      <c r="O138" s="56"/>
      <c r="P138" s="57"/>
      <c r="Q138" s="41"/>
      <c r="R138" s="41"/>
      <c r="S138" s="41"/>
      <c r="T138" s="41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4" customFormat="1" ht="16.5" customHeight="1" x14ac:dyDescent="0.2">
      <c r="A139" s="38"/>
      <c r="B139" s="38"/>
      <c r="C139" s="99"/>
      <c r="D139" s="218"/>
      <c r="E139" s="76" t="s">
        <v>57</v>
      </c>
      <c r="F139" s="39">
        <f>G139+P139</f>
        <v>1000</v>
      </c>
      <c r="G139" s="40">
        <f>H139+K139+L139+M139</f>
        <v>1000</v>
      </c>
      <c r="H139" s="41">
        <f>SUM(I139:J139)</f>
        <v>1000</v>
      </c>
      <c r="I139" s="41">
        <v>1000</v>
      </c>
      <c r="J139" s="41"/>
      <c r="K139" s="41"/>
      <c r="L139" s="41"/>
      <c r="M139" s="41"/>
      <c r="N139" s="41"/>
      <c r="O139" s="56"/>
      <c r="P139" s="40"/>
      <c r="Q139" s="41"/>
      <c r="R139" s="41"/>
      <c r="S139" s="41"/>
      <c r="T139" s="41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14" customFormat="1" ht="16.5" customHeight="1" x14ac:dyDescent="0.2">
      <c r="A140" s="38"/>
      <c r="B140" s="38"/>
      <c r="C140" s="99"/>
      <c r="D140" s="218"/>
      <c r="E140" s="76" t="s">
        <v>58</v>
      </c>
      <c r="F140" s="39"/>
      <c r="G140" s="40"/>
      <c r="H140" s="41"/>
      <c r="I140" s="41"/>
      <c r="J140" s="41"/>
      <c r="K140" s="41"/>
      <c r="L140" s="41"/>
      <c r="M140" s="41"/>
      <c r="N140" s="41"/>
      <c r="O140" s="56"/>
      <c r="P140" s="40"/>
      <c r="Q140" s="41"/>
      <c r="R140" s="41"/>
      <c r="S140" s="41"/>
      <c r="T140" s="41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9" customFormat="1" ht="16.5" customHeight="1" x14ac:dyDescent="0.2">
      <c r="A141" s="72"/>
      <c r="B141" s="72"/>
      <c r="C141" s="100"/>
      <c r="D141" s="219"/>
      <c r="E141" s="77" t="s">
        <v>59</v>
      </c>
      <c r="F141" s="43">
        <f>F138-F139+F140</f>
        <v>16333</v>
      </c>
      <c r="G141" s="44">
        <f>G138-G139+G140</f>
        <v>16333</v>
      </c>
      <c r="H141" s="43">
        <f>H138-H139+H140</f>
        <v>16333</v>
      </c>
      <c r="I141" s="43">
        <f>I138-I139+I140</f>
        <v>16333</v>
      </c>
      <c r="J141" s="43"/>
      <c r="K141" s="43"/>
      <c r="L141" s="43"/>
      <c r="M141" s="43"/>
      <c r="N141" s="43"/>
      <c r="O141" s="45"/>
      <c r="P141" s="44"/>
      <c r="Q141" s="43"/>
      <c r="R141" s="43"/>
      <c r="S141" s="61"/>
      <c r="T141" s="6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13" customFormat="1" ht="17.25" customHeight="1" x14ac:dyDescent="0.2">
      <c r="A142" s="95"/>
      <c r="B142" s="95"/>
      <c r="C142" s="220" t="s">
        <v>61</v>
      </c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2"/>
      <c r="U142"/>
      <c r="V142"/>
      <c r="W142"/>
      <c r="X142"/>
      <c r="Y142"/>
      <c r="Z142"/>
      <c r="AA142"/>
      <c r="AB142"/>
      <c r="AC142"/>
      <c r="AD142"/>
    </row>
    <row r="143" spans="1:84" s="113" customFormat="1" ht="17.25" customHeight="1" x14ac:dyDescent="0.2">
      <c r="A143" s="95"/>
      <c r="B143" s="38"/>
      <c r="C143" s="223" t="s">
        <v>176</v>
      </c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5"/>
      <c r="U143"/>
      <c r="V143"/>
      <c r="W143"/>
      <c r="X143"/>
      <c r="Y143"/>
      <c r="Z143"/>
      <c r="AA143"/>
      <c r="AB143"/>
      <c r="AC143"/>
      <c r="AD143"/>
    </row>
    <row r="144" spans="1:84" s="113" customFormat="1" ht="17.25" customHeight="1" x14ac:dyDescent="0.2">
      <c r="A144" s="95"/>
      <c r="B144" s="38"/>
      <c r="C144" s="223" t="s">
        <v>148</v>
      </c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5"/>
      <c r="U144"/>
      <c r="V144"/>
      <c r="W144"/>
      <c r="X144"/>
      <c r="Y144"/>
      <c r="Z144"/>
      <c r="AA144"/>
      <c r="AB144"/>
      <c r="AC144"/>
      <c r="AD144"/>
    </row>
    <row r="145" spans="1:84" s="113" customFormat="1" ht="17.25" customHeight="1" x14ac:dyDescent="0.2">
      <c r="A145" s="95"/>
      <c r="B145" s="38"/>
      <c r="C145" s="223" t="s">
        <v>149</v>
      </c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5"/>
      <c r="U145"/>
      <c r="V145"/>
      <c r="W145"/>
      <c r="X145"/>
      <c r="Y145"/>
      <c r="Z145"/>
      <c r="AA145"/>
      <c r="AB145"/>
      <c r="AC145"/>
      <c r="AD145"/>
    </row>
    <row r="146" spans="1:84" s="113" customFormat="1" ht="7.5" customHeight="1" x14ac:dyDescent="0.2">
      <c r="A146" s="95"/>
      <c r="B146" s="38"/>
      <c r="C146" s="223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5"/>
      <c r="U146"/>
      <c r="V146"/>
      <c r="W146"/>
      <c r="X146"/>
      <c r="Y146"/>
      <c r="Z146"/>
      <c r="AA146"/>
      <c r="AB146"/>
      <c r="AC146"/>
      <c r="AD146"/>
    </row>
    <row r="147" spans="1:84" s="113" customFormat="1" ht="17.25" customHeight="1" x14ac:dyDescent="0.2">
      <c r="A147" s="95"/>
      <c r="B147" s="38"/>
      <c r="C147" s="223" t="s">
        <v>177</v>
      </c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5"/>
      <c r="U147"/>
      <c r="V147"/>
      <c r="W147"/>
      <c r="X147"/>
      <c r="Y147"/>
      <c r="Z147"/>
      <c r="AA147"/>
      <c r="AB147"/>
      <c r="AC147"/>
      <c r="AD147"/>
    </row>
    <row r="148" spans="1:84" s="113" customFormat="1" ht="17.25" customHeight="1" x14ac:dyDescent="0.2">
      <c r="A148" s="95"/>
      <c r="B148" s="38"/>
      <c r="C148" s="223" t="s">
        <v>192</v>
      </c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5"/>
      <c r="U148"/>
      <c r="V148"/>
      <c r="W148"/>
      <c r="X148"/>
      <c r="Y148"/>
      <c r="Z148"/>
      <c r="AA148"/>
      <c r="AB148"/>
      <c r="AC148"/>
      <c r="AD148"/>
    </row>
    <row r="149" spans="1:84" s="113" customFormat="1" ht="17.25" customHeight="1" x14ac:dyDescent="0.2">
      <c r="A149" s="95"/>
      <c r="B149" s="38"/>
      <c r="C149" s="223" t="s">
        <v>178</v>
      </c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5"/>
      <c r="U149"/>
      <c r="V149"/>
      <c r="W149"/>
      <c r="X149"/>
      <c r="Y149"/>
      <c r="Z149"/>
      <c r="AA149"/>
      <c r="AB149"/>
      <c r="AC149"/>
      <c r="AD149"/>
    </row>
    <row r="150" spans="1:84" s="113" customFormat="1" ht="17.25" customHeight="1" x14ac:dyDescent="0.2">
      <c r="A150" s="95"/>
      <c r="B150" s="38"/>
      <c r="C150" s="223" t="s">
        <v>179</v>
      </c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5"/>
      <c r="U150"/>
      <c r="V150"/>
      <c r="W150"/>
      <c r="X150"/>
      <c r="Y150"/>
      <c r="Z150"/>
      <c r="AA150"/>
      <c r="AB150"/>
      <c r="AC150"/>
      <c r="AD150"/>
    </row>
    <row r="151" spans="1:84" s="113" customFormat="1" ht="17.25" customHeight="1" x14ac:dyDescent="0.2">
      <c r="A151" s="95"/>
      <c r="B151" s="38"/>
      <c r="C151" s="226" t="s">
        <v>165</v>
      </c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7"/>
      <c r="P151" s="227"/>
      <c r="Q151" s="227"/>
      <c r="R151" s="227"/>
      <c r="S151" s="227"/>
      <c r="T151" s="228"/>
      <c r="U151"/>
      <c r="V151"/>
      <c r="W151"/>
      <c r="X151"/>
      <c r="Y151"/>
      <c r="Z151"/>
      <c r="AA151"/>
      <c r="AB151"/>
      <c r="AC151"/>
      <c r="AD151"/>
    </row>
    <row r="152" spans="1:84" s="8" customFormat="1" ht="17.25" customHeight="1" x14ac:dyDescent="0.2">
      <c r="A152" s="38"/>
      <c r="B152" s="47">
        <v>75095</v>
      </c>
      <c r="C152" s="48"/>
      <c r="D152" s="229" t="s">
        <v>14</v>
      </c>
      <c r="E152" s="76" t="s">
        <v>56</v>
      </c>
      <c r="F152" s="39">
        <f>G152+P152</f>
        <v>3265369.2</v>
      </c>
      <c r="G152" s="40">
        <f>H152+K152+L152+M152</f>
        <v>1025804.2</v>
      </c>
      <c r="H152" s="41">
        <f>SUM(I152:J152)</f>
        <v>378541.12</v>
      </c>
      <c r="I152" s="37"/>
      <c r="J152" s="37">
        <v>378541.12</v>
      </c>
      <c r="K152" s="37">
        <v>9521</v>
      </c>
      <c r="L152" s="37">
        <v>43700</v>
      </c>
      <c r="M152" s="37">
        <v>594042.07999999996</v>
      </c>
      <c r="N152" s="54"/>
      <c r="O152" s="55"/>
      <c r="P152" s="36">
        <f>Q152+S152+T152</f>
        <v>2239565</v>
      </c>
      <c r="Q152" s="37">
        <v>2239565</v>
      </c>
      <c r="R152" s="37">
        <v>1820784.55</v>
      </c>
      <c r="S152" s="54"/>
      <c r="T152" s="41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4" customFormat="1" ht="17.25" customHeight="1" x14ac:dyDescent="0.2">
      <c r="A153" s="38"/>
      <c r="B153" s="38"/>
      <c r="C153" s="46"/>
      <c r="D153" s="230"/>
      <c r="E153" s="76" t="s">
        <v>57</v>
      </c>
      <c r="F153" s="39">
        <f>G153+P153</f>
        <v>155500</v>
      </c>
      <c r="G153" s="40"/>
      <c r="H153" s="41"/>
      <c r="I153" s="41"/>
      <c r="J153" s="41"/>
      <c r="K153" s="41"/>
      <c r="L153" s="41"/>
      <c r="M153" s="41"/>
      <c r="N153" s="41"/>
      <c r="O153" s="56"/>
      <c r="P153" s="40">
        <f>Q153+S153+T153</f>
        <v>155500</v>
      </c>
      <c r="Q153" s="41">
        <f t="shared" ref="Q153:R153" si="12">Q157+Q161+Q165+Q169+Q173+Q177+Q181+Q185+Q189</f>
        <v>155500</v>
      </c>
      <c r="R153" s="41">
        <f t="shared" si="12"/>
        <v>126422.76000000001</v>
      </c>
      <c r="S153" s="41"/>
      <c r="T153" s="41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4" customFormat="1" ht="17.25" customHeight="1" x14ac:dyDescent="0.2">
      <c r="A154" s="38"/>
      <c r="B154" s="38"/>
      <c r="C154" s="46"/>
      <c r="D154" s="230"/>
      <c r="E154" s="76" t="s">
        <v>58</v>
      </c>
      <c r="F154" s="39">
        <f>G154+P154</f>
        <v>15060.92</v>
      </c>
      <c r="G154" s="40">
        <f>H154+K154+L154+M154</f>
        <v>15060.92</v>
      </c>
      <c r="H154" s="41"/>
      <c r="I154" s="41"/>
      <c r="J154" s="41"/>
      <c r="K154" s="41"/>
      <c r="L154" s="41"/>
      <c r="M154" s="41">
        <f>M158+M162+M166+M170+M174+M178+M182+M186+M190</f>
        <v>15060.92</v>
      </c>
      <c r="N154" s="41"/>
      <c r="O154" s="56"/>
      <c r="P154" s="40"/>
      <c r="Q154" s="41"/>
      <c r="R154" s="41"/>
      <c r="S154" s="41"/>
      <c r="T154" s="41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9" customFormat="1" ht="17.25" customHeight="1" x14ac:dyDescent="0.2">
      <c r="A155" s="72"/>
      <c r="B155" s="72"/>
      <c r="C155" s="42"/>
      <c r="D155" s="231"/>
      <c r="E155" s="77" t="s">
        <v>59</v>
      </c>
      <c r="F155" s="43">
        <f t="shared" ref="F155:R155" si="13">F152-F153+F154</f>
        <v>3124930.12</v>
      </c>
      <c r="G155" s="44">
        <f t="shared" si="13"/>
        <v>1040865.12</v>
      </c>
      <c r="H155" s="43">
        <f t="shared" si="13"/>
        <v>378541.12</v>
      </c>
      <c r="I155" s="61"/>
      <c r="J155" s="61">
        <f>J152-J153+J154</f>
        <v>378541.12</v>
      </c>
      <c r="K155" s="61">
        <f>K152-K153+K154</f>
        <v>9521</v>
      </c>
      <c r="L155" s="61">
        <f>L152-L153+L154</f>
        <v>43700</v>
      </c>
      <c r="M155" s="61">
        <f>M152-M153+M154</f>
        <v>609103</v>
      </c>
      <c r="N155" s="43"/>
      <c r="O155" s="45"/>
      <c r="P155" s="44">
        <f t="shared" si="13"/>
        <v>2084065</v>
      </c>
      <c r="Q155" s="61">
        <f t="shared" si="13"/>
        <v>2084065</v>
      </c>
      <c r="R155" s="61">
        <f t="shared" si="13"/>
        <v>1694361.79</v>
      </c>
      <c r="S155" s="61"/>
      <c r="T155" s="61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8" customFormat="1" ht="17.45" customHeight="1" x14ac:dyDescent="0.2">
      <c r="A156" s="46"/>
      <c r="B156" s="46"/>
      <c r="C156" s="46">
        <v>4017</v>
      </c>
      <c r="D156" s="217" t="s">
        <v>32</v>
      </c>
      <c r="E156" s="76" t="s">
        <v>56</v>
      </c>
      <c r="F156" s="39">
        <f>G156+P156</f>
        <v>25616.799999999999</v>
      </c>
      <c r="G156" s="40">
        <f>H156+K156+L156+M156</f>
        <v>25616.799999999999</v>
      </c>
      <c r="H156" s="41"/>
      <c r="I156" s="41"/>
      <c r="J156" s="41"/>
      <c r="K156" s="41"/>
      <c r="L156" s="41"/>
      <c r="M156" s="41">
        <v>25616.799999999999</v>
      </c>
      <c r="N156" s="41"/>
      <c r="O156" s="56"/>
      <c r="P156" s="57"/>
      <c r="Q156" s="41"/>
      <c r="R156" s="41"/>
      <c r="S156" s="41"/>
      <c r="T156" s="41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4" customFormat="1" ht="17.45" customHeight="1" x14ac:dyDescent="0.2">
      <c r="A157" s="38"/>
      <c r="B157" s="38"/>
      <c r="C157" s="46"/>
      <c r="D157" s="218"/>
      <c r="E157" s="76" t="s">
        <v>57</v>
      </c>
      <c r="F157" s="39"/>
      <c r="G157" s="40"/>
      <c r="H157" s="41"/>
      <c r="I157" s="41"/>
      <c r="J157" s="41"/>
      <c r="K157" s="41"/>
      <c r="L157" s="41"/>
      <c r="M157" s="41"/>
      <c r="N157" s="41"/>
      <c r="O157" s="56"/>
      <c r="P157" s="40"/>
      <c r="Q157" s="41"/>
      <c r="R157" s="41"/>
      <c r="S157" s="41"/>
      <c r="T157" s="41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4" customFormat="1" ht="17.45" customHeight="1" x14ac:dyDescent="0.2">
      <c r="A158" s="38"/>
      <c r="B158" s="38"/>
      <c r="C158" s="46"/>
      <c r="D158" s="218"/>
      <c r="E158" s="76" t="s">
        <v>58</v>
      </c>
      <c r="F158" s="39">
        <f>G158+P158</f>
        <v>10070.82</v>
      </c>
      <c r="G158" s="40">
        <f>H158+K158+L158+M158</f>
        <v>10070.82</v>
      </c>
      <c r="H158" s="41"/>
      <c r="I158" s="41"/>
      <c r="J158" s="41"/>
      <c r="K158" s="41"/>
      <c r="L158" s="41"/>
      <c r="M158" s="41">
        <v>10070.82</v>
      </c>
      <c r="N158" s="41"/>
      <c r="O158" s="56"/>
      <c r="P158" s="40"/>
      <c r="Q158" s="41"/>
      <c r="R158" s="41"/>
      <c r="S158" s="41"/>
      <c r="T158" s="41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9" customFormat="1" ht="17.45" customHeight="1" x14ac:dyDescent="0.2">
      <c r="A159" s="72"/>
      <c r="B159" s="72"/>
      <c r="C159" s="42"/>
      <c r="D159" s="219"/>
      <c r="E159" s="77" t="s">
        <v>59</v>
      </c>
      <c r="F159" s="43">
        <f>F156-F157+F158</f>
        <v>35687.619999999995</v>
      </c>
      <c r="G159" s="44">
        <f>G156-G157+G158</f>
        <v>35687.619999999995</v>
      </c>
      <c r="H159" s="43"/>
      <c r="I159" s="43"/>
      <c r="J159" s="43"/>
      <c r="K159" s="43"/>
      <c r="L159" s="43"/>
      <c r="M159" s="43">
        <f>M156-M157+M158</f>
        <v>35687.619999999995</v>
      </c>
      <c r="N159" s="43"/>
      <c r="O159" s="45"/>
      <c r="P159" s="44"/>
      <c r="Q159" s="43"/>
      <c r="R159" s="43"/>
      <c r="S159" s="61"/>
      <c r="T159" s="61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1" customFormat="1" ht="17.45" customHeight="1" x14ac:dyDescent="0.2">
      <c r="A160" s="46"/>
      <c r="B160" s="46"/>
      <c r="C160" s="46">
        <v>4019</v>
      </c>
      <c r="D160" s="217" t="s">
        <v>32</v>
      </c>
      <c r="E160" s="76" t="s">
        <v>56</v>
      </c>
      <c r="F160" s="39">
        <f>G160+P160</f>
        <v>6476.69</v>
      </c>
      <c r="G160" s="40">
        <f>H160+K160+L160+M160</f>
        <v>6476.69</v>
      </c>
      <c r="H160" s="41"/>
      <c r="I160" s="41"/>
      <c r="J160" s="41"/>
      <c r="K160" s="41"/>
      <c r="L160" s="41"/>
      <c r="M160" s="41">
        <v>6476.69</v>
      </c>
      <c r="N160" s="41"/>
      <c r="O160" s="56"/>
      <c r="P160" s="57"/>
      <c r="Q160" s="41"/>
      <c r="R160" s="41"/>
      <c r="S160" s="41"/>
      <c r="T160" s="41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4" customFormat="1" ht="17.45" customHeight="1" x14ac:dyDescent="0.2">
      <c r="A161" s="38"/>
      <c r="B161" s="38"/>
      <c r="C161" s="46"/>
      <c r="D161" s="218"/>
      <c r="E161" s="76" t="s">
        <v>57</v>
      </c>
      <c r="F161" s="39"/>
      <c r="G161" s="40"/>
      <c r="H161" s="41"/>
      <c r="I161" s="41"/>
      <c r="J161" s="41"/>
      <c r="K161" s="41"/>
      <c r="L161" s="41"/>
      <c r="M161" s="41"/>
      <c r="N161" s="41"/>
      <c r="O161" s="56"/>
      <c r="P161" s="40"/>
      <c r="Q161" s="41"/>
      <c r="R161" s="41"/>
      <c r="S161" s="41"/>
      <c r="T161" s="4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4" customFormat="1" ht="17.45" customHeight="1" x14ac:dyDescent="0.2">
      <c r="A162" s="38"/>
      <c r="B162" s="38"/>
      <c r="C162" s="46"/>
      <c r="D162" s="218"/>
      <c r="E162" s="76" t="s">
        <v>58</v>
      </c>
      <c r="F162" s="39">
        <f>G162+P162</f>
        <v>2517.71</v>
      </c>
      <c r="G162" s="40">
        <f>H162+K162+L162+M162</f>
        <v>2517.71</v>
      </c>
      <c r="H162" s="41"/>
      <c r="I162" s="41"/>
      <c r="J162" s="41"/>
      <c r="K162" s="41"/>
      <c r="L162" s="41"/>
      <c r="M162" s="41">
        <v>2517.71</v>
      </c>
      <c r="N162" s="41"/>
      <c r="O162" s="56"/>
      <c r="P162" s="40"/>
      <c r="Q162" s="41"/>
      <c r="R162" s="41"/>
      <c r="S162" s="41"/>
      <c r="T162" s="41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19" customFormat="1" ht="17.45" customHeight="1" x14ac:dyDescent="0.2">
      <c r="A163" s="72"/>
      <c r="B163" s="72"/>
      <c r="C163" s="42"/>
      <c r="D163" s="219"/>
      <c r="E163" s="77" t="s">
        <v>59</v>
      </c>
      <c r="F163" s="43">
        <f>F160-F161+F162</f>
        <v>8994.4</v>
      </c>
      <c r="G163" s="44">
        <f>G160-G161+G162</f>
        <v>8994.4</v>
      </c>
      <c r="H163" s="43"/>
      <c r="I163" s="43"/>
      <c r="J163" s="43"/>
      <c r="K163" s="43"/>
      <c r="L163" s="43"/>
      <c r="M163" s="43">
        <f>M160-M161+M162</f>
        <v>8994.4</v>
      </c>
      <c r="N163" s="43"/>
      <c r="O163" s="45"/>
      <c r="P163" s="44"/>
      <c r="Q163" s="43"/>
      <c r="R163" s="43"/>
      <c r="S163" s="61"/>
      <c r="T163" s="61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11" customFormat="1" ht="17.45" customHeight="1" x14ac:dyDescent="0.2">
      <c r="A164" s="46"/>
      <c r="B164" s="46"/>
      <c r="C164" s="72">
        <v>4117</v>
      </c>
      <c r="D164" s="217" t="s">
        <v>25</v>
      </c>
      <c r="E164" s="76" t="s">
        <v>56</v>
      </c>
      <c r="F164" s="39">
        <f>G164+P164</f>
        <v>3745.34</v>
      </c>
      <c r="G164" s="40">
        <f>H164+K164+L164+M164</f>
        <v>3745.34</v>
      </c>
      <c r="H164" s="41"/>
      <c r="I164" s="41"/>
      <c r="J164" s="41"/>
      <c r="K164" s="41"/>
      <c r="L164" s="41"/>
      <c r="M164" s="41">
        <v>3745.34</v>
      </c>
      <c r="N164" s="41"/>
      <c r="O164" s="56"/>
      <c r="P164" s="57"/>
      <c r="Q164" s="41"/>
      <c r="R164" s="41"/>
      <c r="S164" s="41"/>
      <c r="T164" s="41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4" customFormat="1" ht="17.45" customHeight="1" x14ac:dyDescent="0.2">
      <c r="A165" s="38"/>
      <c r="B165" s="38"/>
      <c r="C165" s="46"/>
      <c r="D165" s="218"/>
      <c r="E165" s="76" t="s">
        <v>57</v>
      </c>
      <c r="F165" s="39"/>
      <c r="G165" s="40"/>
      <c r="H165" s="41"/>
      <c r="I165" s="41"/>
      <c r="J165" s="41"/>
      <c r="K165" s="41"/>
      <c r="L165" s="41"/>
      <c r="M165" s="41"/>
      <c r="N165" s="41"/>
      <c r="O165" s="56"/>
      <c r="P165" s="40"/>
      <c r="Q165" s="41"/>
      <c r="R165" s="41"/>
      <c r="S165" s="41"/>
      <c r="T165" s="41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4" customFormat="1" ht="17.45" customHeight="1" x14ac:dyDescent="0.2">
      <c r="A166" s="38"/>
      <c r="B166" s="38"/>
      <c r="C166" s="46"/>
      <c r="D166" s="218"/>
      <c r="E166" s="76" t="s">
        <v>58</v>
      </c>
      <c r="F166" s="39">
        <f>G166+P166</f>
        <v>1731.18</v>
      </c>
      <c r="G166" s="40">
        <f>H166+K166+L166+M166</f>
        <v>1731.18</v>
      </c>
      <c r="H166" s="41"/>
      <c r="I166" s="41"/>
      <c r="J166" s="41"/>
      <c r="K166" s="41"/>
      <c r="L166" s="41"/>
      <c r="M166" s="41">
        <v>1731.18</v>
      </c>
      <c r="N166" s="41"/>
      <c r="O166" s="56"/>
      <c r="P166" s="40"/>
      <c r="Q166" s="41"/>
      <c r="R166" s="41"/>
      <c r="S166" s="41"/>
      <c r="T166" s="41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9" customFormat="1" ht="17.45" customHeight="1" x14ac:dyDescent="0.2">
      <c r="A167" s="72"/>
      <c r="B167" s="72"/>
      <c r="C167" s="42"/>
      <c r="D167" s="219"/>
      <c r="E167" s="77" t="s">
        <v>59</v>
      </c>
      <c r="F167" s="43">
        <f>F164-F165+F166</f>
        <v>5476.52</v>
      </c>
      <c r="G167" s="44">
        <f>G164-G165+G166</f>
        <v>5476.52</v>
      </c>
      <c r="H167" s="43"/>
      <c r="I167" s="43"/>
      <c r="J167" s="43"/>
      <c r="K167" s="43"/>
      <c r="L167" s="43"/>
      <c r="M167" s="43">
        <f>M164-M165+M166</f>
        <v>5476.52</v>
      </c>
      <c r="N167" s="43"/>
      <c r="O167" s="45"/>
      <c r="P167" s="44"/>
      <c r="Q167" s="43"/>
      <c r="R167" s="43"/>
      <c r="S167" s="61"/>
      <c r="T167" s="61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11" customFormat="1" ht="17.45" customHeight="1" x14ac:dyDescent="0.2">
      <c r="A168" s="46"/>
      <c r="B168" s="46"/>
      <c r="C168" s="46">
        <v>4119</v>
      </c>
      <c r="D168" s="217" t="s">
        <v>25</v>
      </c>
      <c r="E168" s="76" t="s">
        <v>56</v>
      </c>
      <c r="F168" s="39">
        <f>G168+P168</f>
        <v>936.45</v>
      </c>
      <c r="G168" s="40">
        <f>H168+K168+L168+M168</f>
        <v>936.45</v>
      </c>
      <c r="H168" s="41"/>
      <c r="I168" s="41"/>
      <c r="J168" s="41"/>
      <c r="K168" s="41"/>
      <c r="L168" s="41"/>
      <c r="M168" s="41">
        <v>936.45</v>
      </c>
      <c r="N168" s="41"/>
      <c r="O168" s="56"/>
      <c r="P168" s="57"/>
      <c r="Q168" s="41"/>
      <c r="R168" s="41"/>
      <c r="S168" s="41"/>
      <c r="T168" s="41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4" customFormat="1" ht="17.45" customHeight="1" x14ac:dyDescent="0.2">
      <c r="A169" s="38"/>
      <c r="B169" s="38"/>
      <c r="C169" s="46"/>
      <c r="D169" s="218"/>
      <c r="E169" s="76" t="s">
        <v>57</v>
      </c>
      <c r="F169" s="39"/>
      <c r="G169" s="40"/>
      <c r="H169" s="41"/>
      <c r="I169" s="41"/>
      <c r="J169" s="41"/>
      <c r="K169" s="41"/>
      <c r="L169" s="41"/>
      <c r="M169" s="41"/>
      <c r="N169" s="41"/>
      <c r="O169" s="56"/>
      <c r="P169" s="40"/>
      <c r="Q169" s="41"/>
      <c r="R169" s="41"/>
      <c r="S169" s="41"/>
      <c r="T169" s="41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4" customFormat="1" ht="17.45" customHeight="1" x14ac:dyDescent="0.2">
      <c r="A170" s="38"/>
      <c r="B170" s="38"/>
      <c r="C170" s="46"/>
      <c r="D170" s="218"/>
      <c r="E170" s="76" t="s">
        <v>58</v>
      </c>
      <c r="F170" s="39">
        <f>G170+P170</f>
        <v>432.79</v>
      </c>
      <c r="G170" s="40">
        <f>H170+K170+L170+M170</f>
        <v>432.79</v>
      </c>
      <c r="H170" s="41"/>
      <c r="I170" s="41"/>
      <c r="J170" s="41"/>
      <c r="K170" s="41"/>
      <c r="L170" s="41"/>
      <c r="M170" s="41">
        <v>432.79</v>
      </c>
      <c r="N170" s="41"/>
      <c r="O170" s="56"/>
      <c r="P170" s="40"/>
      <c r="Q170" s="41"/>
      <c r="R170" s="41"/>
      <c r="S170" s="41"/>
      <c r="T170" s="41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9" customFormat="1" ht="17.45" customHeight="1" x14ac:dyDescent="0.2">
      <c r="A171" s="72"/>
      <c r="B171" s="72"/>
      <c r="C171" s="42"/>
      <c r="D171" s="219"/>
      <c r="E171" s="77" t="s">
        <v>59</v>
      </c>
      <c r="F171" s="43">
        <f>F168-F169+F170</f>
        <v>1369.24</v>
      </c>
      <c r="G171" s="44">
        <f>G168-G169+G170</f>
        <v>1369.24</v>
      </c>
      <c r="H171" s="43"/>
      <c r="I171" s="43"/>
      <c r="J171" s="43"/>
      <c r="K171" s="43"/>
      <c r="L171" s="43"/>
      <c r="M171" s="43">
        <f>M168-M169+M170</f>
        <v>1369.24</v>
      </c>
      <c r="N171" s="43"/>
      <c r="O171" s="45"/>
      <c r="P171" s="44"/>
      <c r="Q171" s="43"/>
      <c r="R171" s="43"/>
      <c r="S171" s="61"/>
      <c r="T171" s="6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15" customFormat="1" ht="17.45" customHeight="1" x14ac:dyDescent="0.2">
      <c r="A172" s="46"/>
      <c r="B172" s="46"/>
      <c r="C172" s="46">
        <v>4127</v>
      </c>
      <c r="D172" s="217" t="s">
        <v>81</v>
      </c>
      <c r="E172" s="76" t="s">
        <v>56</v>
      </c>
      <c r="F172" s="39">
        <f>G172+P172</f>
        <v>533.75</v>
      </c>
      <c r="G172" s="40">
        <f>H172+K172+L172+M172</f>
        <v>533.75</v>
      </c>
      <c r="H172" s="41"/>
      <c r="I172" s="41"/>
      <c r="J172" s="41"/>
      <c r="K172" s="41"/>
      <c r="L172" s="41"/>
      <c r="M172" s="41">
        <v>533.75</v>
      </c>
      <c r="N172" s="41"/>
      <c r="O172" s="56"/>
      <c r="P172" s="57"/>
      <c r="Q172" s="41"/>
      <c r="R172" s="41"/>
      <c r="S172" s="41"/>
      <c r="T172" s="41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4" customFormat="1" ht="17.45" customHeight="1" x14ac:dyDescent="0.2">
      <c r="A173" s="38"/>
      <c r="B173" s="38"/>
      <c r="C173" s="46"/>
      <c r="D173" s="218"/>
      <c r="E173" s="76" t="s">
        <v>57</v>
      </c>
      <c r="F173" s="39"/>
      <c r="G173" s="40"/>
      <c r="H173" s="41"/>
      <c r="I173" s="41"/>
      <c r="J173" s="41"/>
      <c r="K173" s="41"/>
      <c r="L173" s="41"/>
      <c r="M173" s="41"/>
      <c r="N173" s="41"/>
      <c r="O173" s="56"/>
      <c r="P173" s="40"/>
      <c r="Q173" s="41"/>
      <c r="R173" s="41"/>
      <c r="S173" s="41"/>
      <c r="T173" s="41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4" customFormat="1" ht="17.45" customHeight="1" x14ac:dyDescent="0.2">
      <c r="A174" s="38"/>
      <c r="B174" s="38"/>
      <c r="C174" s="46"/>
      <c r="D174" s="218"/>
      <c r="E174" s="76" t="s">
        <v>58</v>
      </c>
      <c r="F174" s="39">
        <f>G174+P174</f>
        <v>246.74</v>
      </c>
      <c r="G174" s="40">
        <f>H174+K174+L174+M174</f>
        <v>246.74</v>
      </c>
      <c r="H174" s="41"/>
      <c r="I174" s="41"/>
      <c r="J174" s="41"/>
      <c r="K174" s="41"/>
      <c r="L174" s="41"/>
      <c r="M174" s="41">
        <v>246.74</v>
      </c>
      <c r="N174" s="41"/>
      <c r="O174" s="56"/>
      <c r="P174" s="40"/>
      <c r="Q174" s="41"/>
      <c r="R174" s="41"/>
      <c r="S174" s="41"/>
      <c r="T174" s="41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" customFormat="1" ht="17.45" customHeight="1" x14ac:dyDescent="0.2">
      <c r="A175" s="72"/>
      <c r="B175" s="72"/>
      <c r="C175" s="42"/>
      <c r="D175" s="219"/>
      <c r="E175" s="77" t="s">
        <v>59</v>
      </c>
      <c r="F175" s="43">
        <f>F172-F173+F174</f>
        <v>780.49</v>
      </c>
      <c r="G175" s="44">
        <f>G172-G173+G174</f>
        <v>780.49</v>
      </c>
      <c r="H175" s="43"/>
      <c r="I175" s="43"/>
      <c r="J175" s="43"/>
      <c r="K175" s="43"/>
      <c r="L175" s="43"/>
      <c r="M175" s="43">
        <f>M172-M173+M174</f>
        <v>780.49</v>
      </c>
      <c r="N175" s="43"/>
      <c r="O175" s="45"/>
      <c r="P175" s="44"/>
      <c r="Q175" s="43"/>
      <c r="R175" s="43"/>
      <c r="S175" s="61"/>
      <c r="T175" s="61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2" customFormat="1" ht="17.45" customHeight="1" x14ac:dyDescent="0.2">
      <c r="A176" s="46"/>
      <c r="B176" s="46"/>
      <c r="C176" s="46">
        <v>4129</v>
      </c>
      <c r="D176" s="217" t="s">
        <v>81</v>
      </c>
      <c r="E176" s="76" t="s">
        <v>56</v>
      </c>
      <c r="F176" s="39">
        <f>G176+P176</f>
        <v>137.51</v>
      </c>
      <c r="G176" s="40">
        <f>H176+K176+L176+M176</f>
        <v>137.51</v>
      </c>
      <c r="H176" s="41"/>
      <c r="I176" s="41"/>
      <c r="J176" s="41"/>
      <c r="K176" s="41"/>
      <c r="L176" s="41"/>
      <c r="M176" s="41">
        <v>137.51</v>
      </c>
      <c r="N176" s="41"/>
      <c r="O176" s="56"/>
      <c r="P176" s="57"/>
      <c r="Q176" s="41"/>
      <c r="R176" s="41"/>
      <c r="S176" s="41"/>
      <c r="T176" s="41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8" customFormat="1" ht="17.45" customHeight="1" x14ac:dyDescent="0.2">
      <c r="A177" s="38"/>
      <c r="B177" s="38"/>
      <c r="C177" s="46"/>
      <c r="D177" s="218"/>
      <c r="E177" s="76" t="s">
        <v>57</v>
      </c>
      <c r="F177" s="39"/>
      <c r="G177" s="40"/>
      <c r="H177" s="41"/>
      <c r="I177" s="41"/>
      <c r="J177" s="41"/>
      <c r="K177" s="41"/>
      <c r="L177" s="41"/>
      <c r="M177" s="41"/>
      <c r="N177" s="41"/>
      <c r="O177" s="56"/>
      <c r="P177" s="40"/>
      <c r="Q177" s="41"/>
      <c r="R177" s="41"/>
      <c r="S177" s="41"/>
      <c r="T177" s="41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8" customFormat="1" ht="17.45" customHeight="1" x14ac:dyDescent="0.2">
      <c r="A178" s="38"/>
      <c r="B178" s="38"/>
      <c r="C178" s="46"/>
      <c r="D178" s="218"/>
      <c r="E178" s="76" t="s">
        <v>58</v>
      </c>
      <c r="F178" s="39">
        <f>G178+P178</f>
        <v>61.68</v>
      </c>
      <c r="G178" s="40">
        <f>H178+K178+L178+M178</f>
        <v>61.68</v>
      </c>
      <c r="H178" s="41"/>
      <c r="I178" s="41"/>
      <c r="J178" s="41"/>
      <c r="K178" s="41"/>
      <c r="L178" s="41"/>
      <c r="M178" s="41">
        <v>61.68</v>
      </c>
      <c r="N178" s="41"/>
      <c r="O178" s="56"/>
      <c r="P178" s="40"/>
      <c r="Q178" s="41"/>
      <c r="R178" s="41"/>
      <c r="S178" s="41"/>
      <c r="T178" s="41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9" customFormat="1" ht="17.45" customHeight="1" x14ac:dyDescent="0.2">
      <c r="A179" s="72"/>
      <c r="B179" s="72"/>
      <c r="C179" s="42"/>
      <c r="D179" s="219"/>
      <c r="E179" s="77" t="s">
        <v>59</v>
      </c>
      <c r="F179" s="43">
        <f>F176-F177+F178</f>
        <v>199.19</v>
      </c>
      <c r="G179" s="44">
        <f>G176-G177+G178</f>
        <v>199.19</v>
      </c>
      <c r="H179" s="43"/>
      <c r="I179" s="43"/>
      <c r="J179" s="43"/>
      <c r="K179" s="43"/>
      <c r="L179" s="43"/>
      <c r="M179" s="43">
        <f>M176-M177+M178</f>
        <v>199.19</v>
      </c>
      <c r="N179" s="43"/>
      <c r="O179" s="45"/>
      <c r="P179" s="44"/>
      <c r="Q179" s="43"/>
      <c r="R179" s="43"/>
      <c r="S179" s="61"/>
      <c r="T179" s="61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11" customFormat="1" ht="17.45" customHeight="1" x14ac:dyDescent="0.2">
      <c r="A180" s="46"/>
      <c r="B180" s="46"/>
      <c r="C180" s="48">
        <v>6050</v>
      </c>
      <c r="D180" s="217" t="s">
        <v>51</v>
      </c>
      <c r="E180" s="76" t="s">
        <v>56</v>
      </c>
      <c r="F180" s="39">
        <f>G180+P180</f>
        <v>392215.45</v>
      </c>
      <c r="G180" s="40"/>
      <c r="H180" s="41"/>
      <c r="I180" s="41"/>
      <c r="J180" s="41"/>
      <c r="K180" s="41"/>
      <c r="L180" s="41"/>
      <c r="M180" s="41"/>
      <c r="N180" s="41"/>
      <c r="O180" s="56"/>
      <c r="P180" s="40">
        <f>Q180+S180+T180</f>
        <v>392215.45</v>
      </c>
      <c r="Q180" s="41">
        <v>392215.45</v>
      </c>
      <c r="R180" s="41"/>
      <c r="S180" s="41"/>
      <c r="T180" s="41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4" customFormat="1" ht="17.45" customHeight="1" x14ac:dyDescent="0.2">
      <c r="A181" s="38"/>
      <c r="B181" s="38"/>
      <c r="C181" s="46"/>
      <c r="D181" s="218"/>
      <c r="E181" s="76" t="s">
        <v>57</v>
      </c>
      <c r="F181" s="39">
        <f>G181+P181</f>
        <v>29077.24</v>
      </c>
      <c r="G181" s="40"/>
      <c r="H181" s="41"/>
      <c r="I181" s="41"/>
      <c r="J181" s="41"/>
      <c r="K181" s="41"/>
      <c r="L181" s="41"/>
      <c r="M181" s="41"/>
      <c r="N181" s="41"/>
      <c r="O181" s="56"/>
      <c r="P181" s="41">
        <f>Q181</f>
        <v>29077.24</v>
      </c>
      <c r="Q181" s="41">
        <v>29077.24</v>
      </c>
      <c r="R181" s="41"/>
      <c r="S181" s="41"/>
      <c r="T181" s="4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4" customFormat="1" ht="17.45" customHeight="1" x14ac:dyDescent="0.2">
      <c r="A182" s="38"/>
      <c r="B182" s="38"/>
      <c r="C182" s="46"/>
      <c r="D182" s="218"/>
      <c r="E182" s="76" t="s">
        <v>58</v>
      </c>
      <c r="F182" s="39"/>
      <c r="G182" s="40"/>
      <c r="H182" s="41"/>
      <c r="I182" s="41"/>
      <c r="J182" s="41"/>
      <c r="K182" s="41"/>
      <c r="L182" s="41"/>
      <c r="M182" s="41"/>
      <c r="N182" s="41"/>
      <c r="O182" s="56"/>
      <c r="P182" s="41"/>
      <c r="Q182" s="41"/>
      <c r="R182" s="41"/>
      <c r="S182" s="41"/>
      <c r="T182" s="41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9" customFormat="1" ht="17.45" customHeight="1" x14ac:dyDescent="0.2">
      <c r="A183" s="72"/>
      <c r="B183" s="72"/>
      <c r="C183" s="42"/>
      <c r="D183" s="219"/>
      <c r="E183" s="77" t="s">
        <v>59</v>
      </c>
      <c r="F183" s="43">
        <f>F180-F181+F182</f>
        <v>363138.21</v>
      </c>
      <c r="G183" s="44"/>
      <c r="H183" s="43"/>
      <c r="I183" s="43"/>
      <c r="J183" s="43"/>
      <c r="K183" s="43"/>
      <c r="L183" s="43"/>
      <c r="M183" s="43"/>
      <c r="N183" s="43"/>
      <c r="O183" s="45"/>
      <c r="P183" s="44">
        <f>P180-P181+P182</f>
        <v>363138.21</v>
      </c>
      <c r="Q183" s="43">
        <f>Q180-Q181+Q182</f>
        <v>363138.21</v>
      </c>
      <c r="R183" s="43"/>
      <c r="S183" s="61"/>
      <c r="T183" s="61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0" customFormat="1" ht="16.5" customHeight="1" x14ac:dyDescent="0.2">
      <c r="A184" s="46"/>
      <c r="B184" s="46"/>
      <c r="C184" s="48">
        <v>6057</v>
      </c>
      <c r="D184" s="217" t="s">
        <v>51</v>
      </c>
      <c r="E184" s="76" t="s">
        <v>56</v>
      </c>
      <c r="F184" s="39">
        <f>G184+P184</f>
        <v>1364227.64</v>
      </c>
      <c r="G184" s="40"/>
      <c r="H184" s="41"/>
      <c r="I184" s="41"/>
      <c r="J184" s="41"/>
      <c r="K184" s="41"/>
      <c r="L184" s="41"/>
      <c r="M184" s="41"/>
      <c r="N184" s="41"/>
      <c r="O184" s="56"/>
      <c r="P184" s="40">
        <f>Q184+S184+T184</f>
        <v>1364227.64</v>
      </c>
      <c r="Q184" s="41">
        <f>R184</f>
        <v>1364227.64</v>
      </c>
      <c r="R184" s="41">
        <v>1364227.64</v>
      </c>
      <c r="S184" s="41"/>
      <c r="T184" s="41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14" customFormat="1" ht="16.5" customHeight="1" x14ac:dyDescent="0.2">
      <c r="A185" s="38"/>
      <c r="B185" s="38"/>
      <c r="C185" s="46"/>
      <c r="D185" s="218"/>
      <c r="E185" s="76" t="s">
        <v>57</v>
      </c>
      <c r="F185" s="39">
        <f>G185+P185</f>
        <v>101138.21</v>
      </c>
      <c r="G185" s="40"/>
      <c r="H185" s="41"/>
      <c r="I185" s="41"/>
      <c r="J185" s="41"/>
      <c r="K185" s="41"/>
      <c r="L185" s="41"/>
      <c r="M185" s="41"/>
      <c r="N185" s="41"/>
      <c r="O185" s="56"/>
      <c r="P185" s="41">
        <f>Q185</f>
        <v>101138.21</v>
      </c>
      <c r="Q185" s="41">
        <f>R185</f>
        <v>101138.21</v>
      </c>
      <c r="R185" s="41">
        <v>101138.21</v>
      </c>
      <c r="S185" s="41"/>
      <c r="T185" s="41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4" customFormat="1" ht="16.5" customHeight="1" x14ac:dyDescent="0.2">
      <c r="A186" s="38"/>
      <c r="B186" s="38"/>
      <c r="C186" s="46"/>
      <c r="D186" s="218"/>
      <c r="E186" s="76" t="s">
        <v>58</v>
      </c>
      <c r="F186" s="39"/>
      <c r="G186" s="40"/>
      <c r="H186" s="41"/>
      <c r="I186" s="41"/>
      <c r="J186" s="41"/>
      <c r="K186" s="41"/>
      <c r="L186" s="41"/>
      <c r="M186" s="41"/>
      <c r="N186" s="41"/>
      <c r="O186" s="56"/>
      <c r="P186" s="41"/>
      <c r="Q186" s="41"/>
      <c r="R186" s="41"/>
      <c r="S186" s="41"/>
      <c r="T186" s="41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19" customFormat="1" ht="16.5" customHeight="1" x14ac:dyDescent="0.2">
      <c r="A187" s="72"/>
      <c r="B187" s="72"/>
      <c r="C187" s="42"/>
      <c r="D187" s="219"/>
      <c r="E187" s="77" t="s">
        <v>59</v>
      </c>
      <c r="F187" s="43">
        <f>F184-F185+F186</f>
        <v>1263089.43</v>
      </c>
      <c r="G187" s="44"/>
      <c r="H187" s="43"/>
      <c r="I187" s="43"/>
      <c r="J187" s="43"/>
      <c r="K187" s="43"/>
      <c r="L187" s="43"/>
      <c r="M187" s="43"/>
      <c r="N187" s="43"/>
      <c r="O187" s="45"/>
      <c r="P187" s="44">
        <f>P184-P185+P186</f>
        <v>1263089.43</v>
      </c>
      <c r="Q187" s="43">
        <f>Q184-Q185+Q186</f>
        <v>1263089.43</v>
      </c>
      <c r="R187" s="43">
        <f>R184-R185+R186</f>
        <v>1263089.43</v>
      </c>
      <c r="S187" s="61"/>
      <c r="T187" s="61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10" customFormat="1" ht="16.5" customHeight="1" x14ac:dyDescent="0.2">
      <c r="A188" s="46"/>
      <c r="B188" s="46"/>
      <c r="C188" s="48">
        <v>6059</v>
      </c>
      <c r="D188" s="217" t="s">
        <v>51</v>
      </c>
      <c r="E188" s="76" t="s">
        <v>56</v>
      </c>
      <c r="F188" s="39">
        <f>G188+P188</f>
        <v>341056.91</v>
      </c>
      <c r="G188" s="40"/>
      <c r="H188" s="41"/>
      <c r="I188" s="41"/>
      <c r="J188" s="41"/>
      <c r="K188" s="41"/>
      <c r="L188" s="41"/>
      <c r="M188" s="41"/>
      <c r="N188" s="41"/>
      <c r="O188" s="56"/>
      <c r="P188" s="40">
        <f>Q188+S188+T188</f>
        <v>341056.91</v>
      </c>
      <c r="Q188" s="41">
        <f>R188</f>
        <v>341056.91</v>
      </c>
      <c r="R188" s="41">
        <v>341056.91</v>
      </c>
      <c r="S188" s="41"/>
      <c r="T188" s="41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14" customFormat="1" ht="16.5" customHeight="1" x14ac:dyDescent="0.2">
      <c r="A189" s="38"/>
      <c r="B189" s="38"/>
      <c r="C189" s="46"/>
      <c r="D189" s="218"/>
      <c r="E189" s="76" t="s">
        <v>57</v>
      </c>
      <c r="F189" s="39">
        <f>G189+P189</f>
        <v>25284.55</v>
      </c>
      <c r="G189" s="40"/>
      <c r="H189" s="41"/>
      <c r="I189" s="41"/>
      <c r="J189" s="41"/>
      <c r="K189" s="41"/>
      <c r="L189" s="41"/>
      <c r="M189" s="41"/>
      <c r="N189" s="41"/>
      <c r="O189" s="56"/>
      <c r="P189" s="41">
        <f>Q189</f>
        <v>25284.55</v>
      </c>
      <c r="Q189" s="41">
        <f>R189</f>
        <v>25284.55</v>
      </c>
      <c r="R189" s="41">
        <v>25284.55</v>
      </c>
      <c r="S189" s="41"/>
      <c r="T189" s="41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4" customFormat="1" ht="16.5" customHeight="1" x14ac:dyDescent="0.2">
      <c r="A190" s="38"/>
      <c r="B190" s="38"/>
      <c r="C190" s="46"/>
      <c r="D190" s="218"/>
      <c r="E190" s="76" t="s">
        <v>58</v>
      </c>
      <c r="F190" s="39"/>
      <c r="G190" s="40"/>
      <c r="H190" s="41"/>
      <c r="I190" s="41"/>
      <c r="J190" s="41"/>
      <c r="K190" s="41"/>
      <c r="L190" s="41"/>
      <c r="M190" s="41"/>
      <c r="N190" s="41"/>
      <c r="O190" s="56"/>
      <c r="P190" s="41"/>
      <c r="Q190" s="41"/>
      <c r="R190" s="41"/>
      <c r="S190" s="41"/>
      <c r="T190" s="41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9" customFormat="1" ht="16.5" customHeight="1" x14ac:dyDescent="0.2">
      <c r="A191" s="72"/>
      <c r="B191" s="72"/>
      <c r="C191" s="42"/>
      <c r="D191" s="219"/>
      <c r="E191" s="77" t="s">
        <v>59</v>
      </c>
      <c r="F191" s="43">
        <f>F188-F189+F190</f>
        <v>315772.36</v>
      </c>
      <c r="G191" s="44"/>
      <c r="H191" s="43"/>
      <c r="I191" s="43"/>
      <c r="J191" s="43"/>
      <c r="K191" s="43"/>
      <c r="L191" s="43"/>
      <c r="M191" s="43"/>
      <c r="N191" s="43"/>
      <c r="O191" s="45"/>
      <c r="P191" s="44">
        <f>P188-P189+P190</f>
        <v>315772.36</v>
      </c>
      <c r="Q191" s="43">
        <f>Q188-Q189+Q190</f>
        <v>315772.36</v>
      </c>
      <c r="R191" s="43">
        <f>R188-R189+R190</f>
        <v>315772.36</v>
      </c>
      <c r="S191" s="61"/>
      <c r="T191" s="6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113" customFormat="1" ht="16.5" customHeight="1" x14ac:dyDescent="0.2">
      <c r="A192" s="95"/>
      <c r="B192" s="95"/>
      <c r="C192" s="220" t="s">
        <v>61</v>
      </c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2"/>
      <c r="U192"/>
      <c r="V192"/>
      <c r="W192"/>
      <c r="X192"/>
      <c r="Y192"/>
      <c r="Z192"/>
      <c r="AA192"/>
      <c r="AB192"/>
      <c r="AC192"/>
      <c r="AD192"/>
    </row>
    <row r="193" spans="1:30" s="113" customFormat="1" ht="30" customHeight="1" x14ac:dyDescent="0.2">
      <c r="A193" s="95"/>
      <c r="B193" s="38"/>
      <c r="C193" s="223" t="s">
        <v>182</v>
      </c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5"/>
      <c r="U193"/>
      <c r="V193"/>
      <c r="W193"/>
      <c r="X193"/>
      <c r="Y193"/>
      <c r="Z193"/>
      <c r="AA193"/>
      <c r="AB193"/>
      <c r="AC193"/>
      <c r="AD193"/>
    </row>
    <row r="194" spans="1:30" s="113" customFormat="1" ht="16.5" customHeight="1" x14ac:dyDescent="0.2">
      <c r="A194" s="95"/>
      <c r="B194" s="38"/>
      <c r="C194" s="223" t="s">
        <v>113</v>
      </c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5"/>
      <c r="U194"/>
      <c r="V194"/>
      <c r="W194"/>
      <c r="X194"/>
      <c r="Y194"/>
      <c r="Z194"/>
      <c r="AA194"/>
      <c r="AB194"/>
      <c r="AC194"/>
      <c r="AD194"/>
    </row>
    <row r="195" spans="1:30" s="113" customFormat="1" ht="16.5" customHeight="1" x14ac:dyDescent="0.2">
      <c r="A195" s="95"/>
      <c r="B195" s="38"/>
      <c r="C195" s="223" t="s">
        <v>114</v>
      </c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5"/>
      <c r="U195"/>
      <c r="V195"/>
      <c r="W195"/>
      <c r="X195"/>
      <c r="Y195"/>
      <c r="Z195"/>
      <c r="AA195"/>
      <c r="AB195"/>
      <c r="AC195"/>
      <c r="AD195"/>
    </row>
    <row r="196" spans="1:30" s="113" customFormat="1" ht="16.5" customHeight="1" x14ac:dyDescent="0.2">
      <c r="A196" s="95"/>
      <c r="B196" s="38"/>
      <c r="C196" s="223" t="s">
        <v>115</v>
      </c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5"/>
      <c r="U196"/>
      <c r="V196"/>
      <c r="W196"/>
      <c r="X196"/>
      <c r="Y196"/>
      <c r="Z196"/>
      <c r="AA196"/>
      <c r="AB196"/>
      <c r="AC196"/>
      <c r="AD196"/>
    </row>
    <row r="197" spans="1:30" s="113" customFormat="1" ht="16.5" customHeight="1" x14ac:dyDescent="0.2">
      <c r="A197" s="95"/>
      <c r="B197" s="38"/>
      <c r="C197" s="223" t="s">
        <v>116</v>
      </c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5"/>
      <c r="U197"/>
      <c r="V197"/>
      <c r="W197"/>
      <c r="X197"/>
      <c r="Y197"/>
      <c r="Z197"/>
      <c r="AA197"/>
      <c r="AB197"/>
      <c r="AC197"/>
      <c r="AD197"/>
    </row>
    <row r="198" spans="1:30" s="113" customFormat="1" ht="16.5" customHeight="1" x14ac:dyDescent="0.2">
      <c r="A198" s="95"/>
      <c r="B198" s="38"/>
      <c r="C198" s="223" t="s">
        <v>117</v>
      </c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5"/>
      <c r="U198"/>
      <c r="V198"/>
      <c r="W198"/>
      <c r="X198"/>
      <c r="Y198"/>
      <c r="Z198"/>
      <c r="AA198"/>
      <c r="AB198"/>
      <c r="AC198"/>
      <c r="AD198"/>
    </row>
    <row r="199" spans="1:30" s="113" customFormat="1" ht="16.5" customHeight="1" x14ac:dyDescent="0.2">
      <c r="A199" s="95"/>
      <c r="B199" s="38"/>
      <c r="C199" s="223" t="s">
        <v>122</v>
      </c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5"/>
      <c r="U199"/>
      <c r="V199"/>
      <c r="W199"/>
      <c r="X199"/>
      <c r="Y199"/>
      <c r="Z199"/>
      <c r="AA199"/>
      <c r="AB199"/>
      <c r="AC199"/>
      <c r="AD199"/>
    </row>
    <row r="200" spans="1:30" s="113" customFormat="1" ht="16.5" customHeight="1" x14ac:dyDescent="0.2">
      <c r="A200" s="95"/>
      <c r="B200" s="38"/>
      <c r="C200" s="223" t="s">
        <v>123</v>
      </c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5"/>
      <c r="U200"/>
      <c r="V200"/>
      <c r="W200"/>
      <c r="X200"/>
      <c r="Y200"/>
      <c r="Z200"/>
      <c r="AA200"/>
      <c r="AB200"/>
      <c r="AC200"/>
      <c r="AD200"/>
    </row>
    <row r="201" spans="1:30" s="113" customFormat="1" ht="16.5" customHeight="1" x14ac:dyDescent="0.2">
      <c r="A201" s="95"/>
      <c r="B201" s="38"/>
      <c r="C201" s="223" t="s">
        <v>124</v>
      </c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5"/>
      <c r="U201"/>
      <c r="V201"/>
      <c r="W201"/>
      <c r="X201"/>
      <c r="Y201"/>
      <c r="Z201"/>
      <c r="AA201"/>
      <c r="AB201"/>
      <c r="AC201"/>
      <c r="AD201"/>
    </row>
    <row r="202" spans="1:30" s="113" customFormat="1" ht="16.5" customHeight="1" x14ac:dyDescent="0.2">
      <c r="A202" s="95"/>
      <c r="B202" s="38"/>
      <c r="C202" s="223" t="s">
        <v>125</v>
      </c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5"/>
      <c r="U202"/>
      <c r="V202"/>
      <c r="W202"/>
      <c r="X202"/>
      <c r="Y202"/>
      <c r="Z202"/>
      <c r="AA202"/>
      <c r="AB202"/>
      <c r="AC202"/>
      <c r="AD202"/>
    </row>
    <row r="203" spans="1:30" s="113" customFormat="1" ht="16.5" customHeight="1" x14ac:dyDescent="0.2">
      <c r="A203" s="95"/>
      <c r="B203" s="38"/>
      <c r="C203" s="223" t="s">
        <v>126</v>
      </c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5"/>
      <c r="U203"/>
      <c r="V203"/>
      <c r="W203"/>
      <c r="X203"/>
      <c r="Y203"/>
      <c r="Z203"/>
      <c r="AA203"/>
      <c r="AB203"/>
      <c r="AC203"/>
      <c r="AD203"/>
    </row>
    <row r="204" spans="1:30" s="113" customFormat="1" ht="16.5" customHeight="1" x14ac:dyDescent="0.2">
      <c r="A204" s="95"/>
      <c r="B204" s="38"/>
      <c r="C204" s="223" t="s">
        <v>127</v>
      </c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5"/>
      <c r="U204"/>
      <c r="V204"/>
      <c r="W204"/>
      <c r="X204"/>
      <c r="Y204"/>
      <c r="Z204"/>
      <c r="AA204"/>
      <c r="AB204"/>
      <c r="AC204"/>
      <c r="AD204"/>
    </row>
    <row r="205" spans="1:30" s="113" customFormat="1" ht="16.5" customHeight="1" x14ac:dyDescent="0.2">
      <c r="A205" s="95"/>
      <c r="B205" s="38"/>
      <c r="C205" s="226" t="s">
        <v>128</v>
      </c>
      <c r="D205" s="227"/>
      <c r="E205" s="227"/>
      <c r="F205" s="227"/>
      <c r="G205" s="227"/>
      <c r="H205" s="227"/>
      <c r="I205" s="227"/>
      <c r="J205" s="227"/>
      <c r="K205" s="227"/>
      <c r="L205" s="227"/>
      <c r="M205" s="227"/>
      <c r="N205" s="227"/>
      <c r="O205" s="227"/>
      <c r="P205" s="227"/>
      <c r="Q205" s="227"/>
      <c r="R205" s="227"/>
      <c r="S205" s="227"/>
      <c r="T205" s="228"/>
      <c r="U205"/>
      <c r="V205"/>
      <c r="W205"/>
      <c r="X205"/>
      <c r="Y205"/>
      <c r="Z205"/>
      <c r="AA205"/>
      <c r="AB205"/>
      <c r="AC205"/>
      <c r="AD205"/>
    </row>
    <row r="206" spans="1:30" s="113" customFormat="1" ht="18" customHeight="1" x14ac:dyDescent="0.2">
      <c r="A206" s="49">
        <v>754</v>
      </c>
      <c r="B206" s="49"/>
      <c r="C206" s="109"/>
      <c r="D206" s="232" t="s">
        <v>207</v>
      </c>
      <c r="E206" s="74" t="s">
        <v>56</v>
      </c>
      <c r="F206" s="26">
        <f>G206+P206</f>
        <v>2364166</v>
      </c>
      <c r="G206" s="27">
        <f>H206+K206+L206+M206</f>
        <v>2084166</v>
      </c>
      <c r="H206" s="28">
        <f>SUM(I206:J206)</f>
        <v>1781416</v>
      </c>
      <c r="I206" s="28">
        <v>1506672</v>
      </c>
      <c r="J206" s="28">
        <v>274744</v>
      </c>
      <c r="K206" s="28">
        <v>221000</v>
      </c>
      <c r="L206" s="28">
        <v>81750</v>
      </c>
      <c r="M206" s="28"/>
      <c r="N206" s="50"/>
      <c r="O206" s="51"/>
      <c r="P206" s="27">
        <f>Q206+S206+T206</f>
        <v>280000</v>
      </c>
      <c r="Q206" s="28">
        <v>100000</v>
      </c>
      <c r="R206" s="199"/>
      <c r="S206" s="200"/>
      <c r="T206" s="28">
        <v>180000</v>
      </c>
      <c r="U206"/>
      <c r="V206"/>
      <c r="W206"/>
      <c r="X206"/>
      <c r="Y206"/>
      <c r="Z206"/>
      <c r="AA206"/>
      <c r="AB206"/>
      <c r="AC206"/>
      <c r="AD206"/>
    </row>
    <row r="207" spans="1:30" s="113" customFormat="1" ht="18" customHeight="1" x14ac:dyDescent="0.2">
      <c r="A207" s="25"/>
      <c r="B207" s="25"/>
      <c r="C207" s="71"/>
      <c r="D207" s="233"/>
      <c r="E207" s="74" t="s">
        <v>57</v>
      </c>
      <c r="F207" s="26">
        <f>G207+P207</f>
        <v>180000</v>
      </c>
      <c r="G207" s="29"/>
      <c r="H207" s="30"/>
      <c r="I207" s="30"/>
      <c r="J207" s="30"/>
      <c r="K207" s="30"/>
      <c r="L207" s="30"/>
      <c r="M207" s="30"/>
      <c r="N207" s="30"/>
      <c r="O207" s="135"/>
      <c r="P207" s="29">
        <f>Q207+S207+T207</f>
        <v>180000</v>
      </c>
      <c r="Q207" s="30"/>
      <c r="R207" s="201"/>
      <c r="S207" s="202"/>
      <c r="T207" s="30">
        <f>T211</f>
        <v>180000</v>
      </c>
      <c r="U207"/>
      <c r="V207"/>
      <c r="W207"/>
      <c r="X207"/>
      <c r="Y207"/>
      <c r="Z207"/>
      <c r="AA207"/>
      <c r="AB207"/>
      <c r="AC207"/>
      <c r="AD207"/>
    </row>
    <row r="208" spans="1:30" s="113" customFormat="1" ht="18" customHeight="1" x14ac:dyDescent="0.2">
      <c r="A208" s="25"/>
      <c r="B208" s="25"/>
      <c r="C208" s="71"/>
      <c r="D208" s="233"/>
      <c r="E208" s="74" t="s">
        <v>58</v>
      </c>
      <c r="F208" s="26">
        <f>G208+P208</f>
        <v>180000</v>
      </c>
      <c r="G208" s="29"/>
      <c r="H208" s="30"/>
      <c r="I208" s="30"/>
      <c r="J208" s="30"/>
      <c r="K208" s="30"/>
      <c r="L208" s="30"/>
      <c r="M208" s="30"/>
      <c r="N208" s="30"/>
      <c r="O208" s="135"/>
      <c r="P208" s="29">
        <f>Q208+S208+T208</f>
        <v>180000</v>
      </c>
      <c r="Q208" s="30">
        <f>Q212</f>
        <v>180000</v>
      </c>
      <c r="R208" s="201"/>
      <c r="S208" s="202"/>
      <c r="T208" s="30"/>
      <c r="U208"/>
      <c r="V208"/>
      <c r="W208"/>
      <c r="X208"/>
      <c r="Y208"/>
      <c r="Z208"/>
      <c r="AA208"/>
      <c r="AB208"/>
      <c r="AC208"/>
      <c r="AD208"/>
    </row>
    <row r="209" spans="1:42" s="113" customFormat="1" ht="18" customHeight="1" x14ac:dyDescent="0.2">
      <c r="A209" s="71"/>
      <c r="B209" s="31"/>
      <c r="C209" s="31"/>
      <c r="D209" s="243"/>
      <c r="E209" s="75" t="s">
        <v>59</v>
      </c>
      <c r="F209" s="32">
        <f t="shared" ref="F209:T209" si="14">F206-F207+F208</f>
        <v>2364166</v>
      </c>
      <c r="G209" s="33">
        <f t="shared" si="14"/>
        <v>2084166</v>
      </c>
      <c r="H209" s="32">
        <f t="shared" si="14"/>
        <v>1781416</v>
      </c>
      <c r="I209" s="32">
        <f>I206-I207+I208</f>
        <v>1506672</v>
      </c>
      <c r="J209" s="86">
        <f>J206-J207+J208</f>
        <v>274744</v>
      </c>
      <c r="K209" s="86">
        <f t="shared" si="14"/>
        <v>221000</v>
      </c>
      <c r="L209" s="32">
        <f>L206-L207+L208</f>
        <v>81750</v>
      </c>
      <c r="M209" s="32"/>
      <c r="N209" s="32"/>
      <c r="O209" s="34"/>
      <c r="P209" s="33">
        <f t="shared" si="14"/>
        <v>280000</v>
      </c>
      <c r="Q209" s="32">
        <f t="shared" si="14"/>
        <v>280000</v>
      </c>
      <c r="R209" s="32"/>
      <c r="S209" s="86"/>
      <c r="T209" s="86">
        <f t="shared" si="14"/>
        <v>0</v>
      </c>
      <c r="U209"/>
      <c r="V209"/>
      <c r="W209"/>
      <c r="X209"/>
      <c r="Y209"/>
      <c r="Z209"/>
      <c r="AA209"/>
      <c r="AB209"/>
      <c r="AC209"/>
      <c r="AD209"/>
    </row>
    <row r="210" spans="1:42" s="113" customFormat="1" ht="18" customHeight="1" x14ac:dyDescent="0.2">
      <c r="A210" s="38"/>
      <c r="B210" s="47">
        <v>75412</v>
      </c>
      <c r="C210" s="48"/>
      <c r="D210" s="229" t="s">
        <v>208</v>
      </c>
      <c r="E210" s="152" t="s">
        <v>56</v>
      </c>
      <c r="F210" s="191">
        <f>G210+P210</f>
        <v>492870</v>
      </c>
      <c r="G210" s="157">
        <f>H210+K210+L210+M210</f>
        <v>312870</v>
      </c>
      <c r="H210" s="156">
        <f>SUM(I210:J210)</f>
        <v>25000</v>
      </c>
      <c r="I210" s="156"/>
      <c r="J210" s="156">
        <v>25000</v>
      </c>
      <c r="K210" s="156">
        <v>211000</v>
      </c>
      <c r="L210" s="156">
        <v>76870</v>
      </c>
      <c r="M210" s="156"/>
      <c r="N210" s="209"/>
      <c r="O210" s="210"/>
      <c r="P210" s="154">
        <f>Q210+S210+T210</f>
        <v>180000</v>
      </c>
      <c r="Q210" s="155">
        <f>Q218</f>
        <v>0</v>
      </c>
      <c r="R210" s="194"/>
      <c r="S210" s="205"/>
      <c r="T210" s="155">
        <f>T218</f>
        <v>180000</v>
      </c>
      <c r="U210"/>
      <c r="V210"/>
      <c r="W210"/>
      <c r="X210"/>
      <c r="Y210"/>
      <c r="Z210"/>
      <c r="AA210"/>
      <c r="AB210"/>
      <c r="AC210"/>
      <c r="AD210"/>
    </row>
    <row r="211" spans="1:42" s="113" customFormat="1" ht="18" customHeight="1" x14ac:dyDescent="0.2">
      <c r="A211" s="38"/>
      <c r="B211" s="38"/>
      <c r="C211" s="46"/>
      <c r="D211" s="230"/>
      <c r="E211" s="152" t="s">
        <v>57</v>
      </c>
      <c r="F211" s="153">
        <f>G211+P211</f>
        <v>180000</v>
      </c>
      <c r="G211" s="154"/>
      <c r="H211" s="155"/>
      <c r="I211" s="155"/>
      <c r="J211" s="155"/>
      <c r="K211" s="155"/>
      <c r="L211" s="155"/>
      <c r="M211" s="155"/>
      <c r="N211" s="158"/>
      <c r="O211" s="159"/>
      <c r="P211" s="154">
        <f>Q211+S211+T211</f>
        <v>180000</v>
      </c>
      <c r="Q211" s="155"/>
      <c r="R211" s="197"/>
      <c r="S211" s="208"/>
      <c r="T211" s="155">
        <f>T215+T219</f>
        <v>180000</v>
      </c>
      <c r="U211"/>
      <c r="V211"/>
      <c r="W211"/>
      <c r="X211"/>
      <c r="Y211"/>
      <c r="Z211"/>
      <c r="AA211"/>
      <c r="AB211"/>
      <c r="AC211"/>
      <c r="AD211"/>
    </row>
    <row r="212" spans="1:42" s="113" customFormat="1" ht="18" customHeight="1" x14ac:dyDescent="0.2">
      <c r="A212" s="38"/>
      <c r="B212" s="38"/>
      <c r="C212" s="46"/>
      <c r="D212" s="230"/>
      <c r="E212" s="152" t="s">
        <v>58</v>
      </c>
      <c r="F212" s="153">
        <f>G212+P212</f>
        <v>180000</v>
      </c>
      <c r="G212" s="154"/>
      <c r="H212" s="155"/>
      <c r="I212" s="155"/>
      <c r="J212" s="155"/>
      <c r="K212" s="155"/>
      <c r="L212" s="155"/>
      <c r="M212" s="155"/>
      <c r="N212" s="158"/>
      <c r="O212" s="159"/>
      <c r="P212" s="154">
        <f>Q212+S212+T212</f>
        <v>180000</v>
      </c>
      <c r="Q212" s="155">
        <f>Q216+Q220</f>
        <v>180000</v>
      </c>
      <c r="R212" s="197"/>
      <c r="S212" s="208"/>
      <c r="T212" s="155">
        <f>T216+T220</f>
        <v>0</v>
      </c>
      <c r="U212"/>
      <c r="V212"/>
      <c r="W212"/>
      <c r="X212"/>
      <c r="Y212"/>
      <c r="Z212"/>
      <c r="AA212"/>
      <c r="AB212"/>
      <c r="AC212"/>
      <c r="AD212"/>
    </row>
    <row r="213" spans="1:42" s="113" customFormat="1" ht="18" customHeight="1" x14ac:dyDescent="0.2">
      <c r="A213" s="160"/>
      <c r="B213" s="160"/>
      <c r="C213" s="161"/>
      <c r="D213" s="231"/>
      <c r="E213" s="162" t="s">
        <v>59</v>
      </c>
      <c r="F213" s="163">
        <f t="shared" ref="F213:L213" si="15">F210-F211+F212</f>
        <v>492870</v>
      </c>
      <c r="G213" s="164">
        <f t="shared" si="15"/>
        <v>312870</v>
      </c>
      <c r="H213" s="163">
        <f t="shared" si="15"/>
        <v>25000</v>
      </c>
      <c r="I213" s="165"/>
      <c r="J213" s="165">
        <f t="shared" si="15"/>
        <v>25000</v>
      </c>
      <c r="K213" s="165">
        <f t="shared" si="15"/>
        <v>211000</v>
      </c>
      <c r="L213" s="165">
        <f t="shared" si="15"/>
        <v>76870</v>
      </c>
      <c r="M213" s="165"/>
      <c r="N213" s="163"/>
      <c r="O213" s="166"/>
      <c r="P213" s="164">
        <f>P210-P211+P212</f>
        <v>180000</v>
      </c>
      <c r="Q213" s="165">
        <f>Q210-Q211+Q212</f>
        <v>180000</v>
      </c>
      <c r="R213" s="165"/>
      <c r="S213" s="165"/>
      <c r="T213" s="165">
        <f>T210-T211+T212</f>
        <v>0</v>
      </c>
      <c r="U213"/>
      <c r="V213"/>
      <c r="W213"/>
      <c r="X213"/>
      <c r="Y213"/>
      <c r="Z213"/>
      <c r="AA213"/>
      <c r="AB213"/>
      <c r="AC213"/>
      <c r="AD213"/>
    </row>
    <row r="214" spans="1:42" s="113" customFormat="1" ht="16.5" customHeight="1" x14ac:dyDescent="0.2">
      <c r="A214" s="46"/>
      <c r="B214" s="46"/>
      <c r="C214" s="46">
        <v>6060</v>
      </c>
      <c r="D214" s="217" t="s">
        <v>52</v>
      </c>
      <c r="E214" s="152" t="s">
        <v>56</v>
      </c>
      <c r="F214" s="153">
        <f>G214+P214</f>
        <v>0</v>
      </c>
      <c r="G214" s="154"/>
      <c r="H214" s="155"/>
      <c r="I214" s="155"/>
      <c r="J214" s="155"/>
      <c r="K214" s="155"/>
      <c r="L214" s="155"/>
      <c r="M214" s="155"/>
      <c r="N214" s="155"/>
      <c r="O214" s="167"/>
      <c r="P214" s="154">
        <f>Q214+S214+T214</f>
        <v>0</v>
      </c>
      <c r="Q214" s="155">
        <v>0</v>
      </c>
      <c r="R214" s="197"/>
      <c r="S214" s="197"/>
      <c r="T214" s="155"/>
      <c r="U214"/>
      <c r="V214"/>
      <c r="W214"/>
      <c r="X214"/>
      <c r="Y214"/>
      <c r="Z214"/>
      <c r="AA214"/>
      <c r="AB214"/>
      <c r="AC214"/>
      <c r="AD214"/>
    </row>
    <row r="215" spans="1:42" s="113" customFormat="1" ht="16.5" customHeight="1" x14ac:dyDescent="0.2">
      <c r="A215" s="38"/>
      <c r="B215" s="38"/>
      <c r="C215" s="46"/>
      <c r="D215" s="218"/>
      <c r="E215" s="152" t="s">
        <v>57</v>
      </c>
      <c r="F215" s="153"/>
      <c r="G215" s="154"/>
      <c r="H215" s="155"/>
      <c r="I215" s="155"/>
      <c r="J215" s="155"/>
      <c r="K215" s="155"/>
      <c r="L215" s="155"/>
      <c r="M215" s="155"/>
      <c r="N215" s="155"/>
      <c r="O215" s="167"/>
      <c r="P215" s="154"/>
      <c r="Q215" s="155"/>
      <c r="R215" s="197"/>
      <c r="S215" s="197"/>
      <c r="T215" s="155"/>
      <c r="U215"/>
      <c r="V215"/>
      <c r="W215"/>
      <c r="X215"/>
      <c r="Y215"/>
      <c r="Z215"/>
      <c r="AA215"/>
      <c r="AB215"/>
      <c r="AC215"/>
      <c r="AD215"/>
    </row>
    <row r="216" spans="1:42" s="113" customFormat="1" ht="16.5" customHeight="1" x14ac:dyDescent="0.2">
      <c r="A216" s="38"/>
      <c r="B216" s="38"/>
      <c r="C216" s="46"/>
      <c r="D216" s="218"/>
      <c r="E216" s="152" t="s">
        <v>58</v>
      </c>
      <c r="F216" s="153">
        <f>G216+P216</f>
        <v>180000</v>
      </c>
      <c r="G216" s="154"/>
      <c r="H216" s="155"/>
      <c r="I216" s="155"/>
      <c r="J216" s="155"/>
      <c r="K216" s="155"/>
      <c r="L216" s="155"/>
      <c r="M216" s="155"/>
      <c r="N216" s="155"/>
      <c r="O216" s="167"/>
      <c r="P216" s="154">
        <f>Q216+S216+T216</f>
        <v>180000</v>
      </c>
      <c r="Q216" s="155">
        <v>180000</v>
      </c>
      <c r="R216" s="197"/>
      <c r="S216" s="197"/>
      <c r="T216" s="155"/>
      <c r="U216"/>
      <c r="V216"/>
      <c r="W216"/>
      <c r="X216"/>
      <c r="Y216"/>
      <c r="Z216"/>
      <c r="AA216"/>
      <c r="AB216"/>
      <c r="AC216"/>
      <c r="AD216"/>
    </row>
    <row r="217" spans="1:42" s="113" customFormat="1" ht="16.5" customHeight="1" x14ac:dyDescent="0.2">
      <c r="A217" s="160"/>
      <c r="B217" s="160"/>
      <c r="C217" s="161"/>
      <c r="D217" s="219"/>
      <c r="E217" s="162" t="s">
        <v>59</v>
      </c>
      <c r="F217" s="163">
        <f>F214-F215+F216</f>
        <v>180000</v>
      </c>
      <c r="G217" s="164"/>
      <c r="H217" s="163"/>
      <c r="I217" s="163"/>
      <c r="J217" s="163"/>
      <c r="K217" s="163"/>
      <c r="L217" s="163"/>
      <c r="M217" s="163"/>
      <c r="N217" s="163"/>
      <c r="O217" s="166"/>
      <c r="P217" s="164">
        <f>P214-P215+P216</f>
        <v>180000</v>
      </c>
      <c r="Q217" s="163">
        <f>Q214-Q215+Q216</f>
        <v>180000</v>
      </c>
      <c r="R217" s="163"/>
      <c r="S217" s="165"/>
      <c r="T217" s="165"/>
      <c r="U217"/>
      <c r="V217"/>
      <c r="W217"/>
      <c r="X217"/>
      <c r="Y217"/>
      <c r="Z217"/>
      <c r="AA217"/>
      <c r="AB217"/>
      <c r="AC217"/>
      <c r="AD217"/>
    </row>
    <row r="218" spans="1:42" s="113" customFormat="1" ht="35.25" customHeight="1" x14ac:dyDescent="0.2">
      <c r="A218" s="46"/>
      <c r="B218" s="38"/>
      <c r="C218" s="46">
        <v>6230</v>
      </c>
      <c r="D218" s="217" t="s">
        <v>209</v>
      </c>
      <c r="E218" s="152" t="s">
        <v>56</v>
      </c>
      <c r="F218" s="153">
        <f>G218+P218</f>
        <v>180000</v>
      </c>
      <c r="G218" s="154"/>
      <c r="H218" s="155"/>
      <c r="I218" s="155"/>
      <c r="J218" s="155"/>
      <c r="K218" s="155"/>
      <c r="L218" s="155"/>
      <c r="M218" s="155"/>
      <c r="N218" s="155"/>
      <c r="O218" s="167"/>
      <c r="P218" s="154">
        <f>Q218+S218+T218</f>
        <v>180000</v>
      </c>
      <c r="Q218" s="155">
        <v>0</v>
      </c>
      <c r="R218" s="197"/>
      <c r="S218" s="197"/>
      <c r="T218" s="155">
        <v>180000</v>
      </c>
      <c r="U218"/>
      <c r="V218"/>
      <c r="W218"/>
      <c r="X218"/>
      <c r="Y218"/>
      <c r="Z218"/>
      <c r="AA218"/>
      <c r="AB218"/>
      <c r="AC218"/>
      <c r="AD218"/>
    </row>
    <row r="219" spans="1:42" s="113" customFormat="1" ht="35.25" customHeight="1" x14ac:dyDescent="0.2">
      <c r="A219" s="38"/>
      <c r="B219" s="38"/>
      <c r="C219" s="46"/>
      <c r="D219" s="218"/>
      <c r="E219" s="152" t="s">
        <v>57</v>
      </c>
      <c r="F219" s="153">
        <f>G219+P219</f>
        <v>180000</v>
      </c>
      <c r="G219" s="154"/>
      <c r="H219" s="155"/>
      <c r="I219" s="155"/>
      <c r="J219" s="155"/>
      <c r="K219" s="155"/>
      <c r="L219" s="155"/>
      <c r="M219" s="155"/>
      <c r="N219" s="155"/>
      <c r="O219" s="167"/>
      <c r="P219" s="154">
        <f>Q219+S219+T219</f>
        <v>180000</v>
      </c>
      <c r="Q219" s="155"/>
      <c r="R219" s="197"/>
      <c r="S219" s="197"/>
      <c r="T219" s="155">
        <v>180000</v>
      </c>
      <c r="U219"/>
      <c r="V219"/>
      <c r="W219"/>
      <c r="X219"/>
      <c r="Y219"/>
      <c r="Z219"/>
      <c r="AA219"/>
      <c r="AB219"/>
      <c r="AC219"/>
      <c r="AD219"/>
    </row>
    <row r="220" spans="1:42" s="113" customFormat="1" ht="35.25" customHeight="1" x14ac:dyDescent="0.2">
      <c r="A220" s="38"/>
      <c r="B220" s="38"/>
      <c r="C220" s="46"/>
      <c r="D220" s="218"/>
      <c r="E220" s="152" t="s">
        <v>58</v>
      </c>
      <c r="F220" s="153"/>
      <c r="G220" s="154"/>
      <c r="H220" s="155"/>
      <c r="I220" s="155"/>
      <c r="J220" s="155"/>
      <c r="K220" s="155"/>
      <c r="L220" s="155"/>
      <c r="M220" s="155"/>
      <c r="N220" s="155"/>
      <c r="O220" s="167"/>
      <c r="P220" s="154"/>
      <c r="Q220" s="155"/>
      <c r="R220" s="197"/>
      <c r="S220" s="197"/>
      <c r="T220" s="155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s="113" customFormat="1" ht="35.25" customHeight="1" x14ac:dyDescent="0.2">
      <c r="A221" s="160"/>
      <c r="B221" s="160"/>
      <c r="C221" s="161"/>
      <c r="D221" s="219"/>
      <c r="E221" s="162" t="s">
        <v>59</v>
      </c>
      <c r="F221" s="163">
        <f>F218-F219+F220</f>
        <v>0</v>
      </c>
      <c r="G221" s="164"/>
      <c r="H221" s="163"/>
      <c r="I221" s="163"/>
      <c r="J221" s="163"/>
      <c r="K221" s="163"/>
      <c r="L221" s="163"/>
      <c r="M221" s="163"/>
      <c r="N221" s="163"/>
      <c r="O221" s="166"/>
      <c r="P221" s="164">
        <f>P218-P219+P220</f>
        <v>0</v>
      </c>
      <c r="Q221" s="165">
        <f>Q218-Q219+Q220</f>
        <v>0</v>
      </c>
      <c r="R221" s="163"/>
      <c r="S221" s="165"/>
      <c r="T221" s="165">
        <f>T218-T219+T220</f>
        <v>0</v>
      </c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s="113" customFormat="1" ht="16.5" customHeight="1" x14ac:dyDescent="0.2">
      <c r="A222" s="95"/>
      <c r="B222" s="38"/>
      <c r="C222" s="220" t="s">
        <v>61</v>
      </c>
      <c r="D222" s="221"/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s="113" customFormat="1" ht="16.5" customHeight="1" x14ac:dyDescent="0.2">
      <c r="A223" s="95"/>
      <c r="B223" s="38"/>
      <c r="C223" s="223" t="s">
        <v>210</v>
      </c>
      <c r="D223" s="224"/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5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s="113" customFormat="1" ht="16.5" customHeight="1" x14ac:dyDescent="0.2">
      <c r="A224" s="95"/>
      <c r="B224" s="38"/>
      <c r="C224" s="223" t="s">
        <v>217</v>
      </c>
      <c r="D224" s="224"/>
      <c r="E224" s="224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5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84" s="113" customFormat="1" ht="16.5" customHeight="1" x14ac:dyDescent="0.2">
      <c r="A225" s="95"/>
      <c r="B225" s="38"/>
      <c r="C225" s="223" t="s">
        <v>212</v>
      </c>
      <c r="D225" s="224"/>
      <c r="E225" s="224"/>
      <c r="F225" s="224"/>
      <c r="G225" s="224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 s="198"/>
      <c r="AR225" s="198"/>
    </row>
    <row r="226" spans="1:84" s="113" customFormat="1" ht="16.5" customHeight="1" x14ac:dyDescent="0.2">
      <c r="A226" s="95"/>
      <c r="B226" s="38"/>
      <c r="C226" s="223" t="s">
        <v>213</v>
      </c>
      <c r="D226" s="224"/>
      <c r="E226" s="224"/>
      <c r="F226" s="224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5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84" s="113" customFormat="1" ht="16.5" customHeight="1" x14ac:dyDescent="0.2">
      <c r="A227" s="95"/>
      <c r="B227" s="38"/>
      <c r="C227" s="237" t="s">
        <v>211</v>
      </c>
      <c r="D227" s="238"/>
      <c r="E227" s="238"/>
      <c r="F227" s="238"/>
      <c r="G227" s="238"/>
      <c r="H227" s="238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9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</row>
    <row r="228" spans="1:84" s="113" customFormat="1" ht="28.5" customHeight="1" x14ac:dyDescent="0.2">
      <c r="A228" s="95"/>
      <c r="B228" s="38"/>
      <c r="C228" s="223" t="s">
        <v>214</v>
      </c>
      <c r="D228" s="224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5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84" s="113" customFormat="1" ht="16.5" customHeight="1" x14ac:dyDescent="0.2">
      <c r="A229" s="95"/>
      <c r="B229" s="38"/>
      <c r="C229" s="223" t="s">
        <v>215</v>
      </c>
      <c r="D229" s="224"/>
      <c r="E229" s="224"/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5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 s="198"/>
      <c r="AR229" s="198"/>
    </row>
    <row r="230" spans="1:84" s="113" customFormat="1" ht="16.5" customHeight="1" x14ac:dyDescent="0.2">
      <c r="A230" s="95"/>
      <c r="B230" s="38"/>
      <c r="C230" s="226" t="s">
        <v>216</v>
      </c>
      <c r="D230" s="227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7"/>
      <c r="T230" s="228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84" s="19" customFormat="1" ht="18" customHeight="1" x14ac:dyDescent="0.2">
      <c r="A231" s="49">
        <v>757</v>
      </c>
      <c r="B231" s="49"/>
      <c r="C231" s="71"/>
      <c r="D231" s="233" t="s">
        <v>11</v>
      </c>
      <c r="E231" s="74" t="s">
        <v>56</v>
      </c>
      <c r="F231" s="26">
        <f>G231+P231</f>
        <v>1964396</v>
      </c>
      <c r="G231" s="29">
        <f>H231+K231+L231+M231+N231+O231</f>
        <v>1964396</v>
      </c>
      <c r="H231" s="30"/>
      <c r="I231" s="52"/>
      <c r="J231" s="30"/>
      <c r="K231" s="52"/>
      <c r="L231" s="30"/>
      <c r="M231" s="52"/>
      <c r="N231" s="30">
        <v>646904</v>
      </c>
      <c r="O231" s="135">
        <v>1317492</v>
      </c>
      <c r="P231" s="63"/>
      <c r="Q231" s="52"/>
      <c r="R231" s="52"/>
      <c r="S231" s="52"/>
      <c r="T231" s="52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19" customFormat="1" ht="18" customHeight="1" x14ac:dyDescent="0.2">
      <c r="A232" s="25"/>
      <c r="B232" s="25"/>
      <c r="C232" s="71"/>
      <c r="D232" s="233"/>
      <c r="E232" s="74" t="s">
        <v>57</v>
      </c>
      <c r="F232" s="26">
        <f>G232+P232</f>
        <v>188904</v>
      </c>
      <c r="G232" s="29">
        <f>H232+K232+L232+M232+N232+O232</f>
        <v>188904</v>
      </c>
      <c r="H232" s="30"/>
      <c r="I232" s="52"/>
      <c r="J232" s="30"/>
      <c r="K232" s="52"/>
      <c r="L232" s="30"/>
      <c r="M232" s="52"/>
      <c r="N232" s="30">
        <f>N236</f>
        <v>188904</v>
      </c>
      <c r="O232" s="135"/>
      <c r="P232" s="63"/>
      <c r="Q232" s="52"/>
      <c r="R232" s="52"/>
      <c r="S232" s="52"/>
      <c r="T232" s="5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19" customFormat="1" ht="18" customHeight="1" x14ac:dyDescent="0.2">
      <c r="A233" s="25"/>
      <c r="B233" s="25"/>
      <c r="C233" s="71"/>
      <c r="D233" s="233"/>
      <c r="E233" s="74" t="s">
        <v>58</v>
      </c>
      <c r="F233" s="26"/>
      <c r="G233" s="29"/>
      <c r="H233" s="30"/>
      <c r="I233" s="52"/>
      <c r="J233" s="30"/>
      <c r="K233" s="52"/>
      <c r="L233" s="30"/>
      <c r="M233" s="52"/>
      <c r="N233" s="30"/>
      <c r="O233" s="135"/>
      <c r="P233" s="63"/>
      <c r="Q233" s="52"/>
      <c r="R233" s="52"/>
      <c r="S233" s="52"/>
      <c r="T233" s="52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19" customFormat="1" ht="18" customHeight="1" x14ac:dyDescent="0.2">
      <c r="A234" s="71"/>
      <c r="B234" s="71"/>
      <c r="C234" s="31"/>
      <c r="D234" s="243"/>
      <c r="E234" s="75" t="s">
        <v>59</v>
      </c>
      <c r="F234" s="32">
        <f>F231-F232+F233</f>
        <v>1775492</v>
      </c>
      <c r="G234" s="96">
        <f>G231-G232+G233</f>
        <v>1775492</v>
      </c>
      <c r="H234" s="32"/>
      <c r="I234" s="32"/>
      <c r="J234" s="32"/>
      <c r="K234" s="32"/>
      <c r="L234" s="32"/>
      <c r="M234" s="32"/>
      <c r="N234" s="86">
        <f>N231-N232+N233</f>
        <v>458000</v>
      </c>
      <c r="O234" s="34">
        <f>O231-O232+O233</f>
        <v>1317492</v>
      </c>
      <c r="P234" s="33"/>
      <c r="Q234" s="32"/>
      <c r="R234" s="32"/>
      <c r="S234" s="86"/>
      <c r="T234" s="86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2" customFormat="1" ht="24" customHeight="1" x14ac:dyDescent="0.2">
      <c r="A235" s="38"/>
      <c r="B235" s="47">
        <v>75704</v>
      </c>
      <c r="C235" s="48"/>
      <c r="D235" s="247" t="s">
        <v>77</v>
      </c>
      <c r="E235" s="76" t="s">
        <v>56</v>
      </c>
      <c r="F235" s="35">
        <f>G235+P235</f>
        <v>646904</v>
      </c>
      <c r="G235" s="36">
        <f>H235+K235+L235+M235+N235+O235</f>
        <v>646904</v>
      </c>
      <c r="H235" s="41"/>
      <c r="I235" s="54"/>
      <c r="J235" s="37"/>
      <c r="K235" s="54"/>
      <c r="L235" s="54"/>
      <c r="M235" s="54"/>
      <c r="N235" s="35">
        <f>N239</f>
        <v>646904</v>
      </c>
      <c r="O235" s="60"/>
      <c r="P235" s="59"/>
      <c r="Q235" s="54"/>
      <c r="R235" s="54"/>
      <c r="S235" s="54"/>
      <c r="T235" s="54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2" customFormat="1" ht="24" customHeight="1" x14ac:dyDescent="0.2">
      <c r="A236" s="38"/>
      <c r="B236" s="38"/>
      <c r="C236" s="46"/>
      <c r="D236" s="248"/>
      <c r="E236" s="76" t="s">
        <v>57</v>
      </c>
      <c r="F236" s="39">
        <f>G236+P236</f>
        <v>188904</v>
      </c>
      <c r="G236" s="40">
        <f>H236+K236+L236+M236+N236+O236</f>
        <v>188904</v>
      </c>
      <c r="H236" s="41"/>
      <c r="I236" s="114"/>
      <c r="J236" s="41"/>
      <c r="K236" s="114"/>
      <c r="L236" s="114"/>
      <c r="M236" s="114"/>
      <c r="N236" s="39">
        <f>N240</f>
        <v>188904</v>
      </c>
      <c r="O236" s="56"/>
      <c r="P236" s="57"/>
      <c r="Q236" s="114"/>
      <c r="R236" s="114"/>
      <c r="S236" s="114"/>
      <c r="T236" s="114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2" customFormat="1" ht="24" customHeight="1" x14ac:dyDescent="0.2">
      <c r="A237" s="38"/>
      <c r="B237" s="38"/>
      <c r="C237" s="46"/>
      <c r="D237" s="248"/>
      <c r="E237" s="76" t="s">
        <v>58</v>
      </c>
      <c r="F237" s="39"/>
      <c r="G237" s="40"/>
      <c r="H237" s="41"/>
      <c r="I237" s="114"/>
      <c r="J237" s="41"/>
      <c r="K237" s="114"/>
      <c r="L237" s="114"/>
      <c r="M237" s="114"/>
      <c r="N237" s="39"/>
      <c r="O237" s="56"/>
      <c r="P237" s="57"/>
      <c r="Q237" s="114"/>
      <c r="R237" s="114"/>
      <c r="S237" s="114"/>
      <c r="T237" s="114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19" customFormat="1" ht="24" customHeight="1" x14ac:dyDescent="0.2">
      <c r="A238" s="72"/>
      <c r="B238" s="72"/>
      <c r="C238" s="42"/>
      <c r="D238" s="249"/>
      <c r="E238" s="77" t="s">
        <v>59</v>
      </c>
      <c r="F238" s="43">
        <f>F235-F236+F237</f>
        <v>458000</v>
      </c>
      <c r="G238" s="44">
        <f>G235-G236+G237</f>
        <v>458000</v>
      </c>
      <c r="H238" s="43"/>
      <c r="I238" s="43"/>
      <c r="J238" s="43"/>
      <c r="K238" s="43"/>
      <c r="L238" s="43"/>
      <c r="M238" s="43"/>
      <c r="N238" s="43">
        <f>N235-N236+N237</f>
        <v>458000</v>
      </c>
      <c r="O238" s="45"/>
      <c r="P238" s="44"/>
      <c r="Q238" s="43"/>
      <c r="R238" s="43"/>
      <c r="S238" s="61"/>
      <c r="T238" s="61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</row>
    <row r="239" spans="1:84" s="1" customFormat="1" ht="16.5" customHeight="1" x14ac:dyDescent="0.2">
      <c r="A239" s="46"/>
      <c r="B239" s="46"/>
      <c r="C239" s="46">
        <v>8030</v>
      </c>
      <c r="D239" s="250" t="s">
        <v>78</v>
      </c>
      <c r="E239" s="76" t="s">
        <v>56</v>
      </c>
      <c r="F239" s="39">
        <f>G239+P239</f>
        <v>646904</v>
      </c>
      <c r="G239" s="40">
        <f>H239+K239+L239+M239+N239+O239</f>
        <v>646904</v>
      </c>
      <c r="H239" s="41"/>
      <c r="I239" s="41"/>
      <c r="J239" s="41"/>
      <c r="K239" s="41"/>
      <c r="L239" s="41"/>
      <c r="M239" s="41"/>
      <c r="N239" s="39">
        <v>646904</v>
      </c>
      <c r="O239" s="56"/>
      <c r="P239" s="57"/>
      <c r="Q239" s="41"/>
      <c r="R239" s="41"/>
      <c r="S239" s="41"/>
      <c r="T239" s="41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</row>
    <row r="240" spans="1:84" s="14" customFormat="1" ht="16.5" customHeight="1" x14ac:dyDescent="0.2">
      <c r="A240" s="38"/>
      <c r="B240" s="38"/>
      <c r="C240" s="46"/>
      <c r="D240" s="251"/>
      <c r="E240" s="76" t="s">
        <v>57</v>
      </c>
      <c r="F240" s="39">
        <f>G240+P240</f>
        <v>188904</v>
      </c>
      <c r="G240" s="40">
        <f t="shared" ref="G240" si="16">H240+K240+L240+M240+N240+O240</f>
        <v>188904</v>
      </c>
      <c r="H240" s="41"/>
      <c r="I240" s="41"/>
      <c r="J240" s="41"/>
      <c r="K240" s="41"/>
      <c r="L240" s="41"/>
      <c r="M240" s="41"/>
      <c r="N240" s="39">
        <v>188904</v>
      </c>
      <c r="O240" s="56"/>
      <c r="P240" s="40"/>
      <c r="Q240" s="41"/>
      <c r="R240" s="41"/>
      <c r="S240" s="41"/>
      <c r="T240" s="41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</row>
    <row r="241" spans="1:84" s="14" customFormat="1" ht="16.5" customHeight="1" x14ac:dyDescent="0.2">
      <c r="A241" s="38"/>
      <c r="B241" s="38"/>
      <c r="C241" s="46"/>
      <c r="D241" s="251"/>
      <c r="E241" s="76" t="s">
        <v>58</v>
      </c>
      <c r="F241" s="39"/>
      <c r="G241" s="40"/>
      <c r="H241" s="41"/>
      <c r="I241" s="41"/>
      <c r="J241" s="41"/>
      <c r="K241" s="41"/>
      <c r="L241" s="41"/>
      <c r="M241" s="41"/>
      <c r="N241" s="39"/>
      <c r="O241" s="56"/>
      <c r="P241" s="40"/>
      <c r="Q241" s="41"/>
      <c r="R241" s="41"/>
      <c r="S241" s="41"/>
      <c r="T241" s="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</row>
    <row r="242" spans="1:84" s="19" customFormat="1" ht="16.5" customHeight="1" x14ac:dyDescent="0.2">
      <c r="A242" s="72"/>
      <c r="B242" s="72"/>
      <c r="C242" s="42"/>
      <c r="D242" s="252"/>
      <c r="E242" s="77" t="s">
        <v>59</v>
      </c>
      <c r="F242" s="43">
        <f>F239-F240+F241</f>
        <v>458000</v>
      </c>
      <c r="G242" s="44">
        <f>G239-G240+G241</f>
        <v>458000</v>
      </c>
      <c r="H242" s="43"/>
      <c r="I242" s="43"/>
      <c r="J242" s="43"/>
      <c r="K242" s="43"/>
      <c r="L242" s="43"/>
      <c r="M242" s="43"/>
      <c r="N242" s="43">
        <f>N239-N240+N241</f>
        <v>458000</v>
      </c>
      <c r="O242" s="45"/>
      <c r="P242" s="44"/>
      <c r="Q242" s="43"/>
      <c r="R242" s="43"/>
      <c r="S242" s="61"/>
      <c r="T242" s="61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</row>
    <row r="243" spans="1:84" s="113" customFormat="1" ht="18" customHeight="1" x14ac:dyDescent="0.2">
      <c r="A243" s="95"/>
      <c r="B243" s="95"/>
      <c r="C243" s="220" t="s">
        <v>61</v>
      </c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2"/>
      <c r="U243"/>
      <c r="V243"/>
      <c r="W243"/>
      <c r="X243"/>
      <c r="Y243"/>
      <c r="Z243"/>
      <c r="AA243"/>
      <c r="AB243"/>
      <c r="AC243"/>
      <c r="AD243"/>
    </row>
    <row r="244" spans="1:84" s="113" customFormat="1" ht="18" customHeight="1" x14ac:dyDescent="0.2">
      <c r="A244" s="95"/>
      <c r="B244" s="38"/>
      <c r="C244" s="223" t="s">
        <v>85</v>
      </c>
      <c r="D244" s="224"/>
      <c r="E244" s="224"/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5"/>
      <c r="U244"/>
      <c r="V244"/>
      <c r="W244"/>
      <c r="X244"/>
      <c r="Y244"/>
      <c r="Z244"/>
      <c r="AA244"/>
      <c r="AB244"/>
      <c r="AC244"/>
      <c r="AD244"/>
    </row>
    <row r="245" spans="1:84" s="113" customFormat="1" ht="30.75" customHeight="1" x14ac:dyDescent="0.2">
      <c r="A245" s="95"/>
      <c r="B245" s="38"/>
      <c r="C245" s="226" t="s">
        <v>86</v>
      </c>
      <c r="D245" s="227"/>
      <c r="E245" s="227"/>
      <c r="F245" s="227"/>
      <c r="G245" s="227"/>
      <c r="H245" s="227"/>
      <c r="I245" s="227"/>
      <c r="J245" s="227"/>
      <c r="K245" s="227"/>
      <c r="L245" s="227"/>
      <c r="M245" s="227"/>
      <c r="N245" s="227"/>
      <c r="O245" s="227"/>
      <c r="P245" s="227"/>
      <c r="Q245" s="227"/>
      <c r="R245" s="227"/>
      <c r="S245" s="227"/>
      <c r="T245" s="228"/>
      <c r="U245"/>
      <c r="V245"/>
      <c r="W245"/>
      <c r="X245"/>
      <c r="Y245"/>
      <c r="Z245"/>
      <c r="AA245"/>
      <c r="AB245"/>
      <c r="AC245"/>
      <c r="AD245"/>
    </row>
    <row r="246" spans="1:84" s="8" customFormat="1" ht="18" customHeight="1" x14ac:dyDescent="0.2">
      <c r="A246" s="49">
        <v>801</v>
      </c>
      <c r="B246" s="49"/>
      <c r="C246" s="109"/>
      <c r="D246" s="232" t="s">
        <v>4</v>
      </c>
      <c r="E246" s="78" t="s">
        <v>56</v>
      </c>
      <c r="F246" s="65">
        <f>G246+P246</f>
        <v>59472632.490000002</v>
      </c>
      <c r="G246" s="27">
        <f>H246+K246+L246+M246</f>
        <v>59323632.490000002</v>
      </c>
      <c r="H246" s="28">
        <f>SUM(I246:J246)</f>
        <v>53682061.530000001</v>
      </c>
      <c r="I246" s="28">
        <v>47538385</v>
      </c>
      <c r="J246" s="28">
        <v>6143676.5300000003</v>
      </c>
      <c r="K246" s="28">
        <v>5451681.96</v>
      </c>
      <c r="L246" s="28">
        <v>189889</v>
      </c>
      <c r="M246" s="28"/>
      <c r="N246" s="50"/>
      <c r="O246" s="51"/>
      <c r="P246" s="27">
        <f>Q246+S246+T246</f>
        <v>149000</v>
      </c>
      <c r="Q246" s="28">
        <v>149000</v>
      </c>
      <c r="R246" s="50"/>
      <c r="S246" s="50"/>
      <c r="T246" s="28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</row>
    <row r="247" spans="1:84" s="14" customFormat="1" ht="18" customHeight="1" x14ac:dyDescent="0.2">
      <c r="A247" s="25"/>
      <c r="B247" s="25"/>
      <c r="C247" s="71"/>
      <c r="D247" s="233"/>
      <c r="E247" s="74" t="s">
        <v>57</v>
      </c>
      <c r="F247" s="26">
        <f>G247+P247</f>
        <v>3150</v>
      </c>
      <c r="G247" s="29">
        <f>H247+K247+L247+M247</f>
        <v>3150</v>
      </c>
      <c r="H247" s="30">
        <f>SUM(I247:J247)</f>
        <v>3150</v>
      </c>
      <c r="I247" s="30">
        <f t="shared" ref="I247" si="17">I251+I267+I283+I304</f>
        <v>3150</v>
      </c>
      <c r="J247" s="30"/>
      <c r="K247" s="30"/>
      <c r="L247" s="30"/>
      <c r="M247" s="30"/>
      <c r="N247" s="52"/>
      <c r="O247" s="53"/>
      <c r="P247" s="29"/>
      <c r="Q247" s="30"/>
      <c r="R247" s="52"/>
      <c r="S247" s="52"/>
      <c r="T247" s="30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</row>
    <row r="248" spans="1:84" s="14" customFormat="1" ht="18" customHeight="1" x14ac:dyDescent="0.2">
      <c r="A248" s="25"/>
      <c r="B248" s="25"/>
      <c r="C248" s="71"/>
      <c r="D248" s="233"/>
      <c r="E248" s="74" t="s">
        <v>58</v>
      </c>
      <c r="F248" s="26">
        <f>G248+P248</f>
        <v>85442.560000000012</v>
      </c>
      <c r="G248" s="29">
        <f>H248+K248+L248+M248</f>
        <v>85442.560000000012</v>
      </c>
      <c r="H248" s="30">
        <f>SUM(I248:J248)</f>
        <v>83321.740000000005</v>
      </c>
      <c r="I248" s="30">
        <f t="shared" ref="I248" si="18">I252+I268+I284+I305</f>
        <v>150</v>
      </c>
      <c r="J248" s="30">
        <f t="shared" ref="J248:L248" si="19">J252+J268+J284+J305</f>
        <v>83171.740000000005</v>
      </c>
      <c r="K248" s="30">
        <f t="shared" si="19"/>
        <v>120.82</v>
      </c>
      <c r="L248" s="30">
        <f t="shared" si="19"/>
        <v>2000</v>
      </c>
      <c r="M248" s="30"/>
      <c r="N248" s="52"/>
      <c r="O248" s="53"/>
      <c r="P248" s="29"/>
      <c r="Q248" s="30"/>
      <c r="R248" s="52"/>
      <c r="S248" s="52"/>
      <c r="T248" s="30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</row>
    <row r="249" spans="1:84" s="19" customFormat="1" ht="18" customHeight="1" x14ac:dyDescent="0.2">
      <c r="A249" s="71"/>
      <c r="B249" s="31"/>
      <c r="C249" s="31"/>
      <c r="D249" s="243"/>
      <c r="E249" s="75" t="s">
        <v>59</v>
      </c>
      <c r="F249" s="32">
        <f t="shared" ref="F249:L249" si="20">F246-F247+F248</f>
        <v>59554925.050000004</v>
      </c>
      <c r="G249" s="33">
        <f t="shared" si="20"/>
        <v>59405925.050000004</v>
      </c>
      <c r="H249" s="32">
        <f t="shared" si="20"/>
        <v>53762233.270000003</v>
      </c>
      <c r="I249" s="86">
        <f t="shared" si="20"/>
        <v>47535385</v>
      </c>
      <c r="J249" s="86">
        <f t="shared" si="20"/>
        <v>6226848.2700000005</v>
      </c>
      <c r="K249" s="86">
        <f t="shared" si="20"/>
        <v>5451802.7800000003</v>
      </c>
      <c r="L249" s="86">
        <f t="shared" si="20"/>
        <v>191889</v>
      </c>
      <c r="M249" s="86"/>
      <c r="N249" s="32"/>
      <c r="O249" s="34"/>
      <c r="P249" s="33">
        <f>P246-P247+P248</f>
        <v>149000</v>
      </c>
      <c r="Q249" s="86">
        <f>Q246-Q247+Q248</f>
        <v>149000</v>
      </c>
      <c r="R249" s="32"/>
      <c r="S249" s="86"/>
      <c r="T249" s="86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8" customFormat="1" ht="18" customHeight="1" x14ac:dyDescent="0.2">
      <c r="A250" s="38"/>
      <c r="B250" s="47">
        <v>80148</v>
      </c>
      <c r="C250" s="48"/>
      <c r="D250" s="229" t="s">
        <v>37</v>
      </c>
      <c r="E250" s="76" t="s">
        <v>56</v>
      </c>
      <c r="F250" s="39">
        <f>G250+P250</f>
        <v>2826400</v>
      </c>
      <c r="G250" s="40">
        <f>H250+K250+L250+M250</f>
        <v>2826400</v>
      </c>
      <c r="H250" s="41">
        <f>SUM(I250:J250)</f>
        <v>2819090</v>
      </c>
      <c r="I250" s="37">
        <v>2630604</v>
      </c>
      <c r="J250" s="37">
        <v>188486</v>
      </c>
      <c r="K250" s="37"/>
      <c r="L250" s="37">
        <v>7310</v>
      </c>
      <c r="M250" s="54"/>
      <c r="N250" s="54"/>
      <c r="O250" s="55"/>
      <c r="P250" s="36"/>
      <c r="Q250" s="37"/>
      <c r="R250" s="54"/>
      <c r="S250" s="54"/>
      <c r="T250" s="54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14" customFormat="1" ht="18" customHeight="1" x14ac:dyDescent="0.2">
      <c r="A251" s="38"/>
      <c r="B251" s="38"/>
      <c r="C251" s="46"/>
      <c r="D251" s="230"/>
      <c r="E251" s="76" t="s">
        <v>57</v>
      </c>
      <c r="F251" s="39">
        <f>G251+P251</f>
        <v>1000</v>
      </c>
      <c r="G251" s="40">
        <f>H251+K251+L251+M251</f>
        <v>1000</v>
      </c>
      <c r="H251" s="41">
        <f>SUM(I251:J251)</f>
        <v>1000</v>
      </c>
      <c r="I251" s="41">
        <f>I259</f>
        <v>1000</v>
      </c>
      <c r="J251" s="41"/>
      <c r="K251" s="41"/>
      <c r="L251" s="41"/>
      <c r="M251" s="114"/>
      <c r="N251" s="114"/>
      <c r="O251" s="88"/>
      <c r="P251" s="40"/>
      <c r="Q251" s="41"/>
      <c r="R251" s="114"/>
      <c r="S251" s="114"/>
      <c r="T251" s="114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4" customFormat="1" ht="18" customHeight="1" x14ac:dyDescent="0.2">
      <c r="A252" s="38"/>
      <c r="B252" s="38"/>
      <c r="C252" s="46"/>
      <c r="D252" s="230"/>
      <c r="E252" s="76" t="s">
        <v>58</v>
      </c>
      <c r="F252" s="39">
        <f>G252+P252</f>
        <v>1000</v>
      </c>
      <c r="G252" s="40">
        <f>H252+K252+L252+M252</f>
        <v>1000</v>
      </c>
      <c r="H252" s="41">
        <f>SUM(I252:J252)</f>
        <v>1000</v>
      </c>
      <c r="I252" s="41"/>
      <c r="J252" s="41">
        <f>J256</f>
        <v>1000</v>
      </c>
      <c r="K252" s="41"/>
      <c r="L252" s="41"/>
      <c r="M252" s="114"/>
      <c r="N252" s="114"/>
      <c r="O252" s="88"/>
      <c r="P252" s="40"/>
      <c r="Q252" s="41"/>
      <c r="R252" s="114"/>
      <c r="S252" s="114"/>
      <c r="T252" s="114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19" customFormat="1" ht="18" customHeight="1" x14ac:dyDescent="0.2">
      <c r="A253" s="72"/>
      <c r="B253" s="72"/>
      <c r="C253" s="42"/>
      <c r="D253" s="231"/>
      <c r="E253" s="77" t="s">
        <v>59</v>
      </c>
      <c r="F253" s="43">
        <f t="shared" ref="F253:L253" si="21">F250-F251+F252</f>
        <v>2826400</v>
      </c>
      <c r="G253" s="44">
        <f t="shared" si="21"/>
        <v>2826400</v>
      </c>
      <c r="H253" s="43">
        <f t="shared" si="21"/>
        <v>2819090</v>
      </c>
      <c r="I253" s="43">
        <f t="shared" si="21"/>
        <v>2629604</v>
      </c>
      <c r="J253" s="61">
        <f t="shared" si="21"/>
        <v>189486</v>
      </c>
      <c r="K253" s="43"/>
      <c r="L253" s="43">
        <f t="shared" si="21"/>
        <v>7310</v>
      </c>
      <c r="M253" s="43"/>
      <c r="N253" s="43"/>
      <c r="O253" s="45"/>
      <c r="P253" s="44"/>
      <c r="Q253" s="43"/>
      <c r="R253" s="43"/>
      <c r="S253" s="61"/>
      <c r="T253" s="61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1" customFormat="1" ht="18" customHeight="1" x14ac:dyDescent="0.2">
      <c r="A254" s="46"/>
      <c r="B254" s="46"/>
      <c r="C254" s="46">
        <v>4210</v>
      </c>
      <c r="D254" s="217" t="s">
        <v>27</v>
      </c>
      <c r="E254" s="76" t="s">
        <v>56</v>
      </c>
      <c r="F254" s="39">
        <f>G254+P254</f>
        <v>68870</v>
      </c>
      <c r="G254" s="40">
        <f>H254+K254+L254+M254</f>
        <v>68870</v>
      </c>
      <c r="H254" s="41">
        <f>SUM(I254:J254)</f>
        <v>68870</v>
      </c>
      <c r="I254" s="41"/>
      <c r="J254" s="41">
        <v>68870</v>
      </c>
      <c r="K254" s="41"/>
      <c r="L254" s="41"/>
      <c r="M254" s="41"/>
      <c r="N254" s="41"/>
      <c r="O254" s="56"/>
      <c r="P254" s="57"/>
      <c r="Q254" s="41"/>
      <c r="R254" s="41"/>
      <c r="S254" s="41"/>
      <c r="T254" s="41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14" customFormat="1" ht="18" customHeight="1" x14ac:dyDescent="0.2">
      <c r="A255" s="38"/>
      <c r="B255" s="38"/>
      <c r="C255" s="46"/>
      <c r="D255" s="218"/>
      <c r="E255" s="76" t="s">
        <v>57</v>
      </c>
      <c r="F255" s="39"/>
      <c r="G255" s="40"/>
      <c r="H255" s="41"/>
      <c r="I255" s="41"/>
      <c r="J255" s="41"/>
      <c r="K255" s="41"/>
      <c r="L255" s="41"/>
      <c r="M255" s="41"/>
      <c r="N255" s="41"/>
      <c r="O255" s="56"/>
      <c r="P255" s="40"/>
      <c r="Q255" s="41"/>
      <c r="R255" s="41"/>
      <c r="S255" s="41"/>
      <c r="T255" s="41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4" customFormat="1" ht="18" customHeight="1" x14ac:dyDescent="0.2">
      <c r="A256" s="38"/>
      <c r="B256" s="38"/>
      <c r="C256" s="46"/>
      <c r="D256" s="218"/>
      <c r="E256" s="76" t="s">
        <v>58</v>
      </c>
      <c r="F256" s="39">
        <f>G256+P256</f>
        <v>1000</v>
      </c>
      <c r="G256" s="40">
        <f>H256+K256+L256+M256</f>
        <v>1000</v>
      </c>
      <c r="H256" s="41">
        <f>SUM(I256:J256)</f>
        <v>1000</v>
      </c>
      <c r="I256" s="41"/>
      <c r="J256" s="41">
        <v>1000</v>
      </c>
      <c r="K256" s="41"/>
      <c r="L256" s="41"/>
      <c r="M256" s="41"/>
      <c r="N256" s="41"/>
      <c r="O256" s="56"/>
      <c r="P256" s="40"/>
      <c r="Q256" s="41"/>
      <c r="R256" s="41"/>
      <c r="S256" s="41"/>
      <c r="T256" s="41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19" customFormat="1" ht="18" customHeight="1" x14ac:dyDescent="0.2">
      <c r="A257" s="72"/>
      <c r="B257" s="72"/>
      <c r="C257" s="42"/>
      <c r="D257" s="219"/>
      <c r="E257" s="77" t="s">
        <v>59</v>
      </c>
      <c r="F257" s="43">
        <f>F254-F255+F256</f>
        <v>69870</v>
      </c>
      <c r="G257" s="44">
        <f>G254-G255+G256</f>
        <v>69870</v>
      </c>
      <c r="H257" s="43">
        <f>H254-H255+H256</f>
        <v>69870</v>
      </c>
      <c r="I257" s="43"/>
      <c r="J257" s="43">
        <f>J254-J255+J256</f>
        <v>69870</v>
      </c>
      <c r="K257" s="43"/>
      <c r="L257" s="43"/>
      <c r="M257" s="43"/>
      <c r="N257" s="43"/>
      <c r="O257" s="45"/>
      <c r="P257" s="44"/>
      <c r="Q257" s="43"/>
      <c r="R257" s="43"/>
      <c r="S257" s="61"/>
      <c r="T257" s="61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11" customFormat="1" ht="18" customHeight="1" x14ac:dyDescent="0.2">
      <c r="A258" s="46"/>
      <c r="B258" s="46"/>
      <c r="C258" s="99">
        <v>4710</v>
      </c>
      <c r="D258" s="217" t="s">
        <v>82</v>
      </c>
      <c r="E258" s="76" t="s">
        <v>56</v>
      </c>
      <c r="F258" s="39">
        <f>G258+P258</f>
        <v>23989</v>
      </c>
      <c r="G258" s="40">
        <f>H258+K258+L258+M258</f>
        <v>23989</v>
      </c>
      <c r="H258" s="41">
        <f>SUM(I258:J258)</f>
        <v>23989</v>
      </c>
      <c r="I258" s="41">
        <v>23989</v>
      </c>
      <c r="J258" s="41"/>
      <c r="K258" s="41"/>
      <c r="L258" s="41"/>
      <c r="M258" s="41"/>
      <c r="N258" s="41"/>
      <c r="O258" s="56"/>
      <c r="P258" s="57"/>
      <c r="Q258" s="41"/>
      <c r="R258" s="41"/>
      <c r="S258" s="41"/>
      <c r="T258" s="41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14" customFormat="1" ht="18" customHeight="1" x14ac:dyDescent="0.2">
      <c r="A259" s="38"/>
      <c r="B259" s="38"/>
      <c r="C259" s="99"/>
      <c r="D259" s="218"/>
      <c r="E259" s="76" t="s">
        <v>57</v>
      </c>
      <c r="F259" s="39">
        <f>G259+P259</f>
        <v>1000</v>
      </c>
      <c r="G259" s="40">
        <f>H259+K259+L259+M259</f>
        <v>1000</v>
      </c>
      <c r="H259" s="41">
        <f>SUM(I259:J259)</f>
        <v>1000</v>
      </c>
      <c r="I259" s="41">
        <v>1000</v>
      </c>
      <c r="J259" s="41"/>
      <c r="K259" s="41"/>
      <c r="L259" s="41"/>
      <c r="M259" s="41"/>
      <c r="N259" s="41"/>
      <c r="O259" s="56"/>
      <c r="P259" s="40"/>
      <c r="Q259" s="41"/>
      <c r="R259" s="41"/>
      <c r="S259" s="41"/>
      <c r="T259" s="41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14" customFormat="1" ht="18" customHeight="1" x14ac:dyDescent="0.2">
      <c r="A260" s="38"/>
      <c r="B260" s="38"/>
      <c r="C260" s="99"/>
      <c r="D260" s="218"/>
      <c r="E260" s="76" t="s">
        <v>58</v>
      </c>
      <c r="F260" s="39"/>
      <c r="G260" s="40"/>
      <c r="H260" s="41"/>
      <c r="I260" s="41"/>
      <c r="J260" s="41"/>
      <c r="K260" s="41"/>
      <c r="L260" s="41"/>
      <c r="M260" s="41"/>
      <c r="N260" s="41"/>
      <c r="O260" s="56"/>
      <c r="P260" s="40"/>
      <c r="Q260" s="41"/>
      <c r="R260" s="41"/>
      <c r="S260" s="41"/>
      <c r="T260" s="41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19" customFormat="1" ht="18" customHeight="1" x14ac:dyDescent="0.2">
      <c r="A261" s="72"/>
      <c r="B261" s="72"/>
      <c r="C261" s="100"/>
      <c r="D261" s="219"/>
      <c r="E261" s="77" t="s">
        <v>59</v>
      </c>
      <c r="F261" s="43">
        <f>F258-F259+F260</f>
        <v>22989</v>
      </c>
      <c r="G261" s="44">
        <f>G258-G259+G260</f>
        <v>22989</v>
      </c>
      <c r="H261" s="43">
        <f>H258-H259+H260</f>
        <v>22989</v>
      </c>
      <c r="I261" s="43">
        <f>I258-I259+I260</f>
        <v>22989</v>
      </c>
      <c r="J261" s="43"/>
      <c r="K261" s="43"/>
      <c r="L261" s="43"/>
      <c r="M261" s="43"/>
      <c r="N261" s="43"/>
      <c r="O261" s="45"/>
      <c r="P261" s="44"/>
      <c r="Q261" s="43"/>
      <c r="R261" s="43"/>
      <c r="S261" s="61"/>
      <c r="T261" s="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</row>
    <row r="262" spans="1:84" s="113" customFormat="1" ht="18" customHeight="1" x14ac:dyDescent="0.2">
      <c r="A262" s="95"/>
      <c r="B262" s="95"/>
      <c r="C262" s="220" t="s">
        <v>61</v>
      </c>
      <c r="D262" s="221"/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2"/>
      <c r="U262"/>
      <c r="V262"/>
      <c r="W262"/>
      <c r="X262"/>
      <c r="Y262"/>
      <c r="Z262"/>
      <c r="AA262"/>
      <c r="AB262"/>
      <c r="AC262"/>
      <c r="AD262"/>
    </row>
    <row r="263" spans="1:84" s="113" customFormat="1" ht="18" customHeight="1" x14ac:dyDescent="0.2">
      <c r="A263" s="95"/>
      <c r="B263" s="38"/>
      <c r="C263" s="223" t="s">
        <v>163</v>
      </c>
      <c r="D263" s="224"/>
      <c r="E263" s="224"/>
      <c r="F263" s="224"/>
      <c r="G263" s="224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5"/>
      <c r="U263"/>
      <c r="V263"/>
      <c r="W263"/>
      <c r="X263"/>
      <c r="Y263"/>
      <c r="Z263"/>
      <c r="AA263"/>
      <c r="AB263"/>
      <c r="AC263"/>
      <c r="AD263"/>
    </row>
    <row r="264" spans="1:84" s="113" customFormat="1" ht="18" customHeight="1" x14ac:dyDescent="0.2">
      <c r="A264" s="95"/>
      <c r="B264" s="38"/>
      <c r="C264" s="223" t="s">
        <v>164</v>
      </c>
      <c r="D264" s="224"/>
      <c r="E264" s="224"/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5"/>
      <c r="U264"/>
      <c r="V264"/>
      <c r="W264"/>
      <c r="X264"/>
      <c r="Y264"/>
      <c r="Z264"/>
      <c r="AA264"/>
      <c r="AB264"/>
      <c r="AC264"/>
      <c r="AD264"/>
    </row>
    <row r="265" spans="1:84" s="113" customFormat="1" ht="18" customHeight="1" x14ac:dyDescent="0.2">
      <c r="A265" s="95"/>
      <c r="B265" s="38"/>
      <c r="C265" s="226" t="s">
        <v>165</v>
      </c>
      <c r="D265" s="227"/>
      <c r="E265" s="227"/>
      <c r="F265" s="227"/>
      <c r="G265" s="227"/>
      <c r="H265" s="227"/>
      <c r="I265" s="227"/>
      <c r="J265" s="227"/>
      <c r="K265" s="227"/>
      <c r="L265" s="227"/>
      <c r="M265" s="227"/>
      <c r="N265" s="227"/>
      <c r="O265" s="227"/>
      <c r="P265" s="227"/>
      <c r="Q265" s="227"/>
      <c r="R265" s="227"/>
      <c r="S265" s="227"/>
      <c r="T265" s="228"/>
      <c r="U265"/>
      <c r="V265"/>
      <c r="W265"/>
      <c r="X265"/>
      <c r="Y265"/>
      <c r="Z265"/>
      <c r="AA265"/>
      <c r="AB265"/>
      <c r="AC265"/>
      <c r="AD265"/>
    </row>
    <row r="266" spans="1:84" s="8" customFormat="1" ht="42.75" customHeight="1" x14ac:dyDescent="0.2">
      <c r="A266" s="178"/>
      <c r="B266" s="47">
        <v>80149</v>
      </c>
      <c r="C266" s="48"/>
      <c r="D266" s="214" t="s">
        <v>221</v>
      </c>
      <c r="E266" s="152" t="s">
        <v>56</v>
      </c>
      <c r="F266" s="153">
        <f>G266+P266</f>
        <v>1731224</v>
      </c>
      <c r="G266" s="154">
        <f>H266+K266+L266+M266</f>
        <v>1731224</v>
      </c>
      <c r="H266" s="155">
        <f>SUM(I266:J266)</f>
        <v>824824</v>
      </c>
      <c r="I266" s="156">
        <v>792912</v>
      </c>
      <c r="J266" s="156">
        <v>31912</v>
      </c>
      <c r="K266" s="156">
        <v>906400</v>
      </c>
      <c r="L266" s="156">
        <v>0</v>
      </c>
      <c r="M266" s="209"/>
      <c r="N266" s="203"/>
      <c r="O266" s="204"/>
      <c r="P266" s="36"/>
      <c r="Q266" s="37"/>
      <c r="R266" s="54"/>
      <c r="S266" s="54"/>
      <c r="T266" s="54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</row>
    <row r="267" spans="1:84" s="14" customFormat="1" ht="42.75" customHeight="1" x14ac:dyDescent="0.2">
      <c r="A267" s="178"/>
      <c r="B267" s="38"/>
      <c r="C267" s="46"/>
      <c r="D267" s="215"/>
      <c r="E267" s="152" t="s">
        <v>57</v>
      </c>
      <c r="F267" s="153">
        <f>G267+P267</f>
        <v>1000</v>
      </c>
      <c r="G267" s="154">
        <f>H267+K267+L267+M267</f>
        <v>1000</v>
      </c>
      <c r="H267" s="155">
        <f>SUM(I267:J267)</f>
        <v>1000</v>
      </c>
      <c r="I267" s="155">
        <f>I275</f>
        <v>1000</v>
      </c>
      <c r="J267" s="155"/>
      <c r="K267" s="155"/>
      <c r="L267" s="155"/>
      <c r="M267" s="158"/>
      <c r="N267" s="206"/>
      <c r="O267" s="207"/>
      <c r="P267" s="40"/>
      <c r="Q267" s="41"/>
      <c r="R267" s="114"/>
      <c r="S267" s="114"/>
      <c r="T267" s="114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</row>
    <row r="268" spans="1:84" s="14" customFormat="1" ht="42.75" customHeight="1" x14ac:dyDescent="0.2">
      <c r="A268" s="178"/>
      <c r="B268" s="38"/>
      <c r="C268" s="46"/>
      <c r="D268" s="215"/>
      <c r="E268" s="152" t="s">
        <v>58</v>
      </c>
      <c r="F268" s="153">
        <f>G268+P268</f>
        <v>1000</v>
      </c>
      <c r="G268" s="154">
        <f>H268+K268+L268+M268</f>
        <v>1000</v>
      </c>
      <c r="H268" s="155"/>
      <c r="I268" s="155"/>
      <c r="J268" s="155"/>
      <c r="K268" s="155"/>
      <c r="L268" s="155">
        <f>L272</f>
        <v>1000</v>
      </c>
      <c r="M268" s="158"/>
      <c r="N268" s="206"/>
      <c r="O268" s="207"/>
      <c r="P268" s="40"/>
      <c r="Q268" s="41"/>
      <c r="R268" s="114"/>
      <c r="S268" s="114"/>
      <c r="T268" s="114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</row>
    <row r="269" spans="1:84" s="19" customFormat="1" ht="55.5" customHeight="1" x14ac:dyDescent="0.2">
      <c r="A269" s="186"/>
      <c r="B269" s="46"/>
      <c r="C269" s="64"/>
      <c r="D269" s="216"/>
      <c r="E269" s="162" t="s">
        <v>59</v>
      </c>
      <c r="F269" s="163">
        <f t="shared" ref="F269:L269" si="22">F266-F267+F268</f>
        <v>1731224</v>
      </c>
      <c r="G269" s="164">
        <f t="shared" si="22"/>
        <v>1731224</v>
      </c>
      <c r="H269" s="163">
        <f t="shared" si="22"/>
        <v>823824</v>
      </c>
      <c r="I269" s="163">
        <f t="shared" si="22"/>
        <v>791912</v>
      </c>
      <c r="J269" s="163">
        <f t="shared" si="22"/>
        <v>31912</v>
      </c>
      <c r="K269" s="163">
        <f t="shared" si="22"/>
        <v>906400</v>
      </c>
      <c r="L269" s="163">
        <f t="shared" si="22"/>
        <v>1000</v>
      </c>
      <c r="M269" s="163"/>
      <c r="N269" s="163"/>
      <c r="O269" s="166"/>
      <c r="P269" s="44"/>
      <c r="Q269" s="43"/>
      <c r="R269" s="43"/>
      <c r="S269" s="61"/>
      <c r="T269" s="61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</row>
    <row r="270" spans="1:84" s="1" customFormat="1" ht="18" customHeight="1" x14ac:dyDescent="0.2">
      <c r="A270" s="46"/>
      <c r="B270" s="46"/>
      <c r="C270" s="46">
        <v>3020</v>
      </c>
      <c r="D270" s="217" t="s">
        <v>24</v>
      </c>
      <c r="E270" s="152" t="s">
        <v>56</v>
      </c>
      <c r="F270" s="153">
        <f>G270+P270</f>
        <v>0</v>
      </c>
      <c r="G270" s="154">
        <f>H270+K270+L270+M270</f>
        <v>0</v>
      </c>
      <c r="H270" s="155"/>
      <c r="I270" s="155"/>
      <c r="J270" s="155"/>
      <c r="K270" s="155"/>
      <c r="L270" s="155">
        <v>0</v>
      </c>
      <c r="M270" s="41"/>
      <c r="N270" s="41"/>
      <c r="O270" s="56"/>
      <c r="P270" s="57"/>
      <c r="Q270" s="41"/>
      <c r="R270" s="41"/>
      <c r="S270" s="41"/>
      <c r="T270" s="41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</row>
    <row r="271" spans="1:84" s="14" customFormat="1" ht="18" customHeight="1" x14ac:dyDescent="0.2">
      <c r="A271" s="38"/>
      <c r="B271" s="38"/>
      <c r="C271" s="46"/>
      <c r="D271" s="218"/>
      <c r="E271" s="152" t="s">
        <v>57</v>
      </c>
      <c r="F271" s="153"/>
      <c r="G271" s="154"/>
      <c r="H271" s="155"/>
      <c r="I271" s="155"/>
      <c r="J271" s="155"/>
      <c r="K271" s="155"/>
      <c r="L271" s="155"/>
      <c r="M271" s="41"/>
      <c r="N271" s="41"/>
      <c r="O271" s="56"/>
      <c r="P271" s="40"/>
      <c r="Q271" s="41"/>
      <c r="R271" s="41"/>
      <c r="S271" s="41"/>
      <c r="T271" s="4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</row>
    <row r="272" spans="1:84" s="14" customFormat="1" ht="18" customHeight="1" x14ac:dyDescent="0.2">
      <c r="A272" s="38"/>
      <c r="B272" s="38"/>
      <c r="C272" s="46"/>
      <c r="D272" s="218"/>
      <c r="E272" s="152" t="s">
        <v>58</v>
      </c>
      <c r="F272" s="153">
        <f>G272+P272</f>
        <v>1000</v>
      </c>
      <c r="G272" s="154">
        <f>H272+K272+L272+M272</f>
        <v>1000</v>
      </c>
      <c r="H272" s="155"/>
      <c r="I272" s="155"/>
      <c r="J272" s="155"/>
      <c r="K272" s="155"/>
      <c r="L272" s="155">
        <v>1000</v>
      </c>
      <c r="M272" s="41"/>
      <c r="N272" s="41"/>
      <c r="O272" s="56"/>
      <c r="P272" s="40"/>
      <c r="Q272" s="41"/>
      <c r="R272" s="41"/>
      <c r="S272" s="41"/>
      <c r="T272" s="41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</row>
    <row r="273" spans="1:84" s="19" customFormat="1" ht="18" customHeight="1" x14ac:dyDescent="0.2">
      <c r="A273" s="160"/>
      <c r="B273" s="160"/>
      <c r="C273" s="161"/>
      <c r="D273" s="219"/>
      <c r="E273" s="162" t="s">
        <v>59</v>
      </c>
      <c r="F273" s="163">
        <f>F270-F271+F272</f>
        <v>1000</v>
      </c>
      <c r="G273" s="164">
        <f>G270-G271+G272</f>
        <v>1000</v>
      </c>
      <c r="H273" s="163"/>
      <c r="I273" s="163"/>
      <c r="J273" s="163"/>
      <c r="K273" s="163"/>
      <c r="L273" s="163">
        <f>L270-L271+L272</f>
        <v>1000</v>
      </c>
      <c r="M273" s="43"/>
      <c r="N273" s="43"/>
      <c r="O273" s="45"/>
      <c r="P273" s="44"/>
      <c r="Q273" s="43"/>
      <c r="R273" s="43"/>
      <c r="S273" s="61"/>
      <c r="T273" s="61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</row>
    <row r="274" spans="1:84" s="11" customFormat="1" ht="18" customHeight="1" x14ac:dyDescent="0.2">
      <c r="A274" s="46"/>
      <c r="B274" s="46"/>
      <c r="C274" s="46">
        <v>4040</v>
      </c>
      <c r="D274" s="217" t="s">
        <v>33</v>
      </c>
      <c r="E274" s="152" t="s">
        <v>56</v>
      </c>
      <c r="F274" s="153">
        <f>G274+P274</f>
        <v>45821</v>
      </c>
      <c r="G274" s="154">
        <f>H274+K274+L274+M274</f>
        <v>45821</v>
      </c>
      <c r="H274" s="155">
        <f>SUM(I274:J274)</f>
        <v>45821</v>
      </c>
      <c r="I274" s="155">
        <v>45821</v>
      </c>
      <c r="J274" s="41"/>
      <c r="K274" s="41"/>
      <c r="L274" s="41"/>
      <c r="M274" s="41"/>
      <c r="N274" s="41"/>
      <c r="O274" s="56"/>
      <c r="P274" s="57"/>
      <c r="Q274" s="41"/>
      <c r="R274" s="41"/>
      <c r="S274" s="41"/>
      <c r="T274" s="41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</row>
    <row r="275" spans="1:84" s="14" customFormat="1" ht="18" customHeight="1" x14ac:dyDescent="0.2">
      <c r="A275" s="38"/>
      <c r="B275" s="38"/>
      <c r="C275" s="46"/>
      <c r="D275" s="218"/>
      <c r="E275" s="152" t="s">
        <v>57</v>
      </c>
      <c r="F275" s="153">
        <f>G275+P275</f>
        <v>1000</v>
      </c>
      <c r="G275" s="154">
        <f>H275+K275+L275+M275</f>
        <v>1000</v>
      </c>
      <c r="H275" s="155">
        <f>SUM(I275:J275)</f>
        <v>1000</v>
      </c>
      <c r="I275" s="155">
        <v>1000</v>
      </c>
      <c r="J275" s="41"/>
      <c r="K275" s="41"/>
      <c r="L275" s="41"/>
      <c r="M275" s="41"/>
      <c r="N275" s="41"/>
      <c r="O275" s="56"/>
      <c r="P275" s="40"/>
      <c r="Q275" s="41"/>
      <c r="R275" s="41"/>
      <c r="S275" s="41"/>
      <c r="T275" s="41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</row>
    <row r="276" spans="1:84" s="14" customFormat="1" ht="18" customHeight="1" x14ac:dyDescent="0.2">
      <c r="A276" s="38"/>
      <c r="B276" s="38"/>
      <c r="C276" s="46"/>
      <c r="D276" s="218"/>
      <c r="E276" s="152" t="s">
        <v>58</v>
      </c>
      <c r="F276" s="153"/>
      <c r="G276" s="154"/>
      <c r="H276" s="155"/>
      <c r="I276" s="155"/>
      <c r="J276" s="41"/>
      <c r="K276" s="41"/>
      <c r="L276" s="41"/>
      <c r="M276" s="41"/>
      <c r="N276" s="41"/>
      <c r="O276" s="56"/>
      <c r="P276" s="40"/>
      <c r="Q276" s="41"/>
      <c r="R276" s="41"/>
      <c r="S276" s="41"/>
      <c r="T276" s="41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</row>
    <row r="277" spans="1:84" s="19" customFormat="1" ht="18" customHeight="1" x14ac:dyDescent="0.2">
      <c r="A277" s="160"/>
      <c r="B277" s="160"/>
      <c r="C277" s="161"/>
      <c r="D277" s="219"/>
      <c r="E277" s="162" t="s">
        <v>59</v>
      </c>
      <c r="F277" s="163">
        <f>F274-F275+F276</f>
        <v>44821</v>
      </c>
      <c r="G277" s="164">
        <f>G274-G275+G276</f>
        <v>44821</v>
      </c>
      <c r="H277" s="163">
        <f>H274-H275+H276</f>
        <v>44821</v>
      </c>
      <c r="I277" s="163">
        <f>I274-I275+I276</f>
        <v>44821</v>
      </c>
      <c r="J277" s="43"/>
      <c r="K277" s="43"/>
      <c r="L277" s="43"/>
      <c r="M277" s="43"/>
      <c r="N277" s="43"/>
      <c r="O277" s="45"/>
      <c r="P277" s="44"/>
      <c r="Q277" s="43"/>
      <c r="R277" s="43"/>
      <c r="S277" s="61"/>
      <c r="T277" s="61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</row>
    <row r="278" spans="1:84" s="113" customFormat="1" ht="18" customHeight="1" x14ac:dyDescent="0.2">
      <c r="A278" s="95"/>
      <c r="B278" s="95"/>
      <c r="C278" s="220" t="s">
        <v>61</v>
      </c>
      <c r="D278" s="221"/>
      <c r="E278" s="221"/>
      <c r="F278" s="221"/>
      <c r="G278" s="221"/>
      <c r="H278" s="221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  <c r="S278" s="221"/>
      <c r="T278" s="222"/>
      <c r="U278"/>
      <c r="V278"/>
      <c r="W278"/>
      <c r="X278"/>
      <c r="Y278"/>
      <c r="Z278"/>
      <c r="AA278"/>
      <c r="AB278"/>
      <c r="AC278"/>
      <c r="AD278"/>
    </row>
    <row r="279" spans="1:84" s="113" customFormat="1" ht="18" customHeight="1" x14ac:dyDescent="0.2">
      <c r="A279" s="95"/>
      <c r="B279" s="38"/>
      <c r="C279" s="223" t="s">
        <v>227</v>
      </c>
      <c r="D279" s="224"/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5"/>
      <c r="U279"/>
      <c r="V279"/>
      <c r="W279"/>
      <c r="X279"/>
      <c r="Y279"/>
      <c r="Z279"/>
      <c r="AA279"/>
      <c r="AB279"/>
      <c r="AC279"/>
      <c r="AD279"/>
    </row>
    <row r="280" spans="1:84" s="113" customFormat="1" ht="18" customHeight="1" x14ac:dyDescent="0.2">
      <c r="A280" s="95"/>
      <c r="B280" s="38"/>
      <c r="C280" s="223" t="s">
        <v>228</v>
      </c>
      <c r="D280" s="224"/>
      <c r="E280" s="224"/>
      <c r="F280" s="224"/>
      <c r="G280" s="224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5"/>
      <c r="U280"/>
      <c r="V280"/>
      <c r="W280"/>
      <c r="X280"/>
      <c r="Y280"/>
      <c r="Z280"/>
      <c r="AA280"/>
      <c r="AB280"/>
      <c r="AC280"/>
      <c r="AD280"/>
    </row>
    <row r="281" spans="1:84" s="113" customFormat="1" ht="18" customHeight="1" x14ac:dyDescent="0.2">
      <c r="A281" s="95"/>
      <c r="B281" s="38"/>
      <c r="C281" s="226" t="s">
        <v>229</v>
      </c>
      <c r="D281" s="227"/>
      <c r="E281" s="227"/>
      <c r="F281" s="227"/>
      <c r="G281" s="227"/>
      <c r="H281" s="227"/>
      <c r="I281" s="227"/>
      <c r="J281" s="227"/>
      <c r="K281" s="227"/>
      <c r="L281" s="227"/>
      <c r="M281" s="227"/>
      <c r="N281" s="227"/>
      <c r="O281" s="227"/>
      <c r="P281" s="227"/>
      <c r="Q281" s="227"/>
      <c r="R281" s="227"/>
      <c r="S281" s="227"/>
      <c r="T281" s="228"/>
      <c r="U281"/>
      <c r="V281"/>
      <c r="W281"/>
      <c r="X281"/>
      <c r="Y281"/>
      <c r="Z281"/>
      <c r="AA281"/>
      <c r="AB281"/>
      <c r="AC281"/>
      <c r="AD281"/>
    </row>
    <row r="282" spans="1:84" s="8" customFormat="1" ht="27.75" customHeight="1" x14ac:dyDescent="0.2">
      <c r="A282" s="178"/>
      <c r="B282" s="47">
        <v>80150</v>
      </c>
      <c r="C282" s="48"/>
      <c r="D282" s="234" t="s">
        <v>222</v>
      </c>
      <c r="E282" s="152" t="s">
        <v>56</v>
      </c>
      <c r="F282" s="153">
        <f>G282+P282</f>
        <v>4694297</v>
      </c>
      <c r="G282" s="154">
        <f>H282+K282+L282+M282</f>
        <v>4694297</v>
      </c>
      <c r="H282" s="155">
        <f>SUM(I282:J282)</f>
        <v>4270297</v>
      </c>
      <c r="I282" s="156">
        <v>4226254</v>
      </c>
      <c r="J282" s="156">
        <v>44043</v>
      </c>
      <c r="K282" s="156">
        <v>424000</v>
      </c>
      <c r="L282" s="156">
        <f>L286+L294+L298+L303+L307+L311+L315+L319+L323+L327+L331+L335+L339+L343+L347+L351+L355+L359+L363+L367</f>
        <v>0</v>
      </c>
      <c r="M282" s="54"/>
      <c r="N282" s="54"/>
      <c r="O282" s="55"/>
      <c r="P282" s="36"/>
      <c r="Q282" s="37"/>
      <c r="R282" s="54"/>
      <c r="S282" s="54"/>
      <c r="T282" s="54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</row>
    <row r="283" spans="1:84" s="14" customFormat="1" ht="27.75" customHeight="1" x14ac:dyDescent="0.2">
      <c r="A283" s="178"/>
      <c r="B283" s="38"/>
      <c r="C283" s="46"/>
      <c r="D283" s="235"/>
      <c r="E283" s="152" t="s">
        <v>57</v>
      </c>
      <c r="F283" s="153">
        <f>G283+P283</f>
        <v>1150</v>
      </c>
      <c r="G283" s="154">
        <f>H283+K283+L283+M283</f>
        <v>1150</v>
      </c>
      <c r="H283" s="155">
        <f>SUM(I283:J283)</f>
        <v>1150</v>
      </c>
      <c r="I283" s="155">
        <f>I291+I295</f>
        <v>1150</v>
      </c>
      <c r="J283" s="155"/>
      <c r="K283" s="155"/>
      <c r="L283" s="155"/>
      <c r="M283" s="114"/>
      <c r="N283" s="114"/>
      <c r="O283" s="88"/>
      <c r="P283" s="40"/>
      <c r="Q283" s="41"/>
      <c r="R283" s="114"/>
      <c r="S283" s="114"/>
      <c r="T283" s="114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</row>
    <row r="284" spans="1:84" s="14" customFormat="1" ht="27.75" customHeight="1" x14ac:dyDescent="0.2">
      <c r="A284" s="178"/>
      <c r="B284" s="38"/>
      <c r="C284" s="46"/>
      <c r="D284" s="235"/>
      <c r="E284" s="152" t="s">
        <v>58</v>
      </c>
      <c r="F284" s="153">
        <f>G284+P284</f>
        <v>1150</v>
      </c>
      <c r="G284" s="154">
        <f>H284+K284+L284+M284</f>
        <v>1150</v>
      </c>
      <c r="H284" s="155">
        <f>SUM(I284:J284)</f>
        <v>150</v>
      </c>
      <c r="I284" s="155">
        <f>I292+I296</f>
        <v>150</v>
      </c>
      <c r="J284" s="155"/>
      <c r="K284" s="155"/>
      <c r="L284" s="155">
        <f>L288</f>
        <v>1000</v>
      </c>
      <c r="M284" s="114"/>
      <c r="N284" s="114"/>
      <c r="O284" s="88"/>
      <c r="P284" s="40"/>
      <c r="Q284" s="41"/>
      <c r="R284" s="114"/>
      <c r="S284" s="114"/>
      <c r="T284" s="11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</row>
    <row r="285" spans="1:84" s="19" customFormat="1" ht="27.75" customHeight="1" x14ac:dyDescent="0.2">
      <c r="A285" s="186"/>
      <c r="B285" s="46"/>
      <c r="C285" s="64"/>
      <c r="D285" s="236"/>
      <c r="E285" s="162" t="s">
        <v>59</v>
      </c>
      <c r="F285" s="163">
        <f t="shared" ref="F285:L285" si="23">F282-F283+F284</f>
        <v>4694297</v>
      </c>
      <c r="G285" s="164">
        <f t="shared" si="23"/>
        <v>4694297</v>
      </c>
      <c r="H285" s="163">
        <f t="shared" si="23"/>
        <v>4269297</v>
      </c>
      <c r="I285" s="163">
        <f t="shared" si="23"/>
        <v>4225254</v>
      </c>
      <c r="J285" s="163">
        <f t="shared" si="23"/>
        <v>44043</v>
      </c>
      <c r="K285" s="163">
        <f t="shared" si="23"/>
        <v>424000</v>
      </c>
      <c r="L285" s="163">
        <f t="shared" si="23"/>
        <v>1000</v>
      </c>
      <c r="M285" s="43"/>
      <c r="N285" s="43"/>
      <c r="O285" s="45"/>
      <c r="P285" s="44"/>
      <c r="Q285" s="43"/>
      <c r="R285" s="43"/>
      <c r="S285" s="61"/>
      <c r="T285" s="61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</row>
    <row r="286" spans="1:84" s="1" customFormat="1" ht="18" customHeight="1" x14ac:dyDescent="0.2">
      <c r="A286" s="46"/>
      <c r="B286" s="46"/>
      <c r="C286" s="46">
        <v>3020</v>
      </c>
      <c r="D286" s="217" t="s">
        <v>24</v>
      </c>
      <c r="E286" s="152" t="s">
        <v>56</v>
      </c>
      <c r="F286" s="153">
        <f>G286+P286</f>
        <v>0</v>
      </c>
      <c r="G286" s="154">
        <f>H286+K286+L286+M286</f>
        <v>0</v>
      </c>
      <c r="H286" s="155"/>
      <c r="I286" s="155"/>
      <c r="J286" s="155"/>
      <c r="K286" s="155"/>
      <c r="L286" s="155">
        <v>0</v>
      </c>
      <c r="M286" s="41"/>
      <c r="N286" s="41"/>
      <c r="O286" s="56"/>
      <c r="P286" s="57"/>
      <c r="Q286" s="41"/>
      <c r="R286" s="41"/>
      <c r="S286" s="41"/>
      <c r="T286" s="41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</row>
    <row r="287" spans="1:84" s="14" customFormat="1" ht="18" customHeight="1" x14ac:dyDescent="0.2">
      <c r="A287" s="38"/>
      <c r="B287" s="38"/>
      <c r="C287" s="46"/>
      <c r="D287" s="218"/>
      <c r="E287" s="152" t="s">
        <v>57</v>
      </c>
      <c r="F287" s="153"/>
      <c r="G287" s="154"/>
      <c r="H287" s="155"/>
      <c r="I287" s="155"/>
      <c r="J287" s="155"/>
      <c r="K287" s="155"/>
      <c r="L287" s="155"/>
      <c r="M287" s="41"/>
      <c r="N287" s="41"/>
      <c r="O287" s="56"/>
      <c r="P287" s="40"/>
      <c r="Q287" s="41"/>
      <c r="R287" s="41"/>
      <c r="S287" s="41"/>
      <c r="T287" s="41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</row>
    <row r="288" spans="1:84" s="14" customFormat="1" ht="18" customHeight="1" x14ac:dyDescent="0.2">
      <c r="A288" s="38"/>
      <c r="B288" s="38"/>
      <c r="C288" s="46"/>
      <c r="D288" s="218"/>
      <c r="E288" s="152" t="s">
        <v>58</v>
      </c>
      <c r="F288" s="153">
        <f>G288+P288</f>
        <v>1000</v>
      </c>
      <c r="G288" s="154">
        <f>H288+K288+L288+M288</f>
        <v>1000</v>
      </c>
      <c r="H288" s="155"/>
      <c r="I288" s="155"/>
      <c r="J288" s="155"/>
      <c r="K288" s="155"/>
      <c r="L288" s="155">
        <v>1000</v>
      </c>
      <c r="M288" s="41"/>
      <c r="N288" s="41"/>
      <c r="O288" s="56"/>
      <c r="P288" s="40"/>
      <c r="Q288" s="41"/>
      <c r="R288" s="41"/>
      <c r="S288" s="41"/>
      <c r="T288" s="41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</row>
    <row r="289" spans="1:84" s="19" customFormat="1" ht="18" customHeight="1" x14ac:dyDescent="0.2">
      <c r="A289" s="160"/>
      <c r="B289" s="160"/>
      <c r="C289" s="161"/>
      <c r="D289" s="219"/>
      <c r="E289" s="162" t="s">
        <v>59</v>
      </c>
      <c r="F289" s="163">
        <f>F286-F287+F288</f>
        <v>1000</v>
      </c>
      <c r="G289" s="164">
        <f>G286-G287+G288</f>
        <v>1000</v>
      </c>
      <c r="H289" s="163"/>
      <c r="I289" s="163"/>
      <c r="J289" s="163"/>
      <c r="K289" s="163"/>
      <c r="L289" s="163">
        <f>L286-L287+L288</f>
        <v>1000</v>
      </c>
      <c r="M289" s="43"/>
      <c r="N289" s="43"/>
      <c r="O289" s="45"/>
      <c r="P289" s="44"/>
      <c r="Q289" s="43"/>
      <c r="R289" s="43"/>
      <c r="S289" s="61"/>
      <c r="T289" s="61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</row>
    <row r="290" spans="1:84" s="11" customFormat="1" ht="18" customHeight="1" x14ac:dyDescent="0.2">
      <c r="A290" s="46"/>
      <c r="B290" s="46"/>
      <c r="C290" s="46">
        <v>4010</v>
      </c>
      <c r="D290" s="217" t="s">
        <v>32</v>
      </c>
      <c r="E290" s="152" t="s">
        <v>56</v>
      </c>
      <c r="F290" s="153">
        <f>G290+P290</f>
        <v>3342913</v>
      </c>
      <c r="G290" s="154">
        <f>H290+K290+L290+M290</f>
        <v>3342913</v>
      </c>
      <c r="H290" s="155">
        <f>SUM(I290:J290)</f>
        <v>3342913</v>
      </c>
      <c r="I290" s="155">
        <v>3342913</v>
      </c>
      <c r="J290" s="41"/>
      <c r="K290" s="41"/>
      <c r="L290" s="41"/>
      <c r="M290" s="41"/>
      <c r="N290" s="41"/>
      <c r="O290" s="56"/>
      <c r="P290" s="57"/>
      <c r="Q290" s="41"/>
      <c r="R290" s="41"/>
      <c r="S290" s="41"/>
      <c r="T290" s="41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</row>
    <row r="291" spans="1:84" s="14" customFormat="1" ht="18" customHeight="1" x14ac:dyDescent="0.2">
      <c r="A291" s="38"/>
      <c r="B291" s="38"/>
      <c r="C291" s="46"/>
      <c r="D291" s="218"/>
      <c r="E291" s="152" t="s">
        <v>57</v>
      </c>
      <c r="F291" s="153"/>
      <c r="G291" s="154"/>
      <c r="H291" s="155"/>
      <c r="I291" s="155"/>
      <c r="J291" s="41"/>
      <c r="K291" s="41"/>
      <c r="L291" s="41"/>
      <c r="M291" s="41"/>
      <c r="N291" s="41"/>
      <c r="O291" s="56"/>
      <c r="P291" s="40"/>
      <c r="Q291" s="41"/>
      <c r="R291" s="41"/>
      <c r="S291" s="41"/>
      <c r="T291" s="4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</row>
    <row r="292" spans="1:84" s="14" customFormat="1" ht="18" customHeight="1" x14ac:dyDescent="0.2">
      <c r="A292" s="38"/>
      <c r="B292" s="38"/>
      <c r="C292" s="46"/>
      <c r="D292" s="218"/>
      <c r="E292" s="152" t="s">
        <v>58</v>
      </c>
      <c r="F292" s="153">
        <f>G292+P292</f>
        <v>150</v>
      </c>
      <c r="G292" s="154">
        <f>H292+K292+L292+M292</f>
        <v>150</v>
      </c>
      <c r="H292" s="155">
        <f>SUM(I292:J292)</f>
        <v>150</v>
      </c>
      <c r="I292" s="155">
        <v>150</v>
      </c>
      <c r="J292" s="41"/>
      <c r="K292" s="41"/>
      <c r="L292" s="41"/>
      <c r="M292" s="41"/>
      <c r="N292" s="41"/>
      <c r="O292" s="56"/>
      <c r="P292" s="40"/>
      <c r="Q292" s="41"/>
      <c r="R292" s="41"/>
      <c r="S292" s="41"/>
      <c r="T292" s="41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</row>
    <row r="293" spans="1:84" s="19" customFormat="1" ht="18" customHeight="1" x14ac:dyDescent="0.2">
      <c r="A293" s="160"/>
      <c r="B293" s="160"/>
      <c r="C293" s="161"/>
      <c r="D293" s="219"/>
      <c r="E293" s="162" t="s">
        <v>59</v>
      </c>
      <c r="F293" s="163">
        <f>F290-F291+F292</f>
        <v>3343063</v>
      </c>
      <c r="G293" s="164">
        <f>G290-G291+G292</f>
        <v>3343063</v>
      </c>
      <c r="H293" s="163">
        <f>H290-H291+H292</f>
        <v>3343063</v>
      </c>
      <c r="I293" s="163">
        <f>I290-I291+I292</f>
        <v>3343063</v>
      </c>
      <c r="J293" s="43"/>
      <c r="K293" s="43"/>
      <c r="L293" s="43"/>
      <c r="M293" s="43"/>
      <c r="N293" s="43"/>
      <c r="O293" s="45"/>
      <c r="P293" s="44"/>
      <c r="Q293" s="43"/>
      <c r="R293" s="43"/>
      <c r="S293" s="61"/>
      <c r="T293" s="61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</row>
    <row r="294" spans="1:84" s="11" customFormat="1" ht="18" customHeight="1" x14ac:dyDescent="0.2">
      <c r="A294" s="46"/>
      <c r="B294" s="46"/>
      <c r="C294" s="46">
        <v>4040</v>
      </c>
      <c r="D294" s="217" t="s">
        <v>33</v>
      </c>
      <c r="E294" s="152" t="s">
        <v>56</v>
      </c>
      <c r="F294" s="153">
        <f>G294+P294</f>
        <v>196384</v>
      </c>
      <c r="G294" s="154">
        <f>H294+K294+L294+M294</f>
        <v>196384</v>
      </c>
      <c r="H294" s="155">
        <f>SUM(I294:J294)</f>
        <v>196384</v>
      </c>
      <c r="I294" s="155">
        <v>196384</v>
      </c>
      <c r="J294" s="41"/>
      <c r="K294" s="41"/>
      <c r="L294" s="41"/>
      <c r="M294" s="41"/>
      <c r="N294" s="41"/>
      <c r="O294" s="56"/>
      <c r="P294" s="57"/>
      <c r="Q294" s="41"/>
      <c r="R294" s="41"/>
      <c r="S294" s="41"/>
      <c r="T294" s="41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</row>
    <row r="295" spans="1:84" s="14" customFormat="1" ht="18" customHeight="1" x14ac:dyDescent="0.2">
      <c r="A295" s="38"/>
      <c r="B295" s="38"/>
      <c r="C295" s="46"/>
      <c r="D295" s="218"/>
      <c r="E295" s="152" t="s">
        <v>57</v>
      </c>
      <c r="F295" s="153">
        <f>G295+P295</f>
        <v>1150</v>
      </c>
      <c r="G295" s="154">
        <f>H295+K295+L295+M295</f>
        <v>1150</v>
      </c>
      <c r="H295" s="155">
        <f>SUM(I295:J295)</f>
        <v>1150</v>
      </c>
      <c r="I295" s="41">
        <v>1150</v>
      </c>
      <c r="J295" s="41"/>
      <c r="K295" s="41"/>
      <c r="L295" s="41"/>
      <c r="M295" s="41"/>
      <c r="N295" s="41"/>
      <c r="O295" s="56"/>
      <c r="P295" s="40"/>
      <c r="Q295" s="41"/>
      <c r="R295" s="41"/>
      <c r="S295" s="41"/>
      <c r="T295" s="41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</row>
    <row r="296" spans="1:84" s="14" customFormat="1" ht="18" customHeight="1" x14ac:dyDescent="0.2">
      <c r="A296" s="38"/>
      <c r="B296" s="38"/>
      <c r="C296" s="46"/>
      <c r="D296" s="218"/>
      <c r="E296" s="152" t="s">
        <v>58</v>
      </c>
      <c r="F296" s="153"/>
      <c r="G296" s="154"/>
      <c r="H296" s="155"/>
      <c r="I296" s="41"/>
      <c r="J296" s="41"/>
      <c r="K296" s="41"/>
      <c r="L296" s="41"/>
      <c r="M296" s="41"/>
      <c r="N296" s="41"/>
      <c r="O296" s="56"/>
      <c r="P296" s="40"/>
      <c r="Q296" s="41"/>
      <c r="R296" s="41"/>
      <c r="S296" s="41"/>
      <c r="T296" s="41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</row>
    <row r="297" spans="1:84" s="19" customFormat="1" ht="18" customHeight="1" x14ac:dyDescent="0.2">
      <c r="A297" s="160"/>
      <c r="B297" s="160"/>
      <c r="C297" s="161"/>
      <c r="D297" s="219"/>
      <c r="E297" s="162" t="s">
        <v>59</v>
      </c>
      <c r="F297" s="163">
        <f>F294-F295+F296</f>
        <v>195234</v>
      </c>
      <c r="G297" s="164">
        <f>G294-G295+G296</f>
        <v>195234</v>
      </c>
      <c r="H297" s="163">
        <f>H294-H295+H296</f>
        <v>195234</v>
      </c>
      <c r="I297" s="43">
        <f>I294-I295+I296</f>
        <v>195234</v>
      </c>
      <c r="J297" s="43"/>
      <c r="K297" s="43"/>
      <c r="L297" s="43"/>
      <c r="M297" s="43"/>
      <c r="N297" s="43"/>
      <c r="O297" s="45"/>
      <c r="P297" s="44"/>
      <c r="Q297" s="43"/>
      <c r="R297" s="43"/>
      <c r="S297" s="61"/>
      <c r="T297" s="61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</row>
    <row r="298" spans="1:84" s="113" customFormat="1" ht="18" customHeight="1" x14ac:dyDescent="0.2">
      <c r="A298" s="95"/>
      <c r="B298" s="95"/>
      <c r="C298" s="220" t="s">
        <v>61</v>
      </c>
      <c r="D298" s="221"/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2"/>
      <c r="U298"/>
      <c r="V298"/>
      <c r="W298"/>
      <c r="X298"/>
      <c r="Y298"/>
      <c r="Z298"/>
      <c r="AA298"/>
      <c r="AB298"/>
      <c r="AC298"/>
      <c r="AD298"/>
    </row>
    <row r="299" spans="1:84" s="113" customFormat="1" ht="18" customHeight="1" x14ac:dyDescent="0.2">
      <c r="A299" s="95"/>
      <c r="B299" s="38"/>
      <c r="C299" s="223" t="s">
        <v>223</v>
      </c>
      <c r="D299" s="224"/>
      <c r="E299" s="224"/>
      <c r="F299" s="224"/>
      <c r="G299" s="224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5"/>
      <c r="U299"/>
      <c r="V299"/>
      <c r="W299"/>
      <c r="X299"/>
      <c r="Y299"/>
      <c r="Z299"/>
      <c r="AA299"/>
      <c r="AB299"/>
      <c r="AC299"/>
      <c r="AD299"/>
    </row>
    <row r="300" spans="1:84" s="113" customFormat="1" ht="18" customHeight="1" x14ac:dyDescent="0.2">
      <c r="A300" s="95"/>
      <c r="B300" s="38"/>
      <c r="C300" s="223" t="s">
        <v>224</v>
      </c>
      <c r="D300" s="224"/>
      <c r="E300" s="224"/>
      <c r="F300" s="224"/>
      <c r="G300" s="224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5"/>
      <c r="U300"/>
      <c r="V300"/>
      <c r="W300"/>
      <c r="X300"/>
      <c r="Y300"/>
      <c r="Z300"/>
      <c r="AA300"/>
      <c r="AB300"/>
      <c r="AC300"/>
      <c r="AD300"/>
    </row>
    <row r="301" spans="1:84" s="113" customFormat="1" ht="18" customHeight="1" x14ac:dyDescent="0.2">
      <c r="A301" s="95"/>
      <c r="B301" s="38"/>
      <c r="C301" s="223" t="s">
        <v>225</v>
      </c>
      <c r="D301" s="224"/>
      <c r="E301" s="224"/>
      <c r="F301" s="224"/>
      <c r="G301" s="224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5"/>
      <c r="U301"/>
      <c r="V301"/>
      <c r="W301"/>
      <c r="X301"/>
      <c r="Y301"/>
      <c r="Z301"/>
      <c r="AA301"/>
      <c r="AB301"/>
      <c r="AC301"/>
      <c r="AD301"/>
    </row>
    <row r="302" spans="1:84" s="113" customFormat="1" ht="18" customHeight="1" x14ac:dyDescent="0.2">
      <c r="A302" s="95"/>
      <c r="B302" s="38"/>
      <c r="C302" s="226" t="s">
        <v>226</v>
      </c>
      <c r="D302" s="227"/>
      <c r="E302" s="227"/>
      <c r="F302" s="227"/>
      <c r="G302" s="227"/>
      <c r="H302" s="227"/>
      <c r="I302" s="227"/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8"/>
      <c r="U302"/>
      <c r="V302"/>
      <c r="W302"/>
      <c r="X302"/>
      <c r="Y302"/>
      <c r="Z302"/>
      <c r="AA302"/>
      <c r="AB302"/>
      <c r="AC302"/>
      <c r="AD302"/>
    </row>
    <row r="303" spans="1:84" s="8" customFormat="1" ht="33.75" customHeight="1" x14ac:dyDescent="0.2">
      <c r="A303" s="98"/>
      <c r="B303" s="47">
        <v>80153</v>
      </c>
      <c r="C303" s="48"/>
      <c r="D303" s="230" t="s">
        <v>74</v>
      </c>
      <c r="E303" s="76" t="s">
        <v>56</v>
      </c>
      <c r="F303" s="39">
        <f>G303+P303</f>
        <v>265209.67</v>
      </c>
      <c r="G303" s="40">
        <f>H303+K303+L303+M303</f>
        <v>265209.67</v>
      </c>
      <c r="H303" s="41">
        <f>SUM(I303:J303)</f>
        <v>253127.71</v>
      </c>
      <c r="I303" s="37"/>
      <c r="J303" s="37">
        <v>253127.71</v>
      </c>
      <c r="K303" s="37">
        <v>12081.96</v>
      </c>
      <c r="L303" s="37"/>
      <c r="M303" s="54"/>
      <c r="N303" s="54"/>
      <c r="O303" s="55"/>
      <c r="P303" s="36"/>
      <c r="Q303" s="37"/>
      <c r="R303" s="54"/>
      <c r="S303" s="54"/>
      <c r="T303" s="54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</row>
    <row r="304" spans="1:84" s="14" customFormat="1" ht="33.75" customHeight="1" x14ac:dyDescent="0.2">
      <c r="A304" s="98"/>
      <c r="B304" s="38"/>
      <c r="C304" s="46"/>
      <c r="D304" s="230"/>
      <c r="E304" s="76" t="s">
        <v>57</v>
      </c>
      <c r="F304" s="39"/>
      <c r="G304" s="40"/>
      <c r="H304" s="41"/>
      <c r="I304" s="41"/>
      <c r="J304" s="41"/>
      <c r="K304" s="41"/>
      <c r="L304" s="41"/>
      <c r="M304" s="114"/>
      <c r="N304" s="114"/>
      <c r="O304" s="88"/>
      <c r="P304" s="40"/>
      <c r="Q304" s="41"/>
      <c r="R304" s="114"/>
      <c r="S304" s="114"/>
      <c r="T304" s="11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</row>
    <row r="305" spans="1:84" s="14" customFormat="1" ht="33.75" customHeight="1" x14ac:dyDescent="0.2">
      <c r="A305" s="98"/>
      <c r="B305" s="38"/>
      <c r="C305" s="46"/>
      <c r="D305" s="230"/>
      <c r="E305" s="76" t="s">
        <v>58</v>
      </c>
      <c r="F305" s="39">
        <f>G305+P305</f>
        <v>82292.560000000012</v>
      </c>
      <c r="G305" s="40">
        <f>H305+K305+L305+M305</f>
        <v>82292.560000000012</v>
      </c>
      <c r="H305" s="41">
        <f>SUM(I305:J305)</f>
        <v>82171.740000000005</v>
      </c>
      <c r="I305" s="41"/>
      <c r="J305" s="41">
        <f>J313+J317</f>
        <v>82171.740000000005</v>
      </c>
      <c r="K305" s="41">
        <f>K309</f>
        <v>120.82</v>
      </c>
      <c r="L305" s="41"/>
      <c r="M305" s="114"/>
      <c r="N305" s="114"/>
      <c r="O305" s="88"/>
      <c r="P305" s="40"/>
      <c r="Q305" s="41"/>
      <c r="R305" s="114"/>
      <c r="S305" s="114"/>
      <c r="T305" s="114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</row>
    <row r="306" spans="1:84" s="19" customFormat="1" ht="33.75" customHeight="1" x14ac:dyDescent="0.2">
      <c r="A306" s="99"/>
      <c r="B306" s="46"/>
      <c r="C306" s="64"/>
      <c r="D306" s="231"/>
      <c r="E306" s="77" t="s">
        <v>59</v>
      </c>
      <c r="F306" s="43">
        <f>F303-F304+F305</f>
        <v>347502.23</v>
      </c>
      <c r="G306" s="44">
        <f>G303-G304+G305</f>
        <v>347502.23</v>
      </c>
      <c r="H306" s="43">
        <f>H303-H304+H305</f>
        <v>335299.45</v>
      </c>
      <c r="I306" s="61"/>
      <c r="J306" s="61">
        <f>J303-J304+J305</f>
        <v>335299.45</v>
      </c>
      <c r="K306" s="61">
        <f>K303-K304+K305</f>
        <v>12202.779999999999</v>
      </c>
      <c r="L306" s="61"/>
      <c r="M306" s="43"/>
      <c r="N306" s="43"/>
      <c r="O306" s="45"/>
      <c r="P306" s="44"/>
      <c r="Q306" s="43"/>
      <c r="R306" s="43"/>
      <c r="S306" s="61"/>
      <c r="T306" s="61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</row>
    <row r="307" spans="1:84" s="19" customFormat="1" ht="32.25" customHeight="1" x14ac:dyDescent="0.2">
      <c r="A307" s="99"/>
      <c r="B307" s="46"/>
      <c r="C307" s="48">
        <v>2830</v>
      </c>
      <c r="D307" s="217" t="s">
        <v>80</v>
      </c>
      <c r="E307" s="118" t="s">
        <v>56</v>
      </c>
      <c r="F307" s="35">
        <f>G307+P307</f>
        <v>12081.96</v>
      </c>
      <c r="G307" s="36">
        <f>H307+K307+L307+M307</f>
        <v>12081.96</v>
      </c>
      <c r="H307" s="37"/>
      <c r="I307" s="37"/>
      <c r="J307" s="37"/>
      <c r="K307" s="37">
        <v>12081.96</v>
      </c>
      <c r="L307" s="37"/>
      <c r="M307" s="66"/>
      <c r="N307" s="66"/>
      <c r="O307" s="88"/>
      <c r="P307" s="87"/>
      <c r="Q307" s="66"/>
      <c r="R307" s="66"/>
      <c r="S307" s="114"/>
      <c r="T307" s="114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</row>
    <row r="308" spans="1:84" s="19" customFormat="1" ht="32.25" customHeight="1" x14ac:dyDescent="0.2">
      <c r="A308" s="99"/>
      <c r="B308" s="46"/>
      <c r="C308" s="46"/>
      <c r="D308" s="218"/>
      <c r="E308" s="76" t="s">
        <v>57</v>
      </c>
      <c r="F308" s="39"/>
      <c r="G308" s="40"/>
      <c r="H308" s="41"/>
      <c r="I308" s="41"/>
      <c r="J308" s="41"/>
      <c r="K308" s="41"/>
      <c r="L308" s="41"/>
      <c r="M308" s="66"/>
      <c r="N308" s="66"/>
      <c r="O308" s="88"/>
      <c r="P308" s="87"/>
      <c r="Q308" s="66"/>
      <c r="R308" s="66"/>
      <c r="S308" s="114"/>
      <c r="T308" s="114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</row>
    <row r="309" spans="1:84" s="19" customFormat="1" ht="32.25" customHeight="1" x14ac:dyDescent="0.2">
      <c r="A309" s="99"/>
      <c r="B309" s="46"/>
      <c r="C309" s="46"/>
      <c r="D309" s="218"/>
      <c r="E309" s="76" t="s">
        <v>58</v>
      </c>
      <c r="F309" s="39">
        <f>G309+P309</f>
        <v>120.82</v>
      </c>
      <c r="G309" s="40">
        <f>H309+K309+L309+M309</f>
        <v>120.82</v>
      </c>
      <c r="H309" s="41"/>
      <c r="I309" s="41"/>
      <c r="J309" s="41"/>
      <c r="K309" s="41">
        <v>120.82</v>
      </c>
      <c r="L309" s="41"/>
      <c r="M309" s="66"/>
      <c r="N309" s="66"/>
      <c r="O309" s="88"/>
      <c r="P309" s="87"/>
      <c r="Q309" s="66"/>
      <c r="R309" s="66"/>
      <c r="S309" s="114"/>
      <c r="T309" s="114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</row>
    <row r="310" spans="1:84" s="19" customFormat="1" ht="39" customHeight="1" x14ac:dyDescent="0.2">
      <c r="A310" s="99"/>
      <c r="B310" s="46"/>
      <c r="C310" s="42"/>
      <c r="D310" s="219"/>
      <c r="E310" s="77" t="s">
        <v>59</v>
      </c>
      <c r="F310" s="43">
        <f>F307-F308+F309</f>
        <v>12202.779999999999</v>
      </c>
      <c r="G310" s="44">
        <f>G307-G308+G309</f>
        <v>12202.779999999999</v>
      </c>
      <c r="H310" s="43"/>
      <c r="I310" s="43"/>
      <c r="J310" s="43"/>
      <c r="K310" s="43">
        <f>K307-K308+K309</f>
        <v>12202.779999999999</v>
      </c>
      <c r="L310" s="43"/>
      <c r="M310" s="43"/>
      <c r="N310" s="43"/>
      <c r="O310" s="45"/>
      <c r="P310" s="44"/>
      <c r="Q310" s="43"/>
      <c r="R310" s="43"/>
      <c r="S310" s="61"/>
      <c r="T310" s="61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</row>
    <row r="311" spans="1:84" s="1" customFormat="1" ht="18" customHeight="1" x14ac:dyDescent="0.2">
      <c r="A311" s="46"/>
      <c r="B311" s="46"/>
      <c r="C311" s="46">
        <v>4210</v>
      </c>
      <c r="D311" s="217" t="s">
        <v>27</v>
      </c>
      <c r="E311" s="76" t="s">
        <v>56</v>
      </c>
      <c r="F311" s="39">
        <f>G311+P311</f>
        <v>2507.1999999999998</v>
      </c>
      <c r="G311" s="40">
        <f>H311+K311+L311+M311</f>
        <v>2507.1999999999998</v>
      </c>
      <c r="H311" s="41">
        <f>SUM(I311:J311)</f>
        <v>2507.1999999999998</v>
      </c>
      <c r="I311" s="41"/>
      <c r="J311" s="41">
        <v>2507.1999999999998</v>
      </c>
      <c r="K311" s="41"/>
      <c r="L311" s="41"/>
      <c r="M311" s="41"/>
      <c r="N311" s="41"/>
      <c r="O311" s="56"/>
      <c r="P311" s="57"/>
      <c r="Q311" s="41"/>
      <c r="R311" s="41"/>
      <c r="S311" s="41"/>
      <c r="T311" s="4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</row>
    <row r="312" spans="1:84" s="14" customFormat="1" ht="18" customHeight="1" x14ac:dyDescent="0.2">
      <c r="A312" s="38"/>
      <c r="B312" s="38"/>
      <c r="C312" s="46"/>
      <c r="D312" s="218"/>
      <c r="E312" s="76" t="s">
        <v>57</v>
      </c>
      <c r="F312" s="39"/>
      <c r="G312" s="40"/>
      <c r="H312" s="41"/>
      <c r="I312" s="41"/>
      <c r="J312" s="41"/>
      <c r="K312" s="41"/>
      <c r="L312" s="41"/>
      <c r="M312" s="41"/>
      <c r="N312" s="41"/>
      <c r="O312" s="56"/>
      <c r="P312" s="40"/>
      <c r="Q312" s="41"/>
      <c r="R312" s="41"/>
      <c r="S312" s="41"/>
      <c r="T312" s="41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</row>
    <row r="313" spans="1:84" s="14" customFormat="1" ht="18" customHeight="1" x14ac:dyDescent="0.2">
      <c r="A313" s="38"/>
      <c r="B313" s="38"/>
      <c r="C313" s="46"/>
      <c r="D313" s="218"/>
      <c r="E313" s="76" t="s">
        <v>58</v>
      </c>
      <c r="F313" s="39">
        <f>G313+P313</f>
        <v>812.58</v>
      </c>
      <c r="G313" s="40">
        <f>H313+K313+L313+M313</f>
        <v>812.58</v>
      </c>
      <c r="H313" s="41">
        <f>SUM(I313:J313)</f>
        <v>812.58</v>
      </c>
      <c r="I313" s="41"/>
      <c r="J313" s="41">
        <v>812.58</v>
      </c>
      <c r="K313" s="41"/>
      <c r="L313" s="41"/>
      <c r="M313" s="41"/>
      <c r="N313" s="41"/>
      <c r="O313" s="56"/>
      <c r="P313" s="40"/>
      <c r="Q313" s="41"/>
      <c r="R313" s="41"/>
      <c r="S313" s="41"/>
      <c r="T313" s="41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</row>
    <row r="314" spans="1:84" s="19" customFormat="1" ht="18" customHeight="1" x14ac:dyDescent="0.2">
      <c r="A314" s="72"/>
      <c r="B314" s="72"/>
      <c r="C314" s="42"/>
      <c r="D314" s="219"/>
      <c r="E314" s="77" t="s">
        <v>59</v>
      </c>
      <c r="F314" s="43">
        <f>F311-F312+F313</f>
        <v>3319.7799999999997</v>
      </c>
      <c r="G314" s="44">
        <f>G311-G312+G313</f>
        <v>3319.7799999999997</v>
      </c>
      <c r="H314" s="43">
        <f>H311-H312+H313</f>
        <v>3319.7799999999997</v>
      </c>
      <c r="I314" s="43"/>
      <c r="J314" s="43">
        <f>J311-J312+J313</f>
        <v>3319.7799999999997</v>
      </c>
      <c r="K314" s="43"/>
      <c r="L314" s="43"/>
      <c r="M314" s="43"/>
      <c r="N314" s="43"/>
      <c r="O314" s="45"/>
      <c r="P314" s="44"/>
      <c r="Q314" s="43"/>
      <c r="R314" s="43"/>
      <c r="S314" s="61"/>
      <c r="T314" s="61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</row>
    <row r="315" spans="1:84" s="1" customFormat="1" ht="18" customHeight="1" x14ac:dyDescent="0.2">
      <c r="A315" s="46"/>
      <c r="B315" s="46"/>
      <c r="C315" s="46">
        <v>4240</v>
      </c>
      <c r="D315" s="217" t="s">
        <v>70</v>
      </c>
      <c r="E315" s="76" t="s">
        <v>56</v>
      </c>
      <c r="F315" s="39">
        <f>G315+P315</f>
        <v>250620.51</v>
      </c>
      <c r="G315" s="40">
        <f>H315+K315+L315+M315</f>
        <v>250620.51</v>
      </c>
      <c r="H315" s="41">
        <f>SUM(I315:J315)</f>
        <v>250620.51</v>
      </c>
      <c r="I315" s="41"/>
      <c r="J315" s="41">
        <v>250620.51</v>
      </c>
      <c r="K315" s="41"/>
      <c r="L315" s="41"/>
      <c r="M315" s="41"/>
      <c r="N315" s="41"/>
      <c r="O315" s="56"/>
      <c r="P315" s="57"/>
      <c r="Q315" s="41"/>
      <c r="R315" s="41"/>
      <c r="S315" s="41"/>
      <c r="T315" s="41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</row>
    <row r="316" spans="1:84" s="14" customFormat="1" ht="18" customHeight="1" x14ac:dyDescent="0.2">
      <c r="A316" s="38"/>
      <c r="B316" s="38"/>
      <c r="C316" s="46"/>
      <c r="D316" s="218"/>
      <c r="E316" s="76" t="s">
        <v>57</v>
      </c>
      <c r="F316" s="39"/>
      <c r="G316" s="40"/>
      <c r="H316" s="41"/>
      <c r="I316" s="41"/>
      <c r="J316" s="41"/>
      <c r="K316" s="41"/>
      <c r="L316" s="41"/>
      <c r="M316" s="41"/>
      <c r="N316" s="41"/>
      <c r="O316" s="56"/>
      <c r="P316" s="40"/>
      <c r="Q316" s="41"/>
      <c r="R316" s="41"/>
      <c r="S316" s="41"/>
      <c r="T316" s="41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</row>
    <row r="317" spans="1:84" s="14" customFormat="1" ht="18" customHeight="1" x14ac:dyDescent="0.2">
      <c r="A317" s="38"/>
      <c r="B317" s="38"/>
      <c r="C317" s="46"/>
      <c r="D317" s="218"/>
      <c r="E317" s="76" t="s">
        <v>58</v>
      </c>
      <c r="F317" s="39">
        <f>G317+P317</f>
        <v>81359.16</v>
      </c>
      <c r="G317" s="40">
        <f>H317+K317+L317+M317</f>
        <v>81359.16</v>
      </c>
      <c r="H317" s="41">
        <f>SUM(I317:J317)</f>
        <v>81359.16</v>
      </c>
      <c r="I317" s="41"/>
      <c r="J317" s="41">
        <v>81359.16</v>
      </c>
      <c r="K317" s="41"/>
      <c r="L317" s="41"/>
      <c r="M317" s="41"/>
      <c r="N317" s="41"/>
      <c r="O317" s="56"/>
      <c r="P317" s="40"/>
      <c r="Q317" s="41"/>
      <c r="R317" s="41"/>
      <c r="S317" s="41"/>
      <c r="T317" s="41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</row>
    <row r="318" spans="1:84" s="19" customFormat="1" ht="18" customHeight="1" x14ac:dyDescent="0.2">
      <c r="A318" s="72"/>
      <c r="B318" s="72"/>
      <c r="C318" s="42"/>
      <c r="D318" s="219"/>
      <c r="E318" s="77" t="s">
        <v>59</v>
      </c>
      <c r="F318" s="43">
        <f>F315-F316+F317</f>
        <v>331979.67000000004</v>
      </c>
      <c r="G318" s="44">
        <f>G315-G316+G317</f>
        <v>331979.67000000004</v>
      </c>
      <c r="H318" s="43">
        <f>H315-H316+H317</f>
        <v>331979.67000000004</v>
      </c>
      <c r="I318" s="43"/>
      <c r="J318" s="43">
        <f>J315-J316+J317</f>
        <v>331979.67000000004</v>
      </c>
      <c r="K318" s="43"/>
      <c r="L318" s="43"/>
      <c r="M318" s="43"/>
      <c r="N318" s="43"/>
      <c r="O318" s="45"/>
      <c r="P318" s="44"/>
      <c r="Q318" s="43"/>
      <c r="R318" s="43"/>
      <c r="S318" s="61"/>
      <c r="T318" s="61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</row>
    <row r="319" spans="1:84" s="113" customFormat="1" ht="18" customHeight="1" x14ac:dyDescent="0.2">
      <c r="A319" s="95"/>
      <c r="B319" s="95"/>
      <c r="C319" s="220" t="s">
        <v>61</v>
      </c>
      <c r="D319" s="221"/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2"/>
      <c r="U319"/>
      <c r="V319"/>
      <c r="W319"/>
      <c r="X319"/>
      <c r="Y319"/>
      <c r="Z319"/>
      <c r="AA319"/>
      <c r="AB319"/>
      <c r="AC319"/>
      <c r="AD319"/>
    </row>
    <row r="320" spans="1:84" s="113" customFormat="1" ht="18" customHeight="1" x14ac:dyDescent="0.2">
      <c r="A320" s="95"/>
      <c r="B320" s="38"/>
      <c r="C320" s="223" t="s">
        <v>102</v>
      </c>
      <c r="D320" s="224"/>
      <c r="E320" s="224"/>
      <c r="F320" s="224"/>
      <c r="G320" s="224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5"/>
      <c r="U320"/>
      <c r="V320"/>
      <c r="W320"/>
      <c r="X320"/>
      <c r="Y320"/>
      <c r="Z320"/>
      <c r="AA320"/>
      <c r="AB320"/>
      <c r="AC320"/>
      <c r="AD320"/>
    </row>
    <row r="321" spans="1:84" s="113" customFormat="1" ht="61.5" customHeight="1" x14ac:dyDescent="0.2">
      <c r="A321" s="95"/>
      <c r="B321" s="38"/>
      <c r="C321" s="223" t="s">
        <v>183</v>
      </c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5"/>
      <c r="U321"/>
      <c r="V321"/>
      <c r="W321"/>
      <c r="X321"/>
      <c r="Y321"/>
      <c r="Z321"/>
      <c r="AA321"/>
      <c r="AB321"/>
      <c r="AC321"/>
      <c r="AD321"/>
    </row>
    <row r="322" spans="1:84" s="113" customFormat="1" ht="16.5" customHeight="1" x14ac:dyDescent="0.2">
      <c r="A322" s="95"/>
      <c r="B322" s="38"/>
      <c r="C322" s="223" t="s">
        <v>41</v>
      </c>
      <c r="D322" s="224"/>
      <c r="E322" s="224"/>
      <c r="F322" s="224"/>
      <c r="G322" s="224"/>
      <c r="H322" s="224"/>
      <c r="I322" s="224"/>
      <c r="J322" s="224"/>
      <c r="K322" s="224"/>
      <c r="L322" s="224"/>
      <c r="M322" s="224"/>
      <c r="N322" s="224"/>
      <c r="O322" s="224"/>
      <c r="P322" s="224"/>
      <c r="Q322" s="224"/>
      <c r="R322" s="224"/>
      <c r="S322" s="224"/>
      <c r="T322" s="225"/>
      <c r="U322"/>
      <c r="V322"/>
      <c r="W322"/>
      <c r="X322"/>
      <c r="Y322"/>
      <c r="Z322"/>
      <c r="AA322"/>
      <c r="AB322"/>
      <c r="AC322"/>
      <c r="AD322"/>
    </row>
    <row r="323" spans="1:84" s="113" customFormat="1" ht="16.5" customHeight="1" x14ac:dyDescent="0.2">
      <c r="A323" s="95"/>
      <c r="B323" s="38"/>
      <c r="C323" s="223" t="s">
        <v>138</v>
      </c>
      <c r="D323" s="224"/>
      <c r="E323" s="224"/>
      <c r="F323" s="224"/>
      <c r="G323" s="224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5"/>
      <c r="U323"/>
      <c r="V323"/>
      <c r="W323"/>
      <c r="X323"/>
      <c r="Y323"/>
      <c r="Z323"/>
      <c r="AA323"/>
      <c r="AB323"/>
      <c r="AC323"/>
      <c r="AD323"/>
    </row>
    <row r="324" spans="1:84" s="113" customFormat="1" ht="16.5" customHeight="1" x14ac:dyDescent="0.2">
      <c r="A324" s="95"/>
      <c r="B324" s="38"/>
      <c r="C324" s="223" t="s">
        <v>103</v>
      </c>
      <c r="D324" s="224"/>
      <c r="E324" s="224"/>
      <c r="F324" s="224"/>
      <c r="G324" s="224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5"/>
      <c r="U324"/>
      <c r="V324"/>
      <c r="W324"/>
      <c r="X324"/>
      <c r="Y324"/>
      <c r="Z324"/>
      <c r="AA324"/>
      <c r="AB324"/>
      <c r="AC324"/>
      <c r="AD324"/>
    </row>
    <row r="325" spans="1:84" s="113" customFormat="1" ht="16.5" customHeight="1" x14ac:dyDescent="0.2">
      <c r="A325" s="95"/>
      <c r="B325" s="38"/>
      <c r="C325" s="223" t="s">
        <v>139</v>
      </c>
      <c r="D325" s="224"/>
      <c r="E325" s="224"/>
      <c r="F325" s="224"/>
      <c r="G325" s="224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  <c r="S325" s="224"/>
      <c r="T325" s="225"/>
      <c r="U325"/>
      <c r="V325"/>
      <c r="W325"/>
      <c r="X325"/>
      <c r="Y325"/>
      <c r="Z325"/>
      <c r="AA325"/>
      <c r="AB325"/>
      <c r="AC325"/>
      <c r="AD325"/>
    </row>
    <row r="326" spans="1:84" s="113" customFormat="1" ht="16.5" customHeight="1" x14ac:dyDescent="0.2">
      <c r="A326" s="95"/>
      <c r="B326" s="38"/>
      <c r="C326" s="223" t="s">
        <v>140</v>
      </c>
      <c r="D326" s="224"/>
      <c r="E326" s="224"/>
      <c r="F326" s="224"/>
      <c r="G326" s="224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5"/>
      <c r="U326"/>
      <c r="V326"/>
      <c r="W326"/>
      <c r="X326"/>
      <c r="Y326"/>
      <c r="Z326"/>
      <c r="AA326"/>
      <c r="AB326"/>
      <c r="AC326"/>
      <c r="AD326"/>
    </row>
    <row r="327" spans="1:84" s="113" customFormat="1" ht="16.5" customHeight="1" x14ac:dyDescent="0.2">
      <c r="A327" s="95"/>
      <c r="B327" s="38"/>
      <c r="C327" s="223" t="s">
        <v>141</v>
      </c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5"/>
      <c r="U327"/>
      <c r="V327"/>
      <c r="W327"/>
      <c r="X327"/>
      <c r="Y327"/>
      <c r="Z327"/>
      <c r="AA327"/>
      <c r="AB327"/>
      <c r="AC327"/>
      <c r="AD327"/>
    </row>
    <row r="328" spans="1:84" s="113" customFormat="1" ht="6.75" customHeight="1" x14ac:dyDescent="0.2">
      <c r="A328" s="95"/>
      <c r="B328" s="38"/>
      <c r="C328" s="223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5"/>
      <c r="U328"/>
      <c r="V328"/>
      <c r="W328"/>
      <c r="X328"/>
      <c r="Y328"/>
      <c r="Z328"/>
      <c r="AA328"/>
      <c r="AB328"/>
      <c r="AC328"/>
      <c r="AD328"/>
    </row>
    <row r="329" spans="1:84" s="113" customFormat="1" ht="54" customHeight="1" x14ac:dyDescent="0.2">
      <c r="A329" s="95"/>
      <c r="B329" s="38"/>
      <c r="C329" s="223" t="s">
        <v>190</v>
      </c>
      <c r="D329" s="224"/>
      <c r="E329" s="224"/>
      <c r="F329" s="224"/>
      <c r="G329" s="224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5"/>
      <c r="U329"/>
      <c r="V329"/>
      <c r="W329"/>
      <c r="X329"/>
      <c r="Y329"/>
      <c r="Z329"/>
      <c r="AA329"/>
      <c r="AB329"/>
      <c r="AC329"/>
      <c r="AD329"/>
    </row>
    <row r="330" spans="1:84" s="113" customFormat="1" ht="16.5" customHeight="1" x14ac:dyDescent="0.2">
      <c r="A330" s="95"/>
      <c r="B330" s="38"/>
      <c r="C330" s="223" t="s">
        <v>41</v>
      </c>
      <c r="D330" s="224"/>
      <c r="E330" s="224"/>
      <c r="F330" s="224"/>
      <c r="G330" s="224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5"/>
      <c r="U330"/>
      <c r="V330"/>
      <c r="W330"/>
      <c r="X330"/>
      <c r="Y330"/>
      <c r="Z330"/>
      <c r="AA330"/>
      <c r="AB330"/>
      <c r="AC330"/>
      <c r="AD330"/>
    </row>
    <row r="331" spans="1:84" s="113" customFormat="1" ht="16.5" customHeight="1" x14ac:dyDescent="0.2">
      <c r="A331" s="95"/>
      <c r="B331" s="38"/>
      <c r="C331" s="223" t="s">
        <v>145</v>
      </c>
      <c r="D331" s="224"/>
      <c r="E331" s="224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5"/>
      <c r="U331"/>
      <c r="V331"/>
      <c r="W331"/>
      <c r="X331"/>
      <c r="Y331"/>
      <c r="Z331"/>
      <c r="AA331"/>
      <c r="AB331"/>
      <c r="AC331"/>
      <c r="AD331"/>
    </row>
    <row r="332" spans="1:84" s="113" customFormat="1" ht="16.5" customHeight="1" x14ac:dyDescent="0.2">
      <c r="A332" s="95"/>
      <c r="B332" s="38"/>
      <c r="C332" s="226" t="s">
        <v>146</v>
      </c>
      <c r="D332" s="227"/>
      <c r="E332" s="227"/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8"/>
      <c r="U332"/>
      <c r="V332"/>
      <c r="W332"/>
      <c r="X332"/>
      <c r="Y332"/>
      <c r="Z332"/>
      <c r="AA332"/>
      <c r="AB332"/>
      <c r="AC332"/>
      <c r="AD332"/>
    </row>
    <row r="333" spans="1:84" s="1" customFormat="1" ht="18" customHeight="1" x14ac:dyDescent="0.2">
      <c r="A333" s="49">
        <v>851</v>
      </c>
      <c r="B333" s="49"/>
      <c r="C333" s="109"/>
      <c r="D333" s="232" t="s">
        <v>12</v>
      </c>
      <c r="E333" s="74" t="s">
        <v>56</v>
      </c>
      <c r="F333" s="26">
        <f>G333+P333</f>
        <v>1897330.29</v>
      </c>
      <c r="G333" s="27">
        <f>H333+K333+L333+M333</f>
        <v>1597330.29</v>
      </c>
      <c r="H333" s="28">
        <f>SUM(I333:J333)</f>
        <v>809055.28</v>
      </c>
      <c r="I333" s="28">
        <v>274503</v>
      </c>
      <c r="J333" s="28">
        <v>534552.28</v>
      </c>
      <c r="K333" s="28">
        <v>783275.01</v>
      </c>
      <c r="L333" s="28">
        <v>5000</v>
      </c>
      <c r="M333" s="50"/>
      <c r="N333" s="50"/>
      <c r="O333" s="51"/>
      <c r="P333" s="29">
        <f t="shared" ref="P333" si="24">Q333+S333+T333</f>
        <v>300000</v>
      </c>
      <c r="Q333" s="28">
        <v>200000</v>
      </c>
      <c r="R333" s="50"/>
      <c r="S333" s="50"/>
      <c r="T333" s="28">
        <v>100000</v>
      </c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</row>
    <row r="334" spans="1:84" s="14" customFormat="1" ht="18" customHeight="1" x14ac:dyDescent="0.2">
      <c r="A334" s="25"/>
      <c r="B334" s="25"/>
      <c r="C334" s="71"/>
      <c r="D334" s="233"/>
      <c r="E334" s="74" t="s">
        <v>57</v>
      </c>
      <c r="F334" s="26">
        <f>G334+P334</f>
        <v>34000</v>
      </c>
      <c r="G334" s="29">
        <f>H334+K334+L334+M334</f>
        <v>34000</v>
      </c>
      <c r="H334" s="30">
        <f>SUM(I334:J334)</f>
        <v>34000</v>
      </c>
      <c r="I334" s="30"/>
      <c r="J334" s="30">
        <f>J338+J355</f>
        <v>34000</v>
      </c>
      <c r="K334" s="30"/>
      <c r="L334" s="30"/>
      <c r="M334" s="52"/>
      <c r="N334" s="52"/>
      <c r="O334" s="53"/>
      <c r="P334" s="29"/>
      <c r="Q334" s="30"/>
      <c r="R334" s="52"/>
      <c r="S334" s="52"/>
      <c r="T334" s="30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</row>
    <row r="335" spans="1:84" s="14" customFormat="1" ht="18" customHeight="1" x14ac:dyDescent="0.2">
      <c r="A335" s="25"/>
      <c r="B335" s="25"/>
      <c r="C335" s="71"/>
      <c r="D335" s="233"/>
      <c r="E335" s="74" t="s">
        <v>58</v>
      </c>
      <c r="F335" s="26">
        <f>G335+P335</f>
        <v>56520</v>
      </c>
      <c r="G335" s="29">
        <f>H335+K335+L335+M335</f>
        <v>56520</v>
      </c>
      <c r="H335" s="30">
        <f>SUM(I335:J335)</f>
        <v>56520</v>
      </c>
      <c r="I335" s="30">
        <f>I339+I356</f>
        <v>16894</v>
      </c>
      <c r="J335" s="30">
        <f>J339+J356</f>
        <v>39626</v>
      </c>
      <c r="K335" s="30"/>
      <c r="L335" s="30"/>
      <c r="M335" s="52"/>
      <c r="N335" s="52"/>
      <c r="O335" s="53"/>
      <c r="P335" s="29"/>
      <c r="Q335" s="30"/>
      <c r="R335" s="52"/>
      <c r="S335" s="52"/>
      <c r="T335" s="30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</row>
    <row r="336" spans="1:84" s="19" customFormat="1" ht="18" customHeight="1" x14ac:dyDescent="0.2">
      <c r="A336" s="71"/>
      <c r="B336" s="71"/>
      <c r="C336" s="31"/>
      <c r="D336" s="243"/>
      <c r="E336" s="75" t="s">
        <v>59</v>
      </c>
      <c r="F336" s="32">
        <f t="shared" ref="F336:L336" si="25">F333-F334+F335</f>
        <v>1919850.29</v>
      </c>
      <c r="G336" s="33">
        <f t="shared" si="25"/>
        <v>1619850.29</v>
      </c>
      <c r="H336" s="32">
        <f t="shared" si="25"/>
        <v>831575.28</v>
      </c>
      <c r="I336" s="32">
        <f t="shared" si="25"/>
        <v>291397</v>
      </c>
      <c r="J336" s="32">
        <f t="shared" si="25"/>
        <v>540178.28</v>
      </c>
      <c r="K336" s="32">
        <f t="shared" si="25"/>
        <v>783275.01</v>
      </c>
      <c r="L336" s="32">
        <f t="shared" si="25"/>
        <v>5000</v>
      </c>
      <c r="M336" s="32"/>
      <c r="N336" s="32"/>
      <c r="O336" s="34"/>
      <c r="P336" s="32">
        <f>P333-P334+P335</f>
        <v>300000</v>
      </c>
      <c r="Q336" s="32">
        <f>Q333-Q334+Q335</f>
        <v>200000</v>
      </c>
      <c r="R336" s="32"/>
      <c r="S336" s="86"/>
      <c r="T336" s="86">
        <f>T333-T334+T335</f>
        <v>100000</v>
      </c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</row>
    <row r="337" spans="1:84" s="8" customFormat="1" ht="18" customHeight="1" x14ac:dyDescent="0.2">
      <c r="A337" s="38"/>
      <c r="B337" s="47">
        <v>85154</v>
      </c>
      <c r="C337" s="48"/>
      <c r="D337" s="229" t="s">
        <v>3</v>
      </c>
      <c r="E337" s="76" t="s">
        <v>56</v>
      </c>
      <c r="F337" s="39">
        <f>G337+P337</f>
        <v>1607730.29</v>
      </c>
      <c r="G337" s="40">
        <f>H337+K337+L337+M337</f>
        <v>1407730.29</v>
      </c>
      <c r="H337" s="41">
        <f>SUM(I337:J337)</f>
        <v>724455.28</v>
      </c>
      <c r="I337" s="37">
        <v>271740</v>
      </c>
      <c r="J337" s="37">
        <v>452715.28</v>
      </c>
      <c r="K337" s="37">
        <v>678275.01</v>
      </c>
      <c r="L337" s="37">
        <v>5000</v>
      </c>
      <c r="M337" s="54"/>
      <c r="N337" s="54"/>
      <c r="O337" s="55"/>
      <c r="P337" s="36">
        <f>Q337+T337</f>
        <v>200000</v>
      </c>
      <c r="Q337" s="37">
        <v>200000</v>
      </c>
      <c r="R337" s="54"/>
      <c r="S337" s="54"/>
      <c r="T337" s="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</row>
    <row r="338" spans="1:84" s="14" customFormat="1" ht="18" customHeight="1" x14ac:dyDescent="0.2">
      <c r="A338" s="38"/>
      <c r="B338" s="38"/>
      <c r="C338" s="46"/>
      <c r="D338" s="230"/>
      <c r="E338" s="76" t="s">
        <v>57</v>
      </c>
      <c r="F338" s="39">
        <f>G338+P338</f>
        <v>34000</v>
      </c>
      <c r="G338" s="40">
        <f>H338+K338+L338+M338</f>
        <v>34000</v>
      </c>
      <c r="H338" s="41">
        <f>SUM(I338:J338)</f>
        <v>34000</v>
      </c>
      <c r="I338" s="41"/>
      <c r="J338" s="41">
        <f>J342+J346</f>
        <v>34000</v>
      </c>
      <c r="K338" s="41"/>
      <c r="L338" s="41"/>
      <c r="M338" s="114"/>
      <c r="N338" s="114"/>
      <c r="O338" s="88"/>
      <c r="P338" s="40"/>
      <c r="Q338" s="41"/>
      <c r="R338" s="114"/>
      <c r="S338" s="114"/>
      <c r="T338" s="41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</row>
    <row r="339" spans="1:84" s="14" customFormat="1" ht="18" customHeight="1" x14ac:dyDescent="0.2">
      <c r="A339" s="38"/>
      <c r="B339" s="38"/>
      <c r="C339" s="46"/>
      <c r="D339" s="230"/>
      <c r="E339" s="76" t="s">
        <v>58</v>
      </c>
      <c r="F339" s="39">
        <f>G339+P339</f>
        <v>34000</v>
      </c>
      <c r="G339" s="40">
        <f>H339+K339+L339+M339</f>
        <v>34000</v>
      </c>
      <c r="H339" s="41">
        <f>SUM(I339:J339)</f>
        <v>34000</v>
      </c>
      <c r="I339" s="41"/>
      <c r="J339" s="41">
        <f>J343+J347</f>
        <v>34000</v>
      </c>
      <c r="K339" s="41"/>
      <c r="L339" s="41"/>
      <c r="M339" s="114"/>
      <c r="N339" s="114"/>
      <c r="O339" s="88"/>
      <c r="P339" s="40"/>
      <c r="Q339" s="41"/>
      <c r="R339" s="114"/>
      <c r="S339" s="114"/>
      <c r="T339" s="41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</row>
    <row r="340" spans="1:84" s="19" customFormat="1" ht="18" customHeight="1" x14ac:dyDescent="0.2">
      <c r="A340" s="72"/>
      <c r="B340" s="72"/>
      <c r="C340" s="42"/>
      <c r="D340" s="231"/>
      <c r="E340" s="77" t="s">
        <v>59</v>
      </c>
      <c r="F340" s="43">
        <f t="shared" ref="F340:L340" si="26">F337-F338+F339</f>
        <v>1607730.29</v>
      </c>
      <c r="G340" s="44">
        <f t="shared" si="26"/>
        <v>1407730.29</v>
      </c>
      <c r="H340" s="43">
        <f t="shared" si="26"/>
        <v>724455.28</v>
      </c>
      <c r="I340" s="43">
        <f t="shared" si="26"/>
        <v>271740</v>
      </c>
      <c r="J340" s="43">
        <f t="shared" si="26"/>
        <v>452715.28</v>
      </c>
      <c r="K340" s="43">
        <f t="shared" si="26"/>
        <v>678275.01</v>
      </c>
      <c r="L340" s="43">
        <f t="shared" si="26"/>
        <v>5000</v>
      </c>
      <c r="M340" s="43"/>
      <c r="N340" s="43"/>
      <c r="O340" s="45"/>
      <c r="P340" s="43">
        <f>P337-P338+P339</f>
        <v>200000</v>
      </c>
      <c r="Q340" s="43">
        <f>Q337-Q338+Q339</f>
        <v>200000</v>
      </c>
      <c r="R340" s="43"/>
      <c r="S340" s="61"/>
      <c r="T340" s="61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</row>
    <row r="341" spans="1:84" s="19" customFormat="1" ht="16.5" customHeight="1" x14ac:dyDescent="0.2">
      <c r="A341" s="46"/>
      <c r="B341" s="46"/>
      <c r="C341" s="46">
        <v>4270</v>
      </c>
      <c r="D341" s="217" t="s">
        <v>28</v>
      </c>
      <c r="E341" s="76" t="s">
        <v>56</v>
      </c>
      <c r="F341" s="39">
        <f>G341+P341</f>
        <v>15000</v>
      </c>
      <c r="G341" s="40">
        <f>H341+K341+L341+M341</f>
        <v>15000</v>
      </c>
      <c r="H341" s="41">
        <f>SUM(I341:J341)</f>
        <v>15000</v>
      </c>
      <c r="I341" s="41"/>
      <c r="J341" s="41">
        <v>15000</v>
      </c>
      <c r="K341" s="41"/>
      <c r="L341" s="41"/>
      <c r="M341" s="41"/>
      <c r="N341" s="41"/>
      <c r="O341" s="56"/>
      <c r="P341" s="57"/>
      <c r="Q341" s="41"/>
      <c r="R341" s="41"/>
      <c r="S341" s="41"/>
      <c r="T341" s="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</row>
    <row r="342" spans="1:84" s="19" customFormat="1" ht="16.5" customHeight="1" x14ac:dyDescent="0.2">
      <c r="A342" s="38"/>
      <c r="B342" s="38"/>
      <c r="C342" s="46"/>
      <c r="D342" s="218"/>
      <c r="E342" s="76" t="s">
        <v>57</v>
      </c>
      <c r="F342" s="39"/>
      <c r="G342" s="40"/>
      <c r="H342" s="41"/>
      <c r="I342" s="41"/>
      <c r="J342" s="41"/>
      <c r="K342" s="41"/>
      <c r="L342" s="41"/>
      <c r="M342" s="41"/>
      <c r="N342" s="41"/>
      <c r="O342" s="56"/>
      <c r="P342" s="40"/>
      <c r="Q342" s="41"/>
      <c r="R342" s="41"/>
      <c r="S342" s="41"/>
      <c r="T342" s="41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</row>
    <row r="343" spans="1:84" s="19" customFormat="1" ht="16.5" customHeight="1" x14ac:dyDescent="0.2">
      <c r="A343" s="38"/>
      <c r="B343" s="38"/>
      <c r="C343" s="46"/>
      <c r="D343" s="218"/>
      <c r="E343" s="76" t="s">
        <v>58</v>
      </c>
      <c r="F343" s="39">
        <f>G343+P343</f>
        <v>34000</v>
      </c>
      <c r="G343" s="40">
        <f>H343+K343+L343+M343</f>
        <v>34000</v>
      </c>
      <c r="H343" s="41">
        <f>SUM(I343:J343)</f>
        <v>34000</v>
      </c>
      <c r="I343" s="41"/>
      <c r="J343" s="41">
        <v>34000</v>
      </c>
      <c r="K343" s="41"/>
      <c r="L343" s="41"/>
      <c r="M343" s="41"/>
      <c r="N343" s="41"/>
      <c r="O343" s="56"/>
      <c r="P343" s="40"/>
      <c r="Q343" s="41"/>
      <c r="R343" s="41"/>
      <c r="S343" s="41"/>
      <c r="T343" s="41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</row>
    <row r="344" spans="1:84" s="19" customFormat="1" ht="16.5" customHeight="1" x14ac:dyDescent="0.2">
      <c r="A344" s="72"/>
      <c r="B344" s="72"/>
      <c r="C344" s="42"/>
      <c r="D344" s="219"/>
      <c r="E344" s="77" t="s">
        <v>59</v>
      </c>
      <c r="F344" s="43">
        <f>F341-F342+F343</f>
        <v>49000</v>
      </c>
      <c r="G344" s="44">
        <f>G341-G342+G343</f>
        <v>49000</v>
      </c>
      <c r="H344" s="43">
        <f>H341-H342+H343</f>
        <v>49000</v>
      </c>
      <c r="I344" s="43"/>
      <c r="J344" s="43">
        <f>J341-J342+J343</f>
        <v>49000</v>
      </c>
      <c r="K344" s="43"/>
      <c r="L344" s="43"/>
      <c r="M344" s="43"/>
      <c r="N344" s="43"/>
      <c r="O344" s="45"/>
      <c r="P344" s="44"/>
      <c r="Q344" s="43"/>
      <c r="R344" s="43"/>
      <c r="S344" s="61"/>
      <c r="T344" s="61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</row>
    <row r="345" spans="1:84" s="2" customFormat="1" ht="16.5" customHeight="1" x14ac:dyDescent="0.2">
      <c r="A345" s="46"/>
      <c r="B345" s="46"/>
      <c r="C345" s="46">
        <v>4300</v>
      </c>
      <c r="D345" s="217" t="s">
        <v>29</v>
      </c>
      <c r="E345" s="76" t="s">
        <v>56</v>
      </c>
      <c r="F345" s="39">
        <f>G345+P345</f>
        <v>293260</v>
      </c>
      <c r="G345" s="40">
        <f>H345+K345+L345+M345</f>
        <v>293260</v>
      </c>
      <c r="H345" s="41">
        <f>SUM(I345:J345)</f>
        <v>293260</v>
      </c>
      <c r="I345" s="41"/>
      <c r="J345" s="41">
        <v>293260</v>
      </c>
      <c r="K345" s="41"/>
      <c r="L345" s="41"/>
      <c r="M345" s="41"/>
      <c r="N345" s="41"/>
      <c r="O345" s="56"/>
      <c r="P345" s="57"/>
      <c r="Q345" s="41"/>
      <c r="R345" s="41"/>
      <c r="S345" s="41"/>
      <c r="T345" s="41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</row>
    <row r="346" spans="1:84" s="15" customFormat="1" ht="16.5" customHeight="1" x14ac:dyDescent="0.2">
      <c r="A346" s="38"/>
      <c r="B346" s="38"/>
      <c r="C346" s="46"/>
      <c r="D346" s="218"/>
      <c r="E346" s="76" t="s">
        <v>57</v>
      </c>
      <c r="F346" s="39">
        <f>G346+P346</f>
        <v>34000</v>
      </c>
      <c r="G346" s="40">
        <f>H346+K346+L346+M346</f>
        <v>34000</v>
      </c>
      <c r="H346" s="41">
        <f>SUM(I346:J346)</f>
        <v>34000</v>
      </c>
      <c r="I346" s="41"/>
      <c r="J346" s="41">
        <v>34000</v>
      </c>
      <c r="K346" s="41"/>
      <c r="L346" s="41"/>
      <c r="M346" s="41"/>
      <c r="N346" s="41"/>
      <c r="O346" s="56"/>
      <c r="P346" s="40"/>
      <c r="Q346" s="41"/>
      <c r="R346" s="41"/>
      <c r="S346" s="41"/>
      <c r="T346" s="41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</row>
    <row r="347" spans="1:84" s="15" customFormat="1" ht="16.5" customHeight="1" x14ac:dyDescent="0.2">
      <c r="A347" s="38"/>
      <c r="B347" s="38"/>
      <c r="C347" s="46"/>
      <c r="D347" s="218"/>
      <c r="E347" s="76" t="s">
        <v>58</v>
      </c>
      <c r="F347" s="39"/>
      <c r="G347" s="40"/>
      <c r="H347" s="41"/>
      <c r="I347" s="41"/>
      <c r="J347" s="41"/>
      <c r="K347" s="41"/>
      <c r="L347" s="41"/>
      <c r="M347" s="41"/>
      <c r="N347" s="41"/>
      <c r="O347" s="56"/>
      <c r="P347" s="40"/>
      <c r="Q347" s="41"/>
      <c r="R347" s="41"/>
      <c r="S347" s="41"/>
      <c r="T347" s="41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</row>
    <row r="348" spans="1:84" s="1" customFormat="1" ht="16.5" customHeight="1" x14ac:dyDescent="0.2">
      <c r="A348" s="72"/>
      <c r="B348" s="72"/>
      <c r="C348" s="42"/>
      <c r="D348" s="219"/>
      <c r="E348" s="77" t="s">
        <v>59</v>
      </c>
      <c r="F348" s="43">
        <f>F345-F346+F347</f>
        <v>259260</v>
      </c>
      <c r="G348" s="44">
        <f>G345-G346+G347</f>
        <v>259260</v>
      </c>
      <c r="H348" s="43">
        <f>H345-H346+H347</f>
        <v>259260</v>
      </c>
      <c r="I348" s="43"/>
      <c r="J348" s="43">
        <f>J345-J346+J347</f>
        <v>259260</v>
      </c>
      <c r="K348" s="43"/>
      <c r="L348" s="43"/>
      <c r="M348" s="43"/>
      <c r="N348" s="43"/>
      <c r="O348" s="45"/>
      <c r="P348" s="44"/>
      <c r="Q348" s="43"/>
      <c r="R348" s="43"/>
      <c r="S348" s="61"/>
      <c r="T348" s="61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</row>
    <row r="349" spans="1:84" s="113" customFormat="1" ht="17.25" customHeight="1" x14ac:dyDescent="0.2">
      <c r="A349" s="95"/>
      <c r="B349" s="95"/>
      <c r="C349" s="220" t="s">
        <v>61</v>
      </c>
      <c r="D349" s="221"/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  <c r="S349" s="221"/>
      <c r="T349" s="222"/>
      <c r="U349"/>
      <c r="V349"/>
      <c r="W349"/>
      <c r="X349"/>
      <c r="Y349"/>
      <c r="Z349"/>
      <c r="AA349"/>
      <c r="AB349"/>
      <c r="AC349"/>
      <c r="AD349"/>
    </row>
    <row r="350" spans="1:84" s="113" customFormat="1" ht="17.25" customHeight="1" x14ac:dyDescent="0.2">
      <c r="A350" s="95"/>
      <c r="B350" s="38"/>
      <c r="C350" s="223" t="s">
        <v>142</v>
      </c>
      <c r="D350" s="224"/>
      <c r="E350" s="224"/>
      <c r="F350" s="224"/>
      <c r="G350" s="224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5"/>
      <c r="U350"/>
      <c r="V350"/>
      <c r="W350"/>
      <c r="X350"/>
      <c r="Y350"/>
      <c r="Z350"/>
      <c r="AA350"/>
      <c r="AB350"/>
      <c r="AC350"/>
      <c r="AD350"/>
    </row>
    <row r="351" spans="1:84" s="113" customFormat="1" ht="17.25" customHeight="1" x14ac:dyDescent="0.2">
      <c r="A351" s="95"/>
      <c r="B351" s="38"/>
      <c r="C351" s="244" t="s">
        <v>184</v>
      </c>
      <c r="D351" s="245"/>
      <c r="E351" s="245"/>
      <c r="F351" s="245"/>
      <c r="G351" s="245"/>
      <c r="H351" s="245"/>
      <c r="I351" s="245"/>
      <c r="J351" s="245"/>
      <c r="K351" s="245"/>
      <c r="L351" s="245"/>
      <c r="M351" s="245"/>
      <c r="N351" s="245"/>
      <c r="O351" s="245"/>
      <c r="P351" s="245"/>
      <c r="Q351" s="245"/>
      <c r="R351" s="245"/>
      <c r="S351" s="245"/>
      <c r="T351" s="246"/>
      <c r="U351"/>
      <c r="V351"/>
      <c r="W351"/>
      <c r="X351"/>
      <c r="Y351"/>
      <c r="Z351"/>
      <c r="AA351"/>
      <c r="AB351"/>
      <c r="AC351"/>
      <c r="AD351"/>
    </row>
    <row r="352" spans="1:84" s="113" customFormat="1" ht="33" customHeight="1" x14ac:dyDescent="0.2">
      <c r="A352" s="95"/>
      <c r="B352" s="38"/>
      <c r="C352" s="223" t="s">
        <v>143</v>
      </c>
      <c r="D352" s="224"/>
      <c r="E352" s="224"/>
      <c r="F352" s="224"/>
      <c r="G352" s="224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224"/>
      <c r="T352" s="225"/>
      <c r="U352"/>
      <c r="V352"/>
      <c r="W352"/>
      <c r="X352"/>
      <c r="Y352"/>
      <c r="Z352"/>
      <c r="AA352"/>
      <c r="AB352"/>
      <c r="AC352"/>
      <c r="AD352"/>
    </row>
    <row r="353" spans="1:84" s="113" customFormat="1" ht="17.25" customHeight="1" x14ac:dyDescent="0.2">
      <c r="A353" s="95"/>
      <c r="B353" s="38"/>
      <c r="C353" s="226" t="s">
        <v>144</v>
      </c>
      <c r="D353" s="227"/>
      <c r="E353" s="227"/>
      <c r="F353" s="227"/>
      <c r="G353" s="227"/>
      <c r="H353" s="227"/>
      <c r="I353" s="227"/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8"/>
      <c r="U353"/>
      <c r="V353"/>
      <c r="W353"/>
      <c r="X353"/>
      <c r="Y353"/>
      <c r="Z353"/>
      <c r="AA353"/>
      <c r="AB353"/>
      <c r="AC353"/>
      <c r="AD353"/>
    </row>
    <row r="354" spans="1:84" s="1" customFormat="1" ht="17.25" customHeight="1" x14ac:dyDescent="0.2">
      <c r="A354" s="38"/>
      <c r="B354" s="47">
        <v>85195</v>
      </c>
      <c r="C354" s="48"/>
      <c r="D354" s="229" t="s">
        <v>1</v>
      </c>
      <c r="E354" s="76" t="s">
        <v>56</v>
      </c>
      <c r="F354" s="39">
        <f>G354+P354</f>
        <v>6600</v>
      </c>
      <c r="G354" s="40">
        <f>H354+K354+L354+M354</f>
        <v>6600</v>
      </c>
      <c r="H354" s="41">
        <f>SUM(I354:J354)</f>
        <v>6600</v>
      </c>
      <c r="I354" s="37">
        <v>2763</v>
      </c>
      <c r="J354" s="37">
        <v>3837</v>
      </c>
      <c r="K354" s="37"/>
      <c r="L354" s="37"/>
      <c r="M354" s="54"/>
      <c r="N354" s="54"/>
      <c r="O354" s="55"/>
      <c r="P354" s="59"/>
      <c r="Q354" s="54"/>
      <c r="R354" s="54"/>
      <c r="S354" s="54"/>
      <c r="T354" s="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</row>
    <row r="355" spans="1:84" s="14" customFormat="1" ht="17.25" customHeight="1" x14ac:dyDescent="0.2">
      <c r="A355" s="38"/>
      <c r="B355" s="38"/>
      <c r="C355" s="46"/>
      <c r="D355" s="230"/>
      <c r="E355" s="76" t="s">
        <v>57</v>
      </c>
      <c r="F355" s="39"/>
      <c r="G355" s="40"/>
      <c r="H355" s="41"/>
      <c r="I355" s="41"/>
      <c r="J355" s="41"/>
      <c r="K355" s="41"/>
      <c r="L355" s="41"/>
      <c r="M355" s="114"/>
      <c r="N355" s="114"/>
      <c r="O355" s="88"/>
      <c r="P355" s="57"/>
      <c r="Q355" s="114"/>
      <c r="R355" s="114"/>
      <c r="S355" s="114"/>
      <c r="T355" s="114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</row>
    <row r="356" spans="1:84" s="14" customFormat="1" ht="17.25" customHeight="1" x14ac:dyDescent="0.2">
      <c r="A356" s="38"/>
      <c r="B356" s="38"/>
      <c r="C356" s="46"/>
      <c r="D356" s="230"/>
      <c r="E356" s="76" t="s">
        <v>58</v>
      </c>
      <c r="F356" s="39">
        <f>G356+P356</f>
        <v>22520</v>
      </c>
      <c r="G356" s="40">
        <f>H356+K356+L356+M356</f>
        <v>22520</v>
      </c>
      <c r="H356" s="41">
        <f>SUM(I356:J356)</f>
        <v>22520</v>
      </c>
      <c r="I356" s="41">
        <f>I360+I364+I368+I372+I376+I380</f>
        <v>16894</v>
      </c>
      <c r="J356" s="41">
        <f>J360+J364+J368+J372+J376+J380</f>
        <v>5626</v>
      </c>
      <c r="K356" s="41"/>
      <c r="L356" s="41"/>
      <c r="M356" s="114"/>
      <c r="N356" s="114"/>
      <c r="O356" s="88"/>
      <c r="P356" s="57"/>
      <c r="Q356" s="114"/>
      <c r="R356" s="114"/>
      <c r="S356" s="114"/>
      <c r="T356" s="114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</row>
    <row r="357" spans="1:84" s="19" customFormat="1" ht="17.25" customHeight="1" x14ac:dyDescent="0.2">
      <c r="A357" s="72"/>
      <c r="B357" s="72"/>
      <c r="C357" s="42"/>
      <c r="D357" s="231"/>
      <c r="E357" s="77" t="s">
        <v>59</v>
      </c>
      <c r="F357" s="43">
        <f t="shared" ref="F357:J357" si="27">F354-F355+F356</f>
        <v>29120</v>
      </c>
      <c r="G357" s="44">
        <f t="shared" si="27"/>
        <v>29120</v>
      </c>
      <c r="H357" s="43">
        <f t="shared" si="27"/>
        <v>29120</v>
      </c>
      <c r="I357" s="43">
        <f t="shared" si="27"/>
        <v>19657</v>
      </c>
      <c r="J357" s="43">
        <f t="shared" si="27"/>
        <v>9463</v>
      </c>
      <c r="K357" s="43"/>
      <c r="L357" s="43"/>
      <c r="M357" s="43"/>
      <c r="N357" s="43"/>
      <c r="O357" s="45"/>
      <c r="P357" s="44"/>
      <c r="Q357" s="43"/>
      <c r="R357" s="43"/>
      <c r="S357" s="61"/>
      <c r="T357" s="61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</row>
    <row r="358" spans="1:84" s="1" customFormat="1" ht="16.5" customHeight="1" x14ac:dyDescent="0.2">
      <c r="A358" s="46"/>
      <c r="B358" s="46"/>
      <c r="C358" s="46">
        <v>4010</v>
      </c>
      <c r="D358" s="217" t="s">
        <v>32</v>
      </c>
      <c r="E358" s="76" t="s">
        <v>56</v>
      </c>
      <c r="F358" s="39">
        <f>G358+P358</f>
        <v>2302</v>
      </c>
      <c r="G358" s="40">
        <f>H358+K358+L358+M358</f>
        <v>2302</v>
      </c>
      <c r="H358" s="41">
        <f>SUM(I358:J358)</f>
        <v>2302</v>
      </c>
      <c r="I358" s="41">
        <v>2302</v>
      </c>
      <c r="J358" s="41"/>
      <c r="K358" s="41"/>
      <c r="L358" s="41"/>
      <c r="M358" s="41"/>
      <c r="N358" s="41"/>
      <c r="O358" s="56"/>
      <c r="P358" s="57"/>
      <c r="Q358" s="41"/>
      <c r="R358" s="41"/>
      <c r="S358" s="41"/>
      <c r="T358" s="41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</row>
    <row r="359" spans="1:84" s="14" customFormat="1" ht="16.5" customHeight="1" x14ac:dyDescent="0.2">
      <c r="A359" s="38"/>
      <c r="B359" s="38"/>
      <c r="C359" s="46"/>
      <c r="D359" s="218"/>
      <c r="E359" s="76" t="s">
        <v>57</v>
      </c>
      <c r="F359" s="39"/>
      <c r="G359" s="40"/>
      <c r="H359" s="41"/>
      <c r="I359" s="41"/>
      <c r="J359" s="41"/>
      <c r="K359" s="41"/>
      <c r="L359" s="41"/>
      <c r="M359" s="41"/>
      <c r="N359" s="41"/>
      <c r="O359" s="56"/>
      <c r="P359" s="40"/>
      <c r="Q359" s="41"/>
      <c r="R359" s="41"/>
      <c r="S359" s="41"/>
      <c r="T359" s="41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</row>
    <row r="360" spans="1:84" s="14" customFormat="1" ht="16.5" customHeight="1" x14ac:dyDescent="0.2">
      <c r="A360" s="38"/>
      <c r="B360" s="38"/>
      <c r="C360" s="46"/>
      <c r="D360" s="218"/>
      <c r="E360" s="76" t="s">
        <v>58</v>
      </c>
      <c r="F360" s="39">
        <f>G360+P360</f>
        <v>8253</v>
      </c>
      <c r="G360" s="40">
        <f>H360+K360+L360+M360</f>
        <v>8253</v>
      </c>
      <c r="H360" s="41">
        <f>SUM(I360:J360)</f>
        <v>8253</v>
      </c>
      <c r="I360" s="41">
        <v>8253</v>
      </c>
      <c r="J360" s="41"/>
      <c r="K360" s="41"/>
      <c r="L360" s="41"/>
      <c r="M360" s="41"/>
      <c r="N360" s="41"/>
      <c r="O360" s="56"/>
      <c r="P360" s="40"/>
      <c r="Q360" s="41"/>
      <c r="R360" s="41"/>
      <c r="S360" s="41"/>
      <c r="T360" s="41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</row>
    <row r="361" spans="1:84" s="19" customFormat="1" ht="16.5" customHeight="1" x14ac:dyDescent="0.2">
      <c r="A361" s="72"/>
      <c r="B361" s="72"/>
      <c r="C361" s="42"/>
      <c r="D361" s="219"/>
      <c r="E361" s="77" t="s">
        <v>59</v>
      </c>
      <c r="F361" s="43">
        <f>F358-F359+F360</f>
        <v>10555</v>
      </c>
      <c r="G361" s="44">
        <f>G358-G359+G360</f>
        <v>10555</v>
      </c>
      <c r="H361" s="43">
        <f>H358-H359+H360</f>
        <v>10555</v>
      </c>
      <c r="I361" s="43">
        <f>I358-I359+I360</f>
        <v>10555</v>
      </c>
      <c r="J361" s="43"/>
      <c r="K361" s="43"/>
      <c r="L361" s="43"/>
      <c r="M361" s="43"/>
      <c r="N361" s="43"/>
      <c r="O361" s="45"/>
      <c r="P361" s="44"/>
      <c r="Q361" s="43"/>
      <c r="R361" s="43"/>
      <c r="S361" s="61"/>
      <c r="T361" s="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</row>
    <row r="362" spans="1:84" s="1" customFormat="1" ht="16.5" customHeight="1" x14ac:dyDescent="0.2">
      <c r="A362" s="46"/>
      <c r="B362" s="46"/>
      <c r="C362" s="46">
        <v>4110</v>
      </c>
      <c r="D362" s="217" t="s">
        <v>25</v>
      </c>
      <c r="E362" s="76" t="s">
        <v>56</v>
      </c>
      <c r="F362" s="39">
        <f>G362+P362</f>
        <v>405</v>
      </c>
      <c r="G362" s="40">
        <f>H362+K362+L362+M362</f>
        <v>405</v>
      </c>
      <c r="H362" s="41">
        <f>SUM(I362:J362)</f>
        <v>405</v>
      </c>
      <c r="I362" s="41">
        <v>405</v>
      </c>
      <c r="J362" s="41"/>
      <c r="K362" s="41"/>
      <c r="L362" s="41"/>
      <c r="M362" s="41"/>
      <c r="N362" s="41"/>
      <c r="O362" s="56"/>
      <c r="P362" s="57"/>
      <c r="Q362" s="41"/>
      <c r="R362" s="41"/>
      <c r="S362" s="41"/>
      <c r="T362" s="41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</row>
    <row r="363" spans="1:84" s="14" customFormat="1" ht="16.5" customHeight="1" x14ac:dyDescent="0.2">
      <c r="A363" s="38"/>
      <c r="B363" s="38"/>
      <c r="C363" s="46"/>
      <c r="D363" s="218"/>
      <c r="E363" s="76" t="s">
        <v>57</v>
      </c>
      <c r="F363" s="39"/>
      <c r="G363" s="40"/>
      <c r="H363" s="41"/>
      <c r="I363" s="41"/>
      <c r="J363" s="41"/>
      <c r="K363" s="41"/>
      <c r="L363" s="41"/>
      <c r="M363" s="41"/>
      <c r="N363" s="41"/>
      <c r="O363" s="56"/>
      <c r="P363" s="40"/>
      <c r="Q363" s="41"/>
      <c r="R363" s="41"/>
      <c r="S363" s="41"/>
      <c r="T363" s="41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</row>
    <row r="364" spans="1:84" s="14" customFormat="1" ht="16.5" customHeight="1" x14ac:dyDescent="0.2">
      <c r="A364" s="38"/>
      <c r="B364" s="38"/>
      <c r="C364" s="46"/>
      <c r="D364" s="218"/>
      <c r="E364" s="76" t="s">
        <v>58</v>
      </c>
      <c r="F364" s="39">
        <f>G364+P364</f>
        <v>1372</v>
      </c>
      <c r="G364" s="40">
        <f>H364+K364+L364+M364</f>
        <v>1372</v>
      </c>
      <c r="H364" s="41">
        <f>SUM(I364:J364)</f>
        <v>1372</v>
      </c>
      <c r="I364" s="41">
        <v>1372</v>
      </c>
      <c r="J364" s="41"/>
      <c r="K364" s="41"/>
      <c r="L364" s="41"/>
      <c r="M364" s="41"/>
      <c r="N364" s="41"/>
      <c r="O364" s="56"/>
      <c r="P364" s="40"/>
      <c r="Q364" s="41"/>
      <c r="R364" s="41"/>
      <c r="S364" s="41"/>
      <c r="T364" s="41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</row>
    <row r="365" spans="1:84" s="19" customFormat="1" ht="16.5" customHeight="1" x14ac:dyDescent="0.2">
      <c r="A365" s="72"/>
      <c r="B365" s="72"/>
      <c r="C365" s="42"/>
      <c r="D365" s="219"/>
      <c r="E365" s="77" t="s">
        <v>59</v>
      </c>
      <c r="F365" s="43">
        <f>F362-F363+F364</f>
        <v>1777</v>
      </c>
      <c r="G365" s="44">
        <f>G362-G363+G364</f>
        <v>1777</v>
      </c>
      <c r="H365" s="43">
        <f>H362-H363+H364</f>
        <v>1777</v>
      </c>
      <c r="I365" s="43">
        <f>I362-I363+I364</f>
        <v>1777</v>
      </c>
      <c r="J365" s="43"/>
      <c r="K365" s="43"/>
      <c r="L365" s="43"/>
      <c r="M365" s="43"/>
      <c r="N365" s="43"/>
      <c r="O365" s="45"/>
      <c r="P365" s="44"/>
      <c r="Q365" s="43"/>
      <c r="R365" s="43"/>
      <c r="S365" s="61"/>
      <c r="T365" s="61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</row>
    <row r="366" spans="1:84" s="1" customFormat="1" ht="17.25" customHeight="1" x14ac:dyDescent="0.2">
      <c r="A366" s="46"/>
      <c r="B366" s="46"/>
      <c r="C366" s="46">
        <v>4120</v>
      </c>
      <c r="D366" s="217" t="s">
        <v>81</v>
      </c>
      <c r="E366" s="76" t="s">
        <v>56</v>
      </c>
      <c r="F366" s="39">
        <f>G366+P366</f>
        <v>56</v>
      </c>
      <c r="G366" s="40">
        <f>H366+K366+L366+M366</f>
        <v>56</v>
      </c>
      <c r="H366" s="41">
        <f>SUM(I366:J366)</f>
        <v>56</v>
      </c>
      <c r="I366" s="41">
        <v>56</v>
      </c>
      <c r="J366" s="41"/>
      <c r="K366" s="41"/>
      <c r="L366" s="41"/>
      <c r="M366" s="41"/>
      <c r="N366" s="41"/>
      <c r="O366" s="56"/>
      <c r="P366" s="57"/>
      <c r="Q366" s="41"/>
      <c r="R366" s="41"/>
      <c r="S366" s="41"/>
      <c r="T366" s="41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</row>
    <row r="367" spans="1:84" s="14" customFormat="1" ht="17.25" customHeight="1" x14ac:dyDescent="0.2">
      <c r="A367" s="38"/>
      <c r="B367" s="38"/>
      <c r="C367" s="46"/>
      <c r="D367" s="218"/>
      <c r="E367" s="76" t="s">
        <v>57</v>
      </c>
      <c r="F367" s="39"/>
      <c r="G367" s="40"/>
      <c r="H367" s="41"/>
      <c r="I367" s="41"/>
      <c r="J367" s="41"/>
      <c r="K367" s="41"/>
      <c r="L367" s="41"/>
      <c r="M367" s="41"/>
      <c r="N367" s="41"/>
      <c r="O367" s="56"/>
      <c r="P367" s="40"/>
      <c r="Q367" s="41"/>
      <c r="R367" s="41"/>
      <c r="S367" s="41"/>
      <c r="T367" s="41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</row>
    <row r="368" spans="1:84" s="14" customFormat="1" ht="17.25" customHeight="1" x14ac:dyDescent="0.2">
      <c r="A368" s="38"/>
      <c r="B368" s="38"/>
      <c r="C368" s="46"/>
      <c r="D368" s="218"/>
      <c r="E368" s="76" t="s">
        <v>58</v>
      </c>
      <c r="F368" s="39">
        <f>G368+P368</f>
        <v>93</v>
      </c>
      <c r="G368" s="40">
        <f>H368+K368+L368+M368</f>
        <v>93</v>
      </c>
      <c r="H368" s="41">
        <f>SUM(I368:J368)</f>
        <v>93</v>
      </c>
      <c r="I368" s="41">
        <v>93</v>
      </c>
      <c r="J368" s="41"/>
      <c r="K368" s="41"/>
      <c r="L368" s="41"/>
      <c r="M368" s="41"/>
      <c r="N368" s="41"/>
      <c r="O368" s="56"/>
      <c r="P368" s="40"/>
      <c r="Q368" s="41"/>
      <c r="R368" s="41"/>
      <c r="S368" s="41"/>
      <c r="T368" s="41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</row>
    <row r="369" spans="1:84" s="19" customFormat="1" ht="17.25" customHeight="1" x14ac:dyDescent="0.2">
      <c r="A369" s="72"/>
      <c r="B369" s="72"/>
      <c r="C369" s="42"/>
      <c r="D369" s="219"/>
      <c r="E369" s="77" t="s">
        <v>59</v>
      </c>
      <c r="F369" s="43">
        <f>F366-F367+F368</f>
        <v>149</v>
      </c>
      <c r="G369" s="44">
        <f>G366-G367+G368</f>
        <v>149</v>
      </c>
      <c r="H369" s="43">
        <f>H366-H367+H368</f>
        <v>149</v>
      </c>
      <c r="I369" s="43">
        <f>I366-I367+I368</f>
        <v>149</v>
      </c>
      <c r="J369" s="43"/>
      <c r="K369" s="43"/>
      <c r="L369" s="43"/>
      <c r="M369" s="43"/>
      <c r="N369" s="43"/>
      <c r="O369" s="45"/>
      <c r="P369" s="44"/>
      <c r="Q369" s="43"/>
      <c r="R369" s="43"/>
      <c r="S369" s="61"/>
      <c r="T369" s="61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</row>
    <row r="370" spans="1:84" s="1" customFormat="1" ht="17.25" customHeight="1" x14ac:dyDescent="0.2">
      <c r="A370" s="46"/>
      <c r="B370" s="46"/>
      <c r="C370" s="46">
        <v>4170</v>
      </c>
      <c r="D370" s="217" t="s">
        <v>26</v>
      </c>
      <c r="E370" s="76" t="s">
        <v>56</v>
      </c>
      <c r="F370" s="39">
        <f>G370+P370</f>
        <v>0</v>
      </c>
      <c r="G370" s="40">
        <f>H370+K370+L370+M370</f>
        <v>0</v>
      </c>
      <c r="H370" s="41">
        <f>SUM(I370:J370)</f>
        <v>0</v>
      </c>
      <c r="I370" s="41">
        <v>0</v>
      </c>
      <c r="J370" s="41"/>
      <c r="K370" s="41"/>
      <c r="L370" s="41"/>
      <c r="M370" s="41"/>
      <c r="N370" s="41"/>
      <c r="O370" s="56"/>
      <c r="P370" s="57"/>
      <c r="Q370" s="41"/>
      <c r="R370" s="41"/>
      <c r="S370" s="41"/>
      <c r="T370" s="41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</row>
    <row r="371" spans="1:84" s="14" customFormat="1" ht="17.25" customHeight="1" x14ac:dyDescent="0.2">
      <c r="A371" s="38"/>
      <c r="B371" s="38"/>
      <c r="C371" s="46"/>
      <c r="D371" s="218"/>
      <c r="E371" s="76" t="s">
        <v>57</v>
      </c>
      <c r="F371" s="39"/>
      <c r="G371" s="40"/>
      <c r="H371" s="41"/>
      <c r="I371" s="41"/>
      <c r="J371" s="41"/>
      <c r="K371" s="41"/>
      <c r="L371" s="41"/>
      <c r="M371" s="41"/>
      <c r="N371" s="41"/>
      <c r="O371" s="56"/>
      <c r="P371" s="40"/>
      <c r="Q371" s="41"/>
      <c r="R371" s="41"/>
      <c r="S371" s="41"/>
      <c r="T371" s="4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</row>
    <row r="372" spans="1:84" s="14" customFormat="1" ht="17.25" customHeight="1" x14ac:dyDescent="0.2">
      <c r="A372" s="38"/>
      <c r="B372" s="38"/>
      <c r="C372" s="46"/>
      <c r="D372" s="218"/>
      <c r="E372" s="76" t="s">
        <v>58</v>
      </c>
      <c r="F372" s="39">
        <f>G372+P372</f>
        <v>7176</v>
      </c>
      <c r="G372" s="40">
        <f>H372+K372+L372+M372</f>
        <v>7176</v>
      </c>
      <c r="H372" s="41">
        <f>SUM(I372:J372)</f>
        <v>7176</v>
      </c>
      <c r="I372" s="41">
        <v>7176</v>
      </c>
      <c r="J372" s="41"/>
      <c r="K372" s="41"/>
      <c r="L372" s="41"/>
      <c r="M372" s="41"/>
      <c r="N372" s="41"/>
      <c r="O372" s="56"/>
      <c r="P372" s="40"/>
      <c r="Q372" s="41"/>
      <c r="R372" s="41"/>
      <c r="S372" s="41"/>
      <c r="T372" s="41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</row>
    <row r="373" spans="1:84" s="19" customFormat="1" ht="17.25" customHeight="1" x14ac:dyDescent="0.2">
      <c r="A373" s="72"/>
      <c r="B373" s="72"/>
      <c r="C373" s="42"/>
      <c r="D373" s="219"/>
      <c r="E373" s="77" t="s">
        <v>59</v>
      </c>
      <c r="F373" s="43">
        <f>F370-F371+F372</f>
        <v>7176</v>
      </c>
      <c r="G373" s="44">
        <f>G370-G371+G372</f>
        <v>7176</v>
      </c>
      <c r="H373" s="43">
        <f>H370-H371+H372</f>
        <v>7176</v>
      </c>
      <c r="I373" s="43">
        <f>I370-I371+I372</f>
        <v>7176</v>
      </c>
      <c r="J373" s="43"/>
      <c r="K373" s="43"/>
      <c r="L373" s="43"/>
      <c r="M373" s="43"/>
      <c r="N373" s="43"/>
      <c r="O373" s="45"/>
      <c r="P373" s="44"/>
      <c r="Q373" s="43"/>
      <c r="R373" s="43"/>
      <c r="S373" s="61"/>
      <c r="T373" s="61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</row>
    <row r="374" spans="1:84" s="1" customFormat="1" ht="17.25" customHeight="1" x14ac:dyDescent="0.2">
      <c r="A374" s="46"/>
      <c r="B374" s="46"/>
      <c r="C374" s="46">
        <v>4210</v>
      </c>
      <c r="D374" s="217" t="s">
        <v>27</v>
      </c>
      <c r="E374" s="76" t="s">
        <v>56</v>
      </c>
      <c r="F374" s="39">
        <f>G374+P374</f>
        <v>658</v>
      </c>
      <c r="G374" s="40">
        <f>H374+K374+L374+M374</f>
        <v>658</v>
      </c>
      <c r="H374" s="41">
        <f>SUM(I374:J374)</f>
        <v>658</v>
      </c>
      <c r="I374" s="41"/>
      <c r="J374" s="41">
        <v>658</v>
      </c>
      <c r="K374" s="41"/>
      <c r="L374" s="41"/>
      <c r="M374" s="41"/>
      <c r="N374" s="41"/>
      <c r="O374" s="56"/>
      <c r="P374" s="57"/>
      <c r="Q374" s="41"/>
      <c r="R374" s="41"/>
      <c r="S374" s="41"/>
      <c r="T374" s="41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</row>
    <row r="375" spans="1:84" s="14" customFormat="1" ht="17.25" customHeight="1" x14ac:dyDescent="0.2">
      <c r="A375" s="38"/>
      <c r="B375" s="38"/>
      <c r="C375" s="46"/>
      <c r="D375" s="218"/>
      <c r="E375" s="76" t="s">
        <v>57</v>
      </c>
      <c r="F375" s="39"/>
      <c r="G375" s="40"/>
      <c r="H375" s="41"/>
      <c r="I375" s="41"/>
      <c r="J375" s="41"/>
      <c r="K375" s="41"/>
      <c r="L375" s="41"/>
      <c r="M375" s="41"/>
      <c r="N375" s="41"/>
      <c r="O375" s="56"/>
      <c r="P375" s="40"/>
      <c r="Q375" s="41"/>
      <c r="R375" s="41"/>
      <c r="S375" s="41"/>
      <c r="T375" s="41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</row>
    <row r="376" spans="1:84" s="14" customFormat="1" ht="17.25" customHeight="1" x14ac:dyDescent="0.2">
      <c r="A376" s="38"/>
      <c r="B376" s="38"/>
      <c r="C376" s="46"/>
      <c r="D376" s="218"/>
      <c r="E376" s="76" t="s">
        <v>58</v>
      </c>
      <c r="F376" s="39">
        <f>G376+P376</f>
        <v>520</v>
      </c>
      <c r="G376" s="40">
        <f>H376+K376+L376+M376</f>
        <v>520</v>
      </c>
      <c r="H376" s="41">
        <f>SUM(I376:J376)</f>
        <v>520</v>
      </c>
      <c r="I376" s="41"/>
      <c r="J376" s="41">
        <v>520</v>
      </c>
      <c r="K376" s="41"/>
      <c r="L376" s="41"/>
      <c r="M376" s="41"/>
      <c r="N376" s="41"/>
      <c r="O376" s="56"/>
      <c r="P376" s="40"/>
      <c r="Q376" s="41"/>
      <c r="R376" s="41"/>
      <c r="S376" s="41"/>
      <c r="T376" s="41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</row>
    <row r="377" spans="1:84" s="19" customFormat="1" ht="17.25" customHeight="1" x14ac:dyDescent="0.2">
      <c r="A377" s="72"/>
      <c r="B377" s="72"/>
      <c r="C377" s="42"/>
      <c r="D377" s="219"/>
      <c r="E377" s="77" t="s">
        <v>59</v>
      </c>
      <c r="F377" s="43">
        <f>F374-F375+F376</f>
        <v>1178</v>
      </c>
      <c r="G377" s="44">
        <f>G374-G375+G376</f>
        <v>1178</v>
      </c>
      <c r="H377" s="43">
        <f>H374-H375+H376</f>
        <v>1178</v>
      </c>
      <c r="I377" s="43"/>
      <c r="J377" s="43">
        <f>J374-J375+J376</f>
        <v>1178</v>
      </c>
      <c r="K377" s="43"/>
      <c r="L377" s="43"/>
      <c r="M377" s="43"/>
      <c r="N377" s="43"/>
      <c r="O377" s="45"/>
      <c r="P377" s="44"/>
      <c r="Q377" s="43"/>
      <c r="R377" s="43"/>
      <c r="S377" s="61"/>
      <c r="T377" s="61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</row>
    <row r="378" spans="1:84" s="3" customFormat="1" ht="17.25" customHeight="1" x14ac:dyDescent="0.2">
      <c r="A378" s="46"/>
      <c r="B378" s="46"/>
      <c r="C378" s="46">
        <v>4300</v>
      </c>
      <c r="D378" s="217" t="s">
        <v>29</v>
      </c>
      <c r="E378" s="76" t="s">
        <v>56</v>
      </c>
      <c r="F378" s="39">
        <f>G378+P378</f>
        <v>3179</v>
      </c>
      <c r="G378" s="40">
        <f>H378+K378+L378+M378</f>
        <v>3179</v>
      </c>
      <c r="H378" s="41">
        <f>SUM(I378:J378)</f>
        <v>3179</v>
      </c>
      <c r="I378" s="41"/>
      <c r="J378" s="41">
        <v>3179</v>
      </c>
      <c r="K378" s="41"/>
      <c r="L378" s="41"/>
      <c r="M378" s="41"/>
      <c r="N378" s="41"/>
      <c r="O378" s="56"/>
      <c r="P378" s="57"/>
      <c r="Q378" s="41"/>
      <c r="R378" s="41"/>
      <c r="S378" s="41"/>
      <c r="T378" s="41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</row>
    <row r="379" spans="1:84" s="15" customFormat="1" ht="17.25" customHeight="1" x14ac:dyDescent="0.2">
      <c r="A379" s="38"/>
      <c r="B379" s="38"/>
      <c r="C379" s="46"/>
      <c r="D379" s="218"/>
      <c r="E379" s="76" t="s">
        <v>57</v>
      </c>
      <c r="F379" s="39"/>
      <c r="G379" s="40"/>
      <c r="H379" s="41"/>
      <c r="I379" s="41"/>
      <c r="J379" s="41"/>
      <c r="K379" s="41"/>
      <c r="L379" s="41"/>
      <c r="M379" s="41"/>
      <c r="N379" s="41"/>
      <c r="O379" s="56"/>
      <c r="P379" s="40"/>
      <c r="Q379" s="41"/>
      <c r="R379" s="41"/>
      <c r="S379" s="41"/>
      <c r="T379" s="41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</row>
    <row r="380" spans="1:84" s="15" customFormat="1" ht="17.25" customHeight="1" x14ac:dyDescent="0.2">
      <c r="A380" s="38"/>
      <c r="B380" s="38"/>
      <c r="C380" s="46"/>
      <c r="D380" s="218"/>
      <c r="E380" s="76" t="s">
        <v>58</v>
      </c>
      <c r="F380" s="39">
        <f>G380+P380</f>
        <v>5106</v>
      </c>
      <c r="G380" s="40">
        <f>H380+K380+L380+M380</f>
        <v>5106</v>
      </c>
      <c r="H380" s="41">
        <f>SUM(I380:J380)</f>
        <v>5106</v>
      </c>
      <c r="I380" s="41"/>
      <c r="J380" s="41">
        <v>5106</v>
      </c>
      <c r="K380" s="41"/>
      <c r="L380" s="41"/>
      <c r="M380" s="41"/>
      <c r="N380" s="41"/>
      <c r="O380" s="56"/>
      <c r="P380" s="40"/>
      <c r="Q380" s="41"/>
      <c r="R380" s="41"/>
      <c r="S380" s="41"/>
      <c r="T380" s="41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</row>
    <row r="381" spans="1:84" s="19" customFormat="1" ht="17.25" customHeight="1" x14ac:dyDescent="0.2">
      <c r="A381" s="72"/>
      <c r="B381" s="72"/>
      <c r="C381" s="42"/>
      <c r="D381" s="219"/>
      <c r="E381" s="77" t="s">
        <v>59</v>
      </c>
      <c r="F381" s="43">
        <f>F378-F379+F380</f>
        <v>8285</v>
      </c>
      <c r="G381" s="44">
        <f>G378-G379+G380</f>
        <v>8285</v>
      </c>
      <c r="H381" s="43">
        <f>H378-H379+H380</f>
        <v>8285</v>
      </c>
      <c r="I381" s="43"/>
      <c r="J381" s="43">
        <f>J378-J379+J380</f>
        <v>8285</v>
      </c>
      <c r="K381" s="43"/>
      <c r="L381" s="43"/>
      <c r="M381" s="43"/>
      <c r="N381" s="43"/>
      <c r="O381" s="45"/>
      <c r="P381" s="44"/>
      <c r="Q381" s="43"/>
      <c r="R381" s="43"/>
      <c r="S381" s="61"/>
      <c r="T381" s="6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</row>
    <row r="382" spans="1:84" s="113" customFormat="1" ht="17.25" customHeight="1" x14ac:dyDescent="0.2">
      <c r="A382" s="95"/>
      <c r="B382" s="95"/>
      <c r="C382" s="220" t="s">
        <v>61</v>
      </c>
      <c r="D382" s="221"/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221"/>
      <c r="Q382" s="221"/>
      <c r="R382" s="221"/>
      <c r="S382" s="221"/>
      <c r="T382" s="222"/>
      <c r="U382"/>
      <c r="V382"/>
      <c r="W382"/>
      <c r="X382"/>
      <c r="Y382"/>
      <c r="Z382"/>
      <c r="AA382"/>
      <c r="AB382"/>
      <c r="AC382"/>
      <c r="AD382"/>
    </row>
    <row r="383" spans="1:84" s="113" customFormat="1" ht="27" customHeight="1" x14ac:dyDescent="0.2">
      <c r="A383" s="95"/>
      <c r="B383" s="38"/>
      <c r="C383" s="223" t="s">
        <v>91</v>
      </c>
      <c r="D383" s="224"/>
      <c r="E383" s="224"/>
      <c r="F383" s="224"/>
      <c r="G383" s="224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5"/>
      <c r="U383"/>
      <c r="V383"/>
      <c r="W383"/>
      <c r="X383"/>
      <c r="Y383"/>
      <c r="Z383"/>
      <c r="AA383"/>
      <c r="AB383"/>
      <c r="AC383"/>
      <c r="AD383"/>
    </row>
    <row r="384" spans="1:84" s="113" customFormat="1" ht="17.25" customHeight="1" x14ac:dyDescent="0.2">
      <c r="A384" s="95"/>
      <c r="B384" s="38"/>
      <c r="C384" s="223" t="s">
        <v>89</v>
      </c>
      <c r="D384" s="224"/>
      <c r="E384" s="224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5"/>
      <c r="U384"/>
      <c r="V384"/>
      <c r="W384"/>
      <c r="X384"/>
      <c r="Y384"/>
      <c r="Z384"/>
      <c r="AA384"/>
      <c r="AB384"/>
      <c r="AC384"/>
      <c r="AD384"/>
    </row>
    <row r="385" spans="1:84" s="113" customFormat="1" ht="28.5" customHeight="1" x14ac:dyDescent="0.2">
      <c r="A385" s="95"/>
      <c r="B385" s="38"/>
      <c r="C385" s="223" t="s">
        <v>87</v>
      </c>
      <c r="D385" s="224"/>
      <c r="E385" s="224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5"/>
      <c r="U385"/>
      <c r="V385"/>
      <c r="W385"/>
      <c r="X385"/>
      <c r="Y385"/>
      <c r="Z385"/>
      <c r="AA385"/>
      <c r="AB385"/>
      <c r="AC385"/>
      <c r="AD385"/>
    </row>
    <row r="386" spans="1:84" s="113" customFormat="1" ht="17.25" customHeight="1" x14ac:dyDescent="0.2">
      <c r="A386" s="95"/>
      <c r="B386" s="38"/>
      <c r="C386" s="223" t="s">
        <v>90</v>
      </c>
      <c r="D386" s="224"/>
      <c r="E386" s="224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5"/>
      <c r="U386"/>
      <c r="V386"/>
      <c r="W386"/>
      <c r="X386"/>
      <c r="Y386"/>
      <c r="Z386"/>
      <c r="AA386"/>
      <c r="AB386"/>
      <c r="AC386"/>
      <c r="AD386"/>
    </row>
    <row r="387" spans="1:84" s="113" customFormat="1" ht="17.25" customHeight="1" x14ac:dyDescent="0.2">
      <c r="A387" s="95"/>
      <c r="B387" s="38"/>
      <c r="C387" s="244" t="s">
        <v>88</v>
      </c>
      <c r="D387" s="245"/>
      <c r="E387" s="245"/>
      <c r="F387" s="245"/>
      <c r="G387" s="245"/>
      <c r="H387" s="245"/>
      <c r="I387" s="245"/>
      <c r="J387" s="245"/>
      <c r="K387" s="245"/>
      <c r="L387" s="245"/>
      <c r="M387" s="245"/>
      <c r="N387" s="245"/>
      <c r="O387" s="245"/>
      <c r="P387" s="245"/>
      <c r="Q387" s="245"/>
      <c r="R387" s="245"/>
      <c r="S387" s="245"/>
      <c r="T387" s="246"/>
      <c r="U387"/>
      <c r="V387"/>
      <c r="W387"/>
      <c r="X387"/>
      <c r="Y387"/>
      <c r="Z387"/>
      <c r="AA387"/>
      <c r="AB387"/>
      <c r="AC387"/>
      <c r="AD387"/>
    </row>
    <row r="388" spans="1:84" s="113" customFormat="1" ht="4.5" customHeight="1" x14ac:dyDescent="0.2">
      <c r="A388" s="95"/>
      <c r="B388" s="38"/>
      <c r="C388" s="223"/>
      <c r="D388" s="224"/>
      <c r="E388" s="224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5"/>
      <c r="U388"/>
      <c r="V388"/>
      <c r="W388"/>
      <c r="X388"/>
      <c r="Y388"/>
      <c r="Z388"/>
      <c r="AA388"/>
      <c r="AB388"/>
      <c r="AC388"/>
      <c r="AD388"/>
    </row>
    <row r="389" spans="1:84" s="113" customFormat="1" ht="17.25" customHeight="1" x14ac:dyDescent="0.2">
      <c r="A389" s="95"/>
      <c r="B389" s="38"/>
      <c r="C389" s="223" t="s">
        <v>92</v>
      </c>
      <c r="D389" s="224"/>
      <c r="E389" s="224"/>
      <c r="F389" s="224"/>
      <c r="G389" s="224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5"/>
      <c r="U389"/>
      <c r="V389"/>
      <c r="W389"/>
      <c r="X389"/>
      <c r="Y389"/>
      <c r="Z389"/>
      <c r="AA389"/>
      <c r="AB389"/>
      <c r="AC389"/>
      <c r="AD389"/>
    </row>
    <row r="390" spans="1:84" s="113" customFormat="1" ht="17.25" customHeight="1" x14ac:dyDescent="0.2">
      <c r="A390" s="95"/>
      <c r="B390" s="38"/>
      <c r="C390" s="223" t="s">
        <v>93</v>
      </c>
      <c r="D390" s="224"/>
      <c r="E390" s="224"/>
      <c r="F390" s="224"/>
      <c r="G390" s="224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5"/>
      <c r="U390"/>
      <c r="V390"/>
      <c r="W390"/>
      <c r="X390"/>
      <c r="Y390"/>
      <c r="Z390"/>
      <c r="AA390"/>
      <c r="AB390"/>
      <c r="AC390"/>
      <c r="AD390"/>
    </row>
    <row r="391" spans="1:84" s="113" customFormat="1" ht="17.25" customHeight="1" x14ac:dyDescent="0.2">
      <c r="A391" s="95"/>
      <c r="B391" s="38"/>
      <c r="C391" s="223" t="s">
        <v>94</v>
      </c>
      <c r="D391" s="224"/>
      <c r="E391" s="224"/>
      <c r="F391" s="224"/>
      <c r="G391" s="224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5"/>
      <c r="U391"/>
      <c r="V391"/>
      <c r="W391"/>
      <c r="X391"/>
      <c r="Y391"/>
      <c r="Z391"/>
      <c r="AA391"/>
      <c r="AB391"/>
      <c r="AC391"/>
      <c r="AD391"/>
    </row>
    <row r="392" spans="1:84" s="113" customFormat="1" ht="17.25" customHeight="1" x14ac:dyDescent="0.2">
      <c r="A392" s="95"/>
      <c r="B392" s="38"/>
      <c r="C392" s="223" t="s">
        <v>95</v>
      </c>
      <c r="D392" s="224"/>
      <c r="E392" s="224"/>
      <c r="F392" s="224"/>
      <c r="G392" s="224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5"/>
      <c r="U392"/>
      <c r="V392"/>
      <c r="W392"/>
      <c r="X392"/>
      <c r="Y392"/>
      <c r="Z392"/>
      <c r="AA392"/>
      <c r="AB392"/>
      <c r="AC392"/>
      <c r="AD392"/>
    </row>
    <row r="393" spans="1:84" s="113" customFormat="1" ht="3.75" customHeight="1" x14ac:dyDescent="0.2">
      <c r="A393" s="95"/>
      <c r="B393" s="38"/>
      <c r="C393" s="223"/>
      <c r="D393" s="224"/>
      <c r="E393" s="224"/>
      <c r="F393" s="224"/>
      <c r="G393" s="224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5"/>
      <c r="U393"/>
      <c r="V393"/>
      <c r="W393"/>
      <c r="X393"/>
      <c r="Y393"/>
      <c r="Z393"/>
      <c r="AA393"/>
      <c r="AB393"/>
      <c r="AC393"/>
      <c r="AD393"/>
    </row>
    <row r="394" spans="1:84" s="113" customFormat="1" ht="26.25" customHeight="1" x14ac:dyDescent="0.2">
      <c r="A394" s="95"/>
      <c r="B394" s="38"/>
      <c r="C394" s="223" t="s">
        <v>158</v>
      </c>
      <c r="D394" s="224"/>
      <c r="E394" s="224"/>
      <c r="F394" s="224"/>
      <c r="G394" s="224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5"/>
      <c r="U394"/>
      <c r="V394"/>
      <c r="W394"/>
      <c r="X394"/>
      <c r="Y394"/>
      <c r="Z394"/>
      <c r="AA394"/>
      <c r="AB394"/>
      <c r="AC394"/>
      <c r="AD394"/>
    </row>
    <row r="395" spans="1:84" s="113" customFormat="1" ht="16.5" customHeight="1" x14ac:dyDescent="0.2">
      <c r="A395" s="95"/>
      <c r="B395" s="38"/>
      <c r="C395" s="223" t="s">
        <v>159</v>
      </c>
      <c r="D395" s="224"/>
      <c r="E395" s="224"/>
      <c r="F395" s="224"/>
      <c r="G395" s="224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5"/>
      <c r="U395"/>
      <c r="V395"/>
      <c r="W395"/>
      <c r="X395"/>
      <c r="Y395"/>
      <c r="Z395"/>
      <c r="AA395"/>
      <c r="AB395"/>
      <c r="AC395"/>
      <c r="AD395"/>
    </row>
    <row r="396" spans="1:84" s="113" customFormat="1" ht="16.5" customHeight="1" x14ac:dyDescent="0.2">
      <c r="A396" s="95"/>
      <c r="B396" s="38"/>
      <c r="C396" s="223" t="s">
        <v>160</v>
      </c>
      <c r="D396" s="224"/>
      <c r="E396" s="224"/>
      <c r="F396" s="224"/>
      <c r="G396" s="224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5"/>
      <c r="U396"/>
      <c r="V396"/>
      <c r="W396"/>
      <c r="X396"/>
      <c r="Y396"/>
      <c r="Z396"/>
      <c r="AA396"/>
      <c r="AB396"/>
      <c r="AC396"/>
      <c r="AD396"/>
    </row>
    <row r="397" spans="1:84" s="113" customFormat="1" ht="16.5" customHeight="1" x14ac:dyDescent="0.2">
      <c r="A397" s="95"/>
      <c r="B397" s="38"/>
      <c r="C397" s="223" t="s">
        <v>161</v>
      </c>
      <c r="D397" s="224"/>
      <c r="E397" s="224"/>
      <c r="F397" s="224"/>
      <c r="G397" s="224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5"/>
      <c r="U397"/>
      <c r="V397"/>
      <c r="W397"/>
      <c r="X397"/>
      <c r="Y397"/>
      <c r="Z397"/>
      <c r="AA397"/>
      <c r="AB397"/>
      <c r="AC397"/>
      <c r="AD397"/>
    </row>
    <row r="398" spans="1:84" s="113" customFormat="1" ht="16.5" customHeight="1" x14ac:dyDescent="0.2">
      <c r="A398" s="95"/>
      <c r="B398" s="38"/>
      <c r="C398" s="226" t="s">
        <v>162</v>
      </c>
      <c r="D398" s="227"/>
      <c r="E398" s="227"/>
      <c r="F398" s="227"/>
      <c r="G398" s="227"/>
      <c r="H398" s="227"/>
      <c r="I398" s="227"/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8"/>
      <c r="U398"/>
      <c r="V398"/>
      <c r="W398"/>
      <c r="X398"/>
      <c r="Y398"/>
      <c r="Z398"/>
      <c r="AA398"/>
      <c r="AB398"/>
      <c r="AC398"/>
      <c r="AD398"/>
    </row>
    <row r="399" spans="1:84" s="1" customFormat="1" ht="19.5" customHeight="1" x14ac:dyDescent="0.2">
      <c r="A399" s="49">
        <v>852</v>
      </c>
      <c r="B399" s="49"/>
      <c r="C399" s="109"/>
      <c r="D399" s="232" t="s">
        <v>17</v>
      </c>
      <c r="E399" s="78" t="s">
        <v>56</v>
      </c>
      <c r="F399" s="65">
        <f>G399+P399</f>
        <v>8147405.040000001</v>
      </c>
      <c r="G399" s="27">
        <f>H399+K399+L399+M399</f>
        <v>8147405.040000001</v>
      </c>
      <c r="H399" s="28">
        <f>SUM(I399:J399)</f>
        <v>5637677.9800000004</v>
      </c>
      <c r="I399" s="28">
        <v>3798213.29</v>
      </c>
      <c r="J399" s="28">
        <v>1839464.69</v>
      </c>
      <c r="K399" s="28">
        <v>10000</v>
      </c>
      <c r="L399" s="28">
        <v>2499727.06</v>
      </c>
      <c r="M399" s="28"/>
      <c r="N399" s="50"/>
      <c r="O399" s="51"/>
      <c r="P399" s="27"/>
      <c r="Q399" s="28"/>
      <c r="R399" s="28"/>
      <c r="S399" s="50"/>
      <c r="T399" s="50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</row>
    <row r="400" spans="1:84" s="14" customFormat="1" ht="19.5" customHeight="1" x14ac:dyDescent="0.2">
      <c r="A400" s="25"/>
      <c r="B400" s="25"/>
      <c r="C400" s="71"/>
      <c r="D400" s="233"/>
      <c r="E400" s="74" t="s">
        <v>57</v>
      </c>
      <c r="F400" s="26">
        <f>G400+P400</f>
        <v>50500</v>
      </c>
      <c r="G400" s="29">
        <f>H400+K400+L400+M400</f>
        <v>50500</v>
      </c>
      <c r="H400" s="30">
        <f>SUM(I400:J400)</f>
        <v>50500</v>
      </c>
      <c r="I400" s="30">
        <f>I404+I415</f>
        <v>47000</v>
      </c>
      <c r="J400" s="30">
        <f>J404+J415</f>
        <v>3500</v>
      </c>
      <c r="K400" s="30"/>
      <c r="L400" s="30"/>
      <c r="M400" s="30"/>
      <c r="N400" s="52"/>
      <c r="O400" s="53"/>
      <c r="P400" s="29"/>
      <c r="Q400" s="30"/>
      <c r="R400" s="30"/>
      <c r="S400" s="52"/>
      <c r="T400" s="52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</row>
    <row r="401" spans="1:84" s="14" customFormat="1" ht="19.5" customHeight="1" x14ac:dyDescent="0.2">
      <c r="A401" s="25"/>
      <c r="B401" s="25"/>
      <c r="C401" s="71"/>
      <c r="D401" s="92"/>
      <c r="E401" s="74" t="s">
        <v>58</v>
      </c>
      <c r="F401" s="26"/>
      <c r="G401" s="29"/>
      <c r="H401" s="30"/>
      <c r="I401" s="30"/>
      <c r="J401" s="30"/>
      <c r="K401" s="30"/>
      <c r="L401" s="30"/>
      <c r="M401" s="30"/>
      <c r="N401" s="52"/>
      <c r="O401" s="53"/>
      <c r="P401" s="29"/>
      <c r="Q401" s="30"/>
      <c r="R401" s="30"/>
      <c r="S401" s="52"/>
      <c r="T401" s="52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</row>
    <row r="402" spans="1:84" s="19" customFormat="1" ht="19.5" customHeight="1" x14ac:dyDescent="0.2">
      <c r="A402" s="71"/>
      <c r="B402" s="31"/>
      <c r="C402" s="31"/>
      <c r="D402" s="93"/>
      <c r="E402" s="75" t="s">
        <v>59</v>
      </c>
      <c r="F402" s="32">
        <f t="shared" ref="F402:K402" si="28">F399-F400+F401</f>
        <v>8096905.040000001</v>
      </c>
      <c r="G402" s="33">
        <f t="shared" si="28"/>
        <v>8096905.040000001</v>
      </c>
      <c r="H402" s="32">
        <f t="shared" si="28"/>
        <v>5587177.9800000004</v>
      </c>
      <c r="I402" s="86">
        <f t="shared" si="28"/>
        <v>3751213.29</v>
      </c>
      <c r="J402" s="86">
        <f t="shared" si="28"/>
        <v>1835964.69</v>
      </c>
      <c r="K402" s="86">
        <f t="shared" si="28"/>
        <v>10000</v>
      </c>
      <c r="L402" s="86">
        <f>L399-L400+L401</f>
        <v>2499727.06</v>
      </c>
      <c r="M402" s="86"/>
      <c r="N402" s="32"/>
      <c r="O402" s="34"/>
      <c r="P402" s="33"/>
      <c r="Q402" s="86"/>
      <c r="R402" s="86"/>
      <c r="S402" s="86"/>
      <c r="T402" s="86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</row>
    <row r="403" spans="1:84" s="1" customFormat="1" ht="18" customHeight="1" x14ac:dyDescent="0.2">
      <c r="A403" s="38"/>
      <c r="B403" s="47">
        <v>85219</v>
      </c>
      <c r="C403" s="48"/>
      <c r="D403" s="229" t="s">
        <v>8</v>
      </c>
      <c r="E403" s="76" t="s">
        <v>56</v>
      </c>
      <c r="F403" s="39">
        <f>G403+P403</f>
        <v>3417463</v>
      </c>
      <c r="G403" s="40">
        <f>H403+K403+L403+M403</f>
        <v>3417463</v>
      </c>
      <c r="H403" s="41">
        <f>SUM(I403:J403)</f>
        <v>3407463</v>
      </c>
      <c r="I403" s="37">
        <v>2857302</v>
      </c>
      <c r="J403" s="37">
        <v>550161</v>
      </c>
      <c r="K403" s="37"/>
      <c r="L403" s="37">
        <v>10000</v>
      </c>
      <c r="M403" s="54"/>
      <c r="N403" s="54"/>
      <c r="O403" s="55"/>
      <c r="P403" s="36"/>
      <c r="Q403" s="37"/>
      <c r="R403" s="54"/>
      <c r="S403" s="54"/>
      <c r="T403" s="54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</row>
    <row r="404" spans="1:84" s="14" customFormat="1" ht="18" customHeight="1" x14ac:dyDescent="0.2">
      <c r="A404" s="38"/>
      <c r="B404" s="38"/>
      <c r="C404" s="46"/>
      <c r="D404" s="230"/>
      <c r="E404" s="76" t="s">
        <v>57</v>
      </c>
      <c r="F404" s="39">
        <f>G404+P404</f>
        <v>47000</v>
      </c>
      <c r="G404" s="40">
        <f>H404+K404+L404+M404</f>
        <v>47000</v>
      </c>
      <c r="H404" s="41">
        <f>SUM(I404:J404)</f>
        <v>47000</v>
      </c>
      <c r="I404" s="41">
        <f>I408</f>
        <v>47000</v>
      </c>
      <c r="J404" s="41"/>
      <c r="K404" s="41"/>
      <c r="L404" s="41"/>
      <c r="M404" s="114"/>
      <c r="N404" s="114"/>
      <c r="O404" s="88"/>
      <c r="P404" s="40"/>
      <c r="Q404" s="41"/>
      <c r="R404" s="114"/>
      <c r="S404" s="114"/>
      <c r="T404" s="11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</row>
    <row r="405" spans="1:84" s="14" customFormat="1" ht="18" customHeight="1" x14ac:dyDescent="0.2">
      <c r="A405" s="38"/>
      <c r="B405" s="38"/>
      <c r="C405" s="46"/>
      <c r="D405" s="230"/>
      <c r="E405" s="76" t="s">
        <v>58</v>
      </c>
      <c r="F405" s="39"/>
      <c r="G405" s="40"/>
      <c r="H405" s="41"/>
      <c r="I405" s="41"/>
      <c r="J405" s="41"/>
      <c r="K405" s="41"/>
      <c r="L405" s="41"/>
      <c r="M405" s="114"/>
      <c r="N405" s="114"/>
      <c r="O405" s="88"/>
      <c r="P405" s="40"/>
      <c r="Q405" s="41"/>
      <c r="R405" s="114"/>
      <c r="S405" s="114"/>
      <c r="T405" s="114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</row>
    <row r="406" spans="1:84" s="19" customFormat="1" ht="18" customHeight="1" x14ac:dyDescent="0.2">
      <c r="A406" s="72"/>
      <c r="B406" s="72"/>
      <c r="C406" s="42"/>
      <c r="D406" s="231"/>
      <c r="E406" s="77" t="s">
        <v>59</v>
      </c>
      <c r="F406" s="43">
        <f t="shared" ref="F406:L406" si="29">F403-F404+F405</f>
        <v>3370463</v>
      </c>
      <c r="G406" s="44">
        <f t="shared" si="29"/>
        <v>3370463</v>
      </c>
      <c r="H406" s="43">
        <f t="shared" si="29"/>
        <v>3360463</v>
      </c>
      <c r="I406" s="61">
        <f t="shared" si="29"/>
        <v>2810302</v>
      </c>
      <c r="J406" s="61">
        <f t="shared" si="29"/>
        <v>550161</v>
      </c>
      <c r="K406" s="43"/>
      <c r="L406" s="43">
        <f t="shared" si="29"/>
        <v>10000</v>
      </c>
      <c r="M406" s="43"/>
      <c r="N406" s="43"/>
      <c r="O406" s="45"/>
      <c r="P406" s="44"/>
      <c r="Q406" s="43"/>
      <c r="R406" s="43"/>
      <c r="S406" s="61"/>
      <c r="T406" s="61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</row>
    <row r="407" spans="1:84" s="1" customFormat="1" ht="18" customHeight="1" x14ac:dyDescent="0.2">
      <c r="A407" s="46"/>
      <c r="B407" s="46"/>
      <c r="C407" s="46">
        <v>4040</v>
      </c>
      <c r="D407" s="217" t="s">
        <v>33</v>
      </c>
      <c r="E407" s="76" t="s">
        <v>56</v>
      </c>
      <c r="F407" s="39">
        <f>G407+P407</f>
        <v>186057</v>
      </c>
      <c r="G407" s="40">
        <f>H407+K407+L407+M407</f>
        <v>186057</v>
      </c>
      <c r="H407" s="41">
        <f>SUM(I407:J407)</f>
        <v>186057</v>
      </c>
      <c r="I407" s="41">
        <v>186057</v>
      </c>
      <c r="J407" s="41"/>
      <c r="K407" s="41"/>
      <c r="L407" s="41"/>
      <c r="M407" s="41"/>
      <c r="N407" s="41"/>
      <c r="O407" s="56"/>
      <c r="P407" s="57"/>
      <c r="Q407" s="41"/>
      <c r="R407" s="41"/>
      <c r="S407" s="41"/>
      <c r="T407" s="41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</row>
    <row r="408" spans="1:84" s="14" customFormat="1" ht="18" customHeight="1" x14ac:dyDescent="0.2">
      <c r="A408" s="38"/>
      <c r="B408" s="38"/>
      <c r="C408" s="46"/>
      <c r="D408" s="218"/>
      <c r="E408" s="76" t="s">
        <v>57</v>
      </c>
      <c r="F408" s="39">
        <f>G408+P408</f>
        <v>47000</v>
      </c>
      <c r="G408" s="40">
        <f>H408+K408+L408+M408</f>
        <v>47000</v>
      </c>
      <c r="H408" s="41">
        <f>SUM(I408:J408)</f>
        <v>47000</v>
      </c>
      <c r="I408" s="41">
        <v>47000</v>
      </c>
      <c r="J408" s="41"/>
      <c r="K408" s="41"/>
      <c r="L408" s="41"/>
      <c r="M408" s="41"/>
      <c r="N408" s="41"/>
      <c r="O408" s="56"/>
      <c r="P408" s="40"/>
      <c r="Q408" s="41"/>
      <c r="R408" s="41"/>
      <c r="S408" s="41"/>
      <c r="T408" s="41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</row>
    <row r="409" spans="1:84" s="14" customFormat="1" ht="18" customHeight="1" x14ac:dyDescent="0.2">
      <c r="A409" s="38"/>
      <c r="B409" s="38"/>
      <c r="C409" s="46"/>
      <c r="D409" s="218"/>
      <c r="E409" s="76" t="s">
        <v>58</v>
      </c>
      <c r="F409" s="39"/>
      <c r="G409" s="40"/>
      <c r="H409" s="41"/>
      <c r="I409" s="41"/>
      <c r="J409" s="41"/>
      <c r="K409" s="41"/>
      <c r="L409" s="41"/>
      <c r="M409" s="41"/>
      <c r="N409" s="41"/>
      <c r="O409" s="56"/>
      <c r="P409" s="40"/>
      <c r="Q409" s="41"/>
      <c r="R409" s="41"/>
      <c r="S409" s="41"/>
      <c r="T409" s="41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</row>
    <row r="410" spans="1:84" s="19" customFormat="1" ht="18" customHeight="1" x14ac:dyDescent="0.2">
      <c r="A410" s="72"/>
      <c r="B410" s="72"/>
      <c r="C410" s="42"/>
      <c r="D410" s="219"/>
      <c r="E410" s="77" t="s">
        <v>59</v>
      </c>
      <c r="F410" s="43">
        <f>F407-F408+F409</f>
        <v>139057</v>
      </c>
      <c r="G410" s="44">
        <f>G407-G408+G409</f>
        <v>139057</v>
      </c>
      <c r="H410" s="43">
        <f>H407-H408+H409</f>
        <v>139057</v>
      </c>
      <c r="I410" s="43">
        <f>I407-I408+I409</f>
        <v>139057</v>
      </c>
      <c r="J410" s="43"/>
      <c r="K410" s="43"/>
      <c r="L410" s="43"/>
      <c r="M410" s="43"/>
      <c r="N410" s="43"/>
      <c r="O410" s="45"/>
      <c r="P410" s="44"/>
      <c r="Q410" s="43"/>
      <c r="R410" s="43"/>
      <c r="S410" s="61"/>
      <c r="T410" s="61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</row>
    <row r="411" spans="1:84" s="113" customFormat="1" ht="15.95" customHeight="1" x14ac:dyDescent="0.2">
      <c r="A411" s="95"/>
      <c r="B411" s="95"/>
      <c r="C411" s="220" t="s">
        <v>61</v>
      </c>
      <c r="D411" s="221"/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  <c r="S411" s="221"/>
      <c r="T411" s="222"/>
      <c r="U411"/>
      <c r="V411"/>
      <c r="W411"/>
      <c r="X411"/>
      <c r="Y411"/>
      <c r="Z411"/>
      <c r="AA411"/>
      <c r="AB411"/>
      <c r="AC411"/>
      <c r="AD411"/>
    </row>
    <row r="412" spans="1:84" s="113" customFormat="1" ht="15.95" customHeight="1" x14ac:dyDescent="0.2">
      <c r="A412" s="95"/>
      <c r="B412" s="38"/>
      <c r="C412" s="223" t="s">
        <v>152</v>
      </c>
      <c r="D412" s="224"/>
      <c r="E412" s="224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5"/>
      <c r="U412"/>
      <c r="V412"/>
      <c r="W412"/>
      <c r="X412"/>
      <c r="Y412"/>
      <c r="Z412"/>
      <c r="AA412"/>
      <c r="AB412"/>
      <c r="AC412"/>
      <c r="AD412"/>
    </row>
    <row r="413" spans="1:84" s="113" customFormat="1" ht="15.95" customHeight="1" x14ac:dyDescent="0.2">
      <c r="A413" s="95"/>
      <c r="B413" s="38"/>
      <c r="C413" s="226" t="s">
        <v>153</v>
      </c>
      <c r="D413" s="227"/>
      <c r="E413" s="227"/>
      <c r="F413" s="227"/>
      <c r="G413" s="227"/>
      <c r="H413" s="227"/>
      <c r="I413" s="227"/>
      <c r="J413" s="227"/>
      <c r="K413" s="227"/>
      <c r="L413" s="227"/>
      <c r="M413" s="227"/>
      <c r="N413" s="227"/>
      <c r="O413" s="227"/>
      <c r="P413" s="227"/>
      <c r="Q413" s="227"/>
      <c r="R413" s="227"/>
      <c r="S413" s="227"/>
      <c r="T413" s="228"/>
      <c r="U413"/>
      <c r="V413"/>
      <c r="W413"/>
      <c r="X413"/>
      <c r="Y413"/>
      <c r="Z413"/>
      <c r="AA413"/>
      <c r="AB413"/>
      <c r="AC413"/>
      <c r="AD413"/>
    </row>
    <row r="414" spans="1:84" s="11" customFormat="1" ht="15.95" customHeight="1" x14ac:dyDescent="0.2">
      <c r="A414" s="38"/>
      <c r="B414" s="47">
        <v>85295</v>
      </c>
      <c r="C414" s="48"/>
      <c r="D414" s="229" t="s">
        <v>1</v>
      </c>
      <c r="E414" s="76" t="s">
        <v>56</v>
      </c>
      <c r="F414" s="39">
        <f>G414+P414</f>
        <v>478271</v>
      </c>
      <c r="G414" s="40">
        <f>H414+K414+L414+M414</f>
        <v>478271</v>
      </c>
      <c r="H414" s="41">
        <f>SUM(I414:J414)</f>
        <v>404271</v>
      </c>
      <c r="I414" s="41">
        <v>165631</v>
      </c>
      <c r="J414" s="41">
        <v>238640</v>
      </c>
      <c r="K414" s="41">
        <v>10000</v>
      </c>
      <c r="L414" s="41">
        <v>64000</v>
      </c>
      <c r="M414" s="41"/>
      <c r="N414" s="54"/>
      <c r="O414" s="55"/>
      <c r="P414" s="37"/>
      <c r="Q414" s="41"/>
      <c r="R414" s="41"/>
      <c r="S414" s="54"/>
      <c r="T414" s="5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</row>
    <row r="415" spans="1:84" s="14" customFormat="1" ht="15.95" customHeight="1" x14ac:dyDescent="0.2">
      <c r="A415" s="38"/>
      <c r="B415" s="38"/>
      <c r="C415" s="46"/>
      <c r="D415" s="230"/>
      <c r="E415" s="76" t="s">
        <v>57</v>
      </c>
      <c r="F415" s="39">
        <f>G415+P415</f>
        <v>3500</v>
      </c>
      <c r="G415" s="40">
        <f>H415+K415+L415+M415</f>
        <v>3500</v>
      </c>
      <c r="H415" s="41">
        <f>SUM(I415:J415)</f>
        <v>3500</v>
      </c>
      <c r="I415" s="41"/>
      <c r="J415" s="41">
        <f>J419+J423</f>
        <v>3500</v>
      </c>
      <c r="K415" s="41"/>
      <c r="L415" s="41"/>
      <c r="M415" s="41"/>
      <c r="N415" s="114"/>
      <c r="O415" s="88"/>
      <c r="P415" s="40"/>
      <c r="Q415" s="41"/>
      <c r="R415" s="41"/>
      <c r="S415" s="114"/>
      <c r="T415" s="114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</row>
    <row r="416" spans="1:84" s="14" customFormat="1" ht="15.95" customHeight="1" x14ac:dyDescent="0.2">
      <c r="A416" s="38"/>
      <c r="B416" s="38"/>
      <c r="C416" s="46"/>
      <c r="D416" s="230"/>
      <c r="E416" s="76" t="s">
        <v>58</v>
      </c>
      <c r="F416" s="39"/>
      <c r="G416" s="40"/>
      <c r="H416" s="41"/>
      <c r="I416" s="41"/>
      <c r="J416" s="41"/>
      <c r="K416" s="41"/>
      <c r="L416" s="41"/>
      <c r="M416" s="41"/>
      <c r="N416" s="114"/>
      <c r="O416" s="88"/>
      <c r="P416" s="41"/>
      <c r="Q416" s="41"/>
      <c r="R416" s="41"/>
      <c r="S416" s="114"/>
      <c r="T416" s="114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</row>
    <row r="417" spans="1:84" s="19" customFormat="1" ht="15.95" customHeight="1" x14ac:dyDescent="0.2">
      <c r="A417" s="72"/>
      <c r="B417" s="72"/>
      <c r="C417" s="42"/>
      <c r="D417" s="231"/>
      <c r="E417" s="77" t="s">
        <v>59</v>
      </c>
      <c r="F417" s="43">
        <f t="shared" ref="F417:L417" si="30">F414-F415+F416</f>
        <v>474771</v>
      </c>
      <c r="G417" s="44">
        <f t="shared" si="30"/>
        <v>474771</v>
      </c>
      <c r="H417" s="43">
        <f t="shared" si="30"/>
        <v>400771</v>
      </c>
      <c r="I417" s="43">
        <f t="shared" si="30"/>
        <v>165631</v>
      </c>
      <c r="J417" s="43">
        <f t="shared" si="30"/>
        <v>235140</v>
      </c>
      <c r="K417" s="43">
        <f t="shared" si="30"/>
        <v>10000</v>
      </c>
      <c r="L417" s="43">
        <f t="shared" si="30"/>
        <v>64000</v>
      </c>
      <c r="M417" s="43"/>
      <c r="N417" s="43"/>
      <c r="O417" s="45"/>
      <c r="P417" s="43"/>
      <c r="Q417" s="43"/>
      <c r="R417" s="43"/>
      <c r="S417" s="61"/>
      <c r="T417" s="61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</row>
    <row r="418" spans="1:84" s="1" customFormat="1" ht="15.95" customHeight="1" x14ac:dyDescent="0.2">
      <c r="A418" s="46"/>
      <c r="B418" s="46"/>
      <c r="C418" s="46">
        <v>4210</v>
      </c>
      <c r="D418" s="217" t="s">
        <v>27</v>
      </c>
      <c r="E418" s="76" t="s">
        <v>56</v>
      </c>
      <c r="F418" s="39">
        <f>G418+P418</f>
        <v>47501</v>
      </c>
      <c r="G418" s="40">
        <f>H418+K418+L418+M418</f>
        <v>47501</v>
      </c>
      <c r="H418" s="41">
        <f>SUM(I418:J418)</f>
        <v>47501</v>
      </c>
      <c r="I418" s="41"/>
      <c r="J418" s="41">
        <v>47501</v>
      </c>
      <c r="K418" s="41"/>
      <c r="L418" s="41"/>
      <c r="M418" s="41"/>
      <c r="N418" s="41"/>
      <c r="O418" s="56"/>
      <c r="P418" s="57"/>
      <c r="Q418" s="41"/>
      <c r="R418" s="41"/>
      <c r="S418" s="41"/>
      <c r="T418" s="41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</row>
    <row r="419" spans="1:84" s="14" customFormat="1" ht="15.95" customHeight="1" x14ac:dyDescent="0.2">
      <c r="A419" s="38"/>
      <c r="B419" s="38"/>
      <c r="C419" s="46"/>
      <c r="D419" s="218"/>
      <c r="E419" s="76" t="s">
        <v>57</v>
      </c>
      <c r="F419" s="39">
        <f>G419+P419</f>
        <v>1000</v>
      </c>
      <c r="G419" s="40">
        <f>H419+K419+L419+M419</f>
        <v>1000</v>
      </c>
      <c r="H419" s="41">
        <f>SUM(I419:J419)</f>
        <v>1000</v>
      </c>
      <c r="I419" s="41"/>
      <c r="J419" s="41">
        <v>1000</v>
      </c>
      <c r="K419" s="41"/>
      <c r="L419" s="41"/>
      <c r="M419" s="41"/>
      <c r="N419" s="41"/>
      <c r="O419" s="56"/>
      <c r="P419" s="40"/>
      <c r="Q419" s="41"/>
      <c r="R419" s="41"/>
      <c r="S419" s="41"/>
      <c r="T419" s="41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</row>
    <row r="420" spans="1:84" s="14" customFormat="1" ht="15.95" customHeight="1" x14ac:dyDescent="0.2">
      <c r="A420" s="38"/>
      <c r="B420" s="38"/>
      <c r="C420" s="46"/>
      <c r="D420" s="218"/>
      <c r="E420" s="76" t="s">
        <v>58</v>
      </c>
      <c r="F420" s="39"/>
      <c r="G420" s="40"/>
      <c r="H420" s="41"/>
      <c r="I420" s="41"/>
      <c r="J420" s="41"/>
      <c r="K420" s="41"/>
      <c r="L420" s="41"/>
      <c r="M420" s="41"/>
      <c r="N420" s="41"/>
      <c r="O420" s="56"/>
      <c r="P420" s="40"/>
      <c r="Q420" s="41"/>
      <c r="R420" s="41"/>
      <c r="S420" s="41"/>
      <c r="T420" s="41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</row>
    <row r="421" spans="1:84" s="19" customFormat="1" ht="15.95" customHeight="1" x14ac:dyDescent="0.2">
      <c r="A421" s="72"/>
      <c r="B421" s="72"/>
      <c r="C421" s="42"/>
      <c r="D421" s="219"/>
      <c r="E421" s="77" t="s">
        <v>59</v>
      </c>
      <c r="F421" s="43">
        <f>F418-F419+F420</f>
        <v>46501</v>
      </c>
      <c r="G421" s="44">
        <f>G418-G419+G420</f>
        <v>46501</v>
      </c>
      <c r="H421" s="43">
        <f>H418-H419+H420</f>
        <v>46501</v>
      </c>
      <c r="I421" s="43"/>
      <c r="J421" s="43">
        <f>J418-J419+J420</f>
        <v>46501</v>
      </c>
      <c r="K421" s="43"/>
      <c r="L421" s="43"/>
      <c r="M421" s="43"/>
      <c r="N421" s="43"/>
      <c r="O421" s="45"/>
      <c r="P421" s="44"/>
      <c r="Q421" s="43"/>
      <c r="R421" s="43"/>
      <c r="S421" s="61"/>
      <c r="T421" s="6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</row>
    <row r="422" spans="1:84" s="11" customFormat="1" ht="15.95" customHeight="1" x14ac:dyDescent="0.2">
      <c r="A422" s="46"/>
      <c r="B422" s="46"/>
      <c r="C422" s="46">
        <v>4360</v>
      </c>
      <c r="D422" s="217" t="s">
        <v>69</v>
      </c>
      <c r="E422" s="76" t="s">
        <v>56</v>
      </c>
      <c r="F422" s="39">
        <f>G422+P422</f>
        <v>5000</v>
      </c>
      <c r="G422" s="40">
        <f>H422+K422+L422+M422</f>
        <v>5000</v>
      </c>
      <c r="H422" s="41">
        <f>SUM(I422:J422)</f>
        <v>5000</v>
      </c>
      <c r="I422" s="41"/>
      <c r="J422" s="41">
        <v>5000</v>
      </c>
      <c r="K422" s="41"/>
      <c r="L422" s="41"/>
      <c r="M422" s="41"/>
      <c r="N422" s="41"/>
      <c r="O422" s="56"/>
      <c r="P422" s="57"/>
      <c r="Q422" s="41"/>
      <c r="R422" s="41"/>
      <c r="S422" s="41"/>
      <c r="T422" s="41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</row>
    <row r="423" spans="1:84" s="14" customFormat="1" ht="15.95" customHeight="1" x14ac:dyDescent="0.2">
      <c r="A423" s="38"/>
      <c r="B423" s="38"/>
      <c r="C423" s="46"/>
      <c r="D423" s="218"/>
      <c r="E423" s="76" t="s">
        <v>57</v>
      </c>
      <c r="F423" s="39">
        <f>G423+P423</f>
        <v>2500</v>
      </c>
      <c r="G423" s="40">
        <f>H423+K423+L423+M423</f>
        <v>2500</v>
      </c>
      <c r="H423" s="41">
        <f>SUM(I423:J423)</f>
        <v>2500</v>
      </c>
      <c r="I423" s="41"/>
      <c r="J423" s="41">
        <v>2500</v>
      </c>
      <c r="K423" s="41"/>
      <c r="L423" s="41"/>
      <c r="M423" s="41"/>
      <c r="N423" s="41"/>
      <c r="O423" s="56"/>
      <c r="P423" s="40"/>
      <c r="Q423" s="41"/>
      <c r="R423" s="41"/>
      <c r="S423" s="41"/>
      <c r="T423" s="41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</row>
    <row r="424" spans="1:84" s="14" customFormat="1" ht="15.95" customHeight="1" x14ac:dyDescent="0.2">
      <c r="A424" s="38"/>
      <c r="B424" s="38"/>
      <c r="C424" s="46"/>
      <c r="D424" s="218"/>
      <c r="E424" s="76" t="s">
        <v>58</v>
      </c>
      <c r="F424" s="39"/>
      <c r="G424" s="40"/>
      <c r="H424" s="41"/>
      <c r="I424" s="41"/>
      <c r="J424" s="41"/>
      <c r="K424" s="41"/>
      <c r="L424" s="41"/>
      <c r="M424" s="41"/>
      <c r="N424" s="41"/>
      <c r="O424" s="56"/>
      <c r="P424" s="40"/>
      <c r="Q424" s="41"/>
      <c r="R424" s="41"/>
      <c r="S424" s="41"/>
      <c r="T424" s="41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</row>
    <row r="425" spans="1:84" s="19" customFormat="1" ht="15.95" customHeight="1" x14ac:dyDescent="0.2">
      <c r="A425" s="72"/>
      <c r="B425" s="72"/>
      <c r="C425" s="42"/>
      <c r="D425" s="219"/>
      <c r="E425" s="77" t="s">
        <v>59</v>
      </c>
      <c r="F425" s="43">
        <f>F422-F423+F424</f>
        <v>2500</v>
      </c>
      <c r="G425" s="44">
        <f>G422-G423+G424</f>
        <v>2500</v>
      </c>
      <c r="H425" s="43">
        <f>H422-H423+H424</f>
        <v>2500</v>
      </c>
      <c r="I425" s="43"/>
      <c r="J425" s="43">
        <f>J422-J423+J424</f>
        <v>2500</v>
      </c>
      <c r="K425" s="43"/>
      <c r="L425" s="43"/>
      <c r="M425" s="43"/>
      <c r="N425" s="43"/>
      <c r="O425" s="45"/>
      <c r="P425" s="44"/>
      <c r="Q425" s="43"/>
      <c r="R425" s="43"/>
      <c r="S425" s="61"/>
      <c r="T425" s="61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</row>
    <row r="426" spans="1:84" s="113" customFormat="1" ht="15.95" customHeight="1" x14ac:dyDescent="0.2">
      <c r="A426" s="95"/>
      <c r="B426" s="95"/>
      <c r="C426" s="220" t="s">
        <v>61</v>
      </c>
      <c r="D426" s="221"/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2"/>
      <c r="U426"/>
      <c r="V426"/>
      <c r="W426"/>
      <c r="X426"/>
      <c r="Y426"/>
      <c r="Z426"/>
      <c r="AA426"/>
      <c r="AB426"/>
      <c r="AC426"/>
      <c r="AD426"/>
    </row>
    <row r="427" spans="1:84" s="113" customFormat="1" ht="15.95" customHeight="1" x14ac:dyDescent="0.2">
      <c r="A427" s="95"/>
      <c r="B427" s="38"/>
      <c r="C427" s="223" t="s">
        <v>147</v>
      </c>
      <c r="D427" s="224"/>
      <c r="E427" s="224"/>
      <c r="F427" s="224"/>
      <c r="G427" s="224"/>
      <c r="H427" s="224"/>
      <c r="I427" s="224"/>
      <c r="J427" s="224"/>
      <c r="K427" s="224"/>
      <c r="L427" s="224"/>
      <c r="M427" s="224"/>
      <c r="N427" s="224"/>
      <c r="O427" s="224"/>
      <c r="P427" s="224"/>
      <c r="Q427" s="224"/>
      <c r="R427" s="224"/>
      <c r="S427" s="224"/>
      <c r="T427" s="225"/>
      <c r="U427"/>
      <c r="V427"/>
      <c r="W427"/>
      <c r="X427"/>
      <c r="Y427"/>
      <c r="Z427"/>
      <c r="AA427"/>
      <c r="AB427"/>
      <c r="AC427"/>
      <c r="AD427"/>
    </row>
    <row r="428" spans="1:84" s="113" customFormat="1" ht="15.95" customHeight="1" x14ac:dyDescent="0.2">
      <c r="A428" s="95"/>
      <c r="B428" s="38"/>
      <c r="C428" s="223" t="s">
        <v>150</v>
      </c>
      <c r="D428" s="224"/>
      <c r="E428" s="224"/>
      <c r="F428" s="224"/>
      <c r="G428" s="224"/>
      <c r="H428" s="224"/>
      <c r="I428" s="224"/>
      <c r="J428" s="224"/>
      <c r="K428" s="224"/>
      <c r="L428" s="224"/>
      <c r="M428" s="224"/>
      <c r="N428" s="224"/>
      <c r="O428" s="224"/>
      <c r="P428" s="224"/>
      <c r="Q428" s="224"/>
      <c r="R428" s="224"/>
      <c r="S428" s="224"/>
      <c r="T428" s="225"/>
      <c r="U428"/>
      <c r="V428"/>
      <c r="W428"/>
      <c r="X428"/>
      <c r="Y428"/>
      <c r="Z428"/>
      <c r="AA428"/>
      <c r="AB428"/>
      <c r="AC428"/>
      <c r="AD428"/>
    </row>
    <row r="429" spans="1:84" s="113" customFormat="1" ht="15.95" customHeight="1" x14ac:dyDescent="0.2">
      <c r="A429" s="95"/>
      <c r="B429" s="38"/>
      <c r="C429" s="226" t="s">
        <v>151</v>
      </c>
      <c r="D429" s="227"/>
      <c r="E429" s="227"/>
      <c r="F429" s="227"/>
      <c r="G429" s="227"/>
      <c r="H429" s="227"/>
      <c r="I429" s="227"/>
      <c r="J429" s="227"/>
      <c r="K429" s="227"/>
      <c r="L429" s="227"/>
      <c r="M429" s="227"/>
      <c r="N429" s="227"/>
      <c r="O429" s="227"/>
      <c r="P429" s="227"/>
      <c r="Q429" s="227"/>
      <c r="R429" s="227"/>
      <c r="S429" s="227"/>
      <c r="T429" s="228"/>
      <c r="U429"/>
      <c r="V429"/>
      <c r="W429"/>
      <c r="X429"/>
      <c r="Y429"/>
      <c r="Z429"/>
      <c r="AA429"/>
      <c r="AB429"/>
      <c r="AC429"/>
      <c r="AD429"/>
    </row>
    <row r="430" spans="1:84" s="1" customFormat="1" ht="15.95" customHeight="1" x14ac:dyDescent="0.2">
      <c r="A430" s="49">
        <v>855</v>
      </c>
      <c r="B430" s="49"/>
      <c r="C430" s="109"/>
      <c r="D430" s="232" t="s">
        <v>72</v>
      </c>
      <c r="E430" s="78" t="s">
        <v>56</v>
      </c>
      <c r="F430" s="65">
        <f>G430+P430</f>
        <v>42460809.420000002</v>
      </c>
      <c r="G430" s="27">
        <f>H430+K430+L430+M430</f>
        <v>42460809.420000002</v>
      </c>
      <c r="H430" s="28">
        <f>SUM(I430:J430)</f>
        <v>2409595.42</v>
      </c>
      <c r="I430" s="28">
        <v>1629373</v>
      </c>
      <c r="J430" s="28">
        <v>780222.42</v>
      </c>
      <c r="K430" s="28"/>
      <c r="L430" s="28">
        <v>40051214</v>
      </c>
      <c r="M430" s="28"/>
      <c r="N430" s="50"/>
      <c r="O430" s="51"/>
      <c r="P430" s="27"/>
      <c r="Q430" s="28"/>
      <c r="R430" s="28"/>
      <c r="S430" s="50"/>
      <c r="T430" s="5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</row>
    <row r="431" spans="1:84" s="14" customFormat="1" ht="15.95" customHeight="1" x14ac:dyDescent="0.2">
      <c r="A431" s="25"/>
      <c r="B431" s="25"/>
      <c r="C431" s="71"/>
      <c r="D431" s="233"/>
      <c r="E431" s="74" t="s">
        <v>57</v>
      </c>
      <c r="F431" s="26"/>
      <c r="G431" s="29"/>
      <c r="H431" s="30"/>
      <c r="I431" s="30"/>
      <c r="J431" s="30"/>
      <c r="K431" s="30"/>
      <c r="L431" s="30"/>
      <c r="M431" s="30"/>
      <c r="N431" s="52"/>
      <c r="O431" s="53"/>
      <c r="P431" s="29"/>
      <c r="Q431" s="30"/>
      <c r="R431" s="30"/>
      <c r="S431" s="52"/>
      <c r="T431" s="52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</row>
    <row r="432" spans="1:84" s="14" customFormat="1" ht="15.95" customHeight="1" x14ac:dyDescent="0.2">
      <c r="A432" s="25"/>
      <c r="B432" s="25"/>
      <c r="C432" s="71"/>
      <c r="D432" s="92"/>
      <c r="E432" s="74" t="s">
        <v>58</v>
      </c>
      <c r="F432" s="26">
        <f>G432+P432</f>
        <v>272851.81</v>
      </c>
      <c r="G432" s="29">
        <f>H432+K432+L432+M432</f>
        <v>272851.81</v>
      </c>
      <c r="H432" s="30">
        <f>SUM(I432:J432)</f>
        <v>272101.81</v>
      </c>
      <c r="I432" s="30">
        <f t="shared" ref="I432:J432" si="31">I436+I452+I468+I482</f>
        <v>35694</v>
      </c>
      <c r="J432" s="30">
        <f t="shared" si="31"/>
        <v>236407.81</v>
      </c>
      <c r="K432" s="30"/>
      <c r="L432" s="30">
        <f>L436+L452+L468+L482</f>
        <v>750</v>
      </c>
      <c r="M432" s="30"/>
      <c r="N432" s="52"/>
      <c r="O432" s="53"/>
      <c r="P432" s="29"/>
      <c r="Q432" s="30"/>
      <c r="R432" s="30"/>
      <c r="S432" s="52"/>
      <c r="T432" s="5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</row>
    <row r="433" spans="1:84" s="19" customFormat="1" ht="15.95" customHeight="1" x14ac:dyDescent="0.2">
      <c r="A433" s="71"/>
      <c r="B433" s="31"/>
      <c r="C433" s="31"/>
      <c r="D433" s="93"/>
      <c r="E433" s="75" t="s">
        <v>59</v>
      </c>
      <c r="F433" s="32">
        <f t="shared" ref="F433:L433" si="32">F430-F431+F432</f>
        <v>42733661.230000004</v>
      </c>
      <c r="G433" s="33">
        <f t="shared" si="32"/>
        <v>42733661.230000004</v>
      </c>
      <c r="H433" s="32">
        <f t="shared" si="32"/>
        <v>2681697.23</v>
      </c>
      <c r="I433" s="86">
        <f t="shared" si="32"/>
        <v>1665067</v>
      </c>
      <c r="J433" s="86">
        <f t="shared" si="32"/>
        <v>1016630.23</v>
      </c>
      <c r="K433" s="86"/>
      <c r="L433" s="86">
        <f t="shared" si="32"/>
        <v>40051964</v>
      </c>
      <c r="M433" s="86"/>
      <c r="N433" s="32"/>
      <c r="O433" s="34"/>
      <c r="P433" s="33"/>
      <c r="Q433" s="86"/>
      <c r="R433" s="86"/>
      <c r="S433" s="86"/>
      <c r="T433" s="86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</row>
    <row r="434" spans="1:84" s="1" customFormat="1" ht="15.95" customHeight="1" x14ac:dyDescent="0.2">
      <c r="A434" s="46"/>
      <c r="B434" s="97">
        <v>85501</v>
      </c>
      <c r="C434" s="101"/>
      <c r="D434" s="229" t="s">
        <v>71</v>
      </c>
      <c r="E434" s="76" t="s">
        <v>56</v>
      </c>
      <c r="F434" s="39">
        <f>G434+P434</f>
        <v>32227618.82</v>
      </c>
      <c r="G434" s="40">
        <f>H434+K434+L434+M434</f>
        <v>32227618.82</v>
      </c>
      <c r="H434" s="41">
        <f>SUM(I434:J434)</f>
        <v>289095.82</v>
      </c>
      <c r="I434" s="37">
        <v>261217</v>
      </c>
      <c r="J434" s="37">
        <v>27878.82</v>
      </c>
      <c r="K434" s="37"/>
      <c r="L434" s="37">
        <v>31938523</v>
      </c>
      <c r="M434" s="54"/>
      <c r="N434" s="54"/>
      <c r="O434" s="55"/>
      <c r="P434" s="59"/>
      <c r="Q434" s="54"/>
      <c r="R434" s="54"/>
      <c r="S434" s="54"/>
      <c r="T434" s="5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</row>
    <row r="435" spans="1:84" s="14" customFormat="1" ht="15.95" customHeight="1" x14ac:dyDescent="0.2">
      <c r="A435" s="38"/>
      <c r="B435" s="98"/>
      <c r="C435" s="99"/>
      <c r="D435" s="230"/>
      <c r="E435" s="76" t="s">
        <v>57</v>
      </c>
      <c r="F435" s="39"/>
      <c r="G435" s="40"/>
      <c r="H435" s="41"/>
      <c r="I435" s="41"/>
      <c r="J435" s="41"/>
      <c r="K435" s="41"/>
      <c r="L435" s="41"/>
      <c r="M435" s="114"/>
      <c r="N435" s="114"/>
      <c r="O435" s="88"/>
      <c r="P435" s="57"/>
      <c r="Q435" s="114"/>
      <c r="R435" s="114"/>
      <c r="S435" s="114"/>
      <c r="T435" s="114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</row>
    <row r="436" spans="1:84" s="14" customFormat="1" ht="15.95" customHeight="1" x14ac:dyDescent="0.2">
      <c r="A436" s="38"/>
      <c r="B436" s="98"/>
      <c r="C436" s="99"/>
      <c r="D436" s="230"/>
      <c r="E436" s="76" t="s">
        <v>58</v>
      </c>
      <c r="F436" s="39">
        <f>G436+P436</f>
        <v>200</v>
      </c>
      <c r="G436" s="40">
        <f>H436+K436+L436+M436</f>
        <v>200</v>
      </c>
      <c r="H436" s="41">
        <f>SUM(I436:J436)</f>
        <v>200</v>
      </c>
      <c r="I436" s="41"/>
      <c r="J436" s="41">
        <f>J440+J444</f>
        <v>200</v>
      </c>
      <c r="K436" s="41"/>
      <c r="L436" s="41"/>
      <c r="M436" s="114"/>
      <c r="N436" s="114"/>
      <c r="O436" s="88"/>
      <c r="P436" s="57"/>
      <c r="Q436" s="114"/>
      <c r="R436" s="114"/>
      <c r="S436" s="114"/>
      <c r="T436" s="114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</row>
    <row r="437" spans="1:84" s="19" customFormat="1" ht="15.95" customHeight="1" x14ac:dyDescent="0.2">
      <c r="A437" s="72"/>
      <c r="B437" s="99"/>
      <c r="C437" s="100"/>
      <c r="D437" s="231"/>
      <c r="E437" s="77" t="s">
        <v>59</v>
      </c>
      <c r="F437" s="43">
        <f t="shared" ref="F437:L437" si="33">F434-F435+F436</f>
        <v>32227818.82</v>
      </c>
      <c r="G437" s="44">
        <f t="shared" si="33"/>
        <v>32227818.82</v>
      </c>
      <c r="H437" s="43">
        <f t="shared" si="33"/>
        <v>289295.82</v>
      </c>
      <c r="I437" s="43">
        <f t="shared" si="33"/>
        <v>261217</v>
      </c>
      <c r="J437" s="43">
        <f t="shared" si="33"/>
        <v>28078.82</v>
      </c>
      <c r="K437" s="43"/>
      <c r="L437" s="43">
        <f t="shared" si="33"/>
        <v>31938523</v>
      </c>
      <c r="M437" s="43"/>
      <c r="N437" s="43"/>
      <c r="O437" s="45"/>
      <c r="P437" s="44"/>
      <c r="Q437" s="43"/>
      <c r="R437" s="43"/>
      <c r="S437" s="61"/>
      <c r="T437" s="61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</row>
    <row r="438" spans="1:84" s="1" customFormat="1" ht="40.5" customHeight="1" x14ac:dyDescent="0.2">
      <c r="A438" s="46"/>
      <c r="B438" s="46"/>
      <c r="C438" s="46">
        <v>2910</v>
      </c>
      <c r="D438" s="217" t="s">
        <v>60</v>
      </c>
      <c r="E438" s="76" t="s">
        <v>56</v>
      </c>
      <c r="F438" s="39">
        <f>G438+P438</f>
        <v>16314.78</v>
      </c>
      <c r="G438" s="40">
        <f>H438+K438+L438+M438</f>
        <v>16314.78</v>
      </c>
      <c r="H438" s="41">
        <f>SUM(I438:J438)</f>
        <v>16314.78</v>
      </c>
      <c r="I438" s="41"/>
      <c r="J438" s="41">
        <v>16314.78</v>
      </c>
      <c r="K438" s="41"/>
      <c r="L438" s="41"/>
      <c r="M438" s="41"/>
      <c r="N438" s="41"/>
      <c r="O438" s="56"/>
      <c r="P438" s="57"/>
      <c r="Q438" s="41"/>
      <c r="R438" s="41"/>
      <c r="S438" s="41"/>
      <c r="T438" s="41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</row>
    <row r="439" spans="1:84" s="14" customFormat="1" ht="41.25" customHeight="1" x14ac:dyDescent="0.2">
      <c r="A439" s="38"/>
      <c r="B439" s="38"/>
      <c r="C439" s="46"/>
      <c r="D439" s="218"/>
      <c r="E439" s="76" t="s">
        <v>57</v>
      </c>
      <c r="F439" s="39"/>
      <c r="G439" s="40"/>
      <c r="H439" s="41"/>
      <c r="I439" s="41"/>
      <c r="J439" s="41"/>
      <c r="K439" s="41"/>
      <c r="L439" s="41"/>
      <c r="M439" s="41"/>
      <c r="N439" s="41"/>
      <c r="O439" s="56"/>
      <c r="P439" s="40"/>
      <c r="Q439" s="41"/>
      <c r="R439" s="41"/>
      <c r="S439" s="41"/>
      <c r="T439" s="41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</row>
    <row r="440" spans="1:84" s="14" customFormat="1" ht="40.5" customHeight="1" x14ac:dyDescent="0.2">
      <c r="A440" s="38"/>
      <c r="B440" s="38"/>
      <c r="C440" s="46"/>
      <c r="D440" s="218"/>
      <c r="E440" s="76" t="s">
        <v>58</v>
      </c>
      <c r="F440" s="39">
        <f>G440+P440</f>
        <v>155.86000000000001</v>
      </c>
      <c r="G440" s="40">
        <f>H440+K440+L440+M440</f>
        <v>155.86000000000001</v>
      </c>
      <c r="H440" s="41">
        <f>SUM(I440:J440)</f>
        <v>155.86000000000001</v>
      </c>
      <c r="I440" s="41"/>
      <c r="J440" s="41">
        <v>155.86000000000001</v>
      </c>
      <c r="K440" s="41"/>
      <c r="L440" s="41"/>
      <c r="M440" s="41"/>
      <c r="N440" s="41"/>
      <c r="O440" s="56"/>
      <c r="P440" s="40"/>
      <c r="Q440" s="41"/>
      <c r="R440" s="41"/>
      <c r="S440" s="41"/>
      <c r="T440" s="41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</row>
    <row r="441" spans="1:84" s="19" customFormat="1" ht="41.25" customHeight="1" x14ac:dyDescent="0.2">
      <c r="A441" s="72"/>
      <c r="B441" s="72"/>
      <c r="C441" s="42"/>
      <c r="D441" s="219"/>
      <c r="E441" s="77" t="s">
        <v>59</v>
      </c>
      <c r="F441" s="43">
        <f>F438-F439+F440</f>
        <v>16470.64</v>
      </c>
      <c r="G441" s="44">
        <f>G438-G439+G440</f>
        <v>16470.64</v>
      </c>
      <c r="H441" s="43">
        <f>H438-H439+H440</f>
        <v>16470.64</v>
      </c>
      <c r="I441" s="43"/>
      <c r="J441" s="43">
        <f>J438-J439+J440</f>
        <v>16470.64</v>
      </c>
      <c r="K441" s="43"/>
      <c r="L441" s="43"/>
      <c r="M441" s="43"/>
      <c r="N441" s="43"/>
      <c r="O441" s="45"/>
      <c r="P441" s="44"/>
      <c r="Q441" s="43"/>
      <c r="R441" s="43"/>
      <c r="S441" s="61"/>
      <c r="T441" s="6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</row>
    <row r="442" spans="1:84" s="1" customFormat="1" ht="16.5" customHeight="1" x14ac:dyDescent="0.2">
      <c r="A442" s="46"/>
      <c r="B442" s="46"/>
      <c r="C442" s="46">
        <v>4580</v>
      </c>
      <c r="D442" s="83" t="s">
        <v>66</v>
      </c>
      <c r="E442" s="76" t="s">
        <v>56</v>
      </c>
      <c r="F442" s="39">
        <f>G442+P442</f>
        <v>1304.04</v>
      </c>
      <c r="G442" s="40">
        <f>H442+K442+L442+M442</f>
        <v>1304.04</v>
      </c>
      <c r="H442" s="41">
        <f>SUM(I442:J442)</f>
        <v>1304.04</v>
      </c>
      <c r="I442" s="41"/>
      <c r="J442" s="41">
        <v>1304.04</v>
      </c>
      <c r="K442" s="41"/>
      <c r="L442" s="41"/>
      <c r="M442" s="41"/>
      <c r="N442" s="41"/>
      <c r="O442" s="56"/>
      <c r="P442" s="57"/>
      <c r="Q442" s="41"/>
      <c r="R442" s="41"/>
      <c r="S442" s="41"/>
      <c r="T442" s="41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</row>
    <row r="443" spans="1:84" s="14" customFormat="1" ht="16.5" customHeight="1" x14ac:dyDescent="0.2">
      <c r="A443" s="38"/>
      <c r="B443" s="38"/>
      <c r="C443" s="46"/>
      <c r="D443" s="84"/>
      <c r="E443" s="76" t="s">
        <v>57</v>
      </c>
      <c r="F443" s="39"/>
      <c r="G443" s="40"/>
      <c r="H443" s="41"/>
      <c r="I443" s="41"/>
      <c r="J443" s="41"/>
      <c r="K443" s="41"/>
      <c r="L443" s="41"/>
      <c r="M443" s="41"/>
      <c r="N443" s="41"/>
      <c r="O443" s="56"/>
      <c r="P443" s="40"/>
      <c r="Q443" s="41"/>
      <c r="R443" s="41"/>
      <c r="S443" s="41"/>
      <c r="T443" s="41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</row>
    <row r="444" spans="1:84" s="14" customFormat="1" ht="16.5" customHeight="1" x14ac:dyDescent="0.2">
      <c r="A444" s="38"/>
      <c r="B444" s="38"/>
      <c r="C444" s="46"/>
      <c r="D444" s="84"/>
      <c r="E444" s="76" t="s">
        <v>58</v>
      </c>
      <c r="F444" s="39">
        <f>G444+P444</f>
        <v>44.14</v>
      </c>
      <c r="G444" s="40">
        <f>H444+K444+L444+M444</f>
        <v>44.14</v>
      </c>
      <c r="H444" s="41">
        <f>SUM(I444:J444)</f>
        <v>44.14</v>
      </c>
      <c r="I444" s="41"/>
      <c r="J444" s="41">
        <v>44.14</v>
      </c>
      <c r="K444" s="41"/>
      <c r="L444" s="41"/>
      <c r="M444" s="41"/>
      <c r="N444" s="41"/>
      <c r="O444" s="56"/>
      <c r="P444" s="40"/>
      <c r="Q444" s="41"/>
      <c r="R444" s="41"/>
      <c r="S444" s="41"/>
      <c r="T444" s="41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</row>
    <row r="445" spans="1:84" s="19" customFormat="1" ht="16.5" customHeight="1" x14ac:dyDescent="0.2">
      <c r="A445" s="72"/>
      <c r="B445" s="72"/>
      <c r="C445" s="42"/>
      <c r="D445" s="85"/>
      <c r="E445" s="77" t="s">
        <v>59</v>
      </c>
      <c r="F445" s="43">
        <f>F442-F443+F444</f>
        <v>1348.18</v>
      </c>
      <c r="G445" s="44">
        <f>G442-G443+G444</f>
        <v>1348.18</v>
      </c>
      <c r="H445" s="43">
        <f>H442-H443+H444</f>
        <v>1348.18</v>
      </c>
      <c r="I445" s="43"/>
      <c r="J445" s="43">
        <f>J442-J443+J444</f>
        <v>1348.18</v>
      </c>
      <c r="K445" s="43"/>
      <c r="L445" s="43"/>
      <c r="M445" s="43"/>
      <c r="N445" s="43"/>
      <c r="O445" s="45"/>
      <c r="P445" s="44"/>
      <c r="Q445" s="43"/>
      <c r="R445" s="43"/>
      <c r="S445" s="61"/>
      <c r="T445" s="61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</row>
    <row r="446" spans="1:84" s="113" customFormat="1" ht="16.5" customHeight="1" x14ac:dyDescent="0.2">
      <c r="A446" s="95"/>
      <c r="B446" s="95"/>
      <c r="C446" s="220" t="s">
        <v>61</v>
      </c>
      <c r="D446" s="221"/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  <c r="O446" s="221"/>
      <c r="P446" s="221"/>
      <c r="Q446" s="221"/>
      <c r="R446" s="221"/>
      <c r="S446" s="221"/>
      <c r="T446" s="222"/>
      <c r="U446"/>
      <c r="V446"/>
      <c r="W446"/>
      <c r="X446"/>
      <c r="Y446"/>
      <c r="Z446"/>
      <c r="AA446"/>
      <c r="AB446"/>
      <c r="AC446"/>
      <c r="AD446"/>
    </row>
    <row r="447" spans="1:84" s="113" customFormat="1" ht="16.5" customHeight="1" x14ac:dyDescent="0.2">
      <c r="A447" s="95"/>
      <c r="B447" s="38"/>
      <c r="C447" s="223" t="s">
        <v>133</v>
      </c>
      <c r="D447" s="224"/>
      <c r="E447" s="224"/>
      <c r="F447" s="224"/>
      <c r="G447" s="224"/>
      <c r="H447" s="224"/>
      <c r="I447" s="224"/>
      <c r="J447" s="224"/>
      <c r="K447" s="224"/>
      <c r="L447" s="224"/>
      <c r="M447" s="224"/>
      <c r="N447" s="224"/>
      <c r="O447" s="224"/>
      <c r="P447" s="224"/>
      <c r="Q447" s="224"/>
      <c r="R447" s="224"/>
      <c r="S447" s="224"/>
      <c r="T447" s="225"/>
      <c r="U447"/>
      <c r="V447"/>
      <c r="W447"/>
      <c r="X447"/>
      <c r="Y447"/>
      <c r="Z447"/>
      <c r="AA447"/>
      <c r="AB447"/>
      <c r="AC447"/>
      <c r="AD447"/>
    </row>
    <row r="448" spans="1:84" s="113" customFormat="1" ht="16.5" customHeight="1" x14ac:dyDescent="0.2">
      <c r="A448" s="95"/>
      <c r="B448" s="38"/>
      <c r="C448" s="223" t="s">
        <v>134</v>
      </c>
      <c r="D448" s="224"/>
      <c r="E448" s="224"/>
      <c r="F448" s="224"/>
      <c r="G448" s="224"/>
      <c r="H448" s="224"/>
      <c r="I448" s="224"/>
      <c r="J448" s="224"/>
      <c r="K448" s="224"/>
      <c r="L448" s="224"/>
      <c r="M448" s="224"/>
      <c r="N448" s="224"/>
      <c r="O448" s="224"/>
      <c r="P448" s="224"/>
      <c r="Q448" s="224"/>
      <c r="R448" s="224"/>
      <c r="S448" s="224"/>
      <c r="T448" s="225"/>
      <c r="U448"/>
      <c r="V448"/>
      <c r="W448"/>
      <c r="X448"/>
      <c r="Y448"/>
      <c r="Z448"/>
      <c r="AA448"/>
      <c r="AB448"/>
      <c r="AC448"/>
      <c r="AD448"/>
    </row>
    <row r="449" spans="1:84" s="113" customFormat="1" ht="16.5" customHeight="1" x14ac:dyDescent="0.2">
      <c r="A449" s="95"/>
      <c r="B449" s="38"/>
      <c r="C449" s="226" t="s">
        <v>135</v>
      </c>
      <c r="D449" s="227"/>
      <c r="E449" s="227"/>
      <c r="F449" s="227"/>
      <c r="G449" s="227"/>
      <c r="H449" s="227"/>
      <c r="I449" s="227"/>
      <c r="J449" s="227"/>
      <c r="K449" s="227"/>
      <c r="L449" s="227"/>
      <c r="M449" s="227"/>
      <c r="N449" s="227"/>
      <c r="O449" s="227"/>
      <c r="P449" s="227"/>
      <c r="Q449" s="227"/>
      <c r="R449" s="227"/>
      <c r="S449" s="227"/>
      <c r="T449" s="228"/>
      <c r="U449"/>
      <c r="V449"/>
      <c r="W449"/>
      <c r="X449"/>
      <c r="Y449"/>
      <c r="Z449"/>
      <c r="AA449"/>
      <c r="AB449"/>
      <c r="AC449"/>
      <c r="AD449"/>
    </row>
    <row r="450" spans="1:84" s="1" customFormat="1" ht="33" customHeight="1" x14ac:dyDescent="0.2">
      <c r="A450" s="46"/>
      <c r="B450" s="97">
        <v>85502</v>
      </c>
      <c r="C450" s="101"/>
      <c r="D450" s="229" t="s">
        <v>22</v>
      </c>
      <c r="E450" s="76" t="s">
        <v>56</v>
      </c>
      <c r="F450" s="39">
        <f>G450+P450</f>
        <v>8905237.7899999991</v>
      </c>
      <c r="G450" s="40">
        <f>H450+K450+L450+M450</f>
        <v>8905237.7899999991</v>
      </c>
      <c r="H450" s="41">
        <f>SUM(I450:J450)</f>
        <v>799946.79</v>
      </c>
      <c r="I450" s="37">
        <v>733407</v>
      </c>
      <c r="J450" s="37">
        <v>66539.789999999994</v>
      </c>
      <c r="K450" s="37"/>
      <c r="L450" s="37">
        <v>8105291</v>
      </c>
      <c r="M450" s="54"/>
      <c r="N450" s="54"/>
      <c r="O450" s="55"/>
      <c r="P450" s="59"/>
      <c r="Q450" s="54"/>
      <c r="R450" s="54"/>
      <c r="S450" s="54"/>
      <c r="T450" s="54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</row>
    <row r="451" spans="1:84" s="14" customFormat="1" ht="33" customHeight="1" x14ac:dyDescent="0.2">
      <c r="A451" s="38"/>
      <c r="B451" s="98"/>
      <c r="C451" s="99"/>
      <c r="D451" s="230"/>
      <c r="E451" s="76" t="s">
        <v>57</v>
      </c>
      <c r="F451" s="39"/>
      <c r="G451" s="40"/>
      <c r="H451" s="41"/>
      <c r="I451" s="41"/>
      <c r="J451" s="41"/>
      <c r="K451" s="41"/>
      <c r="L451" s="41"/>
      <c r="M451" s="114"/>
      <c r="N451" s="114"/>
      <c r="O451" s="88"/>
      <c r="P451" s="57"/>
      <c r="Q451" s="114"/>
      <c r="R451" s="114"/>
      <c r="S451" s="114"/>
      <c r="T451" s="114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</row>
    <row r="452" spans="1:84" s="14" customFormat="1" ht="33" customHeight="1" x14ac:dyDescent="0.2">
      <c r="A452" s="38"/>
      <c r="B452" s="98"/>
      <c r="C452" s="99"/>
      <c r="D452" s="230"/>
      <c r="E452" s="76" t="s">
        <v>58</v>
      </c>
      <c r="F452" s="39">
        <f>G452+P452</f>
        <v>3738.81</v>
      </c>
      <c r="G452" s="40">
        <f>H452+K452+L452+M452</f>
        <v>3738.81</v>
      </c>
      <c r="H452" s="41">
        <f>SUM(I452:J452)</f>
        <v>3738.81</v>
      </c>
      <c r="I452" s="41"/>
      <c r="J452" s="41">
        <f>J456+J460</f>
        <v>3738.81</v>
      </c>
      <c r="K452" s="41"/>
      <c r="L452" s="41"/>
      <c r="M452" s="114"/>
      <c r="N452" s="114"/>
      <c r="O452" s="88"/>
      <c r="P452" s="57"/>
      <c r="Q452" s="114"/>
      <c r="R452" s="114"/>
      <c r="S452" s="114"/>
      <c r="T452" s="114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</row>
    <row r="453" spans="1:84" s="19" customFormat="1" ht="38.25" customHeight="1" x14ac:dyDescent="0.2">
      <c r="A453" s="72"/>
      <c r="B453" s="99"/>
      <c r="C453" s="100"/>
      <c r="D453" s="231"/>
      <c r="E453" s="77" t="s">
        <v>59</v>
      </c>
      <c r="F453" s="43">
        <f t="shared" ref="F453:L453" si="34">F450-F451+F452</f>
        <v>8908976.5999999996</v>
      </c>
      <c r="G453" s="44">
        <f t="shared" si="34"/>
        <v>8908976.5999999996</v>
      </c>
      <c r="H453" s="43">
        <f t="shared" si="34"/>
        <v>803685.60000000009</v>
      </c>
      <c r="I453" s="43">
        <f t="shared" si="34"/>
        <v>733407</v>
      </c>
      <c r="J453" s="43">
        <f t="shared" si="34"/>
        <v>70278.599999999991</v>
      </c>
      <c r="K453" s="43"/>
      <c r="L453" s="43">
        <f t="shared" si="34"/>
        <v>8105291</v>
      </c>
      <c r="M453" s="43"/>
      <c r="N453" s="43"/>
      <c r="O453" s="45"/>
      <c r="P453" s="44"/>
      <c r="Q453" s="43"/>
      <c r="R453" s="43"/>
      <c r="S453" s="61"/>
      <c r="T453" s="61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</row>
    <row r="454" spans="1:84" s="1" customFormat="1" ht="38.25" customHeight="1" x14ac:dyDescent="0.2">
      <c r="A454" s="46"/>
      <c r="B454" s="46"/>
      <c r="C454" s="46">
        <v>2910</v>
      </c>
      <c r="D454" s="217" t="s">
        <v>60</v>
      </c>
      <c r="E454" s="76" t="s">
        <v>56</v>
      </c>
      <c r="F454" s="39">
        <f>G454+P454</f>
        <v>51685.04</v>
      </c>
      <c r="G454" s="40">
        <f>H454+K454+L454+M454</f>
        <v>51685.04</v>
      </c>
      <c r="H454" s="41">
        <f>SUM(I454:J454)</f>
        <v>51685.04</v>
      </c>
      <c r="I454" s="41"/>
      <c r="J454" s="41">
        <v>51685.04</v>
      </c>
      <c r="K454" s="41"/>
      <c r="L454" s="41"/>
      <c r="M454" s="41"/>
      <c r="N454" s="41"/>
      <c r="O454" s="56"/>
      <c r="P454" s="57"/>
      <c r="Q454" s="41"/>
      <c r="R454" s="41"/>
      <c r="S454" s="41"/>
      <c r="T454" s="41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</row>
    <row r="455" spans="1:84" s="14" customFormat="1" ht="40.5" customHeight="1" x14ac:dyDescent="0.2">
      <c r="A455" s="38"/>
      <c r="B455" s="38"/>
      <c r="C455" s="46"/>
      <c r="D455" s="218"/>
      <c r="E455" s="76" t="s">
        <v>57</v>
      </c>
      <c r="F455" s="39"/>
      <c r="G455" s="40"/>
      <c r="H455" s="41"/>
      <c r="I455" s="41"/>
      <c r="J455" s="41"/>
      <c r="K455" s="41"/>
      <c r="L455" s="41"/>
      <c r="M455" s="41"/>
      <c r="N455" s="41"/>
      <c r="O455" s="56"/>
      <c r="P455" s="40"/>
      <c r="Q455" s="41"/>
      <c r="R455" s="41"/>
      <c r="S455" s="41"/>
      <c r="T455" s="41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</row>
    <row r="456" spans="1:84" s="14" customFormat="1" ht="40.5" customHeight="1" x14ac:dyDescent="0.2">
      <c r="A456" s="38"/>
      <c r="B456" s="38"/>
      <c r="C456" s="46"/>
      <c r="D456" s="218"/>
      <c r="E456" s="76" t="s">
        <v>58</v>
      </c>
      <c r="F456" s="39">
        <f>G456+P456</f>
        <v>3308.31</v>
      </c>
      <c r="G456" s="40">
        <f>H456+K456+L456+M456</f>
        <v>3308.31</v>
      </c>
      <c r="H456" s="41">
        <f>SUM(I456:J456)</f>
        <v>3308.31</v>
      </c>
      <c r="I456" s="41"/>
      <c r="J456" s="41">
        <v>3308.31</v>
      </c>
      <c r="K456" s="41"/>
      <c r="L456" s="41"/>
      <c r="M456" s="41"/>
      <c r="N456" s="41"/>
      <c r="O456" s="56"/>
      <c r="P456" s="40"/>
      <c r="Q456" s="41"/>
      <c r="R456" s="41"/>
      <c r="S456" s="41"/>
      <c r="T456" s="41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</row>
    <row r="457" spans="1:84" s="19" customFormat="1" ht="45.75" customHeight="1" x14ac:dyDescent="0.2">
      <c r="A457" s="72"/>
      <c r="B457" s="72"/>
      <c r="C457" s="42"/>
      <c r="D457" s="219"/>
      <c r="E457" s="77" t="s">
        <v>59</v>
      </c>
      <c r="F457" s="43">
        <f>F454-F455+F456</f>
        <v>54993.35</v>
      </c>
      <c r="G457" s="44">
        <f>G454-G455+G456</f>
        <v>54993.35</v>
      </c>
      <c r="H457" s="43">
        <f>H454-H455+H456</f>
        <v>54993.35</v>
      </c>
      <c r="I457" s="43"/>
      <c r="J457" s="43">
        <f>J454-J455+J456</f>
        <v>54993.35</v>
      </c>
      <c r="K457" s="43"/>
      <c r="L457" s="43"/>
      <c r="M457" s="43"/>
      <c r="N457" s="43"/>
      <c r="O457" s="45"/>
      <c r="P457" s="44"/>
      <c r="Q457" s="43"/>
      <c r="R457" s="43"/>
      <c r="S457" s="61"/>
      <c r="T457" s="61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</row>
    <row r="458" spans="1:84" s="1" customFormat="1" ht="18" customHeight="1" x14ac:dyDescent="0.2">
      <c r="A458" s="46"/>
      <c r="B458" s="46"/>
      <c r="C458" s="46">
        <v>4580</v>
      </c>
      <c r="D458" s="83" t="s">
        <v>66</v>
      </c>
      <c r="E458" s="76" t="s">
        <v>56</v>
      </c>
      <c r="F458" s="39">
        <f>G458+P458</f>
        <v>5552.75</v>
      </c>
      <c r="G458" s="40">
        <f>H458+K458+L458+M458</f>
        <v>5552.75</v>
      </c>
      <c r="H458" s="41">
        <f>SUM(I458:J458)</f>
        <v>5552.75</v>
      </c>
      <c r="I458" s="41"/>
      <c r="J458" s="41">
        <v>5552.75</v>
      </c>
      <c r="K458" s="41"/>
      <c r="L458" s="41"/>
      <c r="M458" s="41"/>
      <c r="N458" s="41"/>
      <c r="O458" s="56"/>
      <c r="P458" s="57"/>
      <c r="Q458" s="41"/>
      <c r="R458" s="41"/>
      <c r="S458" s="41"/>
      <c r="T458" s="41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</row>
    <row r="459" spans="1:84" s="14" customFormat="1" ht="18" customHeight="1" x14ac:dyDescent="0.2">
      <c r="A459" s="38"/>
      <c r="B459" s="38"/>
      <c r="C459" s="46"/>
      <c r="D459" s="84"/>
      <c r="E459" s="76" t="s">
        <v>57</v>
      </c>
      <c r="F459" s="39"/>
      <c r="G459" s="40"/>
      <c r="H459" s="41"/>
      <c r="I459" s="41"/>
      <c r="J459" s="41"/>
      <c r="K459" s="41"/>
      <c r="L459" s="41"/>
      <c r="M459" s="41"/>
      <c r="N459" s="41"/>
      <c r="O459" s="56"/>
      <c r="P459" s="40"/>
      <c r="Q459" s="41"/>
      <c r="R459" s="41"/>
      <c r="S459" s="41"/>
      <c r="T459" s="41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</row>
    <row r="460" spans="1:84" s="14" customFormat="1" ht="18" customHeight="1" x14ac:dyDescent="0.2">
      <c r="A460" s="38"/>
      <c r="B460" s="38"/>
      <c r="C460" s="46"/>
      <c r="D460" s="84"/>
      <c r="E460" s="76" t="s">
        <v>58</v>
      </c>
      <c r="F460" s="39">
        <f>G460+P460</f>
        <v>430.5</v>
      </c>
      <c r="G460" s="40">
        <f>H460+K460+L460+M460</f>
        <v>430.5</v>
      </c>
      <c r="H460" s="41">
        <f>SUM(I460:J460)</f>
        <v>430.5</v>
      </c>
      <c r="I460" s="41"/>
      <c r="J460" s="41">
        <v>430.5</v>
      </c>
      <c r="K460" s="41"/>
      <c r="L460" s="41"/>
      <c r="M460" s="41"/>
      <c r="N460" s="41"/>
      <c r="O460" s="56"/>
      <c r="P460" s="40"/>
      <c r="Q460" s="41"/>
      <c r="R460" s="41"/>
      <c r="S460" s="41"/>
      <c r="T460" s="41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</row>
    <row r="461" spans="1:84" s="19" customFormat="1" ht="18" customHeight="1" x14ac:dyDescent="0.2">
      <c r="A461" s="72"/>
      <c r="B461" s="72"/>
      <c r="C461" s="42"/>
      <c r="D461" s="85"/>
      <c r="E461" s="77" t="s">
        <v>59</v>
      </c>
      <c r="F461" s="43">
        <f>F458-F459+F460</f>
        <v>5983.25</v>
      </c>
      <c r="G461" s="44">
        <f>G458-G459+G460</f>
        <v>5983.25</v>
      </c>
      <c r="H461" s="43">
        <f>H458-H459+H460</f>
        <v>5983.25</v>
      </c>
      <c r="I461" s="43"/>
      <c r="J461" s="43">
        <f>J458-J459+J460</f>
        <v>5983.25</v>
      </c>
      <c r="K461" s="43"/>
      <c r="L461" s="43"/>
      <c r="M461" s="43"/>
      <c r="N461" s="43"/>
      <c r="O461" s="45"/>
      <c r="P461" s="44"/>
      <c r="Q461" s="43"/>
      <c r="R461" s="43"/>
      <c r="S461" s="61"/>
      <c r="T461" s="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</row>
    <row r="462" spans="1:84" s="113" customFormat="1" ht="18" customHeight="1" x14ac:dyDescent="0.2">
      <c r="A462" s="95"/>
      <c r="B462" s="95"/>
      <c r="C462" s="220" t="s">
        <v>61</v>
      </c>
      <c r="D462" s="221"/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  <c r="S462" s="221"/>
      <c r="T462" s="222"/>
      <c r="U462"/>
      <c r="V462"/>
      <c r="W462"/>
      <c r="X462"/>
      <c r="Y462"/>
      <c r="Z462"/>
      <c r="AA462"/>
      <c r="AB462"/>
      <c r="AC462"/>
      <c r="AD462"/>
    </row>
    <row r="463" spans="1:84" s="113" customFormat="1" ht="18" customHeight="1" x14ac:dyDescent="0.2">
      <c r="A463" s="95"/>
      <c r="B463" s="38"/>
      <c r="C463" s="223" t="s">
        <v>133</v>
      </c>
      <c r="D463" s="224"/>
      <c r="E463" s="224"/>
      <c r="F463" s="224"/>
      <c r="G463" s="224"/>
      <c r="H463" s="224"/>
      <c r="I463" s="224"/>
      <c r="J463" s="224"/>
      <c r="K463" s="224"/>
      <c r="L463" s="224"/>
      <c r="M463" s="224"/>
      <c r="N463" s="224"/>
      <c r="O463" s="224"/>
      <c r="P463" s="224"/>
      <c r="Q463" s="224"/>
      <c r="R463" s="224"/>
      <c r="S463" s="224"/>
      <c r="T463" s="225"/>
      <c r="U463"/>
      <c r="V463"/>
      <c r="W463"/>
      <c r="X463"/>
      <c r="Y463"/>
      <c r="Z463"/>
      <c r="AA463"/>
      <c r="AB463"/>
      <c r="AC463"/>
      <c r="AD463"/>
    </row>
    <row r="464" spans="1:84" s="113" customFormat="1" ht="27.75" customHeight="1" x14ac:dyDescent="0.2">
      <c r="A464" s="95"/>
      <c r="B464" s="38"/>
      <c r="C464" s="223" t="s">
        <v>136</v>
      </c>
      <c r="D464" s="224"/>
      <c r="E464" s="224"/>
      <c r="F464" s="224"/>
      <c r="G464" s="224"/>
      <c r="H464" s="224"/>
      <c r="I464" s="224"/>
      <c r="J464" s="224"/>
      <c r="K464" s="224"/>
      <c r="L464" s="224"/>
      <c r="M464" s="224"/>
      <c r="N464" s="224"/>
      <c r="O464" s="224"/>
      <c r="P464" s="224"/>
      <c r="Q464" s="224"/>
      <c r="R464" s="224"/>
      <c r="S464" s="224"/>
      <c r="T464" s="225"/>
      <c r="U464"/>
      <c r="V464"/>
      <c r="W464"/>
      <c r="X464"/>
      <c r="Y464"/>
      <c r="Z464"/>
      <c r="AA464"/>
      <c r="AB464"/>
      <c r="AC464"/>
      <c r="AD464"/>
    </row>
    <row r="465" spans="1:84" s="113" customFormat="1" ht="18" customHeight="1" x14ac:dyDescent="0.2">
      <c r="A465" s="95"/>
      <c r="B465" s="38"/>
      <c r="C465" s="226" t="s">
        <v>137</v>
      </c>
      <c r="D465" s="227"/>
      <c r="E465" s="227"/>
      <c r="F465" s="227"/>
      <c r="G465" s="227"/>
      <c r="H465" s="227"/>
      <c r="I465" s="227"/>
      <c r="J465" s="227"/>
      <c r="K465" s="227"/>
      <c r="L465" s="227"/>
      <c r="M465" s="227"/>
      <c r="N465" s="227"/>
      <c r="O465" s="227"/>
      <c r="P465" s="227"/>
      <c r="Q465" s="227"/>
      <c r="R465" s="227"/>
      <c r="S465" s="227"/>
      <c r="T465" s="228"/>
      <c r="U465"/>
      <c r="V465"/>
      <c r="W465"/>
      <c r="X465"/>
      <c r="Y465"/>
      <c r="Z465"/>
      <c r="AA465"/>
      <c r="AB465"/>
      <c r="AC465"/>
      <c r="AD465"/>
    </row>
    <row r="466" spans="1:84" s="10" customFormat="1" ht="18" customHeight="1" x14ac:dyDescent="0.2">
      <c r="A466" s="38"/>
      <c r="B466" s="47">
        <v>85508</v>
      </c>
      <c r="C466" s="48"/>
      <c r="D466" s="229" t="s">
        <v>73</v>
      </c>
      <c r="E466" s="76" t="s">
        <v>56</v>
      </c>
      <c r="F466" s="39">
        <f>G466+P466</f>
        <v>390000</v>
      </c>
      <c r="G466" s="40">
        <f>H466+K466+L466+M466</f>
        <v>390000</v>
      </c>
      <c r="H466" s="41">
        <f>SUM(I466:J466)</f>
        <v>390000</v>
      </c>
      <c r="I466" s="54"/>
      <c r="J466" s="37">
        <f>J470</f>
        <v>390000</v>
      </c>
      <c r="K466" s="54"/>
      <c r="L466" s="54"/>
      <c r="M466" s="54"/>
      <c r="N466" s="54"/>
      <c r="O466" s="55"/>
      <c r="P466" s="59"/>
      <c r="Q466" s="54"/>
      <c r="R466" s="54"/>
      <c r="S466" s="54"/>
      <c r="T466" s="54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</row>
    <row r="467" spans="1:84" s="14" customFormat="1" ht="18" customHeight="1" x14ac:dyDescent="0.2">
      <c r="A467" s="38"/>
      <c r="B467" s="38"/>
      <c r="C467" s="46"/>
      <c r="D467" s="230"/>
      <c r="E467" s="76" t="s">
        <v>57</v>
      </c>
      <c r="F467" s="39"/>
      <c r="G467" s="40"/>
      <c r="H467" s="41"/>
      <c r="I467" s="114"/>
      <c r="J467" s="41"/>
      <c r="K467" s="114"/>
      <c r="L467" s="114"/>
      <c r="M467" s="114"/>
      <c r="N467" s="114"/>
      <c r="O467" s="88"/>
      <c r="P467" s="57"/>
      <c r="Q467" s="114"/>
      <c r="R467" s="114"/>
      <c r="S467" s="114"/>
      <c r="T467" s="114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</row>
    <row r="468" spans="1:84" s="14" customFormat="1" ht="18" customHeight="1" x14ac:dyDescent="0.2">
      <c r="A468" s="38"/>
      <c r="B468" s="38"/>
      <c r="C468" s="46"/>
      <c r="D468" s="230"/>
      <c r="E468" s="76" t="s">
        <v>58</v>
      </c>
      <c r="F468" s="39">
        <f>G468+P468</f>
        <v>220000</v>
      </c>
      <c r="G468" s="40">
        <f>H468+K468+L468+M468</f>
        <v>220000</v>
      </c>
      <c r="H468" s="41">
        <f>SUM(I468:J468)</f>
        <v>220000</v>
      </c>
      <c r="I468" s="114"/>
      <c r="J468" s="41">
        <f>J472</f>
        <v>220000</v>
      </c>
      <c r="K468" s="114"/>
      <c r="L468" s="114"/>
      <c r="M468" s="114"/>
      <c r="N468" s="114"/>
      <c r="O468" s="88"/>
      <c r="P468" s="57"/>
      <c r="Q468" s="114"/>
      <c r="R468" s="114"/>
      <c r="S468" s="114"/>
      <c r="T468" s="114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</row>
    <row r="469" spans="1:84" s="19" customFormat="1" ht="18" customHeight="1" x14ac:dyDescent="0.2">
      <c r="A469" s="72"/>
      <c r="B469" s="72"/>
      <c r="C469" s="42"/>
      <c r="D469" s="231"/>
      <c r="E469" s="77" t="s">
        <v>59</v>
      </c>
      <c r="F469" s="43">
        <f>F466-F467+F468</f>
        <v>610000</v>
      </c>
      <c r="G469" s="44">
        <f>G466-G467+G468</f>
        <v>610000</v>
      </c>
      <c r="H469" s="43">
        <f>H466-H467+H468</f>
        <v>610000</v>
      </c>
      <c r="I469" s="43"/>
      <c r="J469" s="43">
        <f>J466-J467+J468</f>
        <v>610000</v>
      </c>
      <c r="K469" s="43"/>
      <c r="L469" s="43"/>
      <c r="M469" s="43"/>
      <c r="N469" s="43"/>
      <c r="O469" s="45"/>
      <c r="P469" s="44"/>
      <c r="Q469" s="43"/>
      <c r="R469" s="43"/>
      <c r="S469" s="61"/>
      <c r="T469" s="61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</row>
    <row r="470" spans="1:84" s="11" customFormat="1" ht="30" customHeight="1" x14ac:dyDescent="0.2">
      <c r="A470" s="46"/>
      <c r="B470" s="46"/>
      <c r="C470" s="46">
        <v>4330</v>
      </c>
      <c r="D470" s="217" t="s">
        <v>53</v>
      </c>
      <c r="E470" s="76" t="s">
        <v>56</v>
      </c>
      <c r="F470" s="39">
        <f>G470+P470</f>
        <v>390000</v>
      </c>
      <c r="G470" s="40">
        <f>H470+K470+L470+M470</f>
        <v>390000</v>
      </c>
      <c r="H470" s="41">
        <f>SUM(I470:J470)</f>
        <v>390000</v>
      </c>
      <c r="I470" s="41"/>
      <c r="J470" s="41">
        <v>390000</v>
      </c>
      <c r="K470" s="41"/>
      <c r="L470" s="41"/>
      <c r="M470" s="41"/>
      <c r="N470" s="41"/>
      <c r="O470" s="56"/>
      <c r="P470" s="57"/>
      <c r="Q470" s="41"/>
      <c r="R470" s="41"/>
      <c r="S470" s="41"/>
      <c r="T470" s="41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</row>
    <row r="471" spans="1:84" s="14" customFormat="1" ht="17.25" customHeight="1" x14ac:dyDescent="0.2">
      <c r="A471" s="38"/>
      <c r="B471" s="38"/>
      <c r="C471" s="46"/>
      <c r="D471" s="218"/>
      <c r="E471" s="76" t="s">
        <v>57</v>
      </c>
      <c r="F471" s="39"/>
      <c r="G471" s="40"/>
      <c r="H471" s="41"/>
      <c r="I471" s="41"/>
      <c r="J471" s="41"/>
      <c r="K471" s="41"/>
      <c r="L471" s="41"/>
      <c r="M471" s="41"/>
      <c r="N471" s="41"/>
      <c r="O471" s="56"/>
      <c r="P471" s="40"/>
      <c r="Q471" s="41"/>
      <c r="R471" s="41"/>
      <c r="S471" s="41"/>
      <c r="T471" s="4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</row>
    <row r="472" spans="1:84" s="14" customFormat="1" ht="17.25" customHeight="1" x14ac:dyDescent="0.2">
      <c r="A472" s="38"/>
      <c r="B472" s="38"/>
      <c r="C472" s="46"/>
      <c r="D472" s="218"/>
      <c r="E472" s="76" t="s">
        <v>58</v>
      </c>
      <c r="F472" s="39">
        <f>G472+P472</f>
        <v>220000</v>
      </c>
      <c r="G472" s="40">
        <f>H472+K472+L472+M472</f>
        <v>220000</v>
      </c>
      <c r="H472" s="41">
        <f>SUM(I472:J472)</f>
        <v>220000</v>
      </c>
      <c r="I472" s="41"/>
      <c r="J472" s="41">
        <v>220000</v>
      </c>
      <c r="K472" s="41"/>
      <c r="L472" s="41"/>
      <c r="M472" s="41"/>
      <c r="N472" s="41"/>
      <c r="O472" s="56"/>
      <c r="P472" s="40"/>
      <c r="Q472" s="41"/>
      <c r="R472" s="41"/>
      <c r="S472" s="41"/>
      <c r="T472" s="41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</row>
    <row r="473" spans="1:84" s="19" customFormat="1" ht="17.25" customHeight="1" x14ac:dyDescent="0.2">
      <c r="A473" s="72"/>
      <c r="B473" s="46"/>
      <c r="C473" s="42"/>
      <c r="D473" s="219"/>
      <c r="E473" s="77" t="s">
        <v>59</v>
      </c>
      <c r="F473" s="43">
        <f>F470-F471+F472</f>
        <v>610000</v>
      </c>
      <c r="G473" s="44">
        <f>G470-G471+G472</f>
        <v>610000</v>
      </c>
      <c r="H473" s="43">
        <f>H470-H471+H472</f>
        <v>610000</v>
      </c>
      <c r="I473" s="43"/>
      <c r="J473" s="43">
        <f>J470-J471+J472</f>
        <v>610000</v>
      </c>
      <c r="K473" s="43"/>
      <c r="L473" s="43"/>
      <c r="M473" s="43"/>
      <c r="N473" s="43"/>
      <c r="O473" s="45"/>
      <c r="P473" s="44"/>
      <c r="Q473" s="43"/>
      <c r="R473" s="43"/>
      <c r="S473" s="61"/>
      <c r="T473" s="61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</row>
    <row r="474" spans="1:84" s="113" customFormat="1" ht="18" customHeight="1" x14ac:dyDescent="0.2">
      <c r="A474" s="95"/>
      <c r="B474" s="38"/>
      <c r="C474" s="220" t="s">
        <v>61</v>
      </c>
      <c r="D474" s="221"/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  <c r="O474" s="221"/>
      <c r="P474" s="221"/>
      <c r="Q474" s="221"/>
      <c r="R474" s="221"/>
      <c r="S474" s="221"/>
      <c r="T474" s="222"/>
      <c r="U474"/>
      <c r="V474"/>
      <c r="W474"/>
      <c r="X474"/>
      <c r="Y474"/>
      <c r="Z474"/>
      <c r="AA474"/>
      <c r="AB474"/>
      <c r="AC474"/>
      <c r="AD474"/>
    </row>
    <row r="475" spans="1:84" s="113" customFormat="1" ht="18" customHeight="1" x14ac:dyDescent="0.2">
      <c r="A475" s="95"/>
      <c r="B475" s="38"/>
      <c r="C475" s="223" t="s">
        <v>156</v>
      </c>
      <c r="D475" s="224"/>
      <c r="E475" s="224"/>
      <c r="F475" s="224"/>
      <c r="G475" s="224"/>
      <c r="H475" s="224"/>
      <c r="I475" s="224"/>
      <c r="J475" s="224"/>
      <c r="K475" s="224"/>
      <c r="L475" s="224"/>
      <c r="M475" s="224"/>
      <c r="N475" s="224"/>
      <c r="O475" s="224"/>
      <c r="P475" s="224"/>
      <c r="Q475" s="224"/>
      <c r="R475" s="224"/>
      <c r="S475" s="224"/>
      <c r="T475" s="225"/>
      <c r="U475"/>
      <c r="V475"/>
      <c r="W475"/>
      <c r="X475"/>
      <c r="Y475"/>
      <c r="Z475"/>
      <c r="AA475"/>
      <c r="AB475"/>
      <c r="AC475"/>
      <c r="AD475"/>
    </row>
    <row r="476" spans="1:84" s="113" customFormat="1" ht="18" customHeight="1" x14ac:dyDescent="0.2">
      <c r="A476" s="95"/>
      <c r="B476" s="38"/>
      <c r="C476" s="223" t="s">
        <v>154</v>
      </c>
      <c r="D476" s="224"/>
      <c r="E476" s="224"/>
      <c r="F476" s="224"/>
      <c r="G476" s="224"/>
      <c r="H476" s="224"/>
      <c r="I476" s="224"/>
      <c r="J476" s="224"/>
      <c r="K476" s="224"/>
      <c r="L476" s="224"/>
      <c r="M476" s="224"/>
      <c r="N476" s="224"/>
      <c r="O476" s="224"/>
      <c r="P476" s="224"/>
      <c r="Q476" s="224"/>
      <c r="R476" s="224"/>
      <c r="S476" s="224"/>
      <c r="T476" s="225"/>
      <c r="U476"/>
      <c r="V476"/>
      <c r="W476"/>
      <c r="X476"/>
      <c r="Y476"/>
      <c r="Z476"/>
      <c r="AA476"/>
      <c r="AB476"/>
      <c r="AC476"/>
      <c r="AD476"/>
    </row>
    <row r="477" spans="1:84" s="113" customFormat="1" ht="7.5" customHeight="1" x14ac:dyDescent="0.2">
      <c r="A477" s="95"/>
      <c r="B477" s="38"/>
      <c r="C477" s="223"/>
      <c r="D477" s="224"/>
      <c r="E477" s="224"/>
      <c r="F477" s="224"/>
      <c r="G477" s="224"/>
      <c r="H477" s="224"/>
      <c r="I477" s="224"/>
      <c r="J477" s="224"/>
      <c r="K477" s="224"/>
      <c r="L477" s="224"/>
      <c r="M477" s="224"/>
      <c r="N477" s="224"/>
      <c r="O477" s="224"/>
      <c r="P477" s="224"/>
      <c r="Q477" s="224"/>
      <c r="R477" s="224"/>
      <c r="S477" s="224"/>
      <c r="T477" s="225"/>
      <c r="U477"/>
      <c r="V477"/>
      <c r="W477"/>
      <c r="X477"/>
      <c r="Y477"/>
      <c r="Z477"/>
      <c r="AA477"/>
      <c r="AB477"/>
      <c r="AC477"/>
      <c r="AD477"/>
    </row>
    <row r="478" spans="1:84" s="113" customFormat="1" ht="16.5" customHeight="1" x14ac:dyDescent="0.2">
      <c r="A478" s="95"/>
      <c r="B478" s="38"/>
      <c r="C478" s="223" t="s">
        <v>157</v>
      </c>
      <c r="D478" s="224"/>
      <c r="E478" s="224"/>
      <c r="F478" s="224"/>
      <c r="G478" s="224"/>
      <c r="H478" s="224"/>
      <c r="I478" s="224"/>
      <c r="J478" s="224"/>
      <c r="K478" s="224"/>
      <c r="L478" s="224"/>
      <c r="M478" s="224"/>
      <c r="N478" s="224"/>
      <c r="O478" s="224"/>
      <c r="P478" s="224"/>
      <c r="Q478" s="224"/>
      <c r="R478" s="224"/>
      <c r="S478" s="224"/>
      <c r="T478" s="225"/>
      <c r="U478"/>
      <c r="V478"/>
      <c r="W478"/>
      <c r="X478"/>
      <c r="Y478"/>
      <c r="Z478"/>
      <c r="AA478"/>
      <c r="AB478"/>
      <c r="AC478"/>
      <c r="AD478"/>
    </row>
    <row r="479" spans="1:84" s="113" customFormat="1" ht="29.25" customHeight="1" x14ac:dyDescent="0.2">
      <c r="A479" s="95"/>
      <c r="B479" s="38"/>
      <c r="C479" s="226" t="s">
        <v>155</v>
      </c>
      <c r="D479" s="227"/>
      <c r="E479" s="227"/>
      <c r="F479" s="227"/>
      <c r="G479" s="227"/>
      <c r="H479" s="227"/>
      <c r="I479" s="227"/>
      <c r="J479" s="227"/>
      <c r="K479" s="227"/>
      <c r="L479" s="227"/>
      <c r="M479" s="227"/>
      <c r="N479" s="227"/>
      <c r="O479" s="227"/>
      <c r="P479" s="227"/>
      <c r="Q479" s="227"/>
      <c r="R479" s="227"/>
      <c r="S479" s="227"/>
      <c r="T479" s="228"/>
      <c r="U479"/>
      <c r="V479"/>
      <c r="W479"/>
      <c r="X479"/>
      <c r="Y479"/>
      <c r="Z479"/>
      <c r="AA479"/>
      <c r="AB479"/>
      <c r="AC479"/>
      <c r="AD479"/>
    </row>
    <row r="480" spans="1:84" s="11" customFormat="1" ht="16.5" customHeight="1" x14ac:dyDescent="0.2">
      <c r="A480" s="46"/>
      <c r="B480" s="47">
        <v>85516</v>
      </c>
      <c r="C480" s="48"/>
      <c r="D480" s="229" t="s">
        <v>84</v>
      </c>
      <c r="E480" s="76" t="s">
        <v>56</v>
      </c>
      <c r="F480" s="35">
        <f>G480+P480</f>
        <v>720259</v>
      </c>
      <c r="G480" s="40">
        <f>H480+K480+L480+M480</f>
        <v>720259</v>
      </c>
      <c r="H480" s="41">
        <f>SUM(I480:J480)</f>
        <v>716259</v>
      </c>
      <c r="I480" s="37">
        <v>511253</v>
      </c>
      <c r="J480" s="37">
        <v>205006</v>
      </c>
      <c r="K480" s="37"/>
      <c r="L480" s="37">
        <v>4000</v>
      </c>
      <c r="M480" s="54"/>
      <c r="N480" s="54"/>
      <c r="O480" s="55"/>
      <c r="P480" s="36"/>
      <c r="Q480" s="37"/>
      <c r="R480" s="54"/>
      <c r="S480" s="54"/>
      <c r="T480" s="37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</row>
    <row r="481" spans="1:84" s="14" customFormat="1" ht="16.5" customHeight="1" x14ac:dyDescent="0.2">
      <c r="A481" s="38"/>
      <c r="B481" s="38"/>
      <c r="C481" s="46"/>
      <c r="D481" s="230"/>
      <c r="E481" s="76" t="s">
        <v>57</v>
      </c>
      <c r="F481" s="39"/>
      <c r="G481" s="40"/>
      <c r="H481" s="41"/>
      <c r="I481" s="41"/>
      <c r="J481" s="41"/>
      <c r="K481" s="41"/>
      <c r="L481" s="41"/>
      <c r="M481" s="41"/>
      <c r="N481" s="41"/>
      <c r="O481" s="56"/>
      <c r="P481" s="40"/>
      <c r="Q481" s="41"/>
      <c r="R481" s="41"/>
      <c r="S481" s="41"/>
      <c r="T481" s="4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</row>
    <row r="482" spans="1:84" s="14" customFormat="1" ht="16.5" customHeight="1" x14ac:dyDescent="0.2">
      <c r="A482" s="38"/>
      <c r="B482" s="38"/>
      <c r="C482" s="46"/>
      <c r="D482" s="230"/>
      <c r="E482" s="76" t="s">
        <v>58</v>
      </c>
      <c r="F482" s="39">
        <f>G482+P482</f>
        <v>48913</v>
      </c>
      <c r="G482" s="40">
        <f>H482+K482+L482+M482</f>
        <v>48913</v>
      </c>
      <c r="H482" s="41">
        <f>SUM(I482:J482)</f>
        <v>48163</v>
      </c>
      <c r="I482" s="41">
        <f>I486+I490+I494+I498+I502+I506+I510+I514+I518</f>
        <v>35694</v>
      </c>
      <c r="J482" s="41">
        <f>J486+J490+J494+J498+J502+J506+J510+J514+J518</f>
        <v>12469</v>
      </c>
      <c r="K482" s="41"/>
      <c r="L482" s="41">
        <f>L486</f>
        <v>750</v>
      </c>
      <c r="M482" s="41"/>
      <c r="N482" s="41"/>
      <c r="O482" s="56"/>
      <c r="P482" s="40"/>
      <c r="Q482" s="41"/>
      <c r="R482" s="41"/>
      <c r="S482" s="41"/>
      <c r="T482" s="41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</row>
    <row r="483" spans="1:84" s="19" customFormat="1" ht="16.5" customHeight="1" x14ac:dyDescent="0.2">
      <c r="A483" s="72"/>
      <c r="B483" s="72"/>
      <c r="C483" s="42"/>
      <c r="D483" s="231"/>
      <c r="E483" s="77" t="s">
        <v>59</v>
      </c>
      <c r="F483" s="43">
        <f t="shared" ref="F483:J483" si="35">F480-F481+F482</f>
        <v>769172</v>
      </c>
      <c r="G483" s="44">
        <f t="shared" si="35"/>
        <v>769172</v>
      </c>
      <c r="H483" s="43">
        <f t="shared" si="35"/>
        <v>764422</v>
      </c>
      <c r="I483" s="61">
        <f t="shared" si="35"/>
        <v>546947</v>
      </c>
      <c r="J483" s="61">
        <f t="shared" si="35"/>
        <v>217475</v>
      </c>
      <c r="K483" s="61"/>
      <c r="L483" s="61">
        <f t="shared" ref="L483" si="36">L480-L481+L482</f>
        <v>4750</v>
      </c>
      <c r="M483" s="43"/>
      <c r="N483" s="43"/>
      <c r="O483" s="45"/>
      <c r="P483" s="44"/>
      <c r="Q483" s="61"/>
      <c r="R483" s="43"/>
      <c r="S483" s="61"/>
      <c r="T483" s="61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</row>
    <row r="484" spans="1:84" s="8" customFormat="1" ht="16.5" customHeight="1" x14ac:dyDescent="0.2">
      <c r="A484" s="46"/>
      <c r="B484" s="46"/>
      <c r="C484" s="46">
        <v>3020</v>
      </c>
      <c r="D484" s="217" t="s">
        <v>24</v>
      </c>
      <c r="E484" s="76" t="s">
        <v>56</v>
      </c>
      <c r="F484" s="39">
        <f>G484+P484</f>
        <v>4000</v>
      </c>
      <c r="G484" s="40">
        <f>H484+K484+L484+M484</f>
        <v>4000</v>
      </c>
      <c r="H484" s="41"/>
      <c r="I484" s="41"/>
      <c r="J484" s="41"/>
      <c r="K484" s="41"/>
      <c r="L484" s="41">
        <v>4000</v>
      </c>
      <c r="M484" s="41"/>
      <c r="N484" s="41"/>
      <c r="O484" s="56"/>
      <c r="P484" s="57"/>
      <c r="Q484" s="41"/>
      <c r="R484" s="41"/>
      <c r="S484" s="41"/>
      <c r="T484" s="41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</row>
    <row r="485" spans="1:84" s="14" customFormat="1" ht="16.5" customHeight="1" x14ac:dyDescent="0.2">
      <c r="A485" s="38"/>
      <c r="B485" s="38"/>
      <c r="C485" s="46"/>
      <c r="D485" s="218"/>
      <c r="E485" s="76" t="s">
        <v>57</v>
      </c>
      <c r="F485" s="39"/>
      <c r="G485" s="40"/>
      <c r="H485" s="41"/>
      <c r="I485" s="41"/>
      <c r="J485" s="41"/>
      <c r="K485" s="41"/>
      <c r="L485" s="41"/>
      <c r="M485" s="41"/>
      <c r="N485" s="41"/>
      <c r="O485" s="56"/>
      <c r="P485" s="40"/>
      <c r="Q485" s="41"/>
      <c r="R485" s="41"/>
      <c r="S485" s="41"/>
      <c r="T485" s="41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</row>
    <row r="486" spans="1:84" s="14" customFormat="1" ht="16.5" customHeight="1" x14ac:dyDescent="0.2">
      <c r="A486" s="38"/>
      <c r="B486" s="38"/>
      <c r="C486" s="46"/>
      <c r="D486" s="218"/>
      <c r="E486" s="76" t="s">
        <v>58</v>
      </c>
      <c r="F486" s="39">
        <f>G486+P486</f>
        <v>750</v>
      </c>
      <c r="G486" s="40">
        <f>H486+K486+L486+M486</f>
        <v>750</v>
      </c>
      <c r="H486" s="41"/>
      <c r="I486" s="41"/>
      <c r="J486" s="41"/>
      <c r="K486" s="41"/>
      <c r="L486" s="41">
        <v>750</v>
      </c>
      <c r="M486" s="41"/>
      <c r="N486" s="41"/>
      <c r="O486" s="56"/>
      <c r="P486" s="40"/>
      <c r="Q486" s="41"/>
      <c r="R486" s="41"/>
      <c r="S486" s="41"/>
      <c r="T486" s="41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</row>
    <row r="487" spans="1:84" s="19" customFormat="1" ht="16.5" customHeight="1" x14ac:dyDescent="0.2">
      <c r="A487" s="72"/>
      <c r="B487" s="72"/>
      <c r="C487" s="42"/>
      <c r="D487" s="219"/>
      <c r="E487" s="77" t="s">
        <v>59</v>
      </c>
      <c r="F487" s="43">
        <f>F484-F485+F486</f>
        <v>4750</v>
      </c>
      <c r="G487" s="44">
        <f>G484-G485+G486</f>
        <v>4750</v>
      </c>
      <c r="H487" s="43"/>
      <c r="I487" s="43"/>
      <c r="J487" s="43"/>
      <c r="K487" s="43"/>
      <c r="L487" s="43">
        <f>L484-L485+L486</f>
        <v>4750</v>
      </c>
      <c r="M487" s="43"/>
      <c r="N487" s="43"/>
      <c r="O487" s="45"/>
      <c r="P487" s="44"/>
      <c r="Q487" s="43"/>
      <c r="R487" s="43"/>
      <c r="S487" s="61"/>
      <c r="T487" s="61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</row>
    <row r="488" spans="1:84" s="1" customFormat="1" ht="16.5" customHeight="1" x14ac:dyDescent="0.2">
      <c r="A488" s="46"/>
      <c r="B488" s="46"/>
      <c r="C488" s="48">
        <v>4010</v>
      </c>
      <c r="D488" s="217" t="s">
        <v>32</v>
      </c>
      <c r="E488" s="76" t="s">
        <v>56</v>
      </c>
      <c r="F488" s="39">
        <f>G488+P488</f>
        <v>393379</v>
      </c>
      <c r="G488" s="40">
        <f>H488+K488+L488+M488</f>
        <v>393379</v>
      </c>
      <c r="H488" s="41">
        <f>SUM(I488:J488)</f>
        <v>393379</v>
      </c>
      <c r="I488" s="41">
        <v>393379</v>
      </c>
      <c r="J488" s="41"/>
      <c r="K488" s="41"/>
      <c r="L488" s="41"/>
      <c r="M488" s="41"/>
      <c r="N488" s="41"/>
      <c r="O488" s="56"/>
      <c r="P488" s="57"/>
      <c r="Q488" s="41"/>
      <c r="R488" s="41"/>
      <c r="S488" s="41"/>
      <c r="T488" s="41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</row>
    <row r="489" spans="1:84" s="14" customFormat="1" ht="16.5" customHeight="1" x14ac:dyDescent="0.2">
      <c r="A489" s="38"/>
      <c r="B489" s="38"/>
      <c r="C489" s="46"/>
      <c r="D489" s="218"/>
      <c r="E489" s="76" t="s">
        <v>57</v>
      </c>
      <c r="F489" s="39"/>
      <c r="G489" s="40"/>
      <c r="H489" s="41"/>
      <c r="I489" s="41"/>
      <c r="J489" s="41"/>
      <c r="K489" s="41"/>
      <c r="L489" s="41"/>
      <c r="M489" s="41"/>
      <c r="N489" s="41"/>
      <c r="O489" s="56"/>
      <c r="P489" s="40"/>
      <c r="Q489" s="41"/>
      <c r="R489" s="41"/>
      <c r="S489" s="41"/>
      <c r="T489" s="41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</row>
    <row r="490" spans="1:84" s="14" customFormat="1" ht="16.5" customHeight="1" x14ac:dyDescent="0.2">
      <c r="A490" s="38"/>
      <c r="B490" s="38"/>
      <c r="C490" s="46"/>
      <c r="D490" s="218"/>
      <c r="E490" s="76" t="s">
        <v>58</v>
      </c>
      <c r="F490" s="39">
        <f>G490+P490</f>
        <v>29400</v>
      </c>
      <c r="G490" s="40">
        <f>H490+K490+L490+M490</f>
        <v>29400</v>
      </c>
      <c r="H490" s="41">
        <f>SUM(I490:J490)</f>
        <v>29400</v>
      </c>
      <c r="I490" s="41">
        <v>29400</v>
      </c>
      <c r="J490" s="41"/>
      <c r="K490" s="41"/>
      <c r="L490" s="41"/>
      <c r="M490" s="41"/>
      <c r="N490" s="41"/>
      <c r="O490" s="56"/>
      <c r="P490" s="40"/>
      <c r="Q490" s="41"/>
      <c r="R490" s="41"/>
      <c r="S490" s="41"/>
      <c r="T490" s="41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</row>
    <row r="491" spans="1:84" s="19" customFormat="1" ht="16.5" customHeight="1" x14ac:dyDescent="0.2">
      <c r="A491" s="72"/>
      <c r="B491" s="72"/>
      <c r="C491" s="42"/>
      <c r="D491" s="219"/>
      <c r="E491" s="77" t="s">
        <v>59</v>
      </c>
      <c r="F491" s="43">
        <f>F488-F489+F490</f>
        <v>422779</v>
      </c>
      <c r="G491" s="44">
        <f>G488-G489+G490</f>
        <v>422779</v>
      </c>
      <c r="H491" s="43">
        <f>H488-H489+H490</f>
        <v>422779</v>
      </c>
      <c r="I491" s="43">
        <f>I488-I489+I490</f>
        <v>422779</v>
      </c>
      <c r="J491" s="43"/>
      <c r="K491" s="43"/>
      <c r="L491" s="43"/>
      <c r="M491" s="43"/>
      <c r="N491" s="43"/>
      <c r="O491" s="45"/>
      <c r="P491" s="44"/>
      <c r="Q491" s="43"/>
      <c r="R491" s="43"/>
      <c r="S491" s="61"/>
      <c r="T491" s="6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</row>
    <row r="492" spans="1:84" s="11" customFormat="1" ht="16.5" customHeight="1" x14ac:dyDescent="0.2">
      <c r="A492" s="46"/>
      <c r="B492" s="46"/>
      <c r="C492" s="46">
        <v>4110</v>
      </c>
      <c r="D492" s="217" t="s">
        <v>25</v>
      </c>
      <c r="E492" s="76" t="s">
        <v>56</v>
      </c>
      <c r="F492" s="39">
        <f>G492+P492</f>
        <v>71752</v>
      </c>
      <c r="G492" s="40">
        <f>H492+K492+L492+M492</f>
        <v>71752</v>
      </c>
      <c r="H492" s="41">
        <f>SUM(I492:J492)</f>
        <v>71752</v>
      </c>
      <c r="I492" s="41">
        <v>71752</v>
      </c>
      <c r="J492" s="41"/>
      <c r="K492" s="41"/>
      <c r="L492" s="41"/>
      <c r="M492" s="41"/>
      <c r="N492" s="41"/>
      <c r="O492" s="56"/>
      <c r="P492" s="57"/>
      <c r="Q492" s="41"/>
      <c r="R492" s="41"/>
      <c r="S492" s="41"/>
      <c r="T492" s="41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</row>
    <row r="493" spans="1:84" s="14" customFormat="1" ht="16.5" customHeight="1" x14ac:dyDescent="0.2">
      <c r="A493" s="38"/>
      <c r="B493" s="38"/>
      <c r="C493" s="46"/>
      <c r="D493" s="218"/>
      <c r="E493" s="76" t="s">
        <v>57</v>
      </c>
      <c r="F493" s="39"/>
      <c r="G493" s="40"/>
      <c r="H493" s="41"/>
      <c r="I493" s="41"/>
      <c r="J493" s="41"/>
      <c r="K493" s="41"/>
      <c r="L493" s="41"/>
      <c r="M493" s="41"/>
      <c r="N493" s="41"/>
      <c r="O493" s="56"/>
      <c r="P493" s="40"/>
      <c r="Q493" s="41"/>
      <c r="R493" s="41"/>
      <c r="S493" s="41"/>
      <c r="T493" s="41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</row>
    <row r="494" spans="1:84" s="14" customFormat="1" ht="16.5" customHeight="1" x14ac:dyDescent="0.2">
      <c r="A494" s="38"/>
      <c r="B494" s="38"/>
      <c r="C494" s="46"/>
      <c r="D494" s="218"/>
      <c r="E494" s="76" t="s">
        <v>58</v>
      </c>
      <c r="F494" s="39">
        <f>G494+P494</f>
        <v>5133</v>
      </c>
      <c r="G494" s="40">
        <f>H494+K494+L494+M494</f>
        <v>5133</v>
      </c>
      <c r="H494" s="41">
        <f>SUM(I494:J494)</f>
        <v>5133</v>
      </c>
      <c r="I494" s="41">
        <v>5133</v>
      </c>
      <c r="J494" s="41"/>
      <c r="K494" s="41"/>
      <c r="L494" s="41"/>
      <c r="M494" s="41"/>
      <c r="N494" s="41"/>
      <c r="O494" s="56"/>
      <c r="P494" s="40"/>
      <c r="Q494" s="41"/>
      <c r="R494" s="41"/>
      <c r="S494" s="41"/>
      <c r="T494" s="41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</row>
    <row r="495" spans="1:84" s="19" customFormat="1" ht="16.5" customHeight="1" x14ac:dyDescent="0.2">
      <c r="A495" s="72"/>
      <c r="B495" s="72"/>
      <c r="C495" s="42"/>
      <c r="D495" s="219"/>
      <c r="E495" s="77" t="s">
        <v>59</v>
      </c>
      <c r="F495" s="43">
        <f>F492-F493+F494</f>
        <v>76885</v>
      </c>
      <c r="G495" s="44">
        <f>G492-G493+G494</f>
        <v>76885</v>
      </c>
      <c r="H495" s="43">
        <f>H492-H493+H494</f>
        <v>76885</v>
      </c>
      <c r="I495" s="43">
        <f>I492-I493+I494</f>
        <v>76885</v>
      </c>
      <c r="J495" s="43"/>
      <c r="K495" s="43"/>
      <c r="L495" s="43"/>
      <c r="M495" s="43"/>
      <c r="N495" s="43"/>
      <c r="O495" s="45"/>
      <c r="P495" s="44"/>
      <c r="Q495" s="43"/>
      <c r="R495" s="43"/>
      <c r="S495" s="61"/>
      <c r="T495" s="61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</row>
    <row r="496" spans="1:84" s="11" customFormat="1" ht="16.5" customHeight="1" x14ac:dyDescent="0.2">
      <c r="A496" s="46"/>
      <c r="B496" s="46"/>
      <c r="C496" s="46">
        <v>4120</v>
      </c>
      <c r="D496" s="217" t="s">
        <v>81</v>
      </c>
      <c r="E496" s="76" t="s">
        <v>56</v>
      </c>
      <c r="F496" s="39">
        <f>G496+P496</f>
        <v>9679</v>
      </c>
      <c r="G496" s="40">
        <f>H496+K496+L496+M496</f>
        <v>9679</v>
      </c>
      <c r="H496" s="41">
        <f>SUM(I496:J496)</f>
        <v>9679</v>
      </c>
      <c r="I496" s="41">
        <v>9679</v>
      </c>
      <c r="J496" s="41"/>
      <c r="K496" s="41"/>
      <c r="L496" s="41"/>
      <c r="M496" s="41"/>
      <c r="N496" s="41"/>
      <c r="O496" s="56"/>
      <c r="P496" s="57"/>
      <c r="Q496" s="41"/>
      <c r="R496" s="41"/>
      <c r="S496" s="41"/>
      <c r="T496" s="41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</row>
    <row r="497" spans="1:84" s="14" customFormat="1" ht="16.5" customHeight="1" x14ac:dyDescent="0.2">
      <c r="A497" s="38"/>
      <c r="B497" s="38"/>
      <c r="C497" s="46"/>
      <c r="D497" s="218"/>
      <c r="E497" s="76" t="s">
        <v>57</v>
      </c>
      <c r="F497" s="39"/>
      <c r="G497" s="40"/>
      <c r="H497" s="41"/>
      <c r="I497" s="41"/>
      <c r="J497" s="41"/>
      <c r="K497" s="41"/>
      <c r="L497" s="41"/>
      <c r="M497" s="41"/>
      <c r="N497" s="41"/>
      <c r="O497" s="56"/>
      <c r="P497" s="40"/>
      <c r="Q497" s="41"/>
      <c r="R497" s="41"/>
      <c r="S497" s="41"/>
      <c r="T497" s="41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</row>
    <row r="498" spans="1:84" s="14" customFormat="1" ht="16.5" customHeight="1" x14ac:dyDescent="0.2">
      <c r="A498" s="38"/>
      <c r="B498" s="38"/>
      <c r="C498" s="46"/>
      <c r="D498" s="218"/>
      <c r="E498" s="76" t="s">
        <v>58</v>
      </c>
      <c r="F498" s="39">
        <f>G498+P498</f>
        <v>720</v>
      </c>
      <c r="G498" s="40">
        <f>H498+K498+L498+M498</f>
        <v>720</v>
      </c>
      <c r="H498" s="41">
        <f>SUM(I498:J498)</f>
        <v>720</v>
      </c>
      <c r="I498" s="41">
        <v>720</v>
      </c>
      <c r="J498" s="41"/>
      <c r="K498" s="41"/>
      <c r="L498" s="41"/>
      <c r="M498" s="41"/>
      <c r="N498" s="41"/>
      <c r="O498" s="56"/>
      <c r="P498" s="40"/>
      <c r="Q498" s="41"/>
      <c r="R498" s="41"/>
      <c r="S498" s="41"/>
      <c r="T498" s="41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</row>
    <row r="499" spans="1:84" s="19" customFormat="1" ht="16.5" customHeight="1" x14ac:dyDescent="0.2">
      <c r="A499" s="72"/>
      <c r="B499" s="72"/>
      <c r="C499" s="42"/>
      <c r="D499" s="219"/>
      <c r="E499" s="77" t="s">
        <v>59</v>
      </c>
      <c r="F499" s="43">
        <f>F496-F497+F498</f>
        <v>10399</v>
      </c>
      <c r="G499" s="44">
        <f>G496-G497+G498</f>
        <v>10399</v>
      </c>
      <c r="H499" s="43">
        <f>H496-H497+H498</f>
        <v>10399</v>
      </c>
      <c r="I499" s="43">
        <f>I496-I497+I498</f>
        <v>10399</v>
      </c>
      <c r="J499" s="43"/>
      <c r="K499" s="43"/>
      <c r="L499" s="43"/>
      <c r="M499" s="43"/>
      <c r="N499" s="43"/>
      <c r="O499" s="45"/>
      <c r="P499" s="44"/>
      <c r="Q499" s="43"/>
      <c r="R499" s="43"/>
      <c r="S499" s="61"/>
      <c r="T499" s="61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</row>
    <row r="500" spans="1:84" s="11" customFormat="1" ht="16.5" customHeight="1" x14ac:dyDescent="0.2">
      <c r="A500" s="46"/>
      <c r="B500" s="46"/>
      <c r="C500" s="46">
        <v>4210</v>
      </c>
      <c r="D500" s="217" t="s">
        <v>27</v>
      </c>
      <c r="E500" s="76" t="s">
        <v>56</v>
      </c>
      <c r="F500" s="39">
        <f>G500+P500</f>
        <v>52700</v>
      </c>
      <c r="G500" s="40">
        <f>H500+K500+L500+M500</f>
        <v>52700</v>
      </c>
      <c r="H500" s="41">
        <f>SUM(I500:J500)</f>
        <v>52700</v>
      </c>
      <c r="I500" s="41"/>
      <c r="J500" s="41">
        <v>52700</v>
      </c>
      <c r="K500" s="41"/>
      <c r="L500" s="41"/>
      <c r="M500" s="41"/>
      <c r="N500" s="41"/>
      <c r="O500" s="56"/>
      <c r="P500" s="57"/>
      <c r="Q500" s="41"/>
      <c r="R500" s="41"/>
      <c r="S500" s="41"/>
      <c r="T500" s="41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</row>
    <row r="501" spans="1:84" s="14" customFormat="1" ht="16.5" customHeight="1" x14ac:dyDescent="0.2">
      <c r="A501" s="38"/>
      <c r="B501" s="38"/>
      <c r="C501" s="46"/>
      <c r="D501" s="218"/>
      <c r="E501" s="76" t="s">
        <v>57</v>
      </c>
      <c r="F501" s="39"/>
      <c r="G501" s="40"/>
      <c r="H501" s="41"/>
      <c r="I501" s="41"/>
      <c r="J501" s="41"/>
      <c r="K501" s="41"/>
      <c r="L501" s="41"/>
      <c r="M501" s="41"/>
      <c r="N501" s="41"/>
      <c r="O501" s="56"/>
      <c r="P501" s="40"/>
      <c r="Q501" s="41"/>
      <c r="R501" s="41"/>
      <c r="S501" s="41"/>
      <c r="T501" s="4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</row>
    <row r="502" spans="1:84" s="14" customFormat="1" ht="16.5" customHeight="1" x14ac:dyDescent="0.2">
      <c r="A502" s="38"/>
      <c r="B502" s="38"/>
      <c r="C502" s="46"/>
      <c r="D502" s="218"/>
      <c r="E502" s="76" t="s">
        <v>58</v>
      </c>
      <c r="F502" s="39">
        <f>G502+P502</f>
        <v>10000</v>
      </c>
      <c r="G502" s="40">
        <f>H502+K502+L502+M502</f>
        <v>10000</v>
      </c>
      <c r="H502" s="41">
        <f>SUM(I502:J502)</f>
        <v>10000</v>
      </c>
      <c r="I502" s="41"/>
      <c r="J502" s="41">
        <v>10000</v>
      </c>
      <c r="K502" s="41"/>
      <c r="L502" s="41"/>
      <c r="M502" s="41"/>
      <c r="N502" s="41"/>
      <c r="O502" s="56"/>
      <c r="P502" s="40"/>
      <c r="Q502" s="41"/>
      <c r="R502" s="41"/>
      <c r="S502" s="41"/>
      <c r="T502" s="41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</row>
    <row r="503" spans="1:84" s="19" customFormat="1" ht="16.5" customHeight="1" x14ac:dyDescent="0.2">
      <c r="A503" s="72"/>
      <c r="B503" s="72"/>
      <c r="C503" s="42"/>
      <c r="D503" s="219"/>
      <c r="E503" s="77" t="s">
        <v>59</v>
      </c>
      <c r="F503" s="43">
        <f>F500-F501+F502</f>
        <v>62700</v>
      </c>
      <c r="G503" s="44">
        <f>G500-G501+G502</f>
        <v>62700</v>
      </c>
      <c r="H503" s="43">
        <f>H500-H501+H502</f>
        <v>62700</v>
      </c>
      <c r="I503" s="43"/>
      <c r="J503" s="43">
        <f>J500-J501+J502</f>
        <v>62700</v>
      </c>
      <c r="K503" s="43"/>
      <c r="L503" s="43"/>
      <c r="M503" s="43"/>
      <c r="N503" s="43"/>
      <c r="O503" s="45"/>
      <c r="P503" s="44"/>
      <c r="Q503" s="43"/>
      <c r="R503" s="43"/>
      <c r="S503" s="61"/>
      <c r="T503" s="61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</row>
    <row r="504" spans="1:84" s="19" customFormat="1" ht="16.5" customHeight="1" x14ac:dyDescent="0.2">
      <c r="A504" s="46"/>
      <c r="B504" s="46"/>
      <c r="C504" s="46">
        <v>4280</v>
      </c>
      <c r="D504" s="217" t="s">
        <v>34</v>
      </c>
      <c r="E504" s="76" t="s">
        <v>56</v>
      </c>
      <c r="F504" s="39">
        <f>G504+P504</f>
        <v>3100</v>
      </c>
      <c r="G504" s="40">
        <f>H504+K504+L504+M504</f>
        <v>3100</v>
      </c>
      <c r="H504" s="41">
        <f>SUM(I504:J504)</f>
        <v>3100</v>
      </c>
      <c r="I504" s="41"/>
      <c r="J504" s="41">
        <v>3100</v>
      </c>
      <c r="K504" s="41"/>
      <c r="L504" s="41"/>
      <c r="M504" s="41"/>
      <c r="N504" s="41"/>
      <c r="O504" s="56"/>
      <c r="P504" s="57"/>
      <c r="Q504" s="41"/>
      <c r="R504" s="41"/>
      <c r="S504" s="41"/>
      <c r="T504" s="41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</row>
    <row r="505" spans="1:84" s="19" customFormat="1" ht="16.5" customHeight="1" x14ac:dyDescent="0.2">
      <c r="A505" s="38"/>
      <c r="B505" s="38"/>
      <c r="C505" s="46"/>
      <c r="D505" s="218"/>
      <c r="E505" s="76" t="s">
        <v>57</v>
      </c>
      <c r="F505" s="39"/>
      <c r="G505" s="40"/>
      <c r="H505" s="41"/>
      <c r="I505" s="41"/>
      <c r="J505" s="41"/>
      <c r="K505" s="41"/>
      <c r="L505" s="41"/>
      <c r="M505" s="41"/>
      <c r="N505" s="41"/>
      <c r="O505" s="56"/>
      <c r="P505" s="40"/>
      <c r="Q505" s="41"/>
      <c r="R505" s="41"/>
      <c r="S505" s="41"/>
      <c r="T505" s="41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</row>
    <row r="506" spans="1:84" s="19" customFormat="1" ht="16.5" customHeight="1" x14ac:dyDescent="0.2">
      <c r="A506" s="38"/>
      <c r="B506" s="38"/>
      <c r="C506" s="46"/>
      <c r="D506" s="119"/>
      <c r="E506" s="76" t="s">
        <v>58</v>
      </c>
      <c r="F506" s="39">
        <f>G506+P506</f>
        <v>800</v>
      </c>
      <c r="G506" s="40">
        <f>H506+K506+L506+M506</f>
        <v>800</v>
      </c>
      <c r="H506" s="41">
        <f>SUM(I506:J506)</f>
        <v>800</v>
      </c>
      <c r="I506" s="41"/>
      <c r="J506" s="41">
        <v>800</v>
      </c>
      <c r="K506" s="41"/>
      <c r="L506" s="41"/>
      <c r="M506" s="41"/>
      <c r="N506" s="41"/>
      <c r="O506" s="56"/>
      <c r="P506" s="40"/>
      <c r="Q506" s="41"/>
      <c r="R506" s="41"/>
      <c r="S506" s="41"/>
      <c r="T506" s="41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</row>
    <row r="507" spans="1:84" s="19" customFormat="1" ht="16.5" customHeight="1" x14ac:dyDescent="0.2">
      <c r="A507" s="72"/>
      <c r="B507" s="72"/>
      <c r="C507" s="42"/>
      <c r="D507" s="120"/>
      <c r="E507" s="77" t="s">
        <v>59</v>
      </c>
      <c r="F507" s="43">
        <f>F504-F505+F506</f>
        <v>3900</v>
      </c>
      <c r="G507" s="44">
        <f>G504-G505+G506</f>
        <v>3900</v>
      </c>
      <c r="H507" s="43">
        <f>H504-H505+H506</f>
        <v>3900</v>
      </c>
      <c r="I507" s="43"/>
      <c r="J507" s="43">
        <f>J504-J505+J506</f>
        <v>3900</v>
      </c>
      <c r="K507" s="43"/>
      <c r="L507" s="43"/>
      <c r="M507" s="43"/>
      <c r="N507" s="43"/>
      <c r="O507" s="45"/>
      <c r="P507" s="44"/>
      <c r="Q507" s="43"/>
      <c r="R507" s="43"/>
      <c r="S507" s="61"/>
      <c r="T507" s="61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</row>
    <row r="508" spans="1:84" s="11" customFormat="1" ht="16.5" customHeight="1" x14ac:dyDescent="0.2">
      <c r="A508" s="46"/>
      <c r="B508" s="46"/>
      <c r="C508" s="46">
        <v>4440</v>
      </c>
      <c r="D508" s="104" t="s">
        <v>35</v>
      </c>
      <c r="E508" s="76" t="s">
        <v>56</v>
      </c>
      <c r="F508" s="39">
        <f>G508+P508</f>
        <v>14534</v>
      </c>
      <c r="G508" s="40">
        <f>H508+K508+L508+M508</f>
        <v>14534</v>
      </c>
      <c r="H508" s="41">
        <f>SUM(I508:J508)</f>
        <v>14534</v>
      </c>
      <c r="I508" s="41"/>
      <c r="J508" s="41">
        <v>14534</v>
      </c>
      <c r="K508" s="41"/>
      <c r="L508" s="41"/>
      <c r="M508" s="41"/>
      <c r="N508" s="41"/>
      <c r="O508" s="56"/>
      <c r="P508" s="57"/>
      <c r="Q508" s="41"/>
      <c r="R508" s="41"/>
      <c r="S508" s="41"/>
      <c r="T508" s="41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</row>
    <row r="509" spans="1:84" s="14" customFormat="1" ht="16.5" customHeight="1" x14ac:dyDescent="0.2">
      <c r="A509" s="38"/>
      <c r="B509" s="38"/>
      <c r="C509" s="46"/>
      <c r="D509" s="102"/>
      <c r="E509" s="76" t="s">
        <v>57</v>
      </c>
      <c r="F509" s="39"/>
      <c r="G509" s="40"/>
      <c r="H509" s="41"/>
      <c r="I509" s="41"/>
      <c r="J509" s="41"/>
      <c r="K509" s="41"/>
      <c r="L509" s="41"/>
      <c r="M509" s="41"/>
      <c r="N509" s="41"/>
      <c r="O509" s="56"/>
      <c r="P509" s="40"/>
      <c r="Q509" s="41"/>
      <c r="R509" s="41"/>
      <c r="S509" s="41"/>
      <c r="T509" s="41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</row>
    <row r="510" spans="1:84" s="14" customFormat="1" ht="16.5" customHeight="1" x14ac:dyDescent="0.2">
      <c r="A510" s="38"/>
      <c r="B510" s="38"/>
      <c r="C510" s="46"/>
      <c r="D510" s="102"/>
      <c r="E510" s="76" t="s">
        <v>58</v>
      </c>
      <c r="F510" s="39">
        <f>G510+P510</f>
        <v>969</v>
      </c>
      <c r="G510" s="40">
        <f>H510+K510+L510+M510</f>
        <v>969</v>
      </c>
      <c r="H510" s="41">
        <f>SUM(I510:J510)</f>
        <v>969</v>
      </c>
      <c r="I510" s="41"/>
      <c r="J510" s="41">
        <v>969</v>
      </c>
      <c r="K510" s="41"/>
      <c r="L510" s="41"/>
      <c r="M510" s="41"/>
      <c r="N510" s="41"/>
      <c r="O510" s="56"/>
      <c r="P510" s="40"/>
      <c r="Q510" s="41"/>
      <c r="R510" s="41"/>
      <c r="S510" s="41"/>
      <c r="T510" s="41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</row>
    <row r="511" spans="1:84" s="19" customFormat="1" ht="16.5" customHeight="1" x14ac:dyDescent="0.2">
      <c r="A511" s="72"/>
      <c r="B511" s="72"/>
      <c r="C511" s="42"/>
      <c r="D511" s="103"/>
      <c r="E511" s="77" t="s">
        <v>59</v>
      </c>
      <c r="F511" s="43">
        <f>F508-F509+F510</f>
        <v>15503</v>
      </c>
      <c r="G511" s="44">
        <f>G508-G509+G510</f>
        <v>15503</v>
      </c>
      <c r="H511" s="43">
        <f>H508-H509+H510</f>
        <v>15503</v>
      </c>
      <c r="I511" s="43"/>
      <c r="J511" s="43">
        <f>J508-J509+J510</f>
        <v>15503</v>
      </c>
      <c r="K511" s="43"/>
      <c r="L511" s="43"/>
      <c r="M511" s="43"/>
      <c r="N511" s="43"/>
      <c r="O511" s="45"/>
      <c r="P511" s="44"/>
      <c r="Q511" s="43"/>
      <c r="R511" s="43"/>
      <c r="S511" s="61"/>
      <c r="T511" s="6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</row>
    <row r="512" spans="1:84" s="11" customFormat="1" ht="16.5" customHeight="1" x14ac:dyDescent="0.2">
      <c r="A512" s="46"/>
      <c r="B512" s="46"/>
      <c r="C512" s="46">
        <v>4700</v>
      </c>
      <c r="D512" s="217" t="s">
        <v>36</v>
      </c>
      <c r="E512" s="76" t="s">
        <v>56</v>
      </c>
      <c r="F512" s="39">
        <f>G512+P512</f>
        <v>1000</v>
      </c>
      <c r="G512" s="40">
        <f>H512+K512+L512+M512</f>
        <v>1000</v>
      </c>
      <c r="H512" s="41">
        <f>SUM(I512:J512)</f>
        <v>1000</v>
      </c>
      <c r="I512" s="41"/>
      <c r="J512" s="41">
        <v>1000</v>
      </c>
      <c r="K512" s="41"/>
      <c r="L512" s="41"/>
      <c r="M512" s="41"/>
      <c r="N512" s="41"/>
      <c r="O512" s="56"/>
      <c r="P512" s="57"/>
      <c r="Q512" s="41"/>
      <c r="R512" s="41"/>
      <c r="S512" s="41"/>
      <c r="T512" s="41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</row>
    <row r="513" spans="1:84" s="14" customFormat="1" ht="16.5" customHeight="1" x14ac:dyDescent="0.2">
      <c r="A513" s="38"/>
      <c r="B513" s="38"/>
      <c r="C513" s="46"/>
      <c r="D513" s="218"/>
      <c r="E513" s="76" t="s">
        <v>57</v>
      </c>
      <c r="F513" s="39"/>
      <c r="G513" s="40"/>
      <c r="H513" s="41"/>
      <c r="I513" s="41"/>
      <c r="J513" s="41"/>
      <c r="K513" s="41"/>
      <c r="L513" s="41"/>
      <c r="M513" s="41"/>
      <c r="N513" s="41"/>
      <c r="O513" s="56"/>
      <c r="P513" s="40"/>
      <c r="Q513" s="41"/>
      <c r="R513" s="41"/>
      <c r="S513" s="41"/>
      <c r="T513" s="41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</row>
    <row r="514" spans="1:84" s="14" customFormat="1" ht="16.5" customHeight="1" x14ac:dyDescent="0.2">
      <c r="A514" s="38"/>
      <c r="B514" s="38"/>
      <c r="C514" s="46"/>
      <c r="D514" s="218"/>
      <c r="E514" s="76" t="s">
        <v>58</v>
      </c>
      <c r="F514" s="39">
        <f>G514+P514</f>
        <v>700</v>
      </c>
      <c r="G514" s="40">
        <f>H514+K514+L514+M514</f>
        <v>700</v>
      </c>
      <c r="H514" s="41">
        <f>SUM(I514:J514)</f>
        <v>700</v>
      </c>
      <c r="I514" s="41"/>
      <c r="J514" s="41">
        <v>700</v>
      </c>
      <c r="K514" s="41"/>
      <c r="L514" s="41"/>
      <c r="M514" s="41"/>
      <c r="N514" s="41"/>
      <c r="O514" s="56"/>
      <c r="P514" s="40"/>
      <c r="Q514" s="41"/>
      <c r="R514" s="41"/>
      <c r="S514" s="41"/>
      <c r="T514" s="41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</row>
    <row r="515" spans="1:84" s="19" customFormat="1" ht="16.5" customHeight="1" x14ac:dyDescent="0.2">
      <c r="A515" s="72"/>
      <c r="B515" s="72"/>
      <c r="C515" s="42"/>
      <c r="D515" s="219"/>
      <c r="E515" s="77" t="s">
        <v>59</v>
      </c>
      <c r="F515" s="43">
        <f>F512-F513+F514</f>
        <v>1700</v>
      </c>
      <c r="G515" s="44">
        <f>G512-G513+G514</f>
        <v>1700</v>
      </c>
      <c r="H515" s="43">
        <f>H512-H513+H514</f>
        <v>1700</v>
      </c>
      <c r="I515" s="43"/>
      <c r="J515" s="43">
        <f>J512-J513+J514</f>
        <v>1700</v>
      </c>
      <c r="K515" s="43"/>
      <c r="L515" s="43"/>
      <c r="M515" s="43"/>
      <c r="N515" s="43"/>
      <c r="O515" s="45"/>
      <c r="P515" s="44"/>
      <c r="Q515" s="43"/>
      <c r="R515" s="43"/>
      <c r="S515" s="61"/>
      <c r="T515" s="61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</row>
    <row r="516" spans="1:84" s="11" customFormat="1" ht="16.5" customHeight="1" x14ac:dyDescent="0.2">
      <c r="A516" s="46"/>
      <c r="B516" s="46"/>
      <c r="C516" s="99">
        <v>4710</v>
      </c>
      <c r="D516" s="217" t="s">
        <v>82</v>
      </c>
      <c r="E516" s="76" t="s">
        <v>56</v>
      </c>
      <c r="F516" s="39">
        <f>G516+P516</f>
        <v>5343</v>
      </c>
      <c r="G516" s="40">
        <f>H516+K516+L516+M516</f>
        <v>5343</v>
      </c>
      <c r="H516" s="41">
        <f>SUM(I516:J516)</f>
        <v>5343</v>
      </c>
      <c r="I516" s="41">
        <v>5343</v>
      </c>
      <c r="J516" s="41"/>
      <c r="K516" s="41"/>
      <c r="L516" s="41"/>
      <c r="M516" s="41"/>
      <c r="N516" s="41"/>
      <c r="O516" s="56"/>
      <c r="P516" s="57"/>
      <c r="Q516" s="41"/>
      <c r="R516" s="41"/>
      <c r="S516" s="41"/>
      <c r="T516" s="37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</row>
    <row r="517" spans="1:84" s="14" customFormat="1" ht="16.5" customHeight="1" x14ac:dyDescent="0.2">
      <c r="A517" s="38"/>
      <c r="B517" s="38"/>
      <c r="C517" s="99"/>
      <c r="D517" s="218"/>
      <c r="E517" s="76" t="s">
        <v>57</v>
      </c>
      <c r="F517" s="39"/>
      <c r="G517" s="40"/>
      <c r="H517" s="41"/>
      <c r="I517" s="41"/>
      <c r="J517" s="41"/>
      <c r="K517" s="41"/>
      <c r="L517" s="41"/>
      <c r="M517" s="41"/>
      <c r="N517" s="41"/>
      <c r="O517" s="56"/>
      <c r="P517" s="40"/>
      <c r="Q517" s="41"/>
      <c r="R517" s="41"/>
      <c r="S517" s="41"/>
      <c r="T517" s="41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</row>
    <row r="518" spans="1:84" s="14" customFormat="1" ht="16.5" customHeight="1" x14ac:dyDescent="0.2">
      <c r="A518" s="38"/>
      <c r="B518" s="38"/>
      <c r="C518" s="99"/>
      <c r="D518" s="218"/>
      <c r="E518" s="76" t="s">
        <v>58</v>
      </c>
      <c r="F518" s="39">
        <f>G518+P518</f>
        <v>441</v>
      </c>
      <c r="G518" s="40">
        <f>H518+K518+L518+M518</f>
        <v>441</v>
      </c>
      <c r="H518" s="41">
        <f>SUM(I518:J518)</f>
        <v>441</v>
      </c>
      <c r="I518" s="41">
        <v>441</v>
      </c>
      <c r="J518" s="41"/>
      <c r="K518" s="41"/>
      <c r="L518" s="41"/>
      <c r="M518" s="41"/>
      <c r="N518" s="41"/>
      <c r="O518" s="56"/>
      <c r="P518" s="40"/>
      <c r="Q518" s="41"/>
      <c r="R518" s="41"/>
      <c r="S518" s="41"/>
      <c r="T518" s="41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</row>
    <row r="519" spans="1:84" s="19" customFormat="1" ht="16.5" customHeight="1" x14ac:dyDescent="0.2">
      <c r="A519" s="72"/>
      <c r="B519" s="72"/>
      <c r="C519" s="100"/>
      <c r="D519" s="219"/>
      <c r="E519" s="77" t="s">
        <v>59</v>
      </c>
      <c r="F519" s="43">
        <f>F516-F517+F518</f>
        <v>5784</v>
      </c>
      <c r="G519" s="44">
        <f>G516-G517+G518</f>
        <v>5784</v>
      </c>
      <c r="H519" s="43">
        <f>H516-H517+H518</f>
        <v>5784</v>
      </c>
      <c r="I519" s="43">
        <f>I516-I517+I518</f>
        <v>5784</v>
      </c>
      <c r="J519" s="43"/>
      <c r="K519" s="43"/>
      <c r="L519" s="43"/>
      <c r="M519" s="43"/>
      <c r="N519" s="43"/>
      <c r="O519" s="45"/>
      <c r="P519" s="44"/>
      <c r="Q519" s="43"/>
      <c r="R519" s="43"/>
      <c r="S519" s="61"/>
      <c r="T519" s="61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</row>
    <row r="520" spans="1:84" s="113" customFormat="1" ht="16.5" customHeight="1" x14ac:dyDescent="0.2">
      <c r="A520" s="95"/>
      <c r="B520" s="95"/>
      <c r="C520" s="220" t="s">
        <v>61</v>
      </c>
      <c r="D520" s="221"/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  <c r="O520" s="221"/>
      <c r="P520" s="221"/>
      <c r="Q520" s="221"/>
      <c r="R520" s="221"/>
      <c r="S520" s="221"/>
      <c r="T520" s="222"/>
      <c r="U520"/>
      <c r="V520"/>
      <c r="W520"/>
      <c r="X520"/>
      <c r="Y520"/>
      <c r="Z520"/>
      <c r="AA520"/>
      <c r="AB520"/>
      <c r="AC520"/>
      <c r="AD520"/>
    </row>
    <row r="521" spans="1:84" s="113" customFormat="1" ht="16.5" customHeight="1" x14ac:dyDescent="0.2">
      <c r="A521" s="95"/>
      <c r="B521" s="38"/>
      <c r="C521" s="223" t="s">
        <v>166</v>
      </c>
      <c r="D521" s="224"/>
      <c r="E521" s="224"/>
      <c r="F521" s="224"/>
      <c r="G521" s="224"/>
      <c r="H521" s="224"/>
      <c r="I521" s="224"/>
      <c r="J521" s="224"/>
      <c r="K521" s="224"/>
      <c r="L521" s="224"/>
      <c r="M521" s="224"/>
      <c r="N521" s="224"/>
      <c r="O521" s="224"/>
      <c r="P521" s="224"/>
      <c r="Q521" s="224"/>
      <c r="R521" s="224"/>
      <c r="S521" s="224"/>
      <c r="T521" s="225"/>
      <c r="U521"/>
      <c r="V521"/>
      <c r="W521"/>
      <c r="X521"/>
      <c r="Y521"/>
      <c r="Z521"/>
      <c r="AA521"/>
      <c r="AB521"/>
      <c r="AC521"/>
      <c r="AD521"/>
    </row>
    <row r="522" spans="1:84" s="113" customFormat="1" ht="16.5" customHeight="1" x14ac:dyDescent="0.2">
      <c r="A522" s="95"/>
      <c r="B522" s="38"/>
      <c r="C522" s="223" t="s">
        <v>167</v>
      </c>
      <c r="D522" s="224"/>
      <c r="E522" s="224"/>
      <c r="F522" s="224"/>
      <c r="G522" s="224"/>
      <c r="H522" s="224"/>
      <c r="I522" s="224"/>
      <c r="J522" s="224"/>
      <c r="K522" s="224"/>
      <c r="L522" s="224"/>
      <c r="M522" s="224"/>
      <c r="N522" s="224"/>
      <c r="O522" s="224"/>
      <c r="P522" s="224"/>
      <c r="Q522" s="224"/>
      <c r="R522" s="224"/>
      <c r="S522" s="224"/>
      <c r="T522" s="225"/>
      <c r="U522"/>
      <c r="V522"/>
      <c r="W522"/>
      <c r="X522"/>
      <c r="Y522"/>
      <c r="Z522"/>
      <c r="AA522"/>
      <c r="AB522"/>
      <c r="AC522"/>
      <c r="AD522"/>
    </row>
    <row r="523" spans="1:84" s="113" customFormat="1" ht="16.5" customHeight="1" x14ac:dyDescent="0.2">
      <c r="A523" s="95"/>
      <c r="B523" s="38"/>
      <c r="C523" s="223" t="s">
        <v>168</v>
      </c>
      <c r="D523" s="224"/>
      <c r="E523" s="224"/>
      <c r="F523" s="224"/>
      <c r="G523" s="224"/>
      <c r="H523" s="224"/>
      <c r="I523" s="224"/>
      <c r="J523" s="224"/>
      <c r="K523" s="224"/>
      <c r="L523" s="224"/>
      <c r="M523" s="224"/>
      <c r="N523" s="224"/>
      <c r="O523" s="224"/>
      <c r="P523" s="224"/>
      <c r="Q523" s="224"/>
      <c r="R523" s="224"/>
      <c r="S523" s="224"/>
      <c r="T523" s="225"/>
      <c r="U523"/>
      <c r="V523"/>
      <c r="W523"/>
      <c r="X523"/>
      <c r="Y523"/>
      <c r="Z523"/>
      <c r="AA523"/>
      <c r="AB523"/>
      <c r="AC523"/>
      <c r="AD523"/>
    </row>
    <row r="524" spans="1:84" s="113" customFormat="1" ht="16.5" customHeight="1" x14ac:dyDescent="0.2">
      <c r="A524" s="95"/>
      <c r="B524" s="38"/>
      <c r="C524" s="223" t="s">
        <v>169</v>
      </c>
      <c r="D524" s="224"/>
      <c r="E524" s="224"/>
      <c r="F524" s="224"/>
      <c r="G524" s="224"/>
      <c r="H524" s="224"/>
      <c r="I524" s="224"/>
      <c r="J524" s="224"/>
      <c r="K524" s="224"/>
      <c r="L524" s="224"/>
      <c r="M524" s="224"/>
      <c r="N524" s="224"/>
      <c r="O524" s="224"/>
      <c r="P524" s="224"/>
      <c r="Q524" s="224"/>
      <c r="R524" s="224"/>
      <c r="S524" s="224"/>
      <c r="T524" s="225"/>
      <c r="U524"/>
      <c r="V524"/>
      <c r="W524"/>
      <c r="X524"/>
      <c r="Y524"/>
      <c r="Z524"/>
      <c r="AA524"/>
      <c r="AB524"/>
      <c r="AC524"/>
      <c r="AD524"/>
    </row>
    <row r="525" spans="1:84" s="113" customFormat="1" ht="16.5" customHeight="1" x14ac:dyDescent="0.2">
      <c r="A525" s="95"/>
      <c r="B525" s="38"/>
      <c r="C525" s="223" t="s">
        <v>170</v>
      </c>
      <c r="D525" s="224"/>
      <c r="E525" s="224"/>
      <c r="F525" s="224"/>
      <c r="G525" s="224"/>
      <c r="H525" s="224"/>
      <c r="I525" s="224"/>
      <c r="J525" s="224"/>
      <c r="K525" s="224"/>
      <c r="L525" s="224"/>
      <c r="M525" s="224"/>
      <c r="N525" s="224"/>
      <c r="O525" s="224"/>
      <c r="P525" s="224"/>
      <c r="Q525" s="224"/>
      <c r="R525" s="224"/>
      <c r="S525" s="224"/>
      <c r="T525" s="225"/>
      <c r="U525"/>
      <c r="V525"/>
      <c r="W525"/>
      <c r="X525"/>
      <c r="Y525"/>
      <c r="Z525"/>
      <c r="AA525"/>
      <c r="AB525"/>
      <c r="AC525"/>
      <c r="AD525"/>
    </row>
    <row r="526" spans="1:84" s="113" customFormat="1" ht="16.5" customHeight="1" x14ac:dyDescent="0.2">
      <c r="A526" s="95"/>
      <c r="B526" s="38"/>
      <c r="C526" s="223" t="s">
        <v>171</v>
      </c>
      <c r="D526" s="224"/>
      <c r="E526" s="224"/>
      <c r="F526" s="224"/>
      <c r="G526" s="224"/>
      <c r="H526" s="224"/>
      <c r="I526" s="224"/>
      <c r="J526" s="224"/>
      <c r="K526" s="224"/>
      <c r="L526" s="224"/>
      <c r="M526" s="224"/>
      <c r="N526" s="224"/>
      <c r="O526" s="224"/>
      <c r="P526" s="224"/>
      <c r="Q526" s="224"/>
      <c r="R526" s="224"/>
      <c r="S526" s="224"/>
      <c r="T526" s="225"/>
      <c r="U526"/>
      <c r="V526"/>
      <c r="W526"/>
      <c r="X526"/>
      <c r="Y526"/>
      <c r="Z526"/>
      <c r="AA526"/>
      <c r="AB526"/>
      <c r="AC526"/>
      <c r="AD526"/>
    </row>
    <row r="527" spans="1:84" s="113" customFormat="1" ht="16.5" customHeight="1" x14ac:dyDescent="0.2">
      <c r="A527" s="95"/>
      <c r="B527" s="38"/>
      <c r="C527" s="223" t="s">
        <v>172</v>
      </c>
      <c r="D527" s="224"/>
      <c r="E527" s="224"/>
      <c r="F527" s="224"/>
      <c r="G527" s="224"/>
      <c r="H527" s="224"/>
      <c r="I527" s="224"/>
      <c r="J527" s="224"/>
      <c r="K527" s="224"/>
      <c r="L527" s="224"/>
      <c r="M527" s="224"/>
      <c r="N527" s="224"/>
      <c r="O527" s="224"/>
      <c r="P527" s="224"/>
      <c r="Q527" s="224"/>
      <c r="R527" s="224"/>
      <c r="S527" s="224"/>
      <c r="T527" s="225"/>
      <c r="U527"/>
      <c r="V527"/>
      <c r="W527"/>
      <c r="X527"/>
      <c r="Y527"/>
      <c r="Z527"/>
      <c r="AA527"/>
      <c r="AB527"/>
      <c r="AC527"/>
      <c r="AD527"/>
    </row>
    <row r="528" spans="1:84" s="113" customFormat="1" ht="16.5" customHeight="1" x14ac:dyDescent="0.2">
      <c r="A528" s="95"/>
      <c r="B528" s="38"/>
      <c r="C528" s="223" t="s">
        <v>173</v>
      </c>
      <c r="D528" s="224"/>
      <c r="E528" s="224"/>
      <c r="F528" s="224"/>
      <c r="G528" s="224"/>
      <c r="H528" s="224"/>
      <c r="I528" s="224"/>
      <c r="J528" s="224"/>
      <c r="K528" s="224"/>
      <c r="L528" s="224"/>
      <c r="M528" s="224"/>
      <c r="N528" s="224"/>
      <c r="O528" s="224"/>
      <c r="P528" s="224"/>
      <c r="Q528" s="224"/>
      <c r="R528" s="224"/>
      <c r="S528" s="224"/>
      <c r="T528" s="225"/>
      <c r="U528"/>
      <c r="V528"/>
      <c r="W528"/>
      <c r="X528"/>
      <c r="Y528"/>
      <c r="Z528"/>
      <c r="AA528"/>
      <c r="AB528"/>
      <c r="AC528"/>
      <c r="AD528"/>
    </row>
    <row r="529" spans="1:84" s="113" customFormat="1" ht="16.5" customHeight="1" x14ac:dyDescent="0.2">
      <c r="A529" s="95"/>
      <c r="B529" s="38"/>
      <c r="C529" s="223" t="s">
        <v>174</v>
      </c>
      <c r="D529" s="224"/>
      <c r="E529" s="224"/>
      <c r="F529" s="224"/>
      <c r="G529" s="224"/>
      <c r="H529" s="224"/>
      <c r="I529" s="224"/>
      <c r="J529" s="224"/>
      <c r="K529" s="224"/>
      <c r="L529" s="224"/>
      <c r="M529" s="224"/>
      <c r="N529" s="224"/>
      <c r="O529" s="224"/>
      <c r="P529" s="224"/>
      <c r="Q529" s="224"/>
      <c r="R529" s="224"/>
      <c r="S529" s="224"/>
      <c r="T529" s="225"/>
      <c r="U529"/>
      <c r="V529"/>
      <c r="W529"/>
      <c r="X529"/>
      <c r="Y529"/>
      <c r="Z529"/>
      <c r="AA529"/>
      <c r="AB529"/>
      <c r="AC529"/>
      <c r="AD529"/>
    </row>
    <row r="530" spans="1:84" s="113" customFormat="1" ht="16.5" customHeight="1" x14ac:dyDescent="0.2">
      <c r="A530" s="95"/>
      <c r="B530" s="38"/>
      <c r="C530" s="226" t="s">
        <v>175</v>
      </c>
      <c r="D530" s="227"/>
      <c r="E530" s="227"/>
      <c r="F530" s="227"/>
      <c r="G530" s="227"/>
      <c r="H530" s="227"/>
      <c r="I530" s="227"/>
      <c r="J530" s="227"/>
      <c r="K530" s="227"/>
      <c r="L530" s="227"/>
      <c r="M530" s="227"/>
      <c r="N530" s="227"/>
      <c r="O530" s="227"/>
      <c r="P530" s="227"/>
      <c r="Q530" s="227"/>
      <c r="R530" s="227"/>
      <c r="S530" s="227"/>
      <c r="T530" s="228"/>
      <c r="U530"/>
      <c r="V530"/>
      <c r="W530"/>
      <c r="X530"/>
      <c r="Y530"/>
      <c r="Z530"/>
      <c r="AA530"/>
      <c r="AB530"/>
      <c r="AC530"/>
      <c r="AD530"/>
    </row>
    <row r="531" spans="1:84" s="1" customFormat="1" ht="18" customHeight="1" x14ac:dyDescent="0.2">
      <c r="A531" s="49">
        <v>900</v>
      </c>
      <c r="B531" s="49"/>
      <c r="C531" s="109"/>
      <c r="D531" s="232" t="s">
        <v>9</v>
      </c>
      <c r="E531" s="78" t="s">
        <v>56</v>
      </c>
      <c r="F531" s="62">
        <f>G531+P531</f>
        <v>34657968.57</v>
      </c>
      <c r="G531" s="27">
        <f>H531+K531+L531+M531</f>
        <v>14972905.32</v>
      </c>
      <c r="H531" s="28">
        <f>SUM(I531:J531)</f>
        <v>14940365.52</v>
      </c>
      <c r="I531" s="28"/>
      <c r="J531" s="28">
        <v>14940365.52</v>
      </c>
      <c r="K531" s="28"/>
      <c r="L531" s="28"/>
      <c r="M531" s="28">
        <v>32539.8</v>
      </c>
      <c r="N531" s="50"/>
      <c r="O531" s="51"/>
      <c r="P531" s="27">
        <f>Q531+S531+T531</f>
        <v>19685063.25</v>
      </c>
      <c r="Q531" s="28">
        <v>18500698.420000002</v>
      </c>
      <c r="R531" s="28">
        <v>5836420.04</v>
      </c>
      <c r="S531" s="28">
        <v>184</v>
      </c>
      <c r="T531" s="28">
        <v>1184180.83</v>
      </c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</row>
    <row r="532" spans="1:84" s="14" customFormat="1" ht="18" customHeight="1" x14ac:dyDescent="0.2">
      <c r="A532" s="25"/>
      <c r="B532" s="25"/>
      <c r="C532" s="71"/>
      <c r="D532" s="233"/>
      <c r="E532" s="74" t="s">
        <v>57</v>
      </c>
      <c r="F532" s="26">
        <f>G532+P532</f>
        <v>689440.41</v>
      </c>
      <c r="G532" s="29">
        <f>H532+K532+L532+M532</f>
        <v>20000</v>
      </c>
      <c r="H532" s="30">
        <f>SUM(I532:J532)</f>
        <v>20000</v>
      </c>
      <c r="I532" s="30"/>
      <c r="J532" s="30">
        <f>J536+J547+J563+J589+J600</f>
        <v>20000</v>
      </c>
      <c r="K532" s="30"/>
      <c r="L532" s="30"/>
      <c r="M532" s="30"/>
      <c r="N532" s="52"/>
      <c r="O532" s="53"/>
      <c r="P532" s="29">
        <f>Q532+S532+T532</f>
        <v>669440.41</v>
      </c>
      <c r="Q532" s="30">
        <f>Q547+Q563+Q589+Q600</f>
        <v>669440.41</v>
      </c>
      <c r="R532" s="30">
        <f>R547+R563+R589+R600</f>
        <v>549520.04</v>
      </c>
      <c r="S532" s="30"/>
      <c r="T532" s="30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</row>
    <row r="533" spans="1:84" s="14" customFormat="1" ht="18" customHeight="1" x14ac:dyDescent="0.2">
      <c r="A533" s="25"/>
      <c r="B533" s="25"/>
      <c r="C533" s="71"/>
      <c r="D533" s="233"/>
      <c r="E533" s="74" t="s">
        <v>58</v>
      </c>
      <c r="F533" s="26">
        <f>G533+P533</f>
        <v>745848.46</v>
      </c>
      <c r="G533" s="29">
        <f>H533+K533+L533+M533</f>
        <v>207000</v>
      </c>
      <c r="H533" s="30">
        <f>SUM(I533:J533)</f>
        <v>207000</v>
      </c>
      <c r="I533" s="30"/>
      <c r="J533" s="30">
        <f>J537+J548+J564+J590+J601</f>
        <v>207000</v>
      </c>
      <c r="K533" s="30"/>
      <c r="L533" s="30"/>
      <c r="M533" s="30"/>
      <c r="N533" s="52"/>
      <c r="O533" s="53"/>
      <c r="P533" s="29">
        <f>Q533+S533+T533</f>
        <v>538848.46</v>
      </c>
      <c r="Q533" s="30">
        <f>Q548+Q564+Q590+Q601</f>
        <v>138848.46</v>
      </c>
      <c r="R533" s="30"/>
      <c r="S533" s="30">
        <f>S548+S564+S590+S601</f>
        <v>400000</v>
      </c>
      <c r="T533" s="30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</row>
    <row r="534" spans="1:84" s="19" customFormat="1" ht="18" customHeight="1" x14ac:dyDescent="0.2">
      <c r="A534" s="71"/>
      <c r="B534" s="71"/>
      <c r="C534" s="31"/>
      <c r="D534" s="243"/>
      <c r="E534" s="75" t="s">
        <v>59</v>
      </c>
      <c r="F534" s="32">
        <f t="shared" ref="F534:T534" si="37">F531-F532+F533</f>
        <v>34714376.620000005</v>
      </c>
      <c r="G534" s="96">
        <f t="shared" si="37"/>
        <v>15159905.32</v>
      </c>
      <c r="H534" s="32">
        <f t="shared" si="37"/>
        <v>15127365.52</v>
      </c>
      <c r="I534" s="32"/>
      <c r="J534" s="86">
        <f t="shared" si="37"/>
        <v>15127365.52</v>
      </c>
      <c r="K534" s="32"/>
      <c r="L534" s="32"/>
      <c r="M534" s="32">
        <f t="shared" si="37"/>
        <v>32539.8</v>
      </c>
      <c r="N534" s="32"/>
      <c r="O534" s="34"/>
      <c r="P534" s="33">
        <f t="shared" si="37"/>
        <v>19554471.300000001</v>
      </c>
      <c r="Q534" s="32">
        <f t="shared" si="37"/>
        <v>17970106.470000003</v>
      </c>
      <c r="R534" s="86">
        <f t="shared" si="37"/>
        <v>5286900</v>
      </c>
      <c r="S534" s="86">
        <f t="shared" ref="S534" si="38">S531-S532+S533</f>
        <v>400184</v>
      </c>
      <c r="T534" s="86">
        <f t="shared" si="37"/>
        <v>1184180.83</v>
      </c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</row>
    <row r="535" spans="1:84" s="19" customFormat="1" ht="15.95" customHeight="1" x14ac:dyDescent="0.2">
      <c r="A535" s="38"/>
      <c r="B535" s="47">
        <v>90001</v>
      </c>
      <c r="C535" s="48"/>
      <c r="D535" s="229" t="s">
        <v>218</v>
      </c>
      <c r="E535" s="152" t="s">
        <v>56</v>
      </c>
      <c r="F535" s="191">
        <f>G535+P535</f>
        <v>708000</v>
      </c>
      <c r="G535" s="157">
        <f>H535+K535+L535+M535</f>
        <v>708000</v>
      </c>
      <c r="H535" s="156">
        <f>SUM(I535:J535)</f>
        <v>708000</v>
      </c>
      <c r="I535" s="192"/>
      <c r="J535" s="156">
        <v>708000</v>
      </c>
      <c r="K535" s="203"/>
      <c r="L535" s="203"/>
      <c r="M535" s="203"/>
      <c r="N535" s="203"/>
      <c r="O535" s="204"/>
      <c r="P535" s="157"/>
      <c r="Q535" s="194"/>
      <c r="R535" s="205"/>
      <c r="S535" s="205"/>
      <c r="T535" s="209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</row>
    <row r="536" spans="1:84" s="19" customFormat="1" ht="15.95" customHeight="1" x14ac:dyDescent="0.2">
      <c r="A536" s="38"/>
      <c r="B536" s="38"/>
      <c r="C536" s="46"/>
      <c r="D536" s="230"/>
      <c r="E536" s="152" t="s">
        <v>57</v>
      </c>
      <c r="F536" s="153">
        <f>G536+P536</f>
        <v>20000</v>
      </c>
      <c r="G536" s="154">
        <f>H536+K536+L536+M536</f>
        <v>20000</v>
      </c>
      <c r="H536" s="155">
        <f>SUM(I536:J536)</f>
        <v>20000</v>
      </c>
      <c r="I536" s="195"/>
      <c r="J536" s="155">
        <f>J540</f>
        <v>20000</v>
      </c>
      <c r="K536" s="206"/>
      <c r="L536" s="206"/>
      <c r="M536" s="206"/>
      <c r="N536" s="206"/>
      <c r="O536" s="207"/>
      <c r="P536" s="154"/>
      <c r="Q536" s="197"/>
      <c r="R536" s="208"/>
      <c r="S536" s="208"/>
      <c r="T536" s="158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</row>
    <row r="537" spans="1:84" s="19" customFormat="1" ht="15.95" customHeight="1" x14ac:dyDescent="0.2">
      <c r="A537" s="38"/>
      <c r="B537" s="38"/>
      <c r="C537" s="46"/>
      <c r="D537" s="230"/>
      <c r="E537" s="152" t="s">
        <v>58</v>
      </c>
      <c r="F537" s="153"/>
      <c r="G537" s="154"/>
      <c r="H537" s="155"/>
      <c r="I537" s="195"/>
      <c r="J537" s="155"/>
      <c r="K537" s="206"/>
      <c r="L537" s="206"/>
      <c r="M537" s="206"/>
      <c r="N537" s="206"/>
      <c r="O537" s="207"/>
      <c r="P537" s="154"/>
      <c r="Q537" s="197"/>
      <c r="R537" s="208"/>
      <c r="S537" s="208"/>
      <c r="T537" s="158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</row>
    <row r="538" spans="1:84" s="19" customFormat="1" ht="15.95" customHeight="1" x14ac:dyDescent="0.2">
      <c r="A538" s="160"/>
      <c r="B538" s="160"/>
      <c r="C538" s="161"/>
      <c r="D538" s="231"/>
      <c r="E538" s="162" t="s">
        <v>59</v>
      </c>
      <c r="F538" s="163">
        <f>F535-F536+F537</f>
        <v>688000</v>
      </c>
      <c r="G538" s="211">
        <f>G535-G536+G537</f>
        <v>688000</v>
      </c>
      <c r="H538" s="163">
        <f>H535-H536+H537</f>
        <v>688000</v>
      </c>
      <c r="I538" s="163"/>
      <c r="J538" s="165">
        <f>J535-J536+J537</f>
        <v>688000</v>
      </c>
      <c r="K538" s="163"/>
      <c r="L538" s="163"/>
      <c r="M538" s="163"/>
      <c r="N538" s="163"/>
      <c r="O538" s="166"/>
      <c r="P538" s="164"/>
      <c r="Q538" s="163"/>
      <c r="R538" s="163"/>
      <c r="S538" s="165"/>
      <c r="T538" s="165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</row>
    <row r="539" spans="1:84" s="19" customFormat="1" ht="15.95" customHeight="1" x14ac:dyDescent="0.2">
      <c r="A539" s="46"/>
      <c r="B539" s="46"/>
      <c r="C539" s="46">
        <v>4300</v>
      </c>
      <c r="D539" s="217" t="s">
        <v>29</v>
      </c>
      <c r="E539" s="152" t="s">
        <v>56</v>
      </c>
      <c r="F539" s="153">
        <f>G539+P539</f>
        <v>690000</v>
      </c>
      <c r="G539" s="154">
        <f>H539+K539+L539+M539</f>
        <v>690000</v>
      </c>
      <c r="H539" s="155">
        <f>SUM(I539:J539)</f>
        <v>690000</v>
      </c>
      <c r="I539" s="195"/>
      <c r="J539" s="155">
        <v>690000</v>
      </c>
      <c r="K539" s="195"/>
      <c r="L539" s="195"/>
      <c r="M539" s="195"/>
      <c r="N539" s="195"/>
      <c r="O539" s="196"/>
      <c r="P539" s="168"/>
      <c r="Q539" s="197"/>
      <c r="R539" s="197"/>
      <c r="S539" s="197"/>
      <c r="T539" s="155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</row>
    <row r="540" spans="1:84" s="19" customFormat="1" ht="15.95" customHeight="1" x14ac:dyDescent="0.2">
      <c r="A540" s="38"/>
      <c r="B540" s="38"/>
      <c r="C540" s="46"/>
      <c r="D540" s="218"/>
      <c r="E540" s="152" t="s">
        <v>57</v>
      </c>
      <c r="F540" s="153">
        <f>G540+P540</f>
        <v>20000</v>
      </c>
      <c r="G540" s="154">
        <f>H540+K540+L540+M540</f>
        <v>20000</v>
      </c>
      <c r="H540" s="155">
        <f>SUM(I540:J540)</f>
        <v>20000</v>
      </c>
      <c r="I540" s="195"/>
      <c r="J540" s="155">
        <v>20000</v>
      </c>
      <c r="K540" s="195"/>
      <c r="L540" s="195"/>
      <c r="M540" s="195"/>
      <c r="N540" s="195"/>
      <c r="O540" s="196"/>
      <c r="P540" s="154"/>
      <c r="Q540" s="197"/>
      <c r="R540" s="197"/>
      <c r="S540" s="197"/>
      <c r="T540" s="155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</row>
    <row r="541" spans="1:84" s="19" customFormat="1" ht="15.95" customHeight="1" x14ac:dyDescent="0.2">
      <c r="A541" s="38"/>
      <c r="B541" s="38"/>
      <c r="C541" s="46"/>
      <c r="D541" s="218"/>
      <c r="E541" s="152" t="s">
        <v>58</v>
      </c>
      <c r="F541" s="153"/>
      <c r="G541" s="154"/>
      <c r="H541" s="155"/>
      <c r="I541" s="195"/>
      <c r="J541" s="195"/>
      <c r="K541" s="195"/>
      <c r="L541" s="195"/>
      <c r="M541" s="195"/>
      <c r="N541" s="195"/>
      <c r="O541" s="196"/>
      <c r="P541" s="154"/>
      <c r="Q541" s="197"/>
      <c r="R541" s="197"/>
      <c r="S541" s="197"/>
      <c r="T541" s="155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</row>
    <row r="542" spans="1:84" s="19" customFormat="1" ht="15.95" customHeight="1" x14ac:dyDescent="0.2">
      <c r="A542" s="160"/>
      <c r="B542" s="160"/>
      <c r="C542" s="161"/>
      <c r="D542" s="219"/>
      <c r="E542" s="162" t="s">
        <v>59</v>
      </c>
      <c r="F542" s="163">
        <f>F539-F540+F541</f>
        <v>670000</v>
      </c>
      <c r="G542" s="164">
        <f>G539-G540+G541</f>
        <v>670000</v>
      </c>
      <c r="H542" s="163">
        <f>H539-H540+H541</f>
        <v>670000</v>
      </c>
      <c r="I542" s="163"/>
      <c r="J542" s="163">
        <f>J539-J540+J541</f>
        <v>670000</v>
      </c>
      <c r="K542" s="163"/>
      <c r="L542" s="163"/>
      <c r="M542" s="163"/>
      <c r="N542" s="163"/>
      <c r="O542" s="166"/>
      <c r="P542" s="164"/>
      <c r="Q542" s="163"/>
      <c r="R542" s="163"/>
      <c r="S542" s="165"/>
      <c r="T542" s="165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</row>
    <row r="543" spans="1:84" s="113" customFormat="1" ht="15.95" customHeight="1" x14ac:dyDescent="0.2">
      <c r="A543" s="95"/>
      <c r="B543" s="95"/>
      <c r="C543" s="220" t="s">
        <v>61</v>
      </c>
      <c r="D543" s="221"/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  <c r="O543" s="221"/>
      <c r="P543" s="221"/>
      <c r="Q543" s="221"/>
      <c r="R543" s="221"/>
      <c r="S543" s="221"/>
      <c r="T543" s="222"/>
      <c r="U543"/>
      <c r="V543"/>
      <c r="W543"/>
      <c r="X543"/>
      <c r="Y543"/>
      <c r="Z543"/>
      <c r="AA543"/>
      <c r="AB543"/>
      <c r="AC543"/>
      <c r="AD543"/>
    </row>
    <row r="544" spans="1:84" s="113" customFormat="1" ht="15.95" customHeight="1" x14ac:dyDescent="0.2">
      <c r="A544" s="95"/>
      <c r="B544" s="38"/>
      <c r="C544" s="223" t="s">
        <v>219</v>
      </c>
      <c r="D544" s="224"/>
      <c r="E544" s="224"/>
      <c r="F544" s="224"/>
      <c r="G544" s="224"/>
      <c r="H544" s="224"/>
      <c r="I544" s="224"/>
      <c r="J544" s="224"/>
      <c r="K544" s="224"/>
      <c r="L544" s="224"/>
      <c r="M544" s="224"/>
      <c r="N544" s="224"/>
      <c r="O544" s="224"/>
      <c r="P544" s="224"/>
      <c r="Q544" s="224"/>
      <c r="R544" s="224"/>
      <c r="S544" s="224"/>
      <c r="T544" s="225"/>
      <c r="U544"/>
      <c r="V544"/>
      <c r="W544"/>
      <c r="X544"/>
      <c r="Y544"/>
      <c r="Z544"/>
      <c r="AA544"/>
      <c r="AB544"/>
      <c r="AC544"/>
      <c r="AD544"/>
    </row>
    <row r="545" spans="1:84" s="113" customFormat="1" ht="15.95" customHeight="1" x14ac:dyDescent="0.2">
      <c r="A545" s="95"/>
      <c r="B545" s="38"/>
      <c r="C545" s="226" t="s">
        <v>220</v>
      </c>
      <c r="D545" s="227"/>
      <c r="E545" s="227"/>
      <c r="F545" s="227"/>
      <c r="G545" s="227"/>
      <c r="H545" s="227"/>
      <c r="I545" s="227"/>
      <c r="J545" s="227"/>
      <c r="K545" s="227"/>
      <c r="L545" s="227"/>
      <c r="M545" s="227"/>
      <c r="N545" s="227"/>
      <c r="O545" s="227"/>
      <c r="P545" s="227"/>
      <c r="Q545" s="227"/>
      <c r="R545" s="227"/>
      <c r="S545" s="227"/>
      <c r="T545" s="228"/>
      <c r="U545"/>
      <c r="V545"/>
      <c r="W545"/>
      <c r="X545"/>
      <c r="Y545"/>
      <c r="Z545"/>
      <c r="AA545"/>
      <c r="AB545"/>
      <c r="AC545"/>
      <c r="AD545"/>
    </row>
    <row r="546" spans="1:84" s="1" customFormat="1" ht="15.95" customHeight="1" x14ac:dyDescent="0.2">
      <c r="A546" s="38"/>
      <c r="B546" s="47">
        <v>90003</v>
      </c>
      <c r="C546" s="46"/>
      <c r="D546" s="230" t="s">
        <v>13</v>
      </c>
      <c r="E546" s="76" t="s">
        <v>56</v>
      </c>
      <c r="F546" s="39">
        <f>G546+P546</f>
        <v>2417910</v>
      </c>
      <c r="G546" s="40">
        <f>H546+K546+L546+M546</f>
        <v>1837910</v>
      </c>
      <c r="H546" s="41">
        <f>SUM(I546:J546)</f>
        <v>1837910</v>
      </c>
      <c r="I546" s="114"/>
      <c r="J546" s="41">
        <v>1837910</v>
      </c>
      <c r="K546" s="41"/>
      <c r="L546" s="114"/>
      <c r="M546" s="114"/>
      <c r="N546" s="114"/>
      <c r="O546" s="88"/>
      <c r="P546" s="40">
        <f>Q546+S546+T546</f>
        <v>580000</v>
      </c>
      <c r="Q546" s="41"/>
      <c r="R546" s="114"/>
      <c r="S546" s="114"/>
      <c r="T546" s="41">
        <v>580000</v>
      </c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</row>
    <row r="547" spans="1:84" s="14" customFormat="1" ht="15.95" customHeight="1" x14ac:dyDescent="0.2">
      <c r="A547" s="38"/>
      <c r="B547" s="38"/>
      <c r="C547" s="46"/>
      <c r="D547" s="230"/>
      <c r="E547" s="76" t="s">
        <v>57</v>
      </c>
      <c r="F547" s="39"/>
      <c r="G547" s="40"/>
      <c r="H547" s="41"/>
      <c r="I547" s="114"/>
      <c r="J547" s="41"/>
      <c r="K547" s="41"/>
      <c r="L547" s="114"/>
      <c r="M547" s="114"/>
      <c r="N547" s="114"/>
      <c r="O547" s="88"/>
      <c r="P547" s="40"/>
      <c r="Q547" s="41"/>
      <c r="R547" s="114"/>
      <c r="S547" s="114"/>
      <c r="T547" s="41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</row>
    <row r="548" spans="1:84" s="14" customFormat="1" ht="15.95" customHeight="1" x14ac:dyDescent="0.2">
      <c r="A548" s="38"/>
      <c r="B548" s="38"/>
      <c r="C548" s="46"/>
      <c r="D548" s="230"/>
      <c r="E548" s="76" t="s">
        <v>58</v>
      </c>
      <c r="F548" s="39">
        <f>G548+P548</f>
        <v>27000</v>
      </c>
      <c r="G548" s="40">
        <f>H548+K548+L548+M548</f>
        <v>27000</v>
      </c>
      <c r="H548" s="41">
        <f>SUM(I548:J548)</f>
        <v>27000</v>
      </c>
      <c r="I548" s="114"/>
      <c r="J548" s="41">
        <f>J552+J556</f>
        <v>27000</v>
      </c>
      <c r="K548" s="41"/>
      <c r="L548" s="114"/>
      <c r="M548" s="114"/>
      <c r="N548" s="114"/>
      <c r="O548" s="88"/>
      <c r="P548" s="40"/>
      <c r="Q548" s="41"/>
      <c r="R548" s="114"/>
      <c r="S548" s="114"/>
      <c r="T548" s="41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</row>
    <row r="549" spans="1:84" s="19" customFormat="1" ht="15.95" customHeight="1" x14ac:dyDescent="0.2">
      <c r="A549" s="72"/>
      <c r="B549" s="72"/>
      <c r="C549" s="42"/>
      <c r="D549" s="231"/>
      <c r="E549" s="77" t="s">
        <v>59</v>
      </c>
      <c r="F549" s="43">
        <f>F546-F547+F548</f>
        <v>2444910</v>
      </c>
      <c r="G549" s="44">
        <f>G546-G547+G548</f>
        <v>1864910</v>
      </c>
      <c r="H549" s="43">
        <f>H546-H547+H548</f>
        <v>1864910</v>
      </c>
      <c r="I549" s="43"/>
      <c r="J549" s="43">
        <f>J546-J547+J548</f>
        <v>1864910</v>
      </c>
      <c r="K549" s="43"/>
      <c r="L549" s="43"/>
      <c r="M549" s="43"/>
      <c r="N549" s="43"/>
      <c r="O549" s="45"/>
      <c r="P549" s="44">
        <f>P546-P547+P548</f>
        <v>580000</v>
      </c>
      <c r="Q549" s="43"/>
      <c r="R549" s="43"/>
      <c r="S549" s="61"/>
      <c r="T549" s="61">
        <f>T546-T547+T548</f>
        <v>580000</v>
      </c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</row>
    <row r="550" spans="1:84" s="1" customFormat="1" ht="15.95" customHeight="1" x14ac:dyDescent="0.2">
      <c r="A550" s="46"/>
      <c r="B550" s="46"/>
      <c r="C550" s="46">
        <v>4210</v>
      </c>
      <c r="D550" s="217" t="s">
        <v>27</v>
      </c>
      <c r="E550" s="76" t="s">
        <v>56</v>
      </c>
      <c r="F550" s="39">
        <f>G550+P550</f>
        <v>3000</v>
      </c>
      <c r="G550" s="40">
        <f>H550+K550+L550+M550</f>
        <v>3000</v>
      </c>
      <c r="H550" s="41">
        <f>SUM(I550:J550)</f>
        <v>3000</v>
      </c>
      <c r="I550" s="41"/>
      <c r="J550" s="41">
        <v>3000</v>
      </c>
      <c r="K550" s="41"/>
      <c r="L550" s="41"/>
      <c r="M550" s="41"/>
      <c r="N550" s="41"/>
      <c r="O550" s="56"/>
      <c r="P550" s="57"/>
      <c r="Q550" s="41"/>
      <c r="R550" s="41"/>
      <c r="S550" s="41"/>
      <c r="T550" s="41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</row>
    <row r="551" spans="1:84" s="14" customFormat="1" ht="15.95" customHeight="1" x14ac:dyDescent="0.2">
      <c r="A551" s="38"/>
      <c r="B551" s="38"/>
      <c r="C551" s="46"/>
      <c r="D551" s="218"/>
      <c r="E551" s="76" t="s">
        <v>57</v>
      </c>
      <c r="F551" s="39"/>
      <c r="G551" s="40"/>
      <c r="H551" s="41"/>
      <c r="I551" s="41"/>
      <c r="J551" s="41"/>
      <c r="K551" s="41"/>
      <c r="L551" s="41"/>
      <c r="M551" s="41"/>
      <c r="N551" s="41"/>
      <c r="O551" s="56"/>
      <c r="P551" s="40"/>
      <c r="Q551" s="41"/>
      <c r="R551" s="41"/>
      <c r="S551" s="41"/>
      <c r="T551" s="4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</row>
    <row r="552" spans="1:84" s="14" customFormat="1" ht="15.95" customHeight="1" x14ac:dyDescent="0.2">
      <c r="A552" s="38"/>
      <c r="B552" s="38"/>
      <c r="C552" s="46"/>
      <c r="D552" s="218"/>
      <c r="E552" s="76" t="s">
        <v>58</v>
      </c>
      <c r="F552" s="39">
        <f>G552+P552</f>
        <v>3500</v>
      </c>
      <c r="G552" s="40">
        <f>H552+K552+L552+M552</f>
        <v>3500</v>
      </c>
      <c r="H552" s="41">
        <f>SUM(I552:J552)</f>
        <v>3500</v>
      </c>
      <c r="I552" s="41"/>
      <c r="J552" s="41">
        <v>3500</v>
      </c>
      <c r="K552" s="41"/>
      <c r="L552" s="41"/>
      <c r="M552" s="41"/>
      <c r="N552" s="41"/>
      <c r="O552" s="56"/>
      <c r="P552" s="40"/>
      <c r="Q552" s="41"/>
      <c r="R552" s="41"/>
      <c r="S552" s="41"/>
      <c r="T552" s="41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</row>
    <row r="553" spans="1:84" s="19" customFormat="1" ht="15.95" customHeight="1" x14ac:dyDescent="0.2">
      <c r="A553" s="72"/>
      <c r="B553" s="72"/>
      <c r="C553" s="42"/>
      <c r="D553" s="219"/>
      <c r="E553" s="77" t="s">
        <v>59</v>
      </c>
      <c r="F553" s="43">
        <f>F550-F551+F552</f>
        <v>6500</v>
      </c>
      <c r="G553" s="44">
        <f>G550-G551+G552</f>
        <v>6500</v>
      </c>
      <c r="H553" s="43">
        <f>H550-H551+H552</f>
        <v>6500</v>
      </c>
      <c r="I553" s="43"/>
      <c r="J553" s="43">
        <f>J550-J551+J552</f>
        <v>6500</v>
      </c>
      <c r="K553" s="43"/>
      <c r="L553" s="43"/>
      <c r="M553" s="43"/>
      <c r="N553" s="43"/>
      <c r="O553" s="45"/>
      <c r="P553" s="44"/>
      <c r="Q553" s="43"/>
      <c r="R553" s="43"/>
      <c r="S553" s="61"/>
      <c r="T553" s="61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</row>
    <row r="554" spans="1:84" s="1" customFormat="1" ht="15.95" customHeight="1" x14ac:dyDescent="0.2">
      <c r="A554" s="46"/>
      <c r="B554" s="46"/>
      <c r="C554" s="46">
        <v>4300</v>
      </c>
      <c r="D554" s="217" t="s">
        <v>29</v>
      </c>
      <c r="E554" s="76" t="s">
        <v>56</v>
      </c>
      <c r="F554" s="39">
        <f>G554+P554</f>
        <v>1834910</v>
      </c>
      <c r="G554" s="40">
        <f>H554+K554+L554+M554</f>
        <v>1834910</v>
      </c>
      <c r="H554" s="41">
        <f>SUM(I554:J554)</f>
        <v>1834910</v>
      </c>
      <c r="I554" s="41"/>
      <c r="J554" s="41">
        <v>1834910</v>
      </c>
      <c r="K554" s="41"/>
      <c r="L554" s="41"/>
      <c r="M554" s="41"/>
      <c r="N554" s="41"/>
      <c r="O554" s="56"/>
      <c r="P554" s="57"/>
      <c r="Q554" s="41"/>
      <c r="R554" s="41"/>
      <c r="S554" s="41"/>
      <c r="T554" s="41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</row>
    <row r="555" spans="1:84" s="14" customFormat="1" ht="15.95" customHeight="1" x14ac:dyDescent="0.2">
      <c r="A555" s="38"/>
      <c r="B555" s="38"/>
      <c r="C555" s="46"/>
      <c r="D555" s="218"/>
      <c r="E555" s="76" t="s">
        <v>57</v>
      </c>
      <c r="F555" s="39"/>
      <c r="G555" s="40"/>
      <c r="H555" s="41"/>
      <c r="I555" s="41"/>
      <c r="J555" s="41"/>
      <c r="K555" s="41"/>
      <c r="L555" s="41"/>
      <c r="M555" s="41"/>
      <c r="N555" s="41"/>
      <c r="O555" s="56"/>
      <c r="P555" s="40"/>
      <c r="Q555" s="41"/>
      <c r="R555" s="41"/>
      <c r="S555" s="41"/>
      <c r="T555" s="41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</row>
    <row r="556" spans="1:84" s="14" customFormat="1" ht="15.95" customHeight="1" x14ac:dyDescent="0.2">
      <c r="A556" s="38"/>
      <c r="B556" s="38"/>
      <c r="C556" s="46"/>
      <c r="D556" s="218"/>
      <c r="E556" s="76" t="s">
        <v>58</v>
      </c>
      <c r="F556" s="39">
        <f>G556+P556</f>
        <v>23500</v>
      </c>
      <c r="G556" s="40">
        <f>H556+K556+L556+M556</f>
        <v>23500</v>
      </c>
      <c r="H556" s="41">
        <f>SUM(I556:J556)</f>
        <v>23500</v>
      </c>
      <c r="I556" s="41"/>
      <c r="J556" s="41">
        <v>23500</v>
      </c>
      <c r="K556" s="41"/>
      <c r="L556" s="41"/>
      <c r="M556" s="41"/>
      <c r="N556" s="41"/>
      <c r="O556" s="56"/>
      <c r="P556" s="40"/>
      <c r="Q556" s="41"/>
      <c r="R556" s="41"/>
      <c r="S556" s="41"/>
      <c r="T556" s="41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</row>
    <row r="557" spans="1:84" s="19" customFormat="1" ht="15.95" customHeight="1" x14ac:dyDescent="0.2">
      <c r="A557" s="72"/>
      <c r="B557" s="72"/>
      <c r="C557" s="42"/>
      <c r="D557" s="219"/>
      <c r="E557" s="77" t="s">
        <v>59</v>
      </c>
      <c r="F557" s="43">
        <f>F554-F555+F556</f>
        <v>1858410</v>
      </c>
      <c r="G557" s="44">
        <f>G554-G555+G556</f>
        <v>1858410</v>
      </c>
      <c r="H557" s="43">
        <f>H554-H555+H556</f>
        <v>1858410</v>
      </c>
      <c r="I557" s="43"/>
      <c r="J557" s="43">
        <f>J554-J555+J556</f>
        <v>1858410</v>
      </c>
      <c r="K557" s="43"/>
      <c r="L557" s="43"/>
      <c r="M557" s="43"/>
      <c r="N557" s="43"/>
      <c r="O557" s="45"/>
      <c r="P557" s="44"/>
      <c r="Q557" s="43"/>
      <c r="R557" s="43"/>
      <c r="S557" s="61"/>
      <c r="T557" s="61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</row>
    <row r="558" spans="1:84" s="113" customFormat="1" ht="15.95" customHeight="1" x14ac:dyDescent="0.2">
      <c r="A558" s="95"/>
      <c r="B558" s="95"/>
      <c r="C558" s="220" t="s">
        <v>61</v>
      </c>
      <c r="D558" s="221"/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  <c r="O558" s="221"/>
      <c r="P558" s="221"/>
      <c r="Q558" s="221"/>
      <c r="R558" s="221"/>
      <c r="S558" s="221"/>
      <c r="T558" s="222"/>
      <c r="U558"/>
      <c r="V558"/>
      <c r="W558"/>
      <c r="X558"/>
      <c r="Y558"/>
      <c r="Z558"/>
      <c r="AA558"/>
      <c r="AB558"/>
      <c r="AC558"/>
      <c r="AD558"/>
    </row>
    <row r="559" spans="1:84" s="113" customFormat="1" ht="16.5" customHeight="1" x14ac:dyDescent="0.2">
      <c r="A559" s="95"/>
      <c r="B559" s="38"/>
      <c r="C559" s="223" t="s">
        <v>129</v>
      </c>
      <c r="D559" s="224"/>
      <c r="E559" s="224"/>
      <c r="F559" s="224"/>
      <c r="G559" s="224"/>
      <c r="H559" s="224"/>
      <c r="I559" s="224"/>
      <c r="J559" s="224"/>
      <c r="K559" s="224"/>
      <c r="L559" s="224"/>
      <c r="M559" s="224"/>
      <c r="N559" s="224"/>
      <c r="O559" s="224"/>
      <c r="P559" s="224"/>
      <c r="Q559" s="224"/>
      <c r="R559" s="224"/>
      <c r="S559" s="224"/>
      <c r="T559" s="225"/>
      <c r="U559"/>
      <c r="V559"/>
      <c r="W559"/>
      <c r="X559"/>
      <c r="Y559"/>
      <c r="Z559"/>
      <c r="AA559"/>
      <c r="AB559"/>
      <c r="AC559"/>
      <c r="AD559"/>
    </row>
    <row r="560" spans="1:84" s="113" customFormat="1" ht="27" customHeight="1" x14ac:dyDescent="0.2">
      <c r="A560" s="95"/>
      <c r="B560" s="38"/>
      <c r="C560" s="223" t="s">
        <v>130</v>
      </c>
      <c r="D560" s="224"/>
      <c r="E560" s="224"/>
      <c r="F560" s="224"/>
      <c r="G560" s="224"/>
      <c r="H560" s="224"/>
      <c r="I560" s="224"/>
      <c r="J560" s="224"/>
      <c r="K560" s="224"/>
      <c r="L560" s="224"/>
      <c r="M560" s="224"/>
      <c r="N560" s="224"/>
      <c r="O560" s="224"/>
      <c r="P560" s="224"/>
      <c r="Q560" s="224"/>
      <c r="R560" s="224"/>
      <c r="S560" s="224"/>
      <c r="T560" s="225"/>
      <c r="U560"/>
      <c r="V560"/>
      <c r="W560"/>
      <c r="X560"/>
      <c r="Y560"/>
      <c r="Z560"/>
      <c r="AA560"/>
      <c r="AB560"/>
      <c r="AC560"/>
      <c r="AD560"/>
    </row>
    <row r="561" spans="1:84" s="113" customFormat="1" ht="27" customHeight="1" x14ac:dyDescent="0.2">
      <c r="A561" s="95"/>
      <c r="B561" s="38"/>
      <c r="C561" s="226" t="s">
        <v>131</v>
      </c>
      <c r="D561" s="227"/>
      <c r="E561" s="227"/>
      <c r="F561" s="227"/>
      <c r="G561" s="227"/>
      <c r="H561" s="227"/>
      <c r="I561" s="227"/>
      <c r="J561" s="227"/>
      <c r="K561" s="227"/>
      <c r="L561" s="227"/>
      <c r="M561" s="227"/>
      <c r="N561" s="227"/>
      <c r="O561" s="227"/>
      <c r="P561" s="227"/>
      <c r="Q561" s="227"/>
      <c r="R561" s="227"/>
      <c r="S561" s="227"/>
      <c r="T561" s="228"/>
      <c r="U561"/>
      <c r="V561"/>
      <c r="W561"/>
      <c r="X561"/>
      <c r="Y561"/>
      <c r="Z561"/>
      <c r="AA561"/>
      <c r="AB561"/>
      <c r="AC561"/>
      <c r="AD561"/>
    </row>
    <row r="562" spans="1:84" s="11" customFormat="1" ht="16.5" customHeight="1" x14ac:dyDescent="0.2">
      <c r="A562" s="38"/>
      <c r="B562" s="47">
        <v>90005</v>
      </c>
      <c r="C562" s="48"/>
      <c r="D562" s="229" t="s">
        <v>54</v>
      </c>
      <c r="E562" s="76" t="s">
        <v>56</v>
      </c>
      <c r="F562" s="35">
        <f>G562+P562</f>
        <v>3940597.37</v>
      </c>
      <c r="G562" s="36">
        <f>H562+K562+L562+M562</f>
        <v>33700</v>
      </c>
      <c r="H562" s="37">
        <f>SUM(I562:J562)</f>
        <v>33700</v>
      </c>
      <c r="I562" s="37"/>
      <c r="J562" s="37">
        <v>33700</v>
      </c>
      <c r="K562" s="54"/>
      <c r="L562" s="54"/>
      <c r="M562" s="37"/>
      <c r="N562" s="54"/>
      <c r="O562" s="55"/>
      <c r="P562" s="36">
        <f>Q562+S562+T562</f>
        <v>3906897.37</v>
      </c>
      <c r="Q562" s="37">
        <v>3506897.37</v>
      </c>
      <c r="R562" s="37">
        <v>2278520.04</v>
      </c>
      <c r="S562" s="54"/>
      <c r="T562" s="37">
        <v>400000</v>
      </c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</row>
    <row r="563" spans="1:84" s="14" customFormat="1" ht="16.5" customHeight="1" x14ac:dyDescent="0.2">
      <c r="A563" s="38"/>
      <c r="B563" s="38"/>
      <c r="C563" s="46"/>
      <c r="D563" s="230"/>
      <c r="E563" s="76" t="s">
        <v>57</v>
      </c>
      <c r="F563" s="39">
        <f>G563+P563</f>
        <v>549520.04</v>
      </c>
      <c r="G563" s="40"/>
      <c r="H563" s="41"/>
      <c r="I563" s="41"/>
      <c r="J563" s="41"/>
      <c r="K563" s="114"/>
      <c r="L563" s="114"/>
      <c r="M563" s="41"/>
      <c r="N563" s="114"/>
      <c r="O563" s="88"/>
      <c r="P563" s="40">
        <f>Q563+S563+T563</f>
        <v>549520.04</v>
      </c>
      <c r="Q563" s="41">
        <f>Q567+Q571+Q575</f>
        <v>549520.04</v>
      </c>
      <c r="R563" s="41">
        <f>R567+R571+R575</f>
        <v>549520.04</v>
      </c>
      <c r="S563" s="114"/>
      <c r="T563" s="41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</row>
    <row r="564" spans="1:84" s="14" customFormat="1" ht="16.5" customHeight="1" x14ac:dyDescent="0.2">
      <c r="A564" s="38"/>
      <c r="B564" s="38"/>
      <c r="C564" s="46"/>
      <c r="D564" s="230"/>
      <c r="E564" s="76" t="s">
        <v>58</v>
      </c>
      <c r="F564" s="39">
        <f>G564+P564</f>
        <v>18928.09</v>
      </c>
      <c r="G564" s="40"/>
      <c r="H564" s="41"/>
      <c r="I564" s="41"/>
      <c r="J564" s="41"/>
      <c r="K564" s="114"/>
      <c r="L564" s="114"/>
      <c r="M564" s="41"/>
      <c r="N564" s="114"/>
      <c r="O564" s="88"/>
      <c r="P564" s="40">
        <f>Q564+S564+T564</f>
        <v>18928.09</v>
      </c>
      <c r="Q564" s="41">
        <f>Q568+Q572+Q576</f>
        <v>18928.09</v>
      </c>
      <c r="R564" s="41"/>
      <c r="S564" s="114"/>
      <c r="T564" s="41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</row>
    <row r="565" spans="1:84" s="19" customFormat="1" ht="16.5" customHeight="1" x14ac:dyDescent="0.2">
      <c r="A565" s="72"/>
      <c r="B565" s="72"/>
      <c r="C565" s="42"/>
      <c r="D565" s="231"/>
      <c r="E565" s="77" t="s">
        <v>59</v>
      </c>
      <c r="F565" s="43">
        <f>F562-F563+F564</f>
        <v>3410005.42</v>
      </c>
      <c r="G565" s="44">
        <f>G562-G563+G564</f>
        <v>33700</v>
      </c>
      <c r="H565" s="43">
        <f>H562-H563+H564</f>
        <v>33700</v>
      </c>
      <c r="I565" s="61"/>
      <c r="J565" s="61">
        <f>J562-J563+J564</f>
        <v>33700</v>
      </c>
      <c r="K565" s="43"/>
      <c r="L565" s="43"/>
      <c r="M565" s="61"/>
      <c r="N565" s="43"/>
      <c r="O565" s="45"/>
      <c r="P565" s="44">
        <f>P562-P563+P564</f>
        <v>3376305.42</v>
      </c>
      <c r="Q565" s="43">
        <f>Q562-Q563+Q564</f>
        <v>2976305.42</v>
      </c>
      <c r="R565" s="43">
        <f>R562-R563+R564</f>
        <v>1729000</v>
      </c>
      <c r="S565" s="61"/>
      <c r="T565" s="61">
        <f>T562-T563+T564</f>
        <v>400000</v>
      </c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</row>
    <row r="566" spans="1:84" s="1" customFormat="1" ht="16.5" customHeight="1" x14ac:dyDescent="0.2">
      <c r="A566" s="46"/>
      <c r="B566" s="46"/>
      <c r="C566" s="46">
        <v>6050</v>
      </c>
      <c r="D566" s="217" t="s">
        <v>51</v>
      </c>
      <c r="E566" s="76" t="s">
        <v>56</v>
      </c>
      <c r="F566" s="39">
        <f>G566+P566</f>
        <v>1228377.33</v>
      </c>
      <c r="G566" s="57"/>
      <c r="H566" s="41"/>
      <c r="I566" s="41"/>
      <c r="J566" s="41"/>
      <c r="K566" s="41"/>
      <c r="L566" s="41"/>
      <c r="M566" s="41"/>
      <c r="N566" s="41"/>
      <c r="O566" s="56"/>
      <c r="P566" s="40">
        <f>Q566+S566+T566</f>
        <v>1228377.33</v>
      </c>
      <c r="Q566" s="41">
        <v>1228377.33</v>
      </c>
      <c r="R566" s="41"/>
      <c r="S566" s="41"/>
      <c r="T566" s="41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</row>
    <row r="567" spans="1:84" s="14" customFormat="1" ht="16.5" customHeight="1" x14ac:dyDescent="0.2">
      <c r="A567" s="38"/>
      <c r="B567" s="38"/>
      <c r="C567" s="46"/>
      <c r="D567" s="218"/>
      <c r="E567" s="76" t="s">
        <v>57</v>
      </c>
      <c r="F567" s="39"/>
      <c r="G567" s="40"/>
      <c r="H567" s="41"/>
      <c r="I567" s="41"/>
      <c r="J567" s="41"/>
      <c r="K567" s="41"/>
      <c r="L567" s="41"/>
      <c r="M567" s="41"/>
      <c r="N567" s="41"/>
      <c r="O567" s="56"/>
      <c r="P567" s="40"/>
      <c r="Q567" s="41"/>
      <c r="R567" s="41"/>
      <c r="S567" s="41"/>
      <c r="T567" s="41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</row>
    <row r="568" spans="1:84" s="14" customFormat="1" ht="16.5" customHeight="1" x14ac:dyDescent="0.2">
      <c r="A568" s="38"/>
      <c r="B568" s="38"/>
      <c r="C568" s="46"/>
      <c r="D568" s="218"/>
      <c r="E568" s="76" t="s">
        <v>58</v>
      </c>
      <c r="F568" s="39">
        <f>G568+P568</f>
        <v>18928.09</v>
      </c>
      <c r="G568" s="40"/>
      <c r="H568" s="41"/>
      <c r="I568" s="41"/>
      <c r="J568" s="41"/>
      <c r="K568" s="41"/>
      <c r="L568" s="41"/>
      <c r="M568" s="41"/>
      <c r="N568" s="41"/>
      <c r="O568" s="56"/>
      <c r="P568" s="40">
        <f>Q568+S568+T568</f>
        <v>18928.09</v>
      </c>
      <c r="Q568" s="41">
        <v>18928.09</v>
      </c>
      <c r="R568" s="41"/>
      <c r="S568" s="41"/>
      <c r="T568" s="41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</row>
    <row r="569" spans="1:84" s="19" customFormat="1" ht="16.5" customHeight="1" x14ac:dyDescent="0.2">
      <c r="A569" s="72"/>
      <c r="B569" s="72"/>
      <c r="C569" s="42"/>
      <c r="D569" s="219"/>
      <c r="E569" s="77" t="s">
        <v>59</v>
      </c>
      <c r="F569" s="43">
        <f>F566-F567+F568</f>
        <v>1247305.4200000002</v>
      </c>
      <c r="G569" s="44"/>
      <c r="H569" s="43"/>
      <c r="I569" s="43"/>
      <c r="J569" s="43"/>
      <c r="K569" s="43"/>
      <c r="L569" s="43"/>
      <c r="M569" s="43"/>
      <c r="N569" s="43"/>
      <c r="O569" s="45"/>
      <c r="P569" s="44">
        <f>P566-P567+P568</f>
        <v>1247305.4200000002</v>
      </c>
      <c r="Q569" s="43">
        <f>Q566-Q567+Q568</f>
        <v>1247305.4200000002</v>
      </c>
      <c r="R569" s="43"/>
      <c r="S569" s="61"/>
      <c r="T569" s="61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</row>
    <row r="570" spans="1:84" s="1" customFormat="1" ht="16.5" customHeight="1" x14ac:dyDescent="0.2">
      <c r="A570" s="46"/>
      <c r="B570" s="46"/>
      <c r="C570" s="46">
        <v>6057</v>
      </c>
      <c r="D570" s="217" t="s">
        <v>51</v>
      </c>
      <c r="E570" s="76" t="s">
        <v>56</v>
      </c>
      <c r="F570" s="39">
        <f>G570+P570</f>
        <v>1820914.28</v>
      </c>
      <c r="G570" s="57"/>
      <c r="H570" s="41"/>
      <c r="I570" s="41"/>
      <c r="J570" s="41"/>
      <c r="K570" s="41"/>
      <c r="L570" s="41"/>
      <c r="M570" s="41"/>
      <c r="N570" s="41"/>
      <c r="O570" s="56"/>
      <c r="P570" s="40">
        <f>Q570+S570+T570</f>
        <v>1820914.28</v>
      </c>
      <c r="Q570" s="41">
        <f>R570</f>
        <v>1820914.28</v>
      </c>
      <c r="R570" s="41">
        <v>1820914.28</v>
      </c>
      <c r="S570" s="41"/>
      <c r="T570" s="41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</row>
    <row r="571" spans="1:84" s="14" customFormat="1" ht="16.5" customHeight="1" x14ac:dyDescent="0.2">
      <c r="A571" s="38"/>
      <c r="B571" s="38"/>
      <c r="C571" s="46"/>
      <c r="D571" s="218"/>
      <c r="E571" s="76" t="s">
        <v>57</v>
      </c>
      <c r="F571" s="39">
        <f>G571+P571</f>
        <v>437714.28</v>
      </c>
      <c r="G571" s="40"/>
      <c r="H571" s="41"/>
      <c r="I571" s="41"/>
      <c r="J571" s="41"/>
      <c r="K571" s="41"/>
      <c r="L571" s="41"/>
      <c r="M571" s="41"/>
      <c r="N571" s="41"/>
      <c r="O571" s="56"/>
      <c r="P571" s="40">
        <f>Q571+S571+T571</f>
        <v>437714.28</v>
      </c>
      <c r="Q571" s="41">
        <f>R571</f>
        <v>437714.28</v>
      </c>
      <c r="R571" s="41">
        <v>437714.28</v>
      </c>
      <c r="S571" s="41"/>
      <c r="T571" s="4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</row>
    <row r="572" spans="1:84" s="14" customFormat="1" ht="16.5" customHeight="1" x14ac:dyDescent="0.2">
      <c r="A572" s="38"/>
      <c r="B572" s="38"/>
      <c r="C572" s="46"/>
      <c r="D572" s="218"/>
      <c r="E572" s="76" t="s">
        <v>58</v>
      </c>
      <c r="F572" s="39"/>
      <c r="G572" s="40"/>
      <c r="H572" s="41"/>
      <c r="I572" s="41"/>
      <c r="J572" s="41"/>
      <c r="K572" s="41"/>
      <c r="L572" s="41"/>
      <c r="M572" s="41"/>
      <c r="N572" s="41"/>
      <c r="O572" s="56"/>
      <c r="P572" s="40"/>
      <c r="Q572" s="41"/>
      <c r="R572" s="41"/>
      <c r="S572" s="41"/>
      <c r="T572" s="41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</row>
    <row r="573" spans="1:84" s="19" customFormat="1" ht="16.5" customHeight="1" x14ac:dyDescent="0.2">
      <c r="A573" s="72"/>
      <c r="B573" s="72"/>
      <c r="C573" s="42"/>
      <c r="D573" s="219"/>
      <c r="E573" s="77" t="s">
        <v>59</v>
      </c>
      <c r="F573" s="43">
        <f>F570-F571+F572</f>
        <v>1383200</v>
      </c>
      <c r="G573" s="44"/>
      <c r="H573" s="43"/>
      <c r="I573" s="43"/>
      <c r="J573" s="43"/>
      <c r="K573" s="43"/>
      <c r="L573" s="43"/>
      <c r="M573" s="43"/>
      <c r="N573" s="43"/>
      <c r="O573" s="45"/>
      <c r="P573" s="44">
        <f>P570-P571+P572</f>
        <v>1383200</v>
      </c>
      <c r="Q573" s="43">
        <f>Q570-Q571+Q572</f>
        <v>1383200</v>
      </c>
      <c r="R573" s="43">
        <f>R570-R571+R572</f>
        <v>1383200</v>
      </c>
      <c r="S573" s="61"/>
      <c r="T573" s="61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</row>
    <row r="574" spans="1:84" s="19" customFormat="1" ht="16.5" customHeight="1" x14ac:dyDescent="0.2">
      <c r="A574" s="46"/>
      <c r="B574" s="46"/>
      <c r="C574" s="46">
        <v>6059</v>
      </c>
      <c r="D574" s="217" t="s">
        <v>51</v>
      </c>
      <c r="E574" s="76" t="s">
        <v>56</v>
      </c>
      <c r="F574" s="39">
        <f>G574+P574</f>
        <v>457605.76</v>
      </c>
      <c r="G574" s="57"/>
      <c r="H574" s="41"/>
      <c r="I574" s="41"/>
      <c r="J574" s="41"/>
      <c r="K574" s="41"/>
      <c r="L574" s="41"/>
      <c r="M574" s="41"/>
      <c r="N574" s="41"/>
      <c r="O574" s="56"/>
      <c r="P574" s="40">
        <f>Q574+S574+T574</f>
        <v>457605.76</v>
      </c>
      <c r="Q574" s="41">
        <f>R574</f>
        <v>457605.76</v>
      </c>
      <c r="R574" s="41">
        <v>457605.76</v>
      </c>
      <c r="S574" s="41"/>
      <c r="T574" s="41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</row>
    <row r="575" spans="1:84" s="19" customFormat="1" ht="16.5" customHeight="1" x14ac:dyDescent="0.2">
      <c r="A575" s="38"/>
      <c r="B575" s="38"/>
      <c r="C575" s="46"/>
      <c r="D575" s="218"/>
      <c r="E575" s="76" t="s">
        <v>57</v>
      </c>
      <c r="F575" s="39">
        <f>G575+P575</f>
        <v>111805.75999999999</v>
      </c>
      <c r="G575" s="40"/>
      <c r="H575" s="41"/>
      <c r="I575" s="41"/>
      <c r="J575" s="41"/>
      <c r="K575" s="41"/>
      <c r="L575" s="41"/>
      <c r="M575" s="41"/>
      <c r="N575" s="41"/>
      <c r="O575" s="56"/>
      <c r="P575" s="40">
        <f>Q575+S575+T575</f>
        <v>111805.75999999999</v>
      </c>
      <c r="Q575" s="41">
        <f>R575</f>
        <v>111805.75999999999</v>
      </c>
      <c r="R575" s="41">
        <v>111805.75999999999</v>
      </c>
      <c r="S575" s="41"/>
      <c r="T575" s="41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</row>
    <row r="576" spans="1:84" s="19" customFormat="1" ht="16.5" customHeight="1" x14ac:dyDescent="0.2">
      <c r="A576" s="38"/>
      <c r="B576" s="38"/>
      <c r="C576" s="46"/>
      <c r="D576" s="218"/>
      <c r="E576" s="76" t="s">
        <v>58</v>
      </c>
      <c r="F576" s="39"/>
      <c r="G576" s="40"/>
      <c r="H576" s="41"/>
      <c r="I576" s="41"/>
      <c r="J576" s="41"/>
      <c r="K576" s="41"/>
      <c r="L576" s="41"/>
      <c r="M576" s="41"/>
      <c r="N576" s="41"/>
      <c r="O576" s="56"/>
      <c r="P576" s="40"/>
      <c r="Q576" s="41"/>
      <c r="R576" s="41"/>
      <c r="S576" s="41"/>
      <c r="T576" s="41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</row>
    <row r="577" spans="1:84" s="19" customFormat="1" ht="16.5" customHeight="1" x14ac:dyDescent="0.2">
      <c r="A577" s="72"/>
      <c r="B577" s="72"/>
      <c r="C577" s="42"/>
      <c r="D577" s="219"/>
      <c r="E577" s="77" t="s">
        <v>59</v>
      </c>
      <c r="F577" s="43">
        <f>F574-F575+F576</f>
        <v>345800</v>
      </c>
      <c r="G577" s="44"/>
      <c r="H577" s="43"/>
      <c r="I577" s="43"/>
      <c r="J577" s="43"/>
      <c r="K577" s="43"/>
      <c r="L577" s="43"/>
      <c r="M577" s="43"/>
      <c r="N577" s="43"/>
      <c r="O577" s="45"/>
      <c r="P577" s="44">
        <f>P574-P575+P576</f>
        <v>345800</v>
      </c>
      <c r="Q577" s="43">
        <f>Q574-Q575+Q576</f>
        <v>345800</v>
      </c>
      <c r="R577" s="43">
        <f>R574-R575+R576</f>
        <v>345800</v>
      </c>
      <c r="S577" s="61"/>
      <c r="T577" s="61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</row>
    <row r="578" spans="1:84" s="113" customFormat="1" ht="18.75" customHeight="1" x14ac:dyDescent="0.2">
      <c r="A578" s="95"/>
      <c r="B578" s="95"/>
      <c r="C578" s="220" t="s">
        <v>61</v>
      </c>
      <c r="D578" s="221"/>
      <c r="E578" s="221"/>
      <c r="F578" s="221"/>
      <c r="G578" s="221"/>
      <c r="H578" s="221"/>
      <c r="I578" s="221"/>
      <c r="J578" s="221"/>
      <c r="K578" s="221"/>
      <c r="L578" s="221"/>
      <c r="M578" s="221"/>
      <c r="N578" s="221"/>
      <c r="O578" s="221"/>
      <c r="P578" s="221"/>
      <c r="Q578" s="221"/>
      <c r="R578" s="221"/>
      <c r="S578" s="221"/>
      <c r="T578" s="222"/>
      <c r="U578"/>
      <c r="V578"/>
      <c r="W578"/>
      <c r="X578"/>
      <c r="Y578"/>
      <c r="Z578"/>
      <c r="AA578"/>
      <c r="AB578"/>
      <c r="AC578"/>
      <c r="AD578"/>
    </row>
    <row r="579" spans="1:84" s="113" customFormat="1" ht="30.95" customHeight="1" x14ac:dyDescent="0.2">
      <c r="A579" s="95"/>
      <c r="B579" s="38"/>
      <c r="C579" s="223" t="s">
        <v>185</v>
      </c>
      <c r="D579" s="224"/>
      <c r="E579" s="224"/>
      <c r="F579" s="224"/>
      <c r="G579" s="224"/>
      <c r="H579" s="224"/>
      <c r="I579" s="224"/>
      <c r="J579" s="224"/>
      <c r="K579" s="224"/>
      <c r="L579" s="224"/>
      <c r="M579" s="224"/>
      <c r="N579" s="224"/>
      <c r="O579" s="224"/>
      <c r="P579" s="224"/>
      <c r="Q579" s="224"/>
      <c r="R579" s="224"/>
      <c r="S579" s="224"/>
      <c r="T579" s="225"/>
      <c r="U579"/>
      <c r="V579"/>
      <c r="W579"/>
      <c r="X579"/>
      <c r="Y579"/>
      <c r="Z579"/>
      <c r="AA579"/>
      <c r="AB579"/>
      <c r="AC579"/>
      <c r="AD579"/>
    </row>
    <row r="580" spans="1:84" s="113" customFormat="1" ht="30.95" customHeight="1" x14ac:dyDescent="0.2">
      <c r="A580" s="95"/>
      <c r="B580" s="38"/>
      <c r="C580" s="223" t="s">
        <v>189</v>
      </c>
      <c r="D580" s="224"/>
      <c r="E580" s="224"/>
      <c r="F580" s="224"/>
      <c r="G580" s="224"/>
      <c r="H580" s="224"/>
      <c r="I580" s="224"/>
      <c r="J580" s="224"/>
      <c r="K580" s="224"/>
      <c r="L580" s="224"/>
      <c r="M580" s="224"/>
      <c r="N580" s="224"/>
      <c r="O580" s="224"/>
      <c r="P580" s="224"/>
      <c r="Q580" s="224"/>
      <c r="R580" s="224"/>
      <c r="S580" s="224"/>
      <c r="T580" s="225"/>
      <c r="U580"/>
      <c r="V580"/>
      <c r="W580"/>
      <c r="X580"/>
      <c r="Y580"/>
      <c r="Z580"/>
      <c r="AA580"/>
      <c r="AB580"/>
      <c r="AC580"/>
      <c r="AD580"/>
    </row>
    <row r="581" spans="1:84" s="113" customFormat="1" ht="30.95" customHeight="1" x14ac:dyDescent="0.2">
      <c r="A581" s="95"/>
      <c r="B581" s="38"/>
      <c r="C581" s="223" t="s">
        <v>120</v>
      </c>
      <c r="D581" s="224"/>
      <c r="E581" s="224"/>
      <c r="F581" s="224"/>
      <c r="G581" s="224"/>
      <c r="H581" s="224"/>
      <c r="I581" s="224"/>
      <c r="J581" s="224"/>
      <c r="K581" s="224"/>
      <c r="L581" s="224"/>
      <c r="M581" s="224"/>
      <c r="N581" s="224"/>
      <c r="O581" s="224"/>
      <c r="P581" s="224"/>
      <c r="Q581" s="224"/>
      <c r="R581" s="224"/>
      <c r="S581" s="224"/>
      <c r="T581" s="225"/>
      <c r="U581"/>
      <c r="V581"/>
      <c r="W581"/>
      <c r="X581"/>
      <c r="Y581"/>
      <c r="Z581"/>
      <c r="AA581"/>
      <c r="AB581"/>
      <c r="AC581"/>
      <c r="AD581"/>
    </row>
    <row r="582" spans="1:84" s="113" customFormat="1" ht="16.5" customHeight="1" x14ac:dyDescent="0.2">
      <c r="A582" s="95"/>
      <c r="B582" s="38"/>
      <c r="C582" s="244" t="s">
        <v>121</v>
      </c>
      <c r="D582" s="245"/>
      <c r="E582" s="245"/>
      <c r="F582" s="245"/>
      <c r="G582" s="245"/>
      <c r="H582" s="245"/>
      <c r="I582" s="245"/>
      <c r="J582" s="245"/>
      <c r="K582" s="245"/>
      <c r="L582" s="245"/>
      <c r="M582" s="245"/>
      <c r="N582" s="245"/>
      <c r="O582" s="245"/>
      <c r="P582" s="245"/>
      <c r="Q582" s="245"/>
      <c r="R582" s="245"/>
      <c r="S582" s="245"/>
      <c r="T582" s="246"/>
      <c r="U582"/>
      <c r="V582"/>
      <c r="W582"/>
      <c r="X582"/>
      <c r="Y582"/>
      <c r="Z582"/>
      <c r="AA582"/>
      <c r="AB582"/>
      <c r="AC582"/>
      <c r="AD582"/>
    </row>
    <row r="583" spans="1:84" s="113" customFormat="1" ht="28.5" customHeight="1" x14ac:dyDescent="0.2">
      <c r="A583" s="95"/>
      <c r="B583" s="38"/>
      <c r="C583" s="223" t="s">
        <v>188</v>
      </c>
      <c r="D583" s="224"/>
      <c r="E583" s="224"/>
      <c r="F583" s="224"/>
      <c r="G583" s="224"/>
      <c r="H583" s="224"/>
      <c r="I583" s="224"/>
      <c r="J583" s="224"/>
      <c r="K583" s="224"/>
      <c r="L583" s="224"/>
      <c r="M583" s="224"/>
      <c r="N583" s="224"/>
      <c r="O583" s="224"/>
      <c r="P583" s="224"/>
      <c r="Q583" s="224"/>
      <c r="R583" s="224"/>
      <c r="S583" s="224"/>
      <c r="T583" s="225"/>
      <c r="U583"/>
      <c r="V583"/>
      <c r="W583"/>
      <c r="X583"/>
      <c r="Y583"/>
      <c r="Z583"/>
      <c r="AA583"/>
      <c r="AB583"/>
      <c r="AC583"/>
      <c r="AD583"/>
    </row>
    <row r="584" spans="1:84" s="113" customFormat="1" ht="11.25" customHeight="1" x14ac:dyDescent="0.2">
      <c r="A584" s="95"/>
      <c r="B584" s="38"/>
      <c r="C584" s="223"/>
      <c r="D584" s="224"/>
      <c r="E584" s="224"/>
      <c r="F584" s="224"/>
      <c r="G584" s="224"/>
      <c r="H584" s="224"/>
      <c r="I584" s="224"/>
      <c r="J584" s="224"/>
      <c r="K584" s="224"/>
      <c r="L584" s="224"/>
      <c r="M584" s="224"/>
      <c r="N584" s="224"/>
      <c r="O584" s="224"/>
      <c r="P584" s="224"/>
      <c r="Q584" s="224"/>
      <c r="R584" s="224"/>
      <c r="S584" s="224"/>
      <c r="T584" s="225"/>
      <c r="U584"/>
      <c r="V584"/>
      <c r="W584"/>
      <c r="X584"/>
      <c r="Y584"/>
      <c r="Z584"/>
      <c r="AA584"/>
      <c r="AB584"/>
      <c r="AC584"/>
      <c r="AD584"/>
    </row>
    <row r="585" spans="1:84" s="113" customFormat="1" ht="30.75" customHeight="1" x14ac:dyDescent="0.2">
      <c r="A585" s="95"/>
      <c r="B585" s="38"/>
      <c r="C585" s="223" t="s">
        <v>186</v>
      </c>
      <c r="D585" s="224"/>
      <c r="E585" s="224"/>
      <c r="F585" s="224"/>
      <c r="G585" s="224"/>
      <c r="H585" s="224"/>
      <c r="I585" s="224"/>
      <c r="J585" s="224"/>
      <c r="K585" s="224"/>
      <c r="L585" s="224"/>
      <c r="M585" s="224"/>
      <c r="N585" s="224"/>
      <c r="O585" s="224"/>
      <c r="P585" s="224"/>
      <c r="Q585" s="224"/>
      <c r="R585" s="224"/>
      <c r="S585" s="224"/>
      <c r="T585" s="225"/>
      <c r="U585"/>
      <c r="V585"/>
      <c r="W585"/>
      <c r="X585"/>
      <c r="Y585"/>
      <c r="Z585"/>
      <c r="AA585"/>
      <c r="AB585"/>
      <c r="AC585"/>
      <c r="AD585"/>
    </row>
    <row r="586" spans="1:84" s="113" customFormat="1" ht="18" customHeight="1" x14ac:dyDescent="0.2">
      <c r="A586" s="95"/>
      <c r="B586" s="38"/>
      <c r="C586" s="223" t="s">
        <v>118</v>
      </c>
      <c r="D586" s="224"/>
      <c r="E586" s="224"/>
      <c r="F586" s="224"/>
      <c r="G586" s="224"/>
      <c r="H586" s="224"/>
      <c r="I586" s="224"/>
      <c r="J586" s="224"/>
      <c r="K586" s="224"/>
      <c r="L586" s="224"/>
      <c r="M586" s="224"/>
      <c r="N586" s="224"/>
      <c r="O586" s="224"/>
      <c r="P586" s="224"/>
      <c r="Q586" s="224"/>
      <c r="R586" s="224"/>
      <c r="S586" s="224"/>
      <c r="T586" s="225"/>
      <c r="U586"/>
      <c r="V586"/>
      <c r="W586"/>
      <c r="X586"/>
      <c r="Y586"/>
      <c r="Z586"/>
      <c r="AA586"/>
      <c r="AB586"/>
      <c r="AC586"/>
      <c r="AD586"/>
    </row>
    <row r="587" spans="1:84" s="113" customFormat="1" ht="18" customHeight="1" x14ac:dyDescent="0.2">
      <c r="A587" s="95"/>
      <c r="B587" s="38"/>
      <c r="C587" s="226" t="s">
        <v>119</v>
      </c>
      <c r="D587" s="227"/>
      <c r="E587" s="227"/>
      <c r="F587" s="227"/>
      <c r="G587" s="227"/>
      <c r="H587" s="227"/>
      <c r="I587" s="227"/>
      <c r="J587" s="227"/>
      <c r="K587" s="227"/>
      <c r="L587" s="227"/>
      <c r="M587" s="227"/>
      <c r="N587" s="227"/>
      <c r="O587" s="227"/>
      <c r="P587" s="227"/>
      <c r="Q587" s="227"/>
      <c r="R587" s="227"/>
      <c r="S587" s="227"/>
      <c r="T587" s="228"/>
      <c r="U587"/>
      <c r="V587"/>
      <c r="W587"/>
      <c r="X587"/>
      <c r="Y587"/>
      <c r="Z587"/>
      <c r="AA587"/>
      <c r="AB587"/>
      <c r="AC587"/>
      <c r="AD587"/>
    </row>
    <row r="588" spans="1:84" s="19" customFormat="1" ht="18" customHeight="1" x14ac:dyDescent="0.2">
      <c r="A588" s="38"/>
      <c r="B588" s="47">
        <v>90015</v>
      </c>
      <c r="C588" s="48"/>
      <c r="D588" s="229" t="s">
        <v>16</v>
      </c>
      <c r="E588" s="76" t="s">
        <v>56</v>
      </c>
      <c r="F588" s="35">
        <f>G588+P588</f>
        <v>7822669.0999999996</v>
      </c>
      <c r="G588" s="36">
        <f>H588+K588+L588+M588</f>
        <v>1076968</v>
      </c>
      <c r="H588" s="37">
        <f>SUM(I588:J588)</f>
        <v>1076968</v>
      </c>
      <c r="I588" s="54"/>
      <c r="J588" s="37">
        <v>1076968</v>
      </c>
      <c r="K588" s="54"/>
      <c r="L588" s="54"/>
      <c r="M588" s="54"/>
      <c r="N588" s="54"/>
      <c r="O588" s="55"/>
      <c r="P588" s="36">
        <f>Q588+S588+T588</f>
        <v>6745701.0999999996</v>
      </c>
      <c r="Q588" s="37">
        <v>6745701.0999999996</v>
      </c>
      <c r="R588" s="54"/>
      <c r="S588" s="54"/>
      <c r="T588" s="54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</row>
    <row r="589" spans="1:84" s="19" customFormat="1" ht="18" customHeight="1" x14ac:dyDescent="0.2">
      <c r="A589" s="38"/>
      <c r="B589" s="38"/>
      <c r="C589" s="46"/>
      <c r="D589" s="230"/>
      <c r="E589" s="76" t="s">
        <v>57</v>
      </c>
      <c r="F589" s="39"/>
      <c r="G589" s="40"/>
      <c r="H589" s="41"/>
      <c r="I589" s="114"/>
      <c r="J589" s="41"/>
      <c r="K589" s="114"/>
      <c r="L589" s="114"/>
      <c r="M589" s="114"/>
      <c r="N589" s="114"/>
      <c r="O589" s="88"/>
      <c r="P589" s="40"/>
      <c r="Q589" s="41"/>
      <c r="R589" s="114"/>
      <c r="S589" s="114"/>
      <c r="T589" s="114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</row>
    <row r="590" spans="1:84" s="19" customFormat="1" ht="18" customHeight="1" x14ac:dyDescent="0.2">
      <c r="A590" s="38"/>
      <c r="B590" s="38"/>
      <c r="C590" s="46"/>
      <c r="D590" s="230"/>
      <c r="E590" s="76" t="s">
        <v>58</v>
      </c>
      <c r="F590" s="39">
        <f>G590+P590</f>
        <v>180000</v>
      </c>
      <c r="G590" s="40">
        <f>H590+K590+L590+M590</f>
        <v>180000</v>
      </c>
      <c r="H590" s="41">
        <f>SUM(I590:J590)</f>
        <v>180000</v>
      </c>
      <c r="I590" s="114"/>
      <c r="J590" s="41">
        <f>J594</f>
        <v>180000</v>
      </c>
      <c r="K590" s="114"/>
      <c r="L590" s="114"/>
      <c r="M590" s="114"/>
      <c r="N590" s="114"/>
      <c r="O590" s="88"/>
      <c r="P590" s="40"/>
      <c r="Q590" s="41"/>
      <c r="R590" s="114"/>
      <c r="S590" s="114"/>
      <c r="T590" s="114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</row>
    <row r="591" spans="1:84" s="19" customFormat="1" ht="18" customHeight="1" x14ac:dyDescent="0.2">
      <c r="A591" s="72"/>
      <c r="B591" s="72"/>
      <c r="C591" s="42"/>
      <c r="D591" s="231"/>
      <c r="E591" s="77" t="s">
        <v>59</v>
      </c>
      <c r="F591" s="43">
        <f>F588-F589+F590</f>
        <v>8002669.0999999996</v>
      </c>
      <c r="G591" s="44">
        <f>G588-G589+G590</f>
        <v>1256968</v>
      </c>
      <c r="H591" s="43">
        <f>H588-H589+H590</f>
        <v>1256968</v>
      </c>
      <c r="I591" s="43"/>
      <c r="J591" s="43">
        <f>J588-J589+J590</f>
        <v>1256968</v>
      </c>
      <c r="K591" s="43"/>
      <c r="L591" s="43"/>
      <c r="M591" s="43"/>
      <c r="N591" s="43"/>
      <c r="O591" s="45"/>
      <c r="P591" s="44">
        <f>P588-P589+P590</f>
        <v>6745701.0999999996</v>
      </c>
      <c r="Q591" s="43">
        <f>Q588-Q589+Q590</f>
        <v>6745701.0999999996</v>
      </c>
      <c r="R591" s="43"/>
      <c r="S591" s="61"/>
      <c r="T591" s="6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</row>
    <row r="592" spans="1:84" s="1" customFormat="1" ht="18" customHeight="1" x14ac:dyDescent="0.2">
      <c r="A592" s="46"/>
      <c r="B592" s="46"/>
      <c r="C592" s="46">
        <v>4270</v>
      </c>
      <c r="D592" s="217" t="s">
        <v>28</v>
      </c>
      <c r="E592" s="76" t="s">
        <v>56</v>
      </c>
      <c r="F592" s="39">
        <f>G592+P592</f>
        <v>250000</v>
      </c>
      <c r="G592" s="40">
        <f>H592+K592+L592+M592</f>
        <v>250000</v>
      </c>
      <c r="H592" s="41">
        <f>SUM(I592:J592)</f>
        <v>250000</v>
      </c>
      <c r="I592" s="41"/>
      <c r="J592" s="41">
        <v>250000</v>
      </c>
      <c r="K592" s="41"/>
      <c r="L592" s="41"/>
      <c r="M592" s="41"/>
      <c r="N592" s="41"/>
      <c r="O592" s="56"/>
      <c r="P592" s="57"/>
      <c r="Q592" s="41"/>
      <c r="R592" s="41"/>
      <c r="S592" s="41"/>
      <c r="T592" s="41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</row>
    <row r="593" spans="1:84" s="14" customFormat="1" ht="18" customHeight="1" x14ac:dyDescent="0.2">
      <c r="A593" s="38"/>
      <c r="B593" s="38"/>
      <c r="C593" s="46"/>
      <c r="D593" s="218"/>
      <c r="E593" s="76" t="s">
        <v>57</v>
      </c>
      <c r="F593" s="39"/>
      <c r="G593" s="40"/>
      <c r="H593" s="41"/>
      <c r="I593" s="41"/>
      <c r="J593" s="41"/>
      <c r="K593" s="41"/>
      <c r="L593" s="41"/>
      <c r="M593" s="41"/>
      <c r="N593" s="41"/>
      <c r="O593" s="56"/>
      <c r="P593" s="40"/>
      <c r="Q593" s="41"/>
      <c r="R593" s="41"/>
      <c r="S593" s="41"/>
      <c r="T593" s="41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</row>
    <row r="594" spans="1:84" s="14" customFormat="1" ht="18" customHeight="1" x14ac:dyDescent="0.2">
      <c r="A594" s="38"/>
      <c r="B594" s="38"/>
      <c r="C594" s="46"/>
      <c r="D594" s="218"/>
      <c r="E594" s="76" t="s">
        <v>58</v>
      </c>
      <c r="F594" s="39">
        <f>G594+P594</f>
        <v>180000</v>
      </c>
      <c r="G594" s="40">
        <f>H594+K594+L594+M594</f>
        <v>180000</v>
      </c>
      <c r="H594" s="41">
        <f>SUM(I594:J594)</f>
        <v>180000</v>
      </c>
      <c r="I594" s="41"/>
      <c r="J594" s="41">
        <v>180000</v>
      </c>
      <c r="K594" s="41"/>
      <c r="L594" s="41"/>
      <c r="M594" s="41"/>
      <c r="N594" s="41"/>
      <c r="O594" s="56"/>
      <c r="P594" s="40"/>
      <c r="Q594" s="41"/>
      <c r="R594" s="41"/>
      <c r="S594" s="41"/>
      <c r="T594" s="41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</row>
    <row r="595" spans="1:84" s="19" customFormat="1" ht="18" customHeight="1" x14ac:dyDescent="0.2">
      <c r="A595" s="72"/>
      <c r="B595" s="72"/>
      <c r="C595" s="42"/>
      <c r="D595" s="219"/>
      <c r="E595" s="77" t="s">
        <v>59</v>
      </c>
      <c r="F595" s="43">
        <f>F592-F593+F594</f>
        <v>430000</v>
      </c>
      <c r="G595" s="44">
        <f>G592-G593+G594</f>
        <v>430000</v>
      </c>
      <c r="H595" s="43">
        <f>H592-H593+H594</f>
        <v>430000</v>
      </c>
      <c r="I595" s="43"/>
      <c r="J595" s="43">
        <f>J592-J593+J594</f>
        <v>430000</v>
      </c>
      <c r="K595" s="43"/>
      <c r="L595" s="43"/>
      <c r="M595" s="43"/>
      <c r="N595" s="43"/>
      <c r="O595" s="45"/>
      <c r="P595" s="44"/>
      <c r="Q595" s="43"/>
      <c r="R595" s="43"/>
      <c r="S595" s="61"/>
      <c r="T595" s="61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</row>
    <row r="596" spans="1:84" s="113" customFormat="1" ht="18.95" customHeight="1" x14ac:dyDescent="0.2">
      <c r="A596" s="95"/>
      <c r="B596" s="95"/>
      <c r="C596" s="220" t="s">
        <v>61</v>
      </c>
      <c r="D596" s="221"/>
      <c r="E596" s="221"/>
      <c r="F596" s="221"/>
      <c r="G596" s="221"/>
      <c r="H596" s="221"/>
      <c r="I596" s="221"/>
      <c r="J596" s="221"/>
      <c r="K596" s="221"/>
      <c r="L596" s="221"/>
      <c r="M596" s="221"/>
      <c r="N596" s="221"/>
      <c r="O596" s="221"/>
      <c r="P596" s="221"/>
      <c r="Q596" s="221"/>
      <c r="R596" s="221"/>
      <c r="S596" s="221"/>
      <c r="T596" s="222"/>
      <c r="U596"/>
      <c r="V596"/>
      <c r="W596"/>
      <c r="X596"/>
      <c r="Y596"/>
      <c r="Z596"/>
      <c r="AA596"/>
      <c r="AB596"/>
      <c r="AC596"/>
      <c r="AD596"/>
    </row>
    <row r="597" spans="1:84" s="113" customFormat="1" ht="18.95" customHeight="1" x14ac:dyDescent="0.2">
      <c r="A597" s="95"/>
      <c r="B597" s="38"/>
      <c r="C597" s="223" t="s">
        <v>129</v>
      </c>
      <c r="D597" s="224"/>
      <c r="E597" s="224"/>
      <c r="F597" s="224"/>
      <c r="G597" s="224"/>
      <c r="H597" s="224"/>
      <c r="I597" s="224"/>
      <c r="J597" s="224"/>
      <c r="K597" s="224"/>
      <c r="L597" s="224"/>
      <c r="M597" s="224"/>
      <c r="N597" s="224"/>
      <c r="O597" s="224"/>
      <c r="P597" s="224"/>
      <c r="Q597" s="224"/>
      <c r="R597" s="224"/>
      <c r="S597" s="224"/>
      <c r="T597" s="225"/>
      <c r="U597"/>
      <c r="V597"/>
      <c r="W597"/>
      <c r="X597"/>
      <c r="Y597"/>
      <c r="Z597"/>
      <c r="AA597"/>
      <c r="AB597"/>
      <c r="AC597"/>
      <c r="AD597"/>
    </row>
    <row r="598" spans="1:84" s="113" customFormat="1" ht="30.75" customHeight="1" x14ac:dyDescent="0.2">
      <c r="A598" s="95"/>
      <c r="B598" s="38"/>
      <c r="C598" s="226" t="s">
        <v>132</v>
      </c>
      <c r="D598" s="227"/>
      <c r="E598" s="227"/>
      <c r="F598" s="227"/>
      <c r="G598" s="227"/>
      <c r="H598" s="227"/>
      <c r="I598" s="227"/>
      <c r="J598" s="227"/>
      <c r="K598" s="227"/>
      <c r="L598" s="227"/>
      <c r="M598" s="227"/>
      <c r="N598" s="227"/>
      <c r="O598" s="227"/>
      <c r="P598" s="227"/>
      <c r="Q598" s="227"/>
      <c r="R598" s="227"/>
      <c r="S598" s="227"/>
      <c r="T598" s="228"/>
      <c r="U598"/>
      <c r="V598"/>
      <c r="W598"/>
      <c r="X598"/>
      <c r="Y598"/>
      <c r="Z598"/>
      <c r="AA598"/>
      <c r="AB598"/>
      <c r="AC598"/>
      <c r="AD598"/>
    </row>
    <row r="599" spans="1:84" s="19" customFormat="1" ht="18" customHeight="1" x14ac:dyDescent="0.2">
      <c r="A599" s="38"/>
      <c r="B599" s="47">
        <v>90095</v>
      </c>
      <c r="C599" s="48"/>
      <c r="D599" s="229" t="s">
        <v>1</v>
      </c>
      <c r="E599" s="76" t="s">
        <v>56</v>
      </c>
      <c r="F599" s="35">
        <f>G599+P599</f>
        <v>4690666.4700000007</v>
      </c>
      <c r="G599" s="36">
        <f>H599+K599+L599+M599</f>
        <v>600282.52</v>
      </c>
      <c r="H599" s="37">
        <f>SUM(I599:J599)</f>
        <v>600282.52</v>
      </c>
      <c r="I599" s="37"/>
      <c r="J599" s="37">
        <v>600282.52</v>
      </c>
      <c r="K599" s="54"/>
      <c r="L599" s="54"/>
      <c r="M599" s="54"/>
      <c r="N599" s="54"/>
      <c r="O599" s="55"/>
      <c r="P599" s="36">
        <f>Q599+S599+T599</f>
        <v>4090383.95</v>
      </c>
      <c r="Q599" s="37">
        <v>4090199.95</v>
      </c>
      <c r="R599" s="37"/>
      <c r="S599" s="37">
        <v>184</v>
      </c>
      <c r="T599" s="37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</row>
    <row r="600" spans="1:84" s="19" customFormat="1" ht="18" customHeight="1" x14ac:dyDescent="0.2">
      <c r="A600" s="38"/>
      <c r="B600" s="38"/>
      <c r="C600" s="46"/>
      <c r="D600" s="230"/>
      <c r="E600" s="76" t="s">
        <v>57</v>
      </c>
      <c r="F600" s="39">
        <f>G600+P600</f>
        <v>119920.37</v>
      </c>
      <c r="G600" s="40"/>
      <c r="H600" s="41"/>
      <c r="I600" s="41"/>
      <c r="J600" s="41"/>
      <c r="K600" s="114"/>
      <c r="L600" s="114"/>
      <c r="M600" s="114"/>
      <c r="N600" s="114"/>
      <c r="O600" s="88"/>
      <c r="P600" s="40">
        <f>Q600+S600+T600</f>
        <v>119920.37</v>
      </c>
      <c r="Q600" s="41">
        <f>Q604+Q608</f>
        <v>119920.37</v>
      </c>
      <c r="R600" s="41"/>
      <c r="S600" s="41"/>
      <c r="T600" s="41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</row>
    <row r="601" spans="1:84" s="19" customFormat="1" ht="18" customHeight="1" x14ac:dyDescent="0.2">
      <c r="A601" s="38"/>
      <c r="B601" s="38"/>
      <c r="C601" s="46"/>
      <c r="D601" s="230"/>
      <c r="E601" s="76" t="s">
        <v>58</v>
      </c>
      <c r="F601" s="39">
        <f>G601+P601</f>
        <v>519920.37</v>
      </c>
      <c r="G601" s="40"/>
      <c r="H601" s="41"/>
      <c r="I601" s="41"/>
      <c r="J601" s="41"/>
      <c r="K601" s="114"/>
      <c r="L601" s="114"/>
      <c r="M601" s="114"/>
      <c r="N601" s="114"/>
      <c r="O601" s="88"/>
      <c r="P601" s="40">
        <f>Q601+S601+T601</f>
        <v>519920.37</v>
      </c>
      <c r="Q601" s="41">
        <f>Q605+Q609</f>
        <v>119920.37</v>
      </c>
      <c r="R601" s="41"/>
      <c r="S601" s="41">
        <f>S605</f>
        <v>400000</v>
      </c>
      <c r="T601" s="4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</row>
    <row r="602" spans="1:84" s="19" customFormat="1" ht="18" customHeight="1" x14ac:dyDescent="0.2">
      <c r="A602" s="72"/>
      <c r="B602" s="72"/>
      <c r="C602" s="42"/>
      <c r="D602" s="231"/>
      <c r="E602" s="77" t="s">
        <v>59</v>
      </c>
      <c r="F602" s="43">
        <f>F599-F600+F601</f>
        <v>5090666.4700000007</v>
      </c>
      <c r="G602" s="44">
        <f>G599-G600+G601</f>
        <v>600282.52</v>
      </c>
      <c r="H602" s="43">
        <f>H599-H600+H601</f>
        <v>600282.52</v>
      </c>
      <c r="I602" s="61"/>
      <c r="J602" s="61">
        <f>J599-J600+J601</f>
        <v>600282.52</v>
      </c>
      <c r="K602" s="43"/>
      <c r="L602" s="43"/>
      <c r="M602" s="43"/>
      <c r="N602" s="43"/>
      <c r="O602" s="45"/>
      <c r="P602" s="44">
        <f>P599-P600+P601</f>
        <v>4490383.95</v>
      </c>
      <c r="Q602" s="61">
        <f>Q599-Q600+Q601</f>
        <v>4090199.95</v>
      </c>
      <c r="R602" s="61"/>
      <c r="S602" s="61">
        <f>S599-S600+S601</f>
        <v>400184</v>
      </c>
      <c r="T602" s="61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</row>
    <row r="603" spans="1:84" s="16" customFormat="1" ht="30" customHeight="1" x14ac:dyDescent="0.2">
      <c r="A603" s="46"/>
      <c r="B603" s="46"/>
      <c r="C603" s="46">
        <v>6030</v>
      </c>
      <c r="D603" s="217" t="s">
        <v>75</v>
      </c>
      <c r="E603" s="79" t="s">
        <v>56</v>
      </c>
      <c r="F603" s="39">
        <f>G603+P603</f>
        <v>184</v>
      </c>
      <c r="G603" s="36"/>
      <c r="H603" s="41"/>
      <c r="I603" s="41"/>
      <c r="J603" s="41"/>
      <c r="K603" s="41"/>
      <c r="L603" s="41"/>
      <c r="M603" s="41"/>
      <c r="N603" s="41"/>
      <c r="O603" s="56"/>
      <c r="P603" s="40">
        <f>Q603+S603+T603</f>
        <v>184</v>
      </c>
      <c r="Q603" s="41"/>
      <c r="R603" s="41"/>
      <c r="S603" s="41">
        <v>184</v>
      </c>
      <c r="T603" s="41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</row>
    <row r="604" spans="1:84" s="15" customFormat="1" ht="30" customHeight="1" x14ac:dyDescent="0.2">
      <c r="A604" s="38"/>
      <c r="B604" s="38"/>
      <c r="C604" s="46"/>
      <c r="D604" s="218"/>
      <c r="E604" s="79" t="s">
        <v>57</v>
      </c>
      <c r="F604" s="39"/>
      <c r="G604" s="40"/>
      <c r="H604" s="41"/>
      <c r="I604" s="41"/>
      <c r="J604" s="41"/>
      <c r="K604" s="41"/>
      <c r="L604" s="41"/>
      <c r="M604" s="41"/>
      <c r="N604" s="41"/>
      <c r="O604" s="56"/>
      <c r="P604" s="40"/>
      <c r="Q604" s="41"/>
      <c r="R604" s="41"/>
      <c r="S604" s="41"/>
      <c r="T604" s="41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</row>
    <row r="605" spans="1:84" s="15" customFormat="1" ht="30" customHeight="1" x14ac:dyDescent="0.2">
      <c r="A605" s="38"/>
      <c r="B605" s="38"/>
      <c r="C605" s="46"/>
      <c r="D605" s="218"/>
      <c r="E605" s="79" t="s">
        <v>58</v>
      </c>
      <c r="F605" s="39">
        <f>G605+P605</f>
        <v>400000</v>
      </c>
      <c r="G605" s="40"/>
      <c r="H605" s="41"/>
      <c r="I605" s="41"/>
      <c r="J605" s="41"/>
      <c r="K605" s="41"/>
      <c r="L605" s="41"/>
      <c r="M605" s="41"/>
      <c r="N605" s="41"/>
      <c r="O605" s="56"/>
      <c r="P605" s="40">
        <f>Q605+S605+T605</f>
        <v>400000</v>
      </c>
      <c r="Q605" s="41"/>
      <c r="R605" s="41"/>
      <c r="S605" s="41">
        <v>400000</v>
      </c>
      <c r="T605" s="41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</row>
    <row r="606" spans="1:84" s="19" customFormat="1" ht="30" customHeight="1" x14ac:dyDescent="0.2">
      <c r="A606" s="80"/>
      <c r="B606" s="80"/>
      <c r="C606" s="42"/>
      <c r="D606" s="219"/>
      <c r="E606" s="81" t="s">
        <v>59</v>
      </c>
      <c r="F606" s="43">
        <f>F603-F604+F605</f>
        <v>400184</v>
      </c>
      <c r="G606" s="44"/>
      <c r="H606" s="43"/>
      <c r="I606" s="43"/>
      <c r="J606" s="43"/>
      <c r="K606" s="43"/>
      <c r="L606" s="43"/>
      <c r="M606" s="43"/>
      <c r="N606" s="43"/>
      <c r="O606" s="45"/>
      <c r="P606" s="44">
        <f>P603-P604+P605</f>
        <v>400184</v>
      </c>
      <c r="Q606" s="43"/>
      <c r="R606" s="43"/>
      <c r="S606" s="61">
        <f>S603-S604+S605</f>
        <v>400184</v>
      </c>
      <c r="T606" s="61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</row>
    <row r="607" spans="1:84" s="11" customFormat="1" ht="18" customHeight="1" x14ac:dyDescent="0.2">
      <c r="A607" s="46"/>
      <c r="B607" s="46"/>
      <c r="C607" s="46">
        <v>6050</v>
      </c>
      <c r="D607" s="217" t="s">
        <v>51</v>
      </c>
      <c r="E607" s="76" t="s">
        <v>56</v>
      </c>
      <c r="F607" s="39">
        <f>G607+P607</f>
        <v>4090199.95</v>
      </c>
      <c r="G607" s="40"/>
      <c r="H607" s="41"/>
      <c r="I607" s="41"/>
      <c r="J607" s="41"/>
      <c r="K607" s="41"/>
      <c r="L607" s="41"/>
      <c r="M607" s="41"/>
      <c r="N607" s="41"/>
      <c r="O607" s="56"/>
      <c r="P607" s="40">
        <f>Q607+S607+T607</f>
        <v>4090199.95</v>
      </c>
      <c r="Q607" s="41">
        <v>4090199.95</v>
      </c>
      <c r="R607" s="41"/>
      <c r="S607" s="41"/>
      <c r="T607" s="41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</row>
    <row r="608" spans="1:84" s="14" customFormat="1" ht="18" customHeight="1" x14ac:dyDescent="0.2">
      <c r="A608" s="38"/>
      <c r="B608" s="38"/>
      <c r="C608" s="46"/>
      <c r="D608" s="218"/>
      <c r="E608" s="76" t="s">
        <v>57</v>
      </c>
      <c r="F608" s="39">
        <f>G608+P608</f>
        <v>119920.37</v>
      </c>
      <c r="G608" s="40"/>
      <c r="H608" s="41"/>
      <c r="I608" s="41"/>
      <c r="J608" s="41"/>
      <c r="K608" s="41"/>
      <c r="L608" s="41"/>
      <c r="M608" s="41"/>
      <c r="N608" s="41"/>
      <c r="O608" s="56"/>
      <c r="P608" s="40">
        <f>Q608+S608+T608</f>
        <v>119920.37</v>
      </c>
      <c r="Q608" s="41">
        <v>119920.37</v>
      </c>
      <c r="R608" s="41"/>
      <c r="S608" s="41"/>
      <c r="T608" s="41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</row>
    <row r="609" spans="1:84" s="14" customFormat="1" ht="18" customHeight="1" x14ac:dyDescent="0.2">
      <c r="A609" s="38"/>
      <c r="B609" s="38"/>
      <c r="C609" s="46"/>
      <c r="D609" s="218"/>
      <c r="E609" s="76" t="s">
        <v>58</v>
      </c>
      <c r="F609" s="39">
        <f>G609+P609</f>
        <v>119920.37</v>
      </c>
      <c r="G609" s="40"/>
      <c r="H609" s="41"/>
      <c r="I609" s="41"/>
      <c r="J609" s="41"/>
      <c r="K609" s="41"/>
      <c r="L609" s="41"/>
      <c r="M609" s="41"/>
      <c r="N609" s="41"/>
      <c r="O609" s="56"/>
      <c r="P609" s="40">
        <f>Q609+S609+T609</f>
        <v>119920.37</v>
      </c>
      <c r="Q609" s="41">
        <v>119920.37</v>
      </c>
      <c r="R609" s="41"/>
      <c r="S609" s="41"/>
      <c r="T609" s="41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</row>
    <row r="610" spans="1:84" s="19" customFormat="1" ht="18" customHeight="1" x14ac:dyDescent="0.2">
      <c r="A610" s="72"/>
      <c r="B610" s="72"/>
      <c r="C610" s="42"/>
      <c r="D610" s="219"/>
      <c r="E610" s="77" t="s">
        <v>59</v>
      </c>
      <c r="F610" s="43">
        <f>F607-F608+F609</f>
        <v>4090199.95</v>
      </c>
      <c r="G610" s="44"/>
      <c r="H610" s="43"/>
      <c r="I610" s="43"/>
      <c r="J610" s="43"/>
      <c r="K610" s="43"/>
      <c r="L610" s="43"/>
      <c r="M610" s="43"/>
      <c r="N610" s="43"/>
      <c r="O610" s="45"/>
      <c r="P610" s="44">
        <f>P607-P608+P609</f>
        <v>4090199.95</v>
      </c>
      <c r="Q610" s="43">
        <f>Q607-Q608+Q609</f>
        <v>4090199.95</v>
      </c>
      <c r="R610" s="43"/>
      <c r="S610" s="61"/>
      <c r="T610" s="61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</row>
    <row r="611" spans="1:84" s="113" customFormat="1" ht="18" customHeight="1" x14ac:dyDescent="0.2">
      <c r="A611" s="95"/>
      <c r="B611" s="95"/>
      <c r="C611" s="220" t="s">
        <v>61</v>
      </c>
      <c r="D611" s="221"/>
      <c r="E611" s="221"/>
      <c r="F611" s="221"/>
      <c r="G611" s="221"/>
      <c r="H611" s="221"/>
      <c r="I611" s="221"/>
      <c r="J611" s="221"/>
      <c r="K611" s="221"/>
      <c r="L611" s="221"/>
      <c r="M611" s="221"/>
      <c r="N611" s="221"/>
      <c r="O611" s="221"/>
      <c r="P611" s="221"/>
      <c r="Q611" s="221"/>
      <c r="R611" s="221"/>
      <c r="S611" s="221"/>
      <c r="T611" s="222"/>
      <c r="U611"/>
      <c r="V611"/>
      <c r="W611"/>
      <c r="X611"/>
      <c r="Y611"/>
      <c r="Z611"/>
      <c r="AA611"/>
      <c r="AB611"/>
      <c r="AC611"/>
      <c r="AD611"/>
    </row>
    <row r="612" spans="1:84" s="113" customFormat="1" ht="18" customHeight="1" x14ac:dyDescent="0.2">
      <c r="A612" s="95"/>
      <c r="B612" s="38"/>
      <c r="C612" s="223" t="s">
        <v>96</v>
      </c>
      <c r="D612" s="224"/>
      <c r="E612" s="224"/>
      <c r="F612" s="224"/>
      <c r="G612" s="224"/>
      <c r="H612" s="224"/>
      <c r="I612" s="224"/>
      <c r="J612" s="224"/>
      <c r="K612" s="224"/>
      <c r="L612" s="224"/>
      <c r="M612" s="224"/>
      <c r="N612" s="224"/>
      <c r="O612" s="224"/>
      <c r="P612" s="224"/>
      <c r="Q612" s="224"/>
      <c r="R612" s="224"/>
      <c r="S612" s="224"/>
      <c r="T612" s="225"/>
      <c r="U612"/>
      <c r="V612"/>
      <c r="W612"/>
      <c r="X612"/>
      <c r="Y612"/>
      <c r="Z612"/>
      <c r="AA612"/>
      <c r="AB612"/>
      <c r="AC612"/>
      <c r="AD612"/>
    </row>
    <row r="613" spans="1:84" s="113" customFormat="1" ht="31.5" customHeight="1" x14ac:dyDescent="0.2">
      <c r="A613" s="95"/>
      <c r="B613" s="38"/>
      <c r="C613" s="223" t="s">
        <v>193</v>
      </c>
      <c r="D613" s="224"/>
      <c r="E613" s="224"/>
      <c r="F613" s="224"/>
      <c r="G613" s="224"/>
      <c r="H613" s="224"/>
      <c r="I613" s="224"/>
      <c r="J613" s="224"/>
      <c r="K613" s="224"/>
      <c r="L613" s="224"/>
      <c r="M613" s="224"/>
      <c r="N613" s="224"/>
      <c r="O613" s="224"/>
      <c r="P613" s="224"/>
      <c r="Q613" s="224"/>
      <c r="R613" s="224"/>
      <c r="S613" s="224"/>
      <c r="T613" s="225"/>
      <c r="U613"/>
      <c r="V613"/>
      <c r="W613"/>
      <c r="X613"/>
      <c r="Y613"/>
      <c r="Z613"/>
      <c r="AA613"/>
      <c r="AB613"/>
      <c r="AC613"/>
      <c r="AD613"/>
    </row>
    <row r="614" spans="1:84" s="113" customFormat="1" ht="9" customHeight="1" x14ac:dyDescent="0.2">
      <c r="A614" s="95"/>
      <c r="B614" s="38"/>
      <c r="C614" s="223"/>
      <c r="D614" s="224"/>
      <c r="E614" s="224"/>
      <c r="F614" s="224"/>
      <c r="G614" s="224"/>
      <c r="H614" s="224"/>
      <c r="I614" s="224"/>
      <c r="J614" s="224"/>
      <c r="K614" s="224"/>
      <c r="L614" s="224"/>
      <c r="M614" s="224"/>
      <c r="N614" s="224"/>
      <c r="O614" s="224"/>
      <c r="P614" s="224"/>
      <c r="Q614" s="224"/>
      <c r="R614" s="224"/>
      <c r="S614" s="224"/>
      <c r="T614" s="225"/>
      <c r="U614"/>
      <c r="V614"/>
      <c r="W614"/>
      <c r="X614"/>
      <c r="Y614"/>
      <c r="Z614"/>
      <c r="AA614"/>
      <c r="AB614"/>
      <c r="AC614"/>
      <c r="AD614"/>
    </row>
    <row r="615" spans="1:84" s="113" customFormat="1" ht="18" customHeight="1" x14ac:dyDescent="0.2">
      <c r="A615" s="95"/>
      <c r="B615" s="38"/>
      <c r="C615" s="223" t="s">
        <v>107</v>
      </c>
      <c r="D615" s="224"/>
      <c r="E615" s="224"/>
      <c r="F615" s="224"/>
      <c r="G615" s="224"/>
      <c r="H615" s="224"/>
      <c r="I615" s="224"/>
      <c r="J615" s="224"/>
      <c r="K615" s="224"/>
      <c r="L615" s="224"/>
      <c r="M615" s="224"/>
      <c r="N615" s="224"/>
      <c r="O615" s="224"/>
      <c r="P615" s="224"/>
      <c r="Q615" s="224"/>
      <c r="R615" s="224"/>
      <c r="S615" s="224"/>
      <c r="T615" s="225"/>
      <c r="U615"/>
      <c r="V615"/>
      <c r="W615"/>
      <c r="X615"/>
      <c r="Y615"/>
      <c r="Z615"/>
      <c r="AA615"/>
      <c r="AB615"/>
      <c r="AC615"/>
      <c r="AD615"/>
    </row>
    <row r="616" spans="1:84" s="113" customFormat="1" ht="18" customHeight="1" x14ac:dyDescent="0.2">
      <c r="A616" s="95"/>
      <c r="B616" s="38"/>
      <c r="C616" s="223" t="s">
        <v>108</v>
      </c>
      <c r="D616" s="224"/>
      <c r="E616" s="224"/>
      <c r="F616" s="224"/>
      <c r="G616" s="224"/>
      <c r="H616" s="224"/>
      <c r="I616" s="224"/>
      <c r="J616" s="224"/>
      <c r="K616" s="224"/>
      <c r="L616" s="224"/>
      <c r="M616" s="224"/>
      <c r="N616" s="224"/>
      <c r="O616" s="224"/>
      <c r="P616" s="224"/>
      <c r="Q616" s="224"/>
      <c r="R616" s="224"/>
      <c r="S616" s="224"/>
      <c r="T616" s="225"/>
      <c r="U616"/>
      <c r="V616"/>
      <c r="W616"/>
      <c r="X616"/>
      <c r="Y616"/>
      <c r="Z616"/>
      <c r="AA616"/>
      <c r="AB616"/>
      <c r="AC616"/>
      <c r="AD616"/>
    </row>
    <row r="617" spans="1:84" s="113" customFormat="1" ht="30" customHeight="1" x14ac:dyDescent="0.2">
      <c r="A617" s="95"/>
      <c r="B617" s="38"/>
      <c r="C617" s="223" t="s">
        <v>109</v>
      </c>
      <c r="D617" s="224"/>
      <c r="E617" s="224"/>
      <c r="F617" s="224"/>
      <c r="G617" s="224"/>
      <c r="H617" s="224"/>
      <c r="I617" s="224"/>
      <c r="J617" s="224"/>
      <c r="K617" s="224"/>
      <c r="L617" s="224"/>
      <c r="M617" s="224"/>
      <c r="N617" s="224"/>
      <c r="O617" s="224"/>
      <c r="P617" s="224"/>
      <c r="Q617" s="224"/>
      <c r="R617" s="224"/>
      <c r="S617" s="224"/>
      <c r="T617" s="225"/>
      <c r="U617"/>
      <c r="V617"/>
      <c r="W617"/>
      <c r="X617"/>
      <c r="Y617"/>
      <c r="Z617"/>
      <c r="AA617"/>
      <c r="AB617"/>
      <c r="AC617"/>
      <c r="AD617"/>
    </row>
    <row r="618" spans="1:84" s="113" customFormat="1" ht="30" customHeight="1" x14ac:dyDescent="0.2">
      <c r="A618" s="95"/>
      <c r="B618" s="38"/>
      <c r="C618" s="226" t="s">
        <v>110</v>
      </c>
      <c r="D618" s="227"/>
      <c r="E618" s="227"/>
      <c r="F618" s="227"/>
      <c r="G618" s="227"/>
      <c r="H618" s="227"/>
      <c r="I618" s="227"/>
      <c r="J618" s="227"/>
      <c r="K618" s="227"/>
      <c r="L618" s="227"/>
      <c r="M618" s="227"/>
      <c r="N618" s="227"/>
      <c r="O618" s="227"/>
      <c r="P618" s="227"/>
      <c r="Q618" s="227"/>
      <c r="R618" s="227"/>
      <c r="S618" s="227"/>
      <c r="T618" s="228"/>
      <c r="U618"/>
      <c r="V618"/>
      <c r="W618"/>
      <c r="X618"/>
      <c r="Y618"/>
      <c r="Z618"/>
      <c r="AA618"/>
      <c r="AB618"/>
      <c r="AC618"/>
      <c r="AD618"/>
    </row>
    <row r="619" spans="1:84" s="113" customFormat="1" ht="18" customHeight="1" x14ac:dyDescent="0.2">
      <c r="A619" s="49">
        <v>926</v>
      </c>
      <c r="B619" s="49"/>
      <c r="C619" s="151"/>
      <c r="D619" s="232" t="s">
        <v>194</v>
      </c>
      <c r="E619" s="74" t="s">
        <v>56</v>
      </c>
      <c r="F619" s="26">
        <f>G619+P619</f>
        <v>10732547</v>
      </c>
      <c r="G619" s="27">
        <f>H619+K619+L619+M619</f>
        <v>10132547</v>
      </c>
      <c r="H619" s="28">
        <f>SUM(I619:J619)</f>
        <v>7332637</v>
      </c>
      <c r="I619" s="28">
        <v>3500382</v>
      </c>
      <c r="J619" s="28">
        <v>3832255</v>
      </c>
      <c r="K619" s="28">
        <v>2080910</v>
      </c>
      <c r="L619" s="28">
        <v>719000</v>
      </c>
      <c r="M619" s="170"/>
      <c r="N619" s="170"/>
      <c r="O619" s="171"/>
      <c r="P619" s="27">
        <f>Q619+S619+T619</f>
        <v>600000</v>
      </c>
      <c r="Q619" s="28">
        <f>Q623</f>
        <v>600000</v>
      </c>
      <c r="R619" s="169"/>
      <c r="S619" s="169"/>
      <c r="T619" s="169"/>
      <c r="U619"/>
      <c r="V619"/>
      <c r="W619"/>
      <c r="X619"/>
      <c r="Y619"/>
      <c r="Z619"/>
      <c r="AA619"/>
      <c r="AB619"/>
      <c r="AC619"/>
      <c r="AD619"/>
    </row>
    <row r="620" spans="1:84" s="113" customFormat="1" ht="18" customHeight="1" x14ac:dyDescent="0.2">
      <c r="A620" s="25"/>
      <c r="B620" s="25"/>
      <c r="C620" s="71"/>
      <c r="D620" s="233"/>
      <c r="E620" s="74" t="s">
        <v>57</v>
      </c>
      <c r="F620" s="26">
        <f>G624+P624</f>
        <v>90000</v>
      </c>
      <c r="G620" s="29">
        <f>H624+K624+L624+M624</f>
        <v>90000</v>
      </c>
      <c r="H620" s="30">
        <f>SUM(I620:J620)</f>
        <v>90000</v>
      </c>
      <c r="I620" s="30"/>
      <c r="J620" s="30">
        <f>J624+J660</f>
        <v>90000</v>
      </c>
      <c r="K620" s="30"/>
      <c r="L620" s="30"/>
      <c r="M620" s="173"/>
      <c r="N620" s="173"/>
      <c r="O620" s="174"/>
      <c r="P620" s="29"/>
      <c r="Q620" s="30"/>
      <c r="R620" s="172"/>
      <c r="S620" s="172"/>
      <c r="T620" s="172"/>
      <c r="U620"/>
      <c r="V620"/>
      <c r="W620"/>
      <c r="X620"/>
      <c r="Y620"/>
      <c r="Z620"/>
      <c r="AA620"/>
      <c r="AB620"/>
      <c r="AC620"/>
      <c r="AD620"/>
    </row>
    <row r="621" spans="1:84" s="113" customFormat="1" ht="18" customHeight="1" x14ac:dyDescent="0.2">
      <c r="A621" s="25"/>
      <c r="B621" s="25"/>
      <c r="C621" s="71"/>
      <c r="D621" s="233"/>
      <c r="E621" s="74" t="s">
        <v>58</v>
      </c>
      <c r="F621" s="26">
        <f>G621+P621</f>
        <v>90000</v>
      </c>
      <c r="G621" s="29">
        <f>H621+K621+L621+M621</f>
        <v>90000</v>
      </c>
      <c r="H621" s="30"/>
      <c r="I621" s="30"/>
      <c r="J621" s="30"/>
      <c r="K621" s="30">
        <f>K636</f>
        <v>90000</v>
      </c>
      <c r="L621" s="30"/>
      <c r="M621" s="173"/>
      <c r="N621" s="173"/>
      <c r="O621" s="174"/>
      <c r="P621" s="29"/>
      <c r="Q621" s="30"/>
      <c r="R621" s="172"/>
      <c r="S621" s="172"/>
      <c r="T621" s="172"/>
      <c r="U621"/>
      <c r="V621"/>
      <c r="W621"/>
      <c r="X621"/>
      <c r="Y621"/>
      <c r="Z621"/>
      <c r="AA621"/>
      <c r="AB621"/>
      <c r="AC621"/>
      <c r="AD621"/>
    </row>
    <row r="622" spans="1:84" s="113" customFormat="1" ht="18" customHeight="1" x14ac:dyDescent="0.2">
      <c r="A622" s="71"/>
      <c r="B622" s="71"/>
      <c r="C622" s="31"/>
      <c r="D622" s="243"/>
      <c r="E622" s="75" t="s">
        <v>59</v>
      </c>
      <c r="F622" s="32">
        <f t="shared" ref="F622:L622" si="39">F619-F620+F621</f>
        <v>10732547</v>
      </c>
      <c r="G622" s="33">
        <f t="shared" si="39"/>
        <v>10132547</v>
      </c>
      <c r="H622" s="32">
        <f t="shared" si="39"/>
        <v>7242637</v>
      </c>
      <c r="I622" s="86">
        <f t="shared" si="39"/>
        <v>3500382</v>
      </c>
      <c r="J622" s="86">
        <f t="shared" si="39"/>
        <v>3742255</v>
      </c>
      <c r="K622" s="86">
        <f t="shared" si="39"/>
        <v>2170910</v>
      </c>
      <c r="L622" s="86">
        <f t="shared" si="39"/>
        <v>719000</v>
      </c>
      <c r="M622" s="175"/>
      <c r="N622" s="175"/>
      <c r="O622" s="177"/>
      <c r="P622" s="33">
        <f t="shared" ref="P622:Q622" si="40">P619-P620+P621</f>
        <v>600000</v>
      </c>
      <c r="Q622" s="32">
        <f t="shared" si="40"/>
        <v>600000</v>
      </c>
      <c r="R622" s="175"/>
      <c r="S622" s="176"/>
      <c r="T622" s="176"/>
      <c r="U622"/>
      <c r="V622"/>
      <c r="W622"/>
      <c r="X622"/>
      <c r="Y622"/>
      <c r="Z622"/>
      <c r="AA622"/>
      <c r="AB622"/>
      <c r="AC622"/>
      <c r="AD622"/>
    </row>
    <row r="623" spans="1:84" s="113" customFormat="1" ht="18" customHeight="1" x14ac:dyDescent="0.2">
      <c r="A623" s="38"/>
      <c r="B623" s="47">
        <v>92601</v>
      </c>
      <c r="C623" s="48"/>
      <c r="D623" s="297" t="s">
        <v>195</v>
      </c>
      <c r="E623" s="152" t="s">
        <v>56</v>
      </c>
      <c r="F623" s="153">
        <f>G623+P623</f>
        <v>8641637</v>
      </c>
      <c r="G623" s="154">
        <f>H623+K623+L623+M623</f>
        <v>8041637</v>
      </c>
      <c r="H623" s="155">
        <f>SUM(I623:J623)</f>
        <v>7322637</v>
      </c>
      <c r="I623" s="156">
        <v>3500382</v>
      </c>
      <c r="J623" s="156">
        <v>3822255</v>
      </c>
      <c r="K623" s="180"/>
      <c r="L623" s="156">
        <v>719000</v>
      </c>
      <c r="M623" s="181"/>
      <c r="N623" s="181"/>
      <c r="O623" s="182"/>
      <c r="P623" s="157">
        <f>Q623+S623+T623</f>
        <v>600000</v>
      </c>
      <c r="Q623" s="156">
        <v>600000</v>
      </c>
      <c r="R623" s="181"/>
      <c r="S623" s="181"/>
      <c r="T623" s="181"/>
      <c r="U623"/>
      <c r="V623"/>
      <c r="W623"/>
      <c r="X623"/>
      <c r="Y623"/>
      <c r="Z623"/>
      <c r="AA623"/>
      <c r="AB623"/>
      <c r="AC623"/>
      <c r="AD623"/>
    </row>
    <row r="624" spans="1:84" s="113" customFormat="1" ht="18" customHeight="1" x14ac:dyDescent="0.2">
      <c r="A624" s="38"/>
      <c r="B624" s="38"/>
      <c r="C624" s="46"/>
      <c r="D624" s="298"/>
      <c r="E624" s="152" t="s">
        <v>57</v>
      </c>
      <c r="F624" s="153">
        <f>G624+P624</f>
        <v>90000</v>
      </c>
      <c r="G624" s="154">
        <f>H624+K624+L624+M624</f>
        <v>90000</v>
      </c>
      <c r="H624" s="155">
        <f t="shared" ref="H624" si="41">SUM(I624:J624)</f>
        <v>90000</v>
      </c>
      <c r="I624" s="155"/>
      <c r="J624" s="155">
        <f>J628</f>
        <v>90000</v>
      </c>
      <c r="K624" s="179"/>
      <c r="L624" s="155"/>
      <c r="M624" s="184"/>
      <c r="N624" s="184"/>
      <c r="O624" s="185"/>
      <c r="P624" s="154"/>
      <c r="Q624" s="155"/>
      <c r="R624" s="184"/>
      <c r="S624" s="184"/>
      <c r="T624" s="184"/>
      <c r="U624"/>
      <c r="V624"/>
      <c r="W624"/>
      <c r="X624"/>
      <c r="Y624"/>
      <c r="Z624"/>
      <c r="AA624"/>
      <c r="AB624"/>
      <c r="AC624"/>
      <c r="AD624"/>
    </row>
    <row r="625" spans="1:30" s="113" customFormat="1" ht="18" customHeight="1" x14ac:dyDescent="0.2">
      <c r="A625" s="38"/>
      <c r="B625" s="38"/>
      <c r="C625" s="46"/>
      <c r="D625" s="298"/>
      <c r="E625" s="152" t="s">
        <v>58</v>
      </c>
      <c r="F625" s="153"/>
      <c r="G625" s="154"/>
      <c r="H625" s="155"/>
      <c r="I625" s="155"/>
      <c r="J625" s="155"/>
      <c r="K625" s="179"/>
      <c r="L625" s="155"/>
      <c r="M625" s="184"/>
      <c r="N625" s="184"/>
      <c r="O625" s="185"/>
      <c r="P625" s="154"/>
      <c r="Q625" s="155"/>
      <c r="R625" s="184"/>
      <c r="S625" s="184"/>
      <c r="T625" s="184"/>
      <c r="U625"/>
      <c r="V625"/>
      <c r="W625"/>
      <c r="X625"/>
      <c r="Y625"/>
      <c r="Z625"/>
      <c r="AA625"/>
      <c r="AB625"/>
      <c r="AC625"/>
      <c r="AD625"/>
    </row>
    <row r="626" spans="1:30" s="113" customFormat="1" ht="18" customHeight="1" x14ac:dyDescent="0.2">
      <c r="A626" s="160"/>
      <c r="B626" s="160"/>
      <c r="C626" s="161"/>
      <c r="D626" s="299"/>
      <c r="E626" s="162" t="s">
        <v>59</v>
      </c>
      <c r="F626" s="163">
        <f t="shared" ref="F626:H626" si="42">F623-F624+F625</f>
        <v>8551637</v>
      </c>
      <c r="G626" s="164">
        <f t="shared" si="42"/>
        <v>7951637</v>
      </c>
      <c r="H626" s="163">
        <f t="shared" si="42"/>
        <v>7232637</v>
      </c>
      <c r="I626" s="165">
        <f>I623-I624+I625</f>
        <v>3500382</v>
      </c>
      <c r="J626" s="165">
        <f>J623-J624+J625</f>
        <v>3732255</v>
      </c>
      <c r="K626" s="188"/>
      <c r="L626" s="165">
        <f>L623-L624+L625</f>
        <v>719000</v>
      </c>
      <c r="M626" s="187"/>
      <c r="N626" s="187"/>
      <c r="O626" s="189"/>
      <c r="P626" s="164">
        <f t="shared" ref="P626:Q626" si="43">P623-P624+P625</f>
        <v>600000</v>
      </c>
      <c r="Q626" s="163">
        <f t="shared" si="43"/>
        <v>600000</v>
      </c>
      <c r="R626" s="187"/>
      <c r="S626" s="188"/>
      <c r="T626" s="188"/>
      <c r="U626"/>
      <c r="V626"/>
      <c r="W626"/>
      <c r="X626"/>
      <c r="Y626"/>
      <c r="Z626"/>
      <c r="AA626"/>
      <c r="AB626"/>
      <c r="AC626"/>
      <c r="AD626"/>
    </row>
    <row r="627" spans="1:30" s="113" customFormat="1" ht="18" customHeight="1" x14ac:dyDescent="0.2">
      <c r="A627" s="183"/>
      <c r="B627" s="46"/>
      <c r="C627" s="46">
        <v>4300</v>
      </c>
      <c r="D627" s="217" t="s">
        <v>29</v>
      </c>
      <c r="E627" s="152" t="s">
        <v>56</v>
      </c>
      <c r="F627" s="153">
        <f>G627+P627</f>
        <v>1213900</v>
      </c>
      <c r="G627" s="154">
        <f>H627+K627+L627+M627</f>
        <v>1213900</v>
      </c>
      <c r="H627" s="155">
        <f>SUM(I627:J627)</f>
        <v>1213900</v>
      </c>
      <c r="I627" s="155"/>
      <c r="J627" s="155">
        <v>1213900</v>
      </c>
      <c r="K627" s="155"/>
      <c r="L627" s="155"/>
      <c r="M627" s="155"/>
      <c r="N627" s="155"/>
      <c r="O627" s="167"/>
      <c r="P627" s="168"/>
      <c r="Q627" s="155"/>
      <c r="R627" s="155"/>
      <c r="S627" s="155"/>
      <c r="T627" s="155"/>
      <c r="U627"/>
      <c r="V627"/>
      <c r="W627"/>
      <c r="X627"/>
      <c r="Y627"/>
      <c r="Z627"/>
      <c r="AA627"/>
      <c r="AB627"/>
      <c r="AC627"/>
      <c r="AD627"/>
    </row>
    <row r="628" spans="1:30" s="113" customFormat="1" ht="18" customHeight="1" x14ac:dyDescent="0.2">
      <c r="A628" s="178"/>
      <c r="B628" s="38"/>
      <c r="C628" s="46"/>
      <c r="D628" s="218"/>
      <c r="E628" s="152" t="s">
        <v>57</v>
      </c>
      <c r="F628" s="153">
        <f>G628+P628</f>
        <v>90000</v>
      </c>
      <c r="G628" s="154">
        <f>H628+K628+L628+M628</f>
        <v>90000</v>
      </c>
      <c r="H628" s="155">
        <f t="shared" ref="H628" si="44">SUM(I628:J628)</f>
        <v>90000</v>
      </c>
      <c r="I628" s="155"/>
      <c r="J628" s="155">
        <v>90000</v>
      </c>
      <c r="K628" s="155"/>
      <c r="L628" s="155"/>
      <c r="M628" s="155"/>
      <c r="N628" s="155"/>
      <c r="O628" s="167"/>
      <c r="P628" s="154"/>
      <c r="Q628" s="155"/>
      <c r="R628" s="155"/>
      <c r="S628" s="155"/>
      <c r="T628" s="155"/>
      <c r="U628"/>
      <c r="V628"/>
      <c r="W628"/>
      <c r="X628"/>
      <c r="Y628"/>
      <c r="Z628"/>
      <c r="AA628"/>
      <c r="AB628"/>
      <c r="AC628"/>
      <c r="AD628"/>
    </row>
    <row r="629" spans="1:30" s="113" customFormat="1" ht="18" customHeight="1" x14ac:dyDescent="0.2">
      <c r="A629" s="178"/>
      <c r="B629" s="38"/>
      <c r="C629" s="46"/>
      <c r="D629" s="218"/>
      <c r="E629" s="152" t="s">
        <v>58</v>
      </c>
      <c r="F629" s="153"/>
      <c r="G629" s="154"/>
      <c r="H629" s="155"/>
      <c r="I629" s="155"/>
      <c r="J629" s="155"/>
      <c r="K629" s="155"/>
      <c r="L629" s="155"/>
      <c r="M629" s="155"/>
      <c r="N629" s="155"/>
      <c r="O629" s="167"/>
      <c r="P629" s="154"/>
      <c r="Q629" s="155"/>
      <c r="R629" s="155"/>
      <c r="S629" s="155"/>
      <c r="T629" s="155"/>
      <c r="U629"/>
      <c r="V629"/>
      <c r="W629"/>
      <c r="X629"/>
      <c r="Y629"/>
      <c r="Z629"/>
      <c r="AA629"/>
      <c r="AB629"/>
      <c r="AC629"/>
      <c r="AD629"/>
    </row>
    <row r="630" spans="1:30" s="113" customFormat="1" ht="18" customHeight="1" x14ac:dyDescent="0.2">
      <c r="A630" s="186"/>
      <c r="B630" s="160"/>
      <c r="C630" s="161"/>
      <c r="D630" s="219"/>
      <c r="E630" s="162" t="s">
        <v>59</v>
      </c>
      <c r="F630" s="163">
        <f>F627-F628+F629</f>
        <v>1123900</v>
      </c>
      <c r="G630" s="164">
        <f>G627-G628+G629</f>
        <v>1123900</v>
      </c>
      <c r="H630" s="163">
        <f t="shared" ref="H630" si="45">H627-H628+H629</f>
        <v>1123900</v>
      </c>
      <c r="I630" s="163"/>
      <c r="J630" s="163">
        <f>J627-J628+J629</f>
        <v>1123900</v>
      </c>
      <c r="K630" s="163"/>
      <c r="L630" s="163"/>
      <c r="M630" s="163"/>
      <c r="N630" s="163"/>
      <c r="O630" s="166"/>
      <c r="P630" s="164"/>
      <c r="Q630" s="163"/>
      <c r="R630" s="163"/>
      <c r="S630" s="165"/>
      <c r="T630" s="165"/>
      <c r="U630"/>
      <c r="V630"/>
      <c r="W630"/>
      <c r="X630"/>
      <c r="Y630"/>
      <c r="Z630"/>
      <c r="AA630"/>
      <c r="AB630"/>
      <c r="AC630"/>
      <c r="AD630"/>
    </row>
    <row r="631" spans="1:30" s="113" customFormat="1" ht="16.5" customHeight="1" x14ac:dyDescent="0.2">
      <c r="A631" s="190"/>
      <c r="B631" s="38"/>
      <c r="C631" s="300" t="s">
        <v>61</v>
      </c>
      <c r="D631" s="301"/>
      <c r="E631" s="301"/>
      <c r="F631" s="301"/>
      <c r="G631" s="301"/>
      <c r="H631" s="301"/>
      <c r="I631" s="301"/>
      <c r="J631" s="301"/>
      <c r="K631" s="301"/>
      <c r="L631" s="301"/>
      <c r="M631" s="301"/>
      <c r="N631" s="301"/>
      <c r="O631" s="301"/>
      <c r="P631" s="301"/>
      <c r="Q631" s="301"/>
      <c r="R631" s="301"/>
      <c r="S631" s="301"/>
      <c r="T631" s="302"/>
      <c r="U631"/>
      <c r="V631"/>
      <c r="W631"/>
      <c r="X631"/>
      <c r="Y631"/>
      <c r="Z631"/>
      <c r="AA631"/>
      <c r="AB631"/>
      <c r="AC631"/>
      <c r="AD631"/>
    </row>
    <row r="632" spans="1:30" s="113" customFormat="1" ht="16.5" customHeight="1" x14ac:dyDescent="0.2">
      <c r="A632" s="190"/>
      <c r="B632" s="38"/>
      <c r="C632" s="291" t="s">
        <v>196</v>
      </c>
      <c r="D632" s="292"/>
      <c r="E632" s="292"/>
      <c r="F632" s="292"/>
      <c r="G632" s="292"/>
      <c r="H632" s="292"/>
      <c r="I632" s="292"/>
      <c r="J632" s="292"/>
      <c r="K632" s="292"/>
      <c r="L632" s="292"/>
      <c r="M632" s="292"/>
      <c r="N632" s="292"/>
      <c r="O632" s="292"/>
      <c r="P632" s="292"/>
      <c r="Q632" s="292"/>
      <c r="R632" s="292"/>
      <c r="S632" s="292"/>
      <c r="T632" s="293"/>
      <c r="U632"/>
      <c r="V632"/>
      <c r="W632"/>
      <c r="X632"/>
      <c r="Y632"/>
      <c r="Z632"/>
      <c r="AA632"/>
      <c r="AB632"/>
      <c r="AC632"/>
      <c r="AD632"/>
    </row>
    <row r="633" spans="1:30" s="113" customFormat="1" ht="16.5" customHeight="1" x14ac:dyDescent="0.2">
      <c r="A633" s="190"/>
      <c r="B633" s="38"/>
      <c r="C633" s="294" t="s">
        <v>200</v>
      </c>
      <c r="D633" s="295"/>
      <c r="E633" s="295"/>
      <c r="F633" s="295"/>
      <c r="G633" s="295"/>
      <c r="H633" s="295"/>
      <c r="I633" s="295"/>
      <c r="J633" s="295"/>
      <c r="K633" s="295"/>
      <c r="L633" s="295"/>
      <c r="M633" s="295"/>
      <c r="N633" s="295"/>
      <c r="O633" s="295"/>
      <c r="P633" s="295"/>
      <c r="Q633" s="295"/>
      <c r="R633" s="295"/>
      <c r="S633" s="295"/>
      <c r="T633" s="296"/>
      <c r="U633"/>
      <c r="V633"/>
      <c r="W633"/>
      <c r="X633"/>
      <c r="Y633"/>
      <c r="Z633"/>
      <c r="AA633"/>
      <c r="AB633"/>
      <c r="AC633"/>
      <c r="AD633"/>
    </row>
    <row r="634" spans="1:30" s="113" customFormat="1" ht="16.5" customHeight="1" x14ac:dyDescent="0.2">
      <c r="A634" s="178"/>
      <c r="B634" s="47">
        <v>92605</v>
      </c>
      <c r="C634" s="46"/>
      <c r="D634" s="230" t="s">
        <v>197</v>
      </c>
      <c r="E634" s="152" t="s">
        <v>56</v>
      </c>
      <c r="F634" s="153">
        <f>G634+P634</f>
        <v>2090910</v>
      </c>
      <c r="G634" s="154">
        <f>H634+K634+L634+M634</f>
        <v>2090910</v>
      </c>
      <c r="H634" s="155">
        <f>SUM(I634:J634)</f>
        <v>10000</v>
      </c>
      <c r="I634" s="155"/>
      <c r="J634" s="155">
        <v>10000</v>
      </c>
      <c r="K634" s="155">
        <v>2080910</v>
      </c>
      <c r="L634" s="158"/>
      <c r="M634" s="158"/>
      <c r="N634" s="158"/>
      <c r="O634" s="159"/>
      <c r="P634" s="168"/>
      <c r="Q634" s="158"/>
      <c r="R634" s="158"/>
      <c r="S634" s="158"/>
      <c r="T634" s="158"/>
      <c r="U634"/>
      <c r="V634"/>
      <c r="W634"/>
      <c r="X634"/>
      <c r="Y634"/>
      <c r="Z634"/>
      <c r="AA634"/>
      <c r="AB634"/>
      <c r="AC634"/>
      <c r="AD634"/>
    </row>
    <row r="635" spans="1:30" s="113" customFormat="1" ht="16.5" customHeight="1" x14ac:dyDescent="0.2">
      <c r="A635" s="178"/>
      <c r="B635" s="38"/>
      <c r="C635" s="46"/>
      <c r="D635" s="230"/>
      <c r="E635" s="152" t="s">
        <v>57</v>
      </c>
      <c r="F635" s="153"/>
      <c r="G635" s="154"/>
      <c r="H635" s="155"/>
      <c r="I635" s="155"/>
      <c r="J635" s="155"/>
      <c r="K635" s="155"/>
      <c r="L635" s="158"/>
      <c r="M635" s="158"/>
      <c r="N635" s="158"/>
      <c r="O635" s="159"/>
      <c r="P635" s="168"/>
      <c r="Q635" s="158"/>
      <c r="R635" s="158"/>
      <c r="S635" s="158"/>
      <c r="T635" s="158"/>
      <c r="U635"/>
      <c r="V635"/>
      <c r="W635"/>
      <c r="X635"/>
      <c r="Y635"/>
      <c r="Z635"/>
      <c r="AA635"/>
      <c r="AB635"/>
      <c r="AC635"/>
      <c r="AD635"/>
    </row>
    <row r="636" spans="1:30" s="113" customFormat="1" ht="16.5" customHeight="1" x14ac:dyDescent="0.2">
      <c r="A636" s="178"/>
      <c r="B636" s="38"/>
      <c r="C636" s="46"/>
      <c r="D636" s="230"/>
      <c r="E636" s="152" t="s">
        <v>58</v>
      </c>
      <c r="F636" s="153">
        <f>G636+P636</f>
        <v>90000</v>
      </c>
      <c r="G636" s="154">
        <f>H636+K636+L636+M636</f>
        <v>90000</v>
      </c>
      <c r="H636" s="155"/>
      <c r="I636" s="155"/>
      <c r="J636" s="155"/>
      <c r="K636" s="155">
        <f>K640</f>
        <v>90000</v>
      </c>
      <c r="L636" s="158"/>
      <c r="M636" s="158"/>
      <c r="N636" s="158"/>
      <c r="O636" s="159"/>
      <c r="P636" s="168"/>
      <c r="Q636" s="158"/>
      <c r="R636" s="158"/>
      <c r="S636" s="158"/>
      <c r="T636" s="158"/>
      <c r="U636"/>
      <c r="V636"/>
      <c r="W636"/>
      <c r="X636"/>
      <c r="Y636"/>
      <c r="Z636"/>
      <c r="AA636"/>
      <c r="AB636"/>
      <c r="AC636"/>
      <c r="AD636"/>
    </row>
    <row r="637" spans="1:30" s="113" customFormat="1" ht="16.5" customHeight="1" x14ac:dyDescent="0.2">
      <c r="A637" s="186"/>
      <c r="B637" s="160"/>
      <c r="C637" s="161"/>
      <c r="D637" s="231"/>
      <c r="E637" s="162" t="s">
        <v>59</v>
      </c>
      <c r="F637" s="163">
        <f t="shared" ref="F637:K637" si="46">F634-F635+F636</f>
        <v>2180910</v>
      </c>
      <c r="G637" s="164">
        <f t="shared" si="46"/>
        <v>2180910</v>
      </c>
      <c r="H637" s="163">
        <f t="shared" si="46"/>
        <v>10000</v>
      </c>
      <c r="I637" s="163"/>
      <c r="J637" s="165">
        <f t="shared" si="46"/>
        <v>10000</v>
      </c>
      <c r="K637" s="163">
        <f t="shared" si="46"/>
        <v>2170910</v>
      </c>
      <c r="L637" s="163"/>
      <c r="M637" s="163"/>
      <c r="N637" s="163"/>
      <c r="O637" s="166"/>
      <c r="P637" s="164"/>
      <c r="Q637" s="163"/>
      <c r="R637" s="163"/>
      <c r="S637" s="165"/>
      <c r="T637" s="165"/>
      <c r="U637"/>
      <c r="V637"/>
      <c r="W637"/>
      <c r="X637"/>
      <c r="Y637"/>
      <c r="Z637"/>
      <c r="AA637"/>
      <c r="AB637"/>
      <c r="AC637"/>
      <c r="AD637"/>
    </row>
    <row r="638" spans="1:30" s="113" customFormat="1" ht="22.5" customHeight="1" x14ac:dyDescent="0.2">
      <c r="A638" s="183"/>
      <c r="B638" s="46"/>
      <c r="C638" s="46">
        <v>2820</v>
      </c>
      <c r="D638" s="217" t="s">
        <v>198</v>
      </c>
      <c r="E638" s="152" t="s">
        <v>56</v>
      </c>
      <c r="F638" s="153">
        <f>G638+P638</f>
        <v>2040910</v>
      </c>
      <c r="G638" s="154">
        <f>H638+K638+L638+M638</f>
        <v>2040910</v>
      </c>
      <c r="H638" s="155"/>
      <c r="I638" s="155"/>
      <c r="J638" s="155"/>
      <c r="K638" s="155">
        <v>2040910</v>
      </c>
      <c r="L638" s="155"/>
      <c r="M638" s="155"/>
      <c r="N638" s="155"/>
      <c r="O638" s="167"/>
      <c r="P638" s="168"/>
      <c r="Q638" s="155"/>
      <c r="R638" s="155"/>
      <c r="S638" s="155"/>
      <c r="T638" s="155"/>
      <c r="U638"/>
      <c r="V638"/>
      <c r="W638"/>
      <c r="X638"/>
      <c r="Y638"/>
      <c r="Z638"/>
      <c r="AA638"/>
      <c r="AB638"/>
      <c r="AC638"/>
      <c r="AD638"/>
    </row>
    <row r="639" spans="1:30" s="113" customFormat="1" ht="22.5" customHeight="1" x14ac:dyDescent="0.2">
      <c r="A639" s="178"/>
      <c r="B639" s="38"/>
      <c r="C639" s="46"/>
      <c r="D639" s="218"/>
      <c r="E639" s="152" t="s">
        <v>57</v>
      </c>
      <c r="F639" s="153"/>
      <c r="G639" s="154"/>
      <c r="H639" s="155"/>
      <c r="I639" s="155"/>
      <c r="J639" s="155"/>
      <c r="K639" s="155"/>
      <c r="L639" s="155"/>
      <c r="M639" s="155"/>
      <c r="N639" s="155"/>
      <c r="O639" s="167"/>
      <c r="P639" s="154"/>
      <c r="Q639" s="155"/>
      <c r="R639" s="155"/>
      <c r="S639" s="155"/>
      <c r="T639" s="155"/>
      <c r="U639"/>
      <c r="V639"/>
      <c r="W639"/>
      <c r="X639"/>
      <c r="Y639"/>
      <c r="Z639"/>
      <c r="AA639"/>
      <c r="AB639"/>
      <c r="AC639"/>
      <c r="AD639"/>
    </row>
    <row r="640" spans="1:30" s="113" customFormat="1" ht="22.5" customHeight="1" x14ac:dyDescent="0.2">
      <c r="A640" s="178"/>
      <c r="B640" s="38"/>
      <c r="C640" s="46"/>
      <c r="D640" s="218"/>
      <c r="E640" s="152" t="s">
        <v>58</v>
      </c>
      <c r="F640" s="153">
        <f>G640+P640</f>
        <v>90000</v>
      </c>
      <c r="G640" s="154">
        <f>H640+K640+L640+M640</f>
        <v>90000</v>
      </c>
      <c r="H640" s="155"/>
      <c r="I640" s="155"/>
      <c r="J640" s="155"/>
      <c r="K640" s="155">
        <v>90000</v>
      </c>
      <c r="L640" s="155"/>
      <c r="M640" s="155"/>
      <c r="N640" s="155"/>
      <c r="O640" s="167"/>
      <c r="P640" s="154"/>
      <c r="Q640" s="155"/>
      <c r="R640" s="155"/>
      <c r="S640" s="155"/>
      <c r="T640" s="155"/>
      <c r="U640"/>
      <c r="V640"/>
      <c r="W640"/>
      <c r="X640"/>
      <c r="Y640"/>
      <c r="Z640"/>
      <c r="AA640"/>
      <c r="AB640"/>
      <c r="AC640"/>
      <c r="AD640"/>
    </row>
    <row r="641" spans="1:30" s="113" customFormat="1" ht="22.5" customHeight="1" x14ac:dyDescent="0.2">
      <c r="A641" s="186"/>
      <c r="B641" s="160"/>
      <c r="C641" s="161"/>
      <c r="D641" s="219"/>
      <c r="E641" s="162" t="s">
        <v>59</v>
      </c>
      <c r="F641" s="163">
        <f>F638-F639+F640</f>
        <v>2130910</v>
      </c>
      <c r="G641" s="164">
        <f>G638-G639+G640</f>
        <v>2130910</v>
      </c>
      <c r="H641" s="163"/>
      <c r="I641" s="163"/>
      <c r="J641" s="163"/>
      <c r="K641" s="163">
        <f>K638-K639+K640</f>
        <v>2130910</v>
      </c>
      <c r="L641" s="163"/>
      <c r="M641" s="163"/>
      <c r="N641" s="163"/>
      <c r="O641" s="166"/>
      <c r="P641" s="164"/>
      <c r="Q641" s="163"/>
      <c r="R641" s="163"/>
      <c r="S641" s="165"/>
      <c r="T641" s="165"/>
      <c r="U641"/>
      <c r="V641"/>
      <c r="W641"/>
      <c r="X641"/>
      <c r="Y641"/>
      <c r="Z641"/>
      <c r="AA641"/>
      <c r="AB641"/>
      <c r="AC641"/>
      <c r="AD641"/>
    </row>
    <row r="642" spans="1:30" s="113" customFormat="1" ht="16.5" customHeight="1" x14ac:dyDescent="0.2">
      <c r="A642" s="190"/>
      <c r="B642" s="95"/>
      <c r="C642" s="300" t="s">
        <v>61</v>
      </c>
      <c r="D642" s="301"/>
      <c r="E642" s="301"/>
      <c r="F642" s="301"/>
      <c r="G642" s="301"/>
      <c r="H642" s="301"/>
      <c r="I642" s="301"/>
      <c r="J642" s="301"/>
      <c r="K642" s="301"/>
      <c r="L642" s="301"/>
      <c r="M642" s="301"/>
      <c r="N642" s="301"/>
      <c r="O642" s="301"/>
      <c r="P642" s="301"/>
      <c r="Q642" s="301"/>
      <c r="R642" s="301"/>
      <c r="S642" s="301"/>
      <c r="T642" s="302"/>
      <c r="U642"/>
      <c r="V642"/>
      <c r="W642"/>
      <c r="X642"/>
      <c r="Y642"/>
      <c r="Z642"/>
      <c r="AA642"/>
      <c r="AB642"/>
      <c r="AC642"/>
      <c r="AD642"/>
    </row>
    <row r="643" spans="1:30" s="113" customFormat="1" ht="16.5" customHeight="1" x14ac:dyDescent="0.2">
      <c r="A643" s="190"/>
      <c r="B643" s="38"/>
      <c r="C643" s="291" t="s">
        <v>199</v>
      </c>
      <c r="D643" s="292"/>
      <c r="E643" s="292"/>
      <c r="F643" s="292"/>
      <c r="G643" s="292"/>
      <c r="H643" s="292"/>
      <c r="I643" s="292"/>
      <c r="J643" s="292"/>
      <c r="K643" s="292"/>
      <c r="L643" s="292"/>
      <c r="M643" s="292"/>
      <c r="N643" s="292"/>
      <c r="O643" s="292"/>
      <c r="P643" s="292"/>
      <c r="Q643" s="292"/>
      <c r="R643" s="292"/>
      <c r="S643" s="292"/>
      <c r="T643" s="293"/>
      <c r="U643"/>
      <c r="V643"/>
      <c r="W643"/>
      <c r="X643"/>
      <c r="Y643"/>
      <c r="Z643"/>
      <c r="AA643"/>
      <c r="AB643"/>
      <c r="AC643"/>
      <c r="AD643"/>
    </row>
    <row r="644" spans="1:30" s="113" customFormat="1" ht="31.5" customHeight="1" x14ac:dyDescent="0.2">
      <c r="A644" s="190"/>
      <c r="B644" s="38"/>
      <c r="C644" s="294" t="s">
        <v>201</v>
      </c>
      <c r="D644" s="295"/>
      <c r="E644" s="295"/>
      <c r="F644" s="295"/>
      <c r="G644" s="295"/>
      <c r="H644" s="295"/>
      <c r="I644" s="295"/>
      <c r="J644" s="295"/>
      <c r="K644" s="295"/>
      <c r="L644" s="295"/>
      <c r="M644" s="295"/>
      <c r="N644" s="295"/>
      <c r="O644" s="295"/>
      <c r="P644" s="295"/>
      <c r="Q644" s="295"/>
      <c r="R644" s="295"/>
      <c r="S644" s="295"/>
      <c r="T644" s="296"/>
      <c r="U644"/>
      <c r="V644"/>
      <c r="W644"/>
      <c r="X644"/>
      <c r="Y644"/>
      <c r="Z644"/>
      <c r="AA644"/>
      <c r="AB644"/>
      <c r="AC644"/>
      <c r="AD644"/>
    </row>
    <row r="645" spans="1:30" ht="18" customHeight="1" x14ac:dyDescent="0.2">
      <c r="A645" s="49"/>
      <c r="B645" s="49"/>
      <c r="C645" s="109"/>
      <c r="D645" s="288" t="s">
        <v>55</v>
      </c>
      <c r="E645" s="78" t="s">
        <v>56</v>
      </c>
      <c r="F645" s="116">
        <f>G645+P645</f>
        <v>219644917.65000004</v>
      </c>
      <c r="G645" s="58">
        <f>H645+K645+L645+M645+N645+O645</f>
        <v>172404645.92000002</v>
      </c>
      <c r="H645" s="50">
        <f>SUM(I645:J645)</f>
        <v>113209780.77000001</v>
      </c>
      <c r="I645" s="121">
        <v>70757256.75</v>
      </c>
      <c r="J645" s="121">
        <v>42452524.020000003</v>
      </c>
      <c r="K645" s="121">
        <v>12356970.970000001</v>
      </c>
      <c r="L645" s="121">
        <v>44240926.490000002</v>
      </c>
      <c r="M645" s="121">
        <v>632571.68999999994</v>
      </c>
      <c r="N645" s="121">
        <v>646904</v>
      </c>
      <c r="O645" s="121">
        <v>1317492</v>
      </c>
      <c r="P645" s="117">
        <f>Q645+S645+T645</f>
        <v>47240271.730000004</v>
      </c>
      <c r="Q645" s="121">
        <v>45468711.780000001</v>
      </c>
      <c r="R645" s="121">
        <v>22702335.190000001</v>
      </c>
      <c r="S645" s="122">
        <v>184</v>
      </c>
      <c r="T645" s="121">
        <v>1771375.95</v>
      </c>
    </row>
    <row r="646" spans="1:30" ht="18" customHeight="1" x14ac:dyDescent="0.2">
      <c r="A646" s="25"/>
      <c r="B646" s="25"/>
      <c r="C646" s="71"/>
      <c r="D646" s="289"/>
      <c r="E646" s="74" t="s">
        <v>57</v>
      </c>
      <c r="F646" s="26">
        <f>G646+P646</f>
        <v>1562506.59</v>
      </c>
      <c r="G646" s="29">
        <f>H646+K646+L646+M646+N646+O646</f>
        <v>441766.18</v>
      </c>
      <c r="H646" s="30">
        <f>SUM(I646:J646)</f>
        <v>252862.18</v>
      </c>
      <c r="I646" s="136">
        <f t="shared" ref="I646:N646" si="47">I11+I64+I84+I99+I207+I232+I247+I334+I400+I431+I532+I620</f>
        <v>51150</v>
      </c>
      <c r="J646" s="136">
        <f t="shared" si="47"/>
        <v>201712.18</v>
      </c>
      <c r="K646" s="136"/>
      <c r="L646" s="136"/>
      <c r="M646" s="136"/>
      <c r="N646" s="136">
        <f t="shared" si="47"/>
        <v>188904</v>
      </c>
      <c r="O646" s="136"/>
      <c r="P646" s="67">
        <f>Q646+S646+T646</f>
        <v>1120740.4100000001</v>
      </c>
      <c r="Q646" s="136">
        <f t="shared" ref="Q646:R646" si="48">Q11+Q64+Q84+Q99+Q207+Q232+Q247+Q334+Q400+Q431+Q532+Q620</f>
        <v>940740.41</v>
      </c>
      <c r="R646" s="136">
        <f t="shared" si="48"/>
        <v>675942.8</v>
      </c>
      <c r="S646" s="136"/>
      <c r="T646" s="136">
        <f>T11+T64+T84+T99+T207+T232+T247+T334+T400+T431+T532+T620</f>
        <v>180000</v>
      </c>
    </row>
    <row r="647" spans="1:30" ht="18" customHeight="1" x14ac:dyDescent="0.2">
      <c r="A647" s="25"/>
      <c r="B647" s="25"/>
      <c r="C647" s="71"/>
      <c r="D647" s="289"/>
      <c r="E647" s="74" t="s">
        <v>58</v>
      </c>
      <c r="F647" s="26">
        <f>G647+P647</f>
        <v>1667223.75</v>
      </c>
      <c r="G647" s="29">
        <f>H647+K647+L647+M647+N647+O647</f>
        <v>948375.29000000015</v>
      </c>
      <c r="H647" s="30">
        <f>SUM(I647:J647)</f>
        <v>840443.55</v>
      </c>
      <c r="I647" s="136">
        <f t="shared" ref="I647:M647" si="49">I12+I65+I85+I100+I208+I233+I248+I335+I401+I432+I533+I621</f>
        <v>52738</v>
      </c>
      <c r="J647" s="136">
        <f t="shared" si="49"/>
        <v>787705.55</v>
      </c>
      <c r="K647" s="136">
        <f t="shared" si="49"/>
        <v>90120.82</v>
      </c>
      <c r="L647" s="136">
        <f t="shared" si="49"/>
        <v>2750</v>
      </c>
      <c r="M647" s="136">
        <f t="shared" si="49"/>
        <v>15060.92</v>
      </c>
      <c r="N647" s="136"/>
      <c r="O647" s="136"/>
      <c r="P647" s="67">
        <f>Q647+S647+T647</f>
        <v>718848.46</v>
      </c>
      <c r="Q647" s="136">
        <f t="shared" ref="Q647:S647" si="50">Q12+Q65+Q85+Q100+Q208+Q233+Q248+Q335+Q401+Q432+Q533+Q621</f>
        <v>318848.45999999996</v>
      </c>
      <c r="R647" s="136"/>
      <c r="S647" s="136">
        <f t="shared" si="50"/>
        <v>400000</v>
      </c>
      <c r="T647" s="136"/>
    </row>
    <row r="648" spans="1:30" ht="18" customHeight="1" x14ac:dyDescent="0.2">
      <c r="A648" s="31"/>
      <c r="B648" s="31"/>
      <c r="C648" s="31"/>
      <c r="D648" s="290"/>
      <c r="E648" s="75" t="s">
        <v>59</v>
      </c>
      <c r="F648" s="32">
        <f t="shared" ref="F648:T648" si="51">F645-F646+F647</f>
        <v>219749634.81000003</v>
      </c>
      <c r="G648" s="33">
        <f t="shared" si="51"/>
        <v>172911255.03</v>
      </c>
      <c r="H648" s="32">
        <f t="shared" si="51"/>
        <v>113797362.14</v>
      </c>
      <c r="I648" s="32">
        <f t="shared" si="51"/>
        <v>70758844.75</v>
      </c>
      <c r="J648" s="32">
        <f t="shared" ref="J648:O648" si="52">J645-J646+J647</f>
        <v>43038517.390000001</v>
      </c>
      <c r="K648" s="32">
        <f t="shared" si="52"/>
        <v>12447091.790000001</v>
      </c>
      <c r="L648" s="32">
        <f t="shared" si="52"/>
        <v>44243676.490000002</v>
      </c>
      <c r="M648" s="32">
        <f t="shared" si="52"/>
        <v>647632.61</v>
      </c>
      <c r="N648" s="32">
        <f t="shared" si="52"/>
        <v>458000</v>
      </c>
      <c r="O648" s="32">
        <f t="shared" si="52"/>
        <v>1317492</v>
      </c>
      <c r="P648" s="33">
        <f t="shared" si="51"/>
        <v>46838379.780000009</v>
      </c>
      <c r="Q648" s="32">
        <f t="shared" si="51"/>
        <v>44846819.830000006</v>
      </c>
      <c r="R648" s="32">
        <f t="shared" si="51"/>
        <v>22026392.390000001</v>
      </c>
      <c r="S648" s="86">
        <f t="shared" ref="S648" si="53">S645-S646+S647</f>
        <v>400184</v>
      </c>
      <c r="T648" s="86">
        <f t="shared" si="51"/>
        <v>1591375.95</v>
      </c>
    </row>
    <row r="649" spans="1:30" s="112" customFormat="1" ht="15.75" customHeight="1" x14ac:dyDescent="0.2">
      <c r="A649" s="137"/>
      <c r="B649" s="137"/>
      <c r="C649" s="137"/>
      <c r="D649" s="138"/>
      <c r="E649" s="139"/>
      <c r="F649" s="140"/>
      <c r="G649" s="141"/>
      <c r="H649" s="111"/>
      <c r="I649" s="111"/>
      <c r="J649" s="111"/>
      <c r="K649" s="142"/>
      <c r="L649" s="142"/>
      <c r="M649" s="111"/>
      <c r="N649" s="111"/>
      <c r="O649" s="111"/>
      <c r="P649" s="110"/>
      <c r="Q649" s="143"/>
      <c r="R649" s="111"/>
      <c r="S649" s="111"/>
      <c r="T649" s="111"/>
      <c r="U649"/>
      <c r="V649"/>
      <c r="W649"/>
      <c r="X649"/>
      <c r="Y649"/>
      <c r="Z649"/>
      <c r="AA649"/>
      <c r="AB649"/>
      <c r="AC649"/>
      <c r="AD649"/>
    </row>
  </sheetData>
  <mergeCells count="309">
    <mergeCell ref="C643:T643"/>
    <mergeCell ref="C644:T644"/>
    <mergeCell ref="D619:D622"/>
    <mergeCell ref="D623:D626"/>
    <mergeCell ref="D627:D630"/>
    <mergeCell ref="C631:T631"/>
    <mergeCell ref="C632:T632"/>
    <mergeCell ref="C633:T633"/>
    <mergeCell ref="D634:D637"/>
    <mergeCell ref="D638:D641"/>
    <mergeCell ref="C642:T642"/>
    <mergeCell ref="D645:D648"/>
    <mergeCell ref="D592:D595"/>
    <mergeCell ref="D403:D406"/>
    <mergeCell ref="C412:T412"/>
    <mergeCell ref="C413:T413"/>
    <mergeCell ref="C426:T426"/>
    <mergeCell ref="C428:T428"/>
    <mergeCell ref="C429:T429"/>
    <mergeCell ref="C427:T427"/>
    <mergeCell ref="C446:T446"/>
    <mergeCell ref="C448:T448"/>
    <mergeCell ref="C449:T449"/>
    <mergeCell ref="C447:T447"/>
    <mergeCell ref="D418:D421"/>
    <mergeCell ref="C618:T618"/>
    <mergeCell ref="D407:D410"/>
    <mergeCell ref="D562:D565"/>
    <mergeCell ref="D607:D610"/>
    <mergeCell ref="C617:T617"/>
    <mergeCell ref="D570:D573"/>
    <mergeCell ref="D599:D602"/>
    <mergeCell ref="D588:D591"/>
    <mergeCell ref="C581:T581"/>
    <mergeCell ref="C580:T580"/>
    <mergeCell ref="D98:D101"/>
    <mergeCell ref="D603:D606"/>
    <mergeCell ref="D574:D577"/>
    <mergeCell ref="D454:D457"/>
    <mergeCell ref="D152:D155"/>
    <mergeCell ref="D172:D175"/>
    <mergeCell ref="D168:D171"/>
    <mergeCell ref="D554:D557"/>
    <mergeCell ref="D450:D453"/>
    <mergeCell ref="D546:D549"/>
    <mergeCell ref="D550:D553"/>
    <mergeCell ref="D470:D473"/>
    <mergeCell ref="D362:D365"/>
    <mergeCell ref="D566:D569"/>
    <mergeCell ref="D531:D534"/>
    <mergeCell ref="D466:D469"/>
    <mergeCell ref="D512:D515"/>
    <mergeCell ref="D516:D519"/>
    <mergeCell ref="D414:D417"/>
    <mergeCell ref="D422:D425"/>
    <mergeCell ref="D184:D187"/>
    <mergeCell ref="D231:D234"/>
    <mergeCell ref="D311:D314"/>
    <mergeCell ref="C411:T411"/>
    <mergeCell ref="F5:F8"/>
    <mergeCell ref="S7:S8"/>
    <mergeCell ref="K7:K8"/>
    <mergeCell ref="D36:D39"/>
    <mergeCell ref="D180:D183"/>
    <mergeCell ref="D44:D47"/>
    <mergeCell ref="N7:N8"/>
    <mergeCell ref="D67:D70"/>
    <mergeCell ref="D22:D25"/>
    <mergeCell ref="D32:D35"/>
    <mergeCell ref="D14:D17"/>
    <mergeCell ref="D40:D43"/>
    <mergeCell ref="D160:D163"/>
    <mergeCell ref="D10:D13"/>
    <mergeCell ref="D63:D66"/>
    <mergeCell ref="D71:D74"/>
    <mergeCell ref="D52:D55"/>
    <mergeCell ref="D48:D51"/>
    <mergeCell ref="C96:T96"/>
    <mergeCell ref="C97:T97"/>
    <mergeCell ref="C149:T149"/>
    <mergeCell ref="H6:O6"/>
    <mergeCell ref="O7:O8"/>
    <mergeCell ref="D91:D94"/>
    <mergeCell ref="I7:J7"/>
    <mergeCell ref="H7:H8"/>
    <mergeCell ref="E5:E8"/>
    <mergeCell ref="P6:P8"/>
    <mergeCell ref="D83:D86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D75:D78"/>
    <mergeCell ref="C79:T79"/>
    <mergeCell ref="C81:T81"/>
    <mergeCell ref="C82:T82"/>
    <mergeCell ref="C26:T26"/>
    <mergeCell ref="C30:T30"/>
    <mergeCell ref="C31:T31"/>
    <mergeCell ref="T7:T8"/>
    <mergeCell ref="D176:D179"/>
    <mergeCell ref="C151:T151"/>
    <mergeCell ref="C144:T144"/>
    <mergeCell ref="C145:T145"/>
    <mergeCell ref="C146:T146"/>
    <mergeCell ref="C263:T263"/>
    <mergeCell ref="C319:T319"/>
    <mergeCell ref="D258:D261"/>
    <mergeCell ref="D315:D318"/>
    <mergeCell ref="D246:D249"/>
    <mergeCell ref="D307:D310"/>
    <mergeCell ref="D235:D238"/>
    <mergeCell ref="C245:T245"/>
    <mergeCell ref="C262:T262"/>
    <mergeCell ref="C264:T264"/>
    <mergeCell ref="D110:D113"/>
    <mergeCell ref="D102:D105"/>
    <mergeCell ref="D106:D109"/>
    <mergeCell ref="D188:D191"/>
    <mergeCell ref="D118:D121"/>
    <mergeCell ref="C114:T114"/>
    <mergeCell ref="D250:D253"/>
    <mergeCell ref="D254:D257"/>
    <mergeCell ref="D378:D381"/>
    <mergeCell ref="C200:T200"/>
    <mergeCell ref="C201:T201"/>
    <mergeCell ref="C202:T202"/>
    <mergeCell ref="D337:D340"/>
    <mergeCell ref="D156:D159"/>
    <mergeCell ref="D239:D242"/>
    <mergeCell ref="D341:D344"/>
    <mergeCell ref="D345:D348"/>
    <mergeCell ref="D370:D373"/>
    <mergeCell ref="C116:T116"/>
    <mergeCell ref="C117:T117"/>
    <mergeCell ref="C147:T147"/>
    <mergeCell ref="C148:T148"/>
    <mergeCell ref="C150:T150"/>
    <mergeCell ref="D164:D167"/>
    <mergeCell ref="C265:T265"/>
    <mergeCell ref="C203:T203"/>
    <mergeCell ref="C204:T204"/>
    <mergeCell ref="C205:T205"/>
    <mergeCell ref="C353:T353"/>
    <mergeCell ref="C351:T351"/>
    <mergeCell ref="C350:T350"/>
    <mergeCell ref="C56:T56"/>
    <mergeCell ref="C62:T62"/>
    <mergeCell ref="C57:T57"/>
    <mergeCell ref="C58:T58"/>
    <mergeCell ref="C59:T59"/>
    <mergeCell ref="C60:T60"/>
    <mergeCell ref="C61:T61"/>
    <mergeCell ref="C192:T192"/>
    <mergeCell ref="C193:T193"/>
    <mergeCell ref="C95:T95"/>
    <mergeCell ref="D122:D125"/>
    <mergeCell ref="D126:D129"/>
    <mergeCell ref="D130:D133"/>
    <mergeCell ref="D134:D137"/>
    <mergeCell ref="D138:D141"/>
    <mergeCell ref="C142:T142"/>
    <mergeCell ref="C143:T143"/>
    <mergeCell ref="C115:T115"/>
    <mergeCell ref="C465:T465"/>
    <mergeCell ref="C474:T474"/>
    <mergeCell ref="C475:T475"/>
    <mergeCell ref="C476:T476"/>
    <mergeCell ref="C479:T479"/>
    <mergeCell ref="C520:T520"/>
    <mergeCell ref="C528:T528"/>
    <mergeCell ref="C530:T530"/>
    <mergeCell ref="C521:T521"/>
    <mergeCell ref="C522:T522"/>
    <mergeCell ref="C523:T523"/>
    <mergeCell ref="C524:T524"/>
    <mergeCell ref="C243:T243"/>
    <mergeCell ref="C244:T244"/>
    <mergeCell ref="C396:T396"/>
    <mergeCell ref="C397:T397"/>
    <mergeCell ref="C529:T529"/>
    <mergeCell ref="C320:T320"/>
    <mergeCell ref="C321:T321"/>
    <mergeCell ref="C322:T322"/>
    <mergeCell ref="C323:T323"/>
    <mergeCell ref="C327:T327"/>
    <mergeCell ref="C325:T325"/>
    <mergeCell ref="C326:T326"/>
    <mergeCell ref="C349:T349"/>
    <mergeCell ref="C352:T352"/>
    <mergeCell ref="D500:D503"/>
    <mergeCell ref="D504:D505"/>
    <mergeCell ref="C331:T331"/>
    <mergeCell ref="C332:T332"/>
    <mergeCell ref="C324:T324"/>
    <mergeCell ref="D480:D483"/>
    <mergeCell ref="D484:D487"/>
    <mergeCell ref="D488:D491"/>
    <mergeCell ref="D492:D495"/>
    <mergeCell ref="D496:D499"/>
    <mergeCell ref="C390:T390"/>
    <mergeCell ref="C391:T391"/>
    <mergeCell ref="C383:T383"/>
    <mergeCell ref="C384:T384"/>
    <mergeCell ref="C385:T385"/>
    <mergeCell ref="C386:T386"/>
    <mergeCell ref="C387:T387"/>
    <mergeCell ref="D358:D361"/>
    <mergeCell ref="D333:D336"/>
    <mergeCell ref="C558:T558"/>
    <mergeCell ref="C560:T560"/>
    <mergeCell ref="C561:T561"/>
    <mergeCell ref="C559:T559"/>
    <mergeCell ref="C578:T578"/>
    <mergeCell ref="C614:T614"/>
    <mergeCell ref="C616:T616"/>
    <mergeCell ref="C612:T612"/>
    <mergeCell ref="C613:T613"/>
    <mergeCell ref="C582:T582"/>
    <mergeCell ref="C583:T583"/>
    <mergeCell ref="C596:T596"/>
    <mergeCell ref="C597:T597"/>
    <mergeCell ref="C598:T598"/>
    <mergeCell ref="C611:T611"/>
    <mergeCell ref="C615:T615"/>
    <mergeCell ref="C586:T586"/>
    <mergeCell ref="C587:T587"/>
    <mergeCell ref="C584:T584"/>
    <mergeCell ref="C585:T585"/>
    <mergeCell ref="C579:T579"/>
    <mergeCell ref="C229:T229"/>
    <mergeCell ref="C230:T230"/>
    <mergeCell ref="C223:T223"/>
    <mergeCell ref="C224:T224"/>
    <mergeCell ref="C228:T228"/>
    <mergeCell ref="C225:T225"/>
    <mergeCell ref="C226:T226"/>
    <mergeCell ref="C227:T227"/>
    <mergeCell ref="D18:D21"/>
    <mergeCell ref="C27:T27"/>
    <mergeCell ref="C28:T28"/>
    <mergeCell ref="C29:T29"/>
    <mergeCell ref="D206:D209"/>
    <mergeCell ref="D210:D213"/>
    <mergeCell ref="D214:D217"/>
    <mergeCell ref="D218:D221"/>
    <mergeCell ref="C222:T222"/>
    <mergeCell ref="C194:T194"/>
    <mergeCell ref="C195:T195"/>
    <mergeCell ref="C196:T196"/>
    <mergeCell ref="C197:T197"/>
    <mergeCell ref="C198:T198"/>
    <mergeCell ref="C199:T199"/>
    <mergeCell ref="C80:T80"/>
    <mergeCell ref="D539:D542"/>
    <mergeCell ref="C543:T543"/>
    <mergeCell ref="C544:T544"/>
    <mergeCell ref="C545:T545"/>
    <mergeCell ref="D282:D285"/>
    <mergeCell ref="D286:D289"/>
    <mergeCell ref="D294:D297"/>
    <mergeCell ref="C298:T298"/>
    <mergeCell ref="C300:T300"/>
    <mergeCell ref="C301:T301"/>
    <mergeCell ref="C302:T302"/>
    <mergeCell ref="C299:T299"/>
    <mergeCell ref="C328:T328"/>
    <mergeCell ref="C329:T329"/>
    <mergeCell ref="C330:T330"/>
    <mergeCell ref="C477:T477"/>
    <mergeCell ref="C478:T478"/>
    <mergeCell ref="C393:T393"/>
    <mergeCell ref="C525:T525"/>
    <mergeCell ref="C526:T526"/>
    <mergeCell ref="C527:T527"/>
    <mergeCell ref="D430:D431"/>
    <mergeCell ref="C394:T394"/>
    <mergeCell ref="C395:T395"/>
    <mergeCell ref="D266:D269"/>
    <mergeCell ref="D270:D273"/>
    <mergeCell ref="D274:D277"/>
    <mergeCell ref="C278:T278"/>
    <mergeCell ref="C279:T279"/>
    <mergeCell ref="C280:T280"/>
    <mergeCell ref="C281:T281"/>
    <mergeCell ref="D290:D293"/>
    <mergeCell ref="D535:D538"/>
    <mergeCell ref="C392:T392"/>
    <mergeCell ref="D399:D400"/>
    <mergeCell ref="D366:D369"/>
    <mergeCell ref="D354:D357"/>
    <mergeCell ref="D374:D377"/>
    <mergeCell ref="D434:D437"/>
    <mergeCell ref="D438:D441"/>
    <mergeCell ref="C382:T382"/>
    <mergeCell ref="C398:T398"/>
    <mergeCell ref="C388:T388"/>
    <mergeCell ref="C389:T389"/>
    <mergeCell ref="D303:D306"/>
    <mergeCell ref="C462:T462"/>
    <mergeCell ref="C463:T463"/>
    <mergeCell ref="C464:T464"/>
  </mergeCells>
  <phoneticPr fontId="1" type="noConversion"/>
  <printOptions horizontalCentered="1" gridLines="1"/>
  <pageMargins left="0.17" right="0.17" top="0.79" bottom="0.79" header="0.5" footer="0.5"/>
  <pageSetup paperSize="9" scale="68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2021-09-16T09:21:22Z</cp:lastPrinted>
  <dcterms:created xsi:type="dcterms:W3CDTF">2000-01-03T19:49:14Z</dcterms:created>
  <dcterms:modified xsi:type="dcterms:W3CDTF">2021-09-16T09:21:44Z</dcterms:modified>
</cp:coreProperties>
</file>