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URM_XX_..._23III2021_ZM_BUDZET 2021\"/>
    </mc:Choice>
  </mc:AlternateContent>
  <xr:revisionPtr revIDLastSave="0" documentId="13_ncr:1_{54B8F2FD-8618-4D7B-8433-947206CC0B85}" xr6:coauthVersionLast="46" xr6:coauthVersionMax="46" xr10:uidLastSave="{00000000-0000-0000-0000-000000000000}"/>
  <bookViews>
    <workbookView xWindow="-45" yWindow="0" windowWidth="20970" windowHeight="15330" tabRatio="614" xr2:uid="{00000000-000D-0000-FFFF-FFFF00000000}"/>
  </bookViews>
  <sheets>
    <sheet name="WYDATKI" sheetId="1" r:id="rId1"/>
  </sheets>
  <externalReferences>
    <externalReference r:id="rId2"/>
  </externalReferences>
  <definedNames>
    <definedName name="Drukowany">'[1]2000DOCH.UW.'!A1:XEY1</definedName>
    <definedName name="_xlnm.Print_Area" localSheetId="0">WYDATKI!$A$1:$T$474</definedName>
    <definedName name="_xlnm.Print_Titles" localSheetId="0">WYDATKI!$6:$9</definedName>
  </definedNames>
  <calcPr calcId="191029"/>
</workbook>
</file>

<file path=xl/calcChain.xml><?xml version="1.0" encoding="utf-8"?>
<calcChain xmlns="http://schemas.openxmlformats.org/spreadsheetml/2006/main">
  <c r="I309" i="1" l="1"/>
  <c r="H308" i="1"/>
  <c r="G308" i="1" s="1"/>
  <c r="F308" i="1" s="1"/>
  <c r="H306" i="1"/>
  <c r="G306" i="1" s="1"/>
  <c r="I305" i="1"/>
  <c r="H304" i="1"/>
  <c r="G304" i="1" s="1"/>
  <c r="F304" i="1" s="1"/>
  <c r="H302" i="1"/>
  <c r="G302" i="1" s="1"/>
  <c r="I301" i="1"/>
  <c r="H300" i="1"/>
  <c r="G300" i="1" s="1"/>
  <c r="F300" i="1" s="1"/>
  <c r="H298" i="1"/>
  <c r="L297" i="1"/>
  <c r="G296" i="1"/>
  <c r="F296" i="1" s="1"/>
  <c r="G294" i="1"/>
  <c r="F294" i="1"/>
  <c r="L292" i="1"/>
  <c r="L293" i="1" s="1"/>
  <c r="I292" i="1"/>
  <c r="H292" i="1" s="1"/>
  <c r="H290" i="1"/>
  <c r="I288" i="1" l="1"/>
  <c r="H288" i="1" s="1"/>
  <c r="G288" i="1" s="1"/>
  <c r="F288" i="1" s="1"/>
  <c r="L288" i="1"/>
  <c r="H301" i="1"/>
  <c r="G298" i="1"/>
  <c r="F298" i="1" s="1"/>
  <c r="F301" i="1" s="1"/>
  <c r="G292" i="1"/>
  <c r="F292" i="1" s="1"/>
  <c r="F297" i="1"/>
  <c r="G297" i="1"/>
  <c r="G290" i="1"/>
  <c r="H293" i="1"/>
  <c r="F306" i="1"/>
  <c r="F309" i="1" s="1"/>
  <c r="G309" i="1"/>
  <c r="F302" i="1"/>
  <c r="F305" i="1" s="1"/>
  <c r="G305" i="1"/>
  <c r="I293" i="1"/>
  <c r="H305" i="1"/>
  <c r="H309" i="1"/>
  <c r="G301" i="1" l="1"/>
  <c r="G293" i="1"/>
  <c r="F290" i="1"/>
  <c r="F293" i="1" s="1"/>
  <c r="I420" i="1" l="1"/>
  <c r="I416" i="1" s="1"/>
  <c r="J421" i="1"/>
  <c r="J420" i="1"/>
  <c r="J416" i="1" s="1"/>
  <c r="L415" i="1"/>
  <c r="Q415" i="1"/>
  <c r="Q380" i="1"/>
  <c r="J364" i="1"/>
  <c r="J363" i="1"/>
  <c r="H348" i="1"/>
  <c r="G348" i="1" s="1"/>
  <c r="F348" i="1" s="1"/>
  <c r="H344" i="1"/>
  <c r="G344" i="1" s="1"/>
  <c r="F344" i="1" s="1"/>
  <c r="J340" i="1"/>
  <c r="H340" i="1" s="1"/>
  <c r="G340" i="1" s="1"/>
  <c r="F340" i="1" s="1"/>
  <c r="J349" i="1"/>
  <c r="H346" i="1"/>
  <c r="G346" i="1" s="1"/>
  <c r="J345" i="1"/>
  <c r="H342" i="1"/>
  <c r="G342" i="1" s="1"/>
  <c r="H338" i="1"/>
  <c r="J314" i="1"/>
  <c r="J287" i="1" s="1"/>
  <c r="K233" i="1"/>
  <c r="J233" i="1"/>
  <c r="I233" i="1"/>
  <c r="L233" i="1"/>
  <c r="J218" i="1"/>
  <c r="J195" i="1" s="1"/>
  <c r="H195" i="1" s="1"/>
  <c r="G195" i="1" s="1"/>
  <c r="F195" i="1" s="1"/>
  <c r="J198" i="1"/>
  <c r="J194" i="1" s="1"/>
  <c r="L184" i="1"/>
  <c r="L180" i="1" s="1"/>
  <c r="J169" i="1"/>
  <c r="J154" i="1"/>
  <c r="I103" i="1"/>
  <c r="J103" i="1"/>
  <c r="J62" i="1"/>
  <c r="I61" i="1"/>
  <c r="Q62" i="1"/>
  <c r="Q47" i="1"/>
  <c r="Q43" i="1" s="1"/>
  <c r="Q41" i="1"/>
  <c r="R41" i="1"/>
  <c r="Q27" i="1"/>
  <c r="Q26" i="1"/>
  <c r="P25" i="1"/>
  <c r="J16" i="1"/>
  <c r="P471" i="1"/>
  <c r="J336" i="1" l="1"/>
  <c r="J341" i="1"/>
  <c r="H341" i="1"/>
  <c r="F346" i="1"/>
  <c r="F349" i="1" s="1"/>
  <c r="G349" i="1"/>
  <c r="F342" i="1"/>
  <c r="F345" i="1" s="1"/>
  <c r="G345" i="1"/>
  <c r="G338" i="1"/>
  <c r="H345" i="1"/>
  <c r="H349" i="1"/>
  <c r="G184" i="1"/>
  <c r="F184" i="1" s="1"/>
  <c r="F338" i="1" l="1"/>
  <c r="F341" i="1" s="1"/>
  <c r="G341" i="1"/>
  <c r="H444" i="1" l="1"/>
  <c r="G444" i="1" s="1"/>
  <c r="F444" i="1" s="1"/>
  <c r="J373" i="1"/>
  <c r="H371" i="1"/>
  <c r="G371" i="1" s="1"/>
  <c r="F371" i="1" s="1"/>
  <c r="H370" i="1"/>
  <c r="G370" i="1" s="1"/>
  <c r="F370" i="1" s="1"/>
  <c r="I454" i="1"/>
  <c r="H452" i="1"/>
  <c r="G452" i="1" s="1"/>
  <c r="F452" i="1" s="1"/>
  <c r="H451" i="1"/>
  <c r="J165" i="1"/>
  <c r="H454" i="1" l="1"/>
  <c r="G451" i="1"/>
  <c r="F451" i="1" s="1"/>
  <c r="F454" i="1" s="1"/>
  <c r="F373" i="1"/>
  <c r="G373" i="1"/>
  <c r="H373" i="1"/>
  <c r="I140" i="1"/>
  <c r="H139" i="1"/>
  <c r="G139" i="1" s="1"/>
  <c r="F139" i="1" s="1"/>
  <c r="H137" i="1"/>
  <c r="G137" i="1" s="1"/>
  <c r="J136" i="1"/>
  <c r="H135" i="1"/>
  <c r="G135" i="1" s="1"/>
  <c r="F135" i="1" s="1"/>
  <c r="H133" i="1"/>
  <c r="G133" i="1" s="1"/>
  <c r="J132" i="1"/>
  <c r="H131" i="1"/>
  <c r="G131" i="1" s="1"/>
  <c r="F131" i="1" s="1"/>
  <c r="H129" i="1"/>
  <c r="G129" i="1" s="1"/>
  <c r="J128" i="1"/>
  <c r="H127" i="1"/>
  <c r="G127" i="1" s="1"/>
  <c r="F127" i="1" s="1"/>
  <c r="H125" i="1"/>
  <c r="G125" i="1" s="1"/>
  <c r="J124" i="1"/>
  <c r="H123" i="1"/>
  <c r="G123" i="1" s="1"/>
  <c r="F123" i="1" s="1"/>
  <c r="H121" i="1"/>
  <c r="G121" i="1" s="1"/>
  <c r="I120" i="1"/>
  <c r="H119" i="1"/>
  <c r="G119" i="1" s="1"/>
  <c r="F119" i="1" s="1"/>
  <c r="H117" i="1"/>
  <c r="G117" i="1" s="1"/>
  <c r="F117" i="1" s="1"/>
  <c r="I116" i="1"/>
  <c r="H115" i="1"/>
  <c r="G115" i="1" s="1"/>
  <c r="F115" i="1" s="1"/>
  <c r="H113" i="1"/>
  <c r="G113" i="1" s="1"/>
  <c r="F113" i="1" s="1"/>
  <c r="I112" i="1"/>
  <c r="H111" i="1"/>
  <c r="G111" i="1" s="1"/>
  <c r="F111" i="1" s="1"/>
  <c r="H109" i="1"/>
  <c r="I108" i="1"/>
  <c r="H107" i="1"/>
  <c r="G107" i="1" s="1"/>
  <c r="F107" i="1" s="1"/>
  <c r="H105" i="1"/>
  <c r="G454" i="1" l="1"/>
  <c r="H108" i="1"/>
  <c r="H103" i="1"/>
  <c r="G103" i="1" s="1"/>
  <c r="F103" i="1" s="1"/>
  <c r="J104" i="1"/>
  <c r="G124" i="1"/>
  <c r="F121" i="1"/>
  <c r="F124" i="1" s="1"/>
  <c r="L104" i="1"/>
  <c r="H132" i="1"/>
  <c r="H140" i="1"/>
  <c r="H112" i="1"/>
  <c r="H120" i="1"/>
  <c r="H124" i="1"/>
  <c r="I104" i="1"/>
  <c r="G105" i="1"/>
  <c r="F105" i="1" s="1"/>
  <c r="F108" i="1" s="1"/>
  <c r="H116" i="1"/>
  <c r="G132" i="1"/>
  <c r="F129" i="1"/>
  <c r="F132" i="1" s="1"/>
  <c r="G140" i="1"/>
  <c r="F137" i="1"/>
  <c r="F140" i="1" s="1"/>
  <c r="F133" i="1"/>
  <c r="F136" i="1" s="1"/>
  <c r="G136" i="1"/>
  <c r="F120" i="1"/>
  <c r="F125" i="1"/>
  <c r="F128" i="1" s="1"/>
  <c r="G128" i="1"/>
  <c r="F116" i="1"/>
  <c r="G109" i="1"/>
  <c r="G116" i="1"/>
  <c r="G120" i="1"/>
  <c r="H128" i="1"/>
  <c r="H136" i="1"/>
  <c r="H101" i="1"/>
  <c r="G108" i="1" l="1"/>
  <c r="F109" i="1"/>
  <c r="F112" i="1" s="1"/>
  <c r="G112" i="1"/>
  <c r="H104" i="1"/>
  <c r="G101" i="1"/>
  <c r="G104" i="1" l="1"/>
  <c r="F101" i="1"/>
  <c r="F104" i="1" s="1"/>
  <c r="T396" i="1" l="1"/>
  <c r="P395" i="1"/>
  <c r="F395" i="1" s="1"/>
  <c r="P393" i="1"/>
  <c r="F393" i="1" s="1"/>
  <c r="T391" i="1"/>
  <c r="P391" i="1" s="1"/>
  <c r="F391" i="1" s="1"/>
  <c r="T389" i="1"/>
  <c r="P389" i="1" s="1"/>
  <c r="F389" i="1" s="1"/>
  <c r="F392" i="1" l="1"/>
  <c r="F396" i="1"/>
  <c r="T392" i="1"/>
  <c r="P392" i="1"/>
  <c r="P396" i="1"/>
  <c r="T360" i="1"/>
  <c r="J360" i="1"/>
  <c r="J359" i="1"/>
  <c r="J472" i="1" s="1"/>
  <c r="J450" i="1" l="1"/>
  <c r="H449" i="1"/>
  <c r="G449" i="1" s="1"/>
  <c r="F449" i="1" s="1"/>
  <c r="H447" i="1"/>
  <c r="G447" i="1" s="1"/>
  <c r="F447" i="1" l="1"/>
  <c r="F450" i="1" s="1"/>
  <c r="G450" i="1"/>
  <c r="H450" i="1"/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H249" i="1" l="1"/>
  <c r="G249" i="1" s="1"/>
  <c r="F249" i="1" s="1"/>
  <c r="I219" i="1" l="1"/>
  <c r="L219" i="1"/>
  <c r="H14" i="1" l="1"/>
  <c r="H16" i="1"/>
  <c r="J446" i="1"/>
  <c r="H443" i="1"/>
  <c r="G443" i="1" s="1"/>
  <c r="J442" i="1"/>
  <c r="H440" i="1"/>
  <c r="G440" i="1" s="1"/>
  <c r="F440" i="1" s="1"/>
  <c r="H439" i="1"/>
  <c r="G439" i="1" s="1"/>
  <c r="F439" i="1" s="1"/>
  <c r="I438" i="1"/>
  <c r="H436" i="1"/>
  <c r="G436" i="1" s="1"/>
  <c r="F436" i="1" s="1"/>
  <c r="H435" i="1"/>
  <c r="G435" i="1" s="1"/>
  <c r="I434" i="1"/>
  <c r="H432" i="1"/>
  <c r="G432" i="1" s="1"/>
  <c r="F432" i="1" s="1"/>
  <c r="H431" i="1"/>
  <c r="I430" i="1"/>
  <c r="H428" i="1"/>
  <c r="G428" i="1" s="1"/>
  <c r="F428" i="1" s="1"/>
  <c r="H427" i="1"/>
  <c r="G427" i="1" s="1"/>
  <c r="F427" i="1" s="1"/>
  <c r="I426" i="1"/>
  <c r="H424" i="1"/>
  <c r="G424" i="1" s="1"/>
  <c r="F424" i="1" s="1"/>
  <c r="H423" i="1"/>
  <c r="J417" i="1"/>
  <c r="H420" i="1"/>
  <c r="G420" i="1" s="1"/>
  <c r="L422" i="1"/>
  <c r="I229" i="1"/>
  <c r="L229" i="1"/>
  <c r="L473" i="1" s="1"/>
  <c r="K229" i="1"/>
  <c r="K473" i="1" s="1"/>
  <c r="J229" i="1"/>
  <c r="J58" i="1"/>
  <c r="I58" i="1"/>
  <c r="I57" i="1"/>
  <c r="I472" i="1" s="1"/>
  <c r="P45" i="1"/>
  <c r="G404" i="1"/>
  <c r="H216" i="1"/>
  <c r="R381" i="1"/>
  <c r="J12" i="1"/>
  <c r="T411" i="1"/>
  <c r="P410" i="1"/>
  <c r="F410" i="1" s="1"/>
  <c r="P408" i="1"/>
  <c r="F408" i="1" s="1"/>
  <c r="T406" i="1"/>
  <c r="H68" i="1"/>
  <c r="G68" i="1" s="1"/>
  <c r="F68" i="1" s="1"/>
  <c r="H69" i="1"/>
  <c r="G69" i="1" s="1"/>
  <c r="F69" i="1" s="1"/>
  <c r="I71" i="1"/>
  <c r="H72" i="1"/>
  <c r="H73" i="1"/>
  <c r="G73" i="1" s="1"/>
  <c r="F73" i="1" s="1"/>
  <c r="I75" i="1"/>
  <c r="J21" i="1"/>
  <c r="H20" i="1"/>
  <c r="G20" i="1" s="1"/>
  <c r="H18" i="1"/>
  <c r="G18" i="1" s="1"/>
  <c r="F18" i="1" s="1"/>
  <c r="H362" i="1"/>
  <c r="H363" i="1"/>
  <c r="H364" i="1"/>
  <c r="H314" i="1"/>
  <c r="P62" i="1"/>
  <c r="L189" i="1"/>
  <c r="G186" i="1"/>
  <c r="F186" i="1" s="1"/>
  <c r="G188" i="1"/>
  <c r="F188" i="1" s="1"/>
  <c r="J174" i="1"/>
  <c r="H171" i="1"/>
  <c r="G171" i="1" s="1"/>
  <c r="F171" i="1" s="1"/>
  <c r="H173" i="1"/>
  <c r="G173" i="1" s="1"/>
  <c r="F173" i="1" s="1"/>
  <c r="P86" i="1"/>
  <c r="F86" i="1" s="1"/>
  <c r="P51" i="1"/>
  <c r="F51" i="1" s="1"/>
  <c r="P31" i="1"/>
  <c r="F31" i="1" s="1"/>
  <c r="P30" i="1"/>
  <c r="F30" i="1" s="1"/>
  <c r="P384" i="1"/>
  <c r="F384" i="1" s="1"/>
  <c r="K238" i="1"/>
  <c r="G235" i="1"/>
  <c r="G237" i="1"/>
  <c r="F237" i="1" s="1"/>
  <c r="J262" i="1"/>
  <c r="H259" i="1"/>
  <c r="G259" i="1" s="1"/>
  <c r="H261" i="1"/>
  <c r="G261" i="1" s="1"/>
  <c r="F261" i="1" s="1"/>
  <c r="J258" i="1"/>
  <c r="H255" i="1"/>
  <c r="G255" i="1" s="1"/>
  <c r="F255" i="1" s="1"/>
  <c r="H257" i="1"/>
  <c r="G257" i="1" s="1"/>
  <c r="F257" i="1" s="1"/>
  <c r="H263" i="1"/>
  <c r="G263" i="1" s="1"/>
  <c r="F263" i="1" s="1"/>
  <c r="Q32" i="1"/>
  <c r="P29" i="1"/>
  <c r="F29" i="1" s="1"/>
  <c r="Q385" i="1"/>
  <c r="P382" i="1"/>
  <c r="F382" i="1" s="1"/>
  <c r="J369" i="1"/>
  <c r="H368" i="1"/>
  <c r="H366" i="1"/>
  <c r="G366" i="1" s="1"/>
  <c r="J328" i="1"/>
  <c r="H326" i="1"/>
  <c r="G326" i="1" s="1"/>
  <c r="F326" i="1" s="1"/>
  <c r="H325" i="1"/>
  <c r="G325" i="1" s="1"/>
  <c r="F325" i="1" s="1"/>
  <c r="J324" i="1"/>
  <c r="H322" i="1"/>
  <c r="G322" i="1" s="1"/>
  <c r="F322" i="1" s="1"/>
  <c r="H321" i="1"/>
  <c r="G321" i="1" s="1"/>
  <c r="F321" i="1" s="1"/>
  <c r="J320" i="1"/>
  <c r="H318" i="1"/>
  <c r="G318" i="1" s="1"/>
  <c r="F318" i="1" s="1"/>
  <c r="H317" i="1"/>
  <c r="G317" i="1" s="1"/>
  <c r="F317" i="1" s="1"/>
  <c r="J270" i="1"/>
  <c r="H269" i="1"/>
  <c r="G269" i="1" s="1"/>
  <c r="F269" i="1" s="1"/>
  <c r="H267" i="1"/>
  <c r="J266" i="1"/>
  <c r="H265" i="1"/>
  <c r="J254" i="1"/>
  <c r="H253" i="1"/>
  <c r="G253" i="1" s="1"/>
  <c r="F253" i="1" s="1"/>
  <c r="H251" i="1"/>
  <c r="G251" i="1" s="1"/>
  <c r="F251" i="1" s="1"/>
  <c r="I250" i="1"/>
  <c r="H247" i="1"/>
  <c r="G247" i="1" s="1"/>
  <c r="F247" i="1" s="1"/>
  <c r="I246" i="1"/>
  <c r="H245" i="1"/>
  <c r="G245" i="1" s="1"/>
  <c r="F245" i="1" s="1"/>
  <c r="H243" i="1"/>
  <c r="G243" i="1" s="1"/>
  <c r="F243" i="1" s="1"/>
  <c r="L242" i="1"/>
  <c r="G241" i="1"/>
  <c r="F241" i="1" s="1"/>
  <c r="G239" i="1"/>
  <c r="F239" i="1" s="1"/>
  <c r="J223" i="1"/>
  <c r="H222" i="1"/>
  <c r="G222" i="1" s="1"/>
  <c r="F222" i="1" s="1"/>
  <c r="H220" i="1"/>
  <c r="J208" i="1"/>
  <c r="H206" i="1"/>
  <c r="G206" i="1" s="1"/>
  <c r="F206" i="1" s="1"/>
  <c r="H205" i="1"/>
  <c r="J204" i="1"/>
  <c r="H202" i="1"/>
  <c r="G202" i="1" s="1"/>
  <c r="F202" i="1" s="1"/>
  <c r="H201" i="1"/>
  <c r="G201" i="1" s="1"/>
  <c r="F201" i="1" s="1"/>
  <c r="J159" i="1"/>
  <c r="H158" i="1"/>
  <c r="G158" i="1" s="1"/>
  <c r="H156" i="1"/>
  <c r="G156" i="1" s="1"/>
  <c r="F156" i="1" s="1"/>
  <c r="Q87" i="1"/>
  <c r="P84" i="1"/>
  <c r="F84" i="1" s="1"/>
  <c r="J83" i="1"/>
  <c r="H82" i="1"/>
  <c r="G82" i="1" s="1"/>
  <c r="H80" i="1"/>
  <c r="G80" i="1" s="1"/>
  <c r="F80" i="1" s="1"/>
  <c r="J79" i="1"/>
  <c r="H78" i="1"/>
  <c r="G78" i="1" s="1"/>
  <c r="F78" i="1" s="1"/>
  <c r="H76" i="1"/>
  <c r="G76" i="1" s="1"/>
  <c r="F76" i="1" s="1"/>
  <c r="I67" i="1"/>
  <c r="H65" i="1"/>
  <c r="G65" i="1" s="1"/>
  <c r="F65" i="1" s="1"/>
  <c r="H64" i="1"/>
  <c r="G64" i="1" s="1"/>
  <c r="F64" i="1" s="1"/>
  <c r="Q52" i="1"/>
  <c r="P49" i="1"/>
  <c r="L316" i="1"/>
  <c r="H218" i="1"/>
  <c r="J473" i="1" l="1"/>
  <c r="I473" i="1"/>
  <c r="P406" i="1"/>
  <c r="F406" i="1" s="1"/>
  <c r="T402" i="1"/>
  <c r="T473" i="1" s="1"/>
  <c r="P47" i="1"/>
  <c r="H262" i="1"/>
  <c r="P415" i="1"/>
  <c r="G320" i="1"/>
  <c r="H336" i="1"/>
  <c r="P87" i="1"/>
  <c r="F87" i="1"/>
  <c r="P52" i="1"/>
  <c r="F430" i="1"/>
  <c r="G174" i="1"/>
  <c r="L63" i="1"/>
  <c r="G423" i="1"/>
  <c r="F423" i="1" s="1"/>
  <c r="F426" i="1" s="1"/>
  <c r="H426" i="1"/>
  <c r="H442" i="1"/>
  <c r="H174" i="1"/>
  <c r="G431" i="1"/>
  <c r="H434" i="1"/>
  <c r="G430" i="1"/>
  <c r="F442" i="1"/>
  <c r="G446" i="1"/>
  <c r="Q11" i="1"/>
  <c r="Q472" i="1" s="1"/>
  <c r="L418" i="1"/>
  <c r="G442" i="1"/>
  <c r="H438" i="1"/>
  <c r="H430" i="1"/>
  <c r="H67" i="1"/>
  <c r="F49" i="1"/>
  <c r="F52" i="1" s="1"/>
  <c r="H79" i="1"/>
  <c r="H159" i="1"/>
  <c r="G262" i="1"/>
  <c r="G67" i="1"/>
  <c r="F174" i="1"/>
  <c r="H324" i="1"/>
  <c r="R403" i="1"/>
  <c r="T166" i="1"/>
  <c r="F250" i="1"/>
  <c r="H250" i="1"/>
  <c r="P60" i="1"/>
  <c r="P63" i="1" s="1"/>
  <c r="Q63" i="1"/>
  <c r="K407" i="1"/>
  <c r="F259" i="1"/>
  <c r="F262" i="1" s="1"/>
  <c r="Q422" i="1"/>
  <c r="G368" i="1"/>
  <c r="F368" i="1" s="1"/>
  <c r="H369" i="1"/>
  <c r="F246" i="1"/>
  <c r="G182" i="1"/>
  <c r="H83" i="1"/>
  <c r="H378" i="1"/>
  <c r="G378" i="1" s="1"/>
  <c r="Q58" i="1"/>
  <c r="G72" i="1"/>
  <c r="H75" i="1"/>
  <c r="H71" i="1"/>
  <c r="G71" i="1"/>
  <c r="G267" i="1"/>
  <c r="H270" i="1"/>
  <c r="F235" i="1"/>
  <c r="F238" i="1" s="1"/>
  <c r="G238" i="1"/>
  <c r="F320" i="1"/>
  <c r="G16" i="1"/>
  <c r="F16" i="1" s="1"/>
  <c r="H25" i="1"/>
  <c r="G25" i="1" s="1"/>
  <c r="F204" i="1"/>
  <c r="H231" i="1"/>
  <c r="G231" i="1" s="1"/>
  <c r="F328" i="1"/>
  <c r="H328" i="1"/>
  <c r="G328" i="1"/>
  <c r="H204" i="1"/>
  <c r="F385" i="1"/>
  <c r="J381" i="1"/>
  <c r="H246" i="1"/>
  <c r="G14" i="1"/>
  <c r="H17" i="1"/>
  <c r="H21" i="1"/>
  <c r="J17" i="1"/>
  <c r="F366" i="1"/>
  <c r="H197" i="1"/>
  <c r="G197" i="1" s="1"/>
  <c r="F197" i="1" s="1"/>
  <c r="I316" i="1"/>
  <c r="G363" i="1"/>
  <c r="J365" i="1"/>
  <c r="H365" i="1"/>
  <c r="R28" i="1"/>
  <c r="F158" i="1"/>
  <c r="F159" i="1" s="1"/>
  <c r="G159" i="1"/>
  <c r="G83" i="1"/>
  <c r="F82" i="1"/>
  <c r="F83" i="1" s="1"/>
  <c r="G205" i="1"/>
  <c r="H208" i="1"/>
  <c r="G220" i="1"/>
  <c r="H223" i="1"/>
  <c r="G265" i="1"/>
  <c r="F265" i="1" s="1"/>
  <c r="F266" i="1" s="1"/>
  <c r="H266" i="1"/>
  <c r="G246" i="1"/>
  <c r="G204" i="1"/>
  <c r="F258" i="1"/>
  <c r="P385" i="1"/>
  <c r="J28" i="1"/>
  <c r="J155" i="1"/>
  <c r="H154" i="1"/>
  <c r="G154" i="1" s="1"/>
  <c r="H446" i="1"/>
  <c r="J422" i="1"/>
  <c r="M361" i="1"/>
  <c r="H258" i="1"/>
  <c r="H254" i="1"/>
  <c r="F254" i="1"/>
  <c r="F242" i="1"/>
  <c r="P41" i="1"/>
  <c r="F79" i="1"/>
  <c r="G79" i="1"/>
  <c r="J234" i="1"/>
  <c r="H421" i="1"/>
  <c r="G421" i="1" s="1"/>
  <c r="F421" i="1" s="1"/>
  <c r="H62" i="1"/>
  <c r="G62" i="1" s="1"/>
  <c r="F62" i="1" s="1"/>
  <c r="H61" i="1"/>
  <c r="G61" i="1" s="1"/>
  <c r="F61" i="1" s="1"/>
  <c r="H233" i="1"/>
  <c r="G233" i="1" s="1"/>
  <c r="G258" i="1"/>
  <c r="G254" i="1"/>
  <c r="L234" i="1"/>
  <c r="G242" i="1"/>
  <c r="F67" i="1"/>
  <c r="F443" i="1"/>
  <c r="F446" i="1" s="1"/>
  <c r="G364" i="1"/>
  <c r="H313" i="1"/>
  <c r="G313" i="1" s="1"/>
  <c r="F313" i="1" s="1"/>
  <c r="J200" i="1"/>
  <c r="H45" i="1"/>
  <c r="G45" i="1" s="1"/>
  <c r="P411" i="1"/>
  <c r="F435" i="1"/>
  <c r="F438" i="1" s="1"/>
  <c r="G438" i="1"/>
  <c r="H419" i="1"/>
  <c r="G419" i="1" s="1"/>
  <c r="I422" i="1"/>
  <c r="G324" i="1"/>
  <c r="F324" i="1"/>
  <c r="J48" i="1"/>
  <c r="H41" i="1"/>
  <c r="G41" i="1" s="1"/>
  <c r="H178" i="1"/>
  <c r="F420" i="1"/>
  <c r="P404" i="1"/>
  <c r="T407" i="1"/>
  <c r="F411" i="1"/>
  <c r="F20" i="1"/>
  <c r="F21" i="1" s="1"/>
  <c r="G21" i="1"/>
  <c r="K289" i="1"/>
  <c r="H320" i="1"/>
  <c r="J316" i="1"/>
  <c r="H417" i="1"/>
  <c r="G417" i="1" s="1"/>
  <c r="F189" i="1"/>
  <c r="T381" i="1"/>
  <c r="G216" i="1"/>
  <c r="P419" i="1"/>
  <c r="L185" i="1"/>
  <c r="R13" i="1"/>
  <c r="H152" i="1"/>
  <c r="G152" i="1" s="1"/>
  <c r="R44" i="1"/>
  <c r="H12" i="1"/>
  <c r="R48" i="1"/>
  <c r="J219" i="1"/>
  <c r="G314" i="1"/>
  <c r="J170" i="1"/>
  <c r="H169" i="1"/>
  <c r="G169" i="1" s="1"/>
  <c r="I170" i="1"/>
  <c r="H167" i="1"/>
  <c r="R155" i="1"/>
  <c r="M155" i="1"/>
  <c r="L155" i="1"/>
  <c r="K234" i="1"/>
  <c r="I234" i="1"/>
  <c r="H60" i="1"/>
  <c r="J63" i="1"/>
  <c r="I63" i="1"/>
  <c r="H198" i="1"/>
  <c r="I200" i="1"/>
  <c r="O474" i="1"/>
  <c r="G218" i="1"/>
  <c r="L230" i="1"/>
  <c r="G189" i="1"/>
  <c r="P32" i="1"/>
  <c r="F32" i="1"/>
  <c r="F71" i="1"/>
  <c r="G362" i="1"/>
  <c r="P380" i="1" l="1"/>
  <c r="F380" i="1" s="1"/>
  <c r="Q360" i="1"/>
  <c r="P360" i="1" s="1"/>
  <c r="F216" i="1"/>
  <c r="P27" i="1"/>
  <c r="F27" i="1" s="1"/>
  <c r="Q12" i="1"/>
  <c r="K418" i="1"/>
  <c r="G180" i="1"/>
  <c r="F180" i="1" s="1"/>
  <c r="G407" i="1"/>
  <c r="H400" i="1"/>
  <c r="G400" i="1" s="1"/>
  <c r="H360" i="1"/>
  <c r="G360" i="1" s="1"/>
  <c r="G178" i="1"/>
  <c r="F178" i="1" s="1"/>
  <c r="P11" i="1"/>
  <c r="R361" i="1"/>
  <c r="G426" i="1"/>
  <c r="H415" i="1"/>
  <c r="G415" i="1" s="1"/>
  <c r="F415" i="1" s="1"/>
  <c r="F233" i="1"/>
  <c r="F182" i="1"/>
  <c r="F417" i="1"/>
  <c r="F14" i="1"/>
  <c r="F17" i="1" s="1"/>
  <c r="F47" i="1"/>
  <c r="P358" i="1"/>
  <c r="F364" i="1"/>
  <c r="F363" i="1"/>
  <c r="P26" i="1"/>
  <c r="F26" i="1" s="1"/>
  <c r="G48" i="1"/>
  <c r="G12" i="1"/>
  <c r="G336" i="1"/>
  <c r="F336" i="1" s="1"/>
  <c r="F154" i="1"/>
  <c r="P58" i="1"/>
  <c r="P56" i="1"/>
  <c r="I418" i="1"/>
  <c r="G250" i="1"/>
  <c r="F169" i="1"/>
  <c r="F218" i="1"/>
  <c r="G17" i="1"/>
  <c r="F431" i="1"/>
  <c r="F434" i="1" s="1"/>
  <c r="G434" i="1"/>
  <c r="K337" i="1"/>
  <c r="J403" i="1"/>
  <c r="Q381" i="1"/>
  <c r="P378" i="1"/>
  <c r="T361" i="1"/>
  <c r="L181" i="1"/>
  <c r="N474" i="1"/>
  <c r="Q28" i="1"/>
  <c r="L337" i="1"/>
  <c r="P418" i="1"/>
  <c r="Q418" i="1"/>
  <c r="Q196" i="1"/>
  <c r="P48" i="1"/>
  <c r="P193" i="1"/>
  <c r="P196" i="1" s="1"/>
  <c r="G369" i="1"/>
  <c r="P43" i="1"/>
  <c r="F369" i="1"/>
  <c r="Q48" i="1"/>
  <c r="P163" i="1"/>
  <c r="P166" i="1" s="1"/>
  <c r="K403" i="1"/>
  <c r="G266" i="1"/>
  <c r="P402" i="1"/>
  <c r="F267" i="1"/>
  <c r="F270" i="1" s="1"/>
  <c r="G270" i="1"/>
  <c r="F72" i="1"/>
  <c r="F75" i="1" s="1"/>
  <c r="G75" i="1"/>
  <c r="L289" i="1"/>
  <c r="I337" i="1"/>
  <c r="F41" i="1"/>
  <c r="P10" i="1"/>
  <c r="J361" i="1"/>
  <c r="K166" i="1"/>
  <c r="H359" i="1"/>
  <c r="G359" i="1" s="1"/>
  <c r="P152" i="1"/>
  <c r="F152" i="1" s="1"/>
  <c r="F205" i="1"/>
  <c r="F208" i="1" s="1"/>
  <c r="G208" i="1"/>
  <c r="G185" i="1"/>
  <c r="F220" i="1"/>
  <c r="F223" i="1" s="1"/>
  <c r="G223" i="1"/>
  <c r="L196" i="1"/>
  <c r="H28" i="1"/>
  <c r="H48" i="1"/>
  <c r="H381" i="1"/>
  <c r="G381" i="1"/>
  <c r="H181" i="1"/>
  <c r="G422" i="1"/>
  <c r="H422" i="1"/>
  <c r="H316" i="1"/>
  <c r="J230" i="1"/>
  <c r="H163" i="1"/>
  <c r="G163" i="1" s="1"/>
  <c r="H63" i="1"/>
  <c r="K196" i="1"/>
  <c r="G60" i="1"/>
  <c r="G63" i="1" s="1"/>
  <c r="I166" i="1"/>
  <c r="H58" i="1"/>
  <c r="G58" i="1" s="1"/>
  <c r="J337" i="1"/>
  <c r="L59" i="1"/>
  <c r="I196" i="1"/>
  <c r="H193" i="1"/>
  <c r="G193" i="1" s="1"/>
  <c r="F45" i="1"/>
  <c r="J44" i="1"/>
  <c r="J181" i="1"/>
  <c r="R59" i="1"/>
  <c r="H287" i="1"/>
  <c r="G287" i="1" s="1"/>
  <c r="F287" i="1" s="1"/>
  <c r="H229" i="1"/>
  <c r="G229" i="1" s="1"/>
  <c r="H234" i="1"/>
  <c r="J418" i="1"/>
  <c r="H416" i="1"/>
  <c r="T403" i="1"/>
  <c r="H219" i="1"/>
  <c r="H57" i="1"/>
  <c r="G57" i="1" s="1"/>
  <c r="H358" i="1"/>
  <c r="G358" i="1" s="1"/>
  <c r="P422" i="1"/>
  <c r="F419" i="1"/>
  <c r="F422" i="1" s="1"/>
  <c r="P407" i="1"/>
  <c r="F404" i="1"/>
  <c r="F407" i="1" s="1"/>
  <c r="H334" i="1"/>
  <c r="G155" i="1"/>
  <c r="L166" i="1"/>
  <c r="J196" i="1"/>
  <c r="H165" i="1"/>
  <c r="G165" i="1" s="1"/>
  <c r="F165" i="1" s="1"/>
  <c r="J166" i="1"/>
  <c r="I289" i="1"/>
  <c r="I59" i="1"/>
  <c r="H44" i="1"/>
  <c r="G219" i="1"/>
  <c r="K230" i="1"/>
  <c r="H155" i="1"/>
  <c r="I230" i="1"/>
  <c r="G28" i="1"/>
  <c r="H194" i="1"/>
  <c r="M59" i="1"/>
  <c r="F314" i="1"/>
  <c r="F316" i="1" s="1"/>
  <c r="G316" i="1"/>
  <c r="G198" i="1"/>
  <c r="H200" i="1"/>
  <c r="H170" i="1"/>
  <c r="G167" i="1"/>
  <c r="H227" i="1"/>
  <c r="G227" i="1" s="1"/>
  <c r="F227" i="1" s="1"/>
  <c r="J289" i="1"/>
  <c r="H286" i="1"/>
  <c r="G234" i="1"/>
  <c r="F231" i="1"/>
  <c r="H56" i="1"/>
  <c r="G56" i="1" s="1"/>
  <c r="J59" i="1"/>
  <c r="H10" i="1"/>
  <c r="J13" i="1"/>
  <c r="G365" i="1"/>
  <c r="F362" i="1"/>
  <c r="G44" i="1"/>
  <c r="Q155" i="1"/>
  <c r="P12" i="1" l="1"/>
  <c r="P13" i="1" s="1"/>
  <c r="Q473" i="1"/>
  <c r="P473" i="1" s="1"/>
  <c r="G181" i="1"/>
  <c r="F360" i="1"/>
  <c r="F219" i="1"/>
  <c r="Q361" i="1"/>
  <c r="F185" i="1"/>
  <c r="P28" i="1"/>
  <c r="F48" i="1"/>
  <c r="F365" i="1"/>
  <c r="F234" i="1"/>
  <c r="P44" i="1"/>
  <c r="F229" i="1"/>
  <c r="P381" i="1"/>
  <c r="F181" i="1"/>
  <c r="F11" i="1"/>
  <c r="F378" i="1"/>
  <c r="F381" i="1" s="1"/>
  <c r="F43" i="1"/>
  <c r="F44" i="1" s="1"/>
  <c r="Q44" i="1"/>
  <c r="F56" i="1"/>
  <c r="F58" i="1"/>
  <c r="F402" i="1"/>
  <c r="P361" i="1"/>
  <c r="F358" i="1"/>
  <c r="F25" i="1"/>
  <c r="F28" i="1" s="1"/>
  <c r="F163" i="1"/>
  <c r="F166" i="1" s="1"/>
  <c r="Q13" i="1"/>
  <c r="F193" i="1"/>
  <c r="T474" i="1"/>
  <c r="M474" i="1"/>
  <c r="F60" i="1"/>
  <c r="F63" i="1" s="1"/>
  <c r="H403" i="1"/>
  <c r="R474" i="1"/>
  <c r="H472" i="1"/>
  <c r="G472" i="1" s="1"/>
  <c r="H361" i="1"/>
  <c r="K474" i="1"/>
  <c r="H418" i="1"/>
  <c r="G416" i="1"/>
  <c r="G166" i="1"/>
  <c r="G334" i="1"/>
  <c r="H337" i="1"/>
  <c r="L474" i="1"/>
  <c r="H473" i="1"/>
  <c r="G473" i="1" s="1"/>
  <c r="H59" i="1"/>
  <c r="H166" i="1"/>
  <c r="G170" i="1"/>
  <c r="F167" i="1"/>
  <c r="F170" i="1" s="1"/>
  <c r="F198" i="1"/>
  <c r="F200" i="1" s="1"/>
  <c r="G200" i="1"/>
  <c r="H230" i="1"/>
  <c r="G59" i="1"/>
  <c r="G194" i="1"/>
  <c r="H196" i="1"/>
  <c r="P400" i="1"/>
  <c r="Q403" i="1"/>
  <c r="G286" i="1"/>
  <c r="H289" i="1"/>
  <c r="G10" i="1"/>
  <c r="H13" i="1"/>
  <c r="F359" i="1"/>
  <c r="G361" i="1"/>
  <c r="G403" i="1"/>
  <c r="Q59" i="1"/>
  <c r="P155" i="1"/>
  <c r="F155" i="1"/>
  <c r="G230" i="1"/>
  <c r="I474" i="1"/>
  <c r="H471" i="1"/>
  <c r="J474" i="1"/>
  <c r="F12" i="1" l="1"/>
  <c r="F230" i="1"/>
  <c r="F361" i="1"/>
  <c r="F473" i="1"/>
  <c r="G337" i="1"/>
  <c r="F334" i="1"/>
  <c r="F337" i="1" s="1"/>
  <c r="F416" i="1"/>
  <c r="F418" i="1" s="1"/>
  <c r="G418" i="1"/>
  <c r="F194" i="1"/>
  <c r="F196" i="1" s="1"/>
  <c r="G196" i="1"/>
  <c r="P403" i="1"/>
  <c r="F400" i="1"/>
  <c r="F403" i="1" s="1"/>
  <c r="F286" i="1"/>
  <c r="F289" i="1" s="1"/>
  <c r="G289" i="1"/>
  <c r="G471" i="1"/>
  <c r="H474" i="1"/>
  <c r="F57" i="1"/>
  <c r="F59" i="1" s="1"/>
  <c r="P59" i="1"/>
  <c r="P472" i="1"/>
  <c r="Q474" i="1"/>
  <c r="F10" i="1"/>
  <c r="G13" i="1"/>
  <c r="F13" i="1" l="1"/>
  <c r="F472" i="1"/>
  <c r="P474" i="1"/>
  <c r="G474" i="1"/>
  <c r="F471" i="1"/>
  <c r="F474" i="1" l="1"/>
</calcChain>
</file>

<file path=xl/sharedStrings.xml><?xml version="1.0" encoding="utf-8"?>
<sst xmlns="http://schemas.openxmlformats.org/spreadsheetml/2006/main" count="573" uniqueCount="171">
  <si>
    <t>Drogi publiczne gminne</t>
  </si>
  <si>
    <t>Pozostała działalność</t>
  </si>
  <si>
    <t>Gospodarka gruntami i nieruchomościami</t>
  </si>
  <si>
    <t>Biblioteki</t>
  </si>
  <si>
    <t>Przeciwdziałanie alkoholizmowi</t>
  </si>
  <si>
    <t>OŚWIATA I WYCHOWANIE</t>
  </si>
  <si>
    <t>RÓŻNE ROZLICZENIA</t>
  </si>
  <si>
    <t>TRANSPORT I ŁĄCZNOŚĆ</t>
  </si>
  <si>
    <t>GOSPODARKA MIESZKANIOWA</t>
  </si>
  <si>
    <t>ADMINISTRACJA PUBLICZNA</t>
  </si>
  <si>
    <t>Ośrodki pomocy społecznej</t>
  </si>
  <si>
    <t>EDUKACYJNA OPIEKA WYCHOWAWCZA</t>
  </si>
  <si>
    <t>GOSPODARKA  KOMUNALNA I OCHRONA ŚRODOWISKA</t>
  </si>
  <si>
    <t>OCHRONA ZDROWIA</t>
  </si>
  <si>
    <t>Oczyszczanie miast i wsi</t>
  </si>
  <si>
    <t>KULTURA I OCHRONA DZIEDZICTWA NARODOWEGO</t>
  </si>
  <si>
    <t>Obiekty sportowe</t>
  </si>
  <si>
    <t xml:space="preserve">Pozostała działalność </t>
  </si>
  <si>
    <t>Różne rozliczenia finansowe</t>
  </si>
  <si>
    <t>Dokształcanie i doskonalenie nauczycieli</t>
  </si>
  <si>
    <t>POMOC SPOŁECZNA</t>
  </si>
  <si>
    <t>w tym:</t>
  </si>
  <si>
    <t>Dział</t>
  </si>
  <si>
    <t>Rozdział</t>
  </si>
  <si>
    <t>Urzędy gmin (miast i miast na prawach powiatu)</t>
  </si>
  <si>
    <t>§</t>
  </si>
  <si>
    <t>Wydatki osobowe niezaliczone do wynagrodzeń</t>
  </si>
  <si>
    <t>Składki na ubezpieczenia społeczne</t>
  </si>
  <si>
    <t>Wynagrodzenia bezosobowe</t>
  </si>
  <si>
    <t>Zakup materiałów i wyposażenia</t>
  </si>
  <si>
    <t>Zakup energii</t>
  </si>
  <si>
    <t>Zakup usług remontowych</t>
  </si>
  <si>
    <t>Zakup usług pozostałych</t>
  </si>
  <si>
    <t>Drogi publiczne powiatowe</t>
  </si>
  <si>
    <t>Podatek od towarów i usług (VAT)</t>
  </si>
  <si>
    <t>Koszty postępowania sądowego i prokuratorskiego</t>
  </si>
  <si>
    <t>Wynagrodzenia osobowe pracowników</t>
  </si>
  <si>
    <t>Różne wydatki na rzecz osób fizycznych</t>
  </si>
  <si>
    <t>Szkolenia pracowników niebędących członkami korpusu służby cywilnej</t>
  </si>
  <si>
    <t xml:space="preserve">Zakup materiałów i wyposażenia </t>
  </si>
  <si>
    <t>Nazwa działu, rozdziału i paragrafu</t>
  </si>
  <si>
    <t xml:space="preserve">WYDATKI </t>
  </si>
  <si>
    <t xml:space="preserve">Wydatki bieżące </t>
  </si>
  <si>
    <t>z tego:</t>
  </si>
  <si>
    <t>Plan</t>
  </si>
  <si>
    <t>w tym na:</t>
  </si>
  <si>
    <t xml:space="preserve">Wydatki majątkowe </t>
  </si>
  <si>
    <t>na wynagro- dzenia i składki od nich naliczane</t>
  </si>
  <si>
    <t>wydatki na programy z udziałem środków, o których mowa w art. 5 ust. 1 pkt 2 i 3 u.o.f.p.</t>
  </si>
  <si>
    <t xml:space="preserve"> wydatki związane z realizacją ich statutowych zadań</t>
  </si>
  <si>
    <t>dotacje na zadania bieżące</t>
  </si>
  <si>
    <t>obsługa długu</t>
  </si>
  <si>
    <t>na programy z udziałem środków, o których mowa w art. 5 ust. 1 pkt 2 i 3 u.o.f.p.</t>
  </si>
  <si>
    <t>Wydatki inwestycyjne jednostek budżetowych</t>
  </si>
  <si>
    <t>Ochrona powietrza atmosferycznego i klimatu</t>
  </si>
  <si>
    <t>OGÓŁEM</t>
  </si>
  <si>
    <t xml:space="preserve">przed zmianą </t>
  </si>
  <si>
    <t xml:space="preserve">zmniejszenia </t>
  </si>
  <si>
    <t>zwiększenia</t>
  </si>
  <si>
    <t>po zmianach</t>
  </si>
  <si>
    <t>KULTURA FIZYCZNA</t>
  </si>
  <si>
    <t>Zakup środków żywności</t>
  </si>
  <si>
    <t xml:space="preserve">Uzasadnienie zmian: </t>
  </si>
  <si>
    <t>Dotacje celowe z budżetu na finansowanie lub dofinansowanie kosztów realizacji inwestycji i zakupów inwestycyjnych innych jednostek sektora finansów publicznych</t>
  </si>
  <si>
    <t>świadczenia na rzecz osób fizycznych</t>
  </si>
  <si>
    <t>Rady Miejskiej w Nowym Dworze Mazowieckim</t>
  </si>
  <si>
    <t xml:space="preserve">Dotacje celowe z budżetu jednostki samorządu terytorialnego, udzielone w trybie art. 221 ustawy, na finansowanie lub dofinansowanie zadań zleconych do realizacji organizacjom prowadzącym działalność pożytku publicznego </t>
  </si>
  <si>
    <t xml:space="preserve">wyszcze -gólnienie </t>
  </si>
  <si>
    <t>wydatki jednostek budżetowych</t>
  </si>
  <si>
    <t>inwestycje i zakupy inwestycyjne</t>
  </si>
  <si>
    <t>Opłaty z tytułu zakupu usług telekomunikacyjnych</t>
  </si>
  <si>
    <t>BEZPIECZEŃSTWO PUBLICZNE I OCHRONA PRZECIWPOŻA- ROWA</t>
  </si>
  <si>
    <t>wypłaty z tytułu porę- czeń i gwa- rancji</t>
  </si>
  <si>
    <t>zakup i objęcie akcji i udzia-łów oraz wnie- sienie wkładów do spółek prawa handlo -wego</t>
  </si>
  <si>
    <t>wydatki o charak- terze dotacyj-nym na inwesty-cje  i zakupy inwesty-cyjne</t>
  </si>
  <si>
    <t>Składki na Fundusz Pracy oraz Fundusz Solidarnościowy</t>
  </si>
  <si>
    <t>Działalność Państwowego Gospodarstwa Wodnego Wody Polskie</t>
  </si>
  <si>
    <t>Wpłaty na PPK finansowane przez podmiot zatrudniający</t>
  </si>
  <si>
    <t>Wspólna obsługa jednostek samorządu terytorialnego</t>
  </si>
  <si>
    <t xml:space="preserve">Spłata zobowiązań jednostek samorządu terytorialnego zaliczanych do tytułu dłużnego - kredyty i pożyczki, inne niż kredyty i pożyczki </t>
  </si>
  <si>
    <t>Załącznik nr 2 do uchwały Nr XX / ... / 2021</t>
  </si>
  <si>
    <t>z dnia 23 marca 2021 r.</t>
  </si>
  <si>
    <t xml:space="preserve">zwiększenie środków do dyspozycji Urzędu Miejskiego - Stanowisko ds. Wojskowych; </t>
  </si>
  <si>
    <t>1/ zwiększenie środków do dyspozycji Urzędu Miejskiego - Wydział Gospodarki Komunalnej;</t>
  </si>
  <si>
    <t>1/ wprowadzenie kwoty w wysokości 751.705,28 zł stanowiącej niewykorzystane środki w roku 2020 z tytułu opłat za zezwolenia na sprzedaż napojów alkoholowych; źródło pokrycia wydatków: środki ze zwiększenia przychodów budżetu miasta (§ 905);</t>
  </si>
  <si>
    <t xml:space="preserve">w § 2360 zwiększenie o kwotę 400.000,00 zł - uzupełnienie środków finansowych na realizację zadań w zakresie działalności profilaktycznej w ramach współpracy z organizacjami pozarządowymi; </t>
  </si>
  <si>
    <t>w § 3030 zwiększenie o kwotę 2.000,00 zł - uzupełnienie środków finansowych na opłaty za wydanie opinii przez biegłych sądowych w sprawach osób uzależnionych od alkoholu;</t>
  </si>
  <si>
    <t>w § 4110 zwiększenie o kwotę 2.000,00 zł - uzupełnienie środków na pochodne od wynagrodzeń bezosobowych (umów zleceń);</t>
  </si>
  <si>
    <t>w § 4170 zwiększenie o kwotę 90.000,00 zł -  uzupełnienie środków finansowych na wynagrodzenie realizatorów programów profilaktycznych i edukacyjnych realizowanych w formie umów-zleceń;</t>
  </si>
  <si>
    <t>w § 4210 zwiększenie o kwotę 43.705,28 zł - uzupełnienie środków finansowych na zakup materiałów edukacyjnych z zakresu profilaktyki uzależnień, zakup środków czystości oraz wyposażenia do pomieszczeń, w których udzielane są porady i konsultacje w zakresie profilaktyki uzależnień, zakup prezentów świątecznych dla dzieci uczęszczających do placówek opiekuńczo-wychowawczych;</t>
  </si>
  <si>
    <t>w § 4220 zwiększenie o kwotę 2.000,00 zł - uzupełnienie środków finansowych na zakup artykułów spożywczych - świątecznych dla dzieci uczęszczających do placówek opiekuńczo-wychowawczych;</t>
  </si>
  <si>
    <t>w § 4270 zwiększenie o kwotę 10.000,00 zł - uzupełnienie środków na zakup usług remontowych (poprawa standardu pomieszczeń, w których realizowany jest program profilaktyczny);</t>
  </si>
  <si>
    <t>w § 4300 zwiększenie o kwotę 200.000,00 zł - uzupełnienie środków finansowych na usługi w zakresie realizacji  programów edukacyjnych i profilaktycznych;</t>
  </si>
  <si>
    <t>w § 4610 zwiększenie o kwotę 2.000,00 zł - uzupełnienie środków finansowych na opłaty postępowań sądowych w sprawach dot. zobowiązania osób uzależnionych do podjęcia leczenia odwykowego;</t>
  </si>
  <si>
    <t>2/ wprowadzenie do budżetu środków finansowych w wysokości 10.345,46 zł stanowiących zwrot niewykorzystanej dotacji udzielonej z budżetu miasta w 2020r. na realizację zadań ochrony i promocji zdrowia określonych w miejskim programie profilaktyki i rozwiązywania problemów alkoholowych  (zwrot ze Stowarzyszenia "Rozbiegamy Nowy Dwór Mazowiecki");</t>
  </si>
  <si>
    <t xml:space="preserve">w § 2360 zwiększenie o kwotę 10.345,46 zł - uzupełnienie środków finansowych na realizację zadań w zakresie działalności profilaktycznej w ramach współpracy z organizacjami pozarządowymi; </t>
  </si>
  <si>
    <t xml:space="preserve">zwiększenie planu wydatków do dyspozycji Urzędu Miejskiego - Stanowisko ds. Zarządzania Kryzysowego, OC i Obronności;  </t>
  </si>
  <si>
    <t>zwiększenie środków do dyspozycji Urzędu Miejskiego - Wydział Finansowy z przeznaczeniem na dotację celową dla Miejskiej i Powiatowej Biblioteki Publicznej;</t>
  </si>
  <si>
    <t>zwiększenie środków do dyspozycji Urzędu Miejskiego - Wydział Gospodarki Komunalnej; zwiększenie planu wydatków związanych z realizacją zadań na podstawie porozumień między jednostkami samorządu terytorialnego;</t>
  </si>
  <si>
    <t xml:space="preserve">korekta planu wydatków będących w dyspozycji Urzędu Miejskiego - Wydział Projektów Infrastrukturalnych; </t>
  </si>
  <si>
    <t xml:space="preserve">2/ korekta planu wydatków będących w dyspozycji Urzędu Miejskiego - Wydział Projektów Infrastrukturalnych; </t>
  </si>
  <si>
    <t>w § 6050:</t>
  </si>
  <si>
    <t>w § 4010 zmniejszenie o kwotę 147.155,00 zł - korekta środków przeznaczonych na wynagrodzenia osobowe pracowników;</t>
  </si>
  <si>
    <t>w § 4110 zmniejszenie o kwotę 26.532,00 zł - korekta środków przeznaczonych na pochodne od wynagrodzeń pracowników;</t>
  </si>
  <si>
    <t>w § 4120 zmniejszenie o kwotę 3.606,00 zł - korekta środków przeznaczonych na pochodne od wynagrodzeń pracowników;</t>
  </si>
  <si>
    <t>1/ korekta klasyfikacji budżetowej środków finansowych będących w  dyspozycji Urzędu Miejskiego -Wydział Gospodarki Komunalnej;</t>
  </si>
  <si>
    <t xml:space="preserve">w § 4300 zwiększenie o kwotę 149.022,00 zł - środki z przeznaczeniem na zakup usług - koszt poniesiony przez Miasto w związku z umową leasingową: samochodu ciężarowego typu hakowiec HDS (41.268,00 zł), myjki do pojemników na odpady (107.754,00 zł) dla potrzeb Miejskiego Zakładu Oczyszczania; </t>
  </si>
  <si>
    <t xml:space="preserve">w § 4920 zmniejszenie o kwotę 149.022,00 zł - korekta  klasyfikacji budżetowej wydatków związanych z planowanym leasingiem w latach 2021 -2025:1/ samochodu ciężarowego typu hakowiec HDS w kwocie 41.268,00 zł, 2/ myjki do pojemników na odpady w kwocie 107.754,00 zł. Rata zaplanowana na 2021 r. nie stanowi tytułu dłużnego.                                                                                                                                        </t>
  </si>
  <si>
    <t>zwiększenie środków do dyspozycji Urzędu Miejskiego - Wydział Informatyki;</t>
  </si>
  <si>
    <t>3/ zwiększenie środków do dyspozycji Urzędu Miejskiego - Wydział Informatyki;</t>
  </si>
  <si>
    <t xml:space="preserve">2/ zwiększenie środków finansowych do dyspozycji Urzędu Miejskiego - Wydział Organizacyjny; </t>
  </si>
  <si>
    <t>w § 4210 zwiększenie o kwotę 20.000,00 zł - uzupełnienie środków na zakup wyposażenia do pomieszczeń biurowych; źródło pokrycia wydatku: środki z przeniesienia  z dz. 926  do rozdz. 92601 § 4300;</t>
  </si>
  <si>
    <t>w § 4270 zwiększenie o kwotę 30.000,00 zł  - uzupełnienie środków na usługi remontowe (remont pomieszczeń biurowych w budynku Urzędu Miejskiego); źródło pokrycia wydatku: środki z przeniesienia  z dz. 926  do rozdz. 92601 § 4300;</t>
  </si>
  <si>
    <t>w § 4300 zwiększenie o kwotę 21.525,00 zł - środki  własne miasta przeznaczone na zakup usług - zarządzanie projektem pn. "E-usługi dla Nowego Dworu Mazowieckiego"(wydatki niekwalifikowalne);</t>
  </si>
  <si>
    <t>w § 4300 zwiększenie o kwotę 12.300,00 zł - środki z przeznaczeniem na zakup usług (opracowanie dokumentacji koniecznej do ubiegania się o dofinansowanie projektu 2.1.2 - zakup sprzętu komputerowego dla szkół); źródło pokrycia wydatku: środki ze zwiększonych dochodów budżetowych</t>
  </si>
  <si>
    <t>1/ przeniesienia między działami (801, 854) środków będących w dyspozycji Zespołu Szkolno-Przedszkolnego Nr 4;</t>
  </si>
  <si>
    <t>2/ przeniesienia między działami (801, 854) środków będących w dyspozycji Szkoły Podstawowej Nr 1;</t>
  </si>
  <si>
    <t>w § 4300 zmniejszenie o kwotę 1.000,00 zł - korekta wysokości środków zabezpieczonych na usługi pozostałe; przeniesienie środków do dz. 854 rozdz. 85446 § 4300;</t>
  </si>
  <si>
    <t>w § 4700 zmniejszenie o kwotę 1.288,00 zł - korekta wysokości środków zabezpieczonych na szkolenia pracowników; przeniesienie środków do dz. 854 rozdz. 85446 §§ 4300 i 4700;</t>
  </si>
  <si>
    <t>w § 4300 zwiększenie o kwotę 2.150,00 zł - środki finansowe przeznaczone na dokształcanie nauczycieli; źródło pokrycia wydatku: środki z przeniesienia z dz. 801 rozdz. 80146 z § 4700;</t>
  </si>
  <si>
    <t>w § 4300 zwiększenie o kwotę 1.800,00 zł - środki finansowe przeznaczone na dokształcanie nauczycieli; źródło pokrycia wydatku: środki z przeniesienia z dz. 801 rozdz. 80146 z §§ 4300 i 4700;</t>
  </si>
  <si>
    <t>w § 4700 zwiększenie o kwotę 1.544,00 zł - środki finansowe przeznaczone na szkolenia pracowników; źródło pokrycia wydatku: środki z przeniesienia z dz. 801 rozdz. 80146 z § 4700;</t>
  </si>
  <si>
    <t>w § 4700 zwiększenie o kwotę 488,00 zł - środki finansowe przeznaczone na dokształcanie nauczycieli; źródło pokrycia wydatku: środki z przeniesienia z dz. 801 rozdz. 80146 z § 4700;</t>
  </si>
  <si>
    <t>1/ przeniesienie między paragrafami środków będących w dyspozycji Nowodworskiego Ośrodka Sportu i Rekreacji;</t>
  </si>
  <si>
    <t>w § 4300 zmniejszenie o kwotę 17.000,00 zł - korekta wysokości środków na zakup usług pozostałych;</t>
  </si>
  <si>
    <t>w § 4530 zwiększenie o kwotę 17.000,00 zł - środki z przeznaczeniem na podatek od towarów i usług VAT (zabezpieczenie środków finansowych na zobowiązania wobec budżetu państwa (korekta za 2020 r.));</t>
  </si>
  <si>
    <t>2/ zmniejszenie środków finansowych będących w dyspozycji Nowodworskiego Ośrodka Sportu i Rekreacji; przeniesienie środków do dz. 750 rozdz. 75085 (obsługa przez NCUW od dnia 1 lipca 2021r.):</t>
  </si>
  <si>
    <t>zmniejszenie środków finansowych będących w dyspozycji Ośrodka Pomocy Społecznej; przeniesienie środków do dz. 750 rozdz. 75085 (obsługa informatyczna przez NCUW od dnia 1 lipca 2021r.):</t>
  </si>
  <si>
    <t>w § 4210 zmniejszenie o kwotę 10.000,00 zł - korekta wysokości środków zabezpieczonych na zakup materiałów i wyposażenia ;</t>
  </si>
  <si>
    <t>w § 4300 zmniejszenie o kwotę 30.000,00 zł - korekta wysokości środków zabezpieczonych na usługi pozostałe;</t>
  </si>
  <si>
    <t xml:space="preserve">w § 4360 zmniejszenie o kwotę 4.000,00 zł - korekta wysokości środków zabezpieczonych na opłaty za usługi telekomunikacyjne ; </t>
  </si>
  <si>
    <t>w § 4010 zmniejszenie o kwotę 105.000,00 zł - korekta środków przeznaczonych na wynagrodzenia osobowe pracowników;</t>
  </si>
  <si>
    <t>w § 4110 zmniejszenie o kwotę 21.504,00 zł - korekta środków przeznaczonych na pochodne od wynagrodzeń pracowników;</t>
  </si>
  <si>
    <t>w § 4120 zmniejszenie o kwotę 2.573,00 zł - korekta środków przeznaczonych na pochodne od wynagrodzeń pracowników;</t>
  </si>
  <si>
    <t>w § 4170 zmniejszenie o kwotę 6.000,00 zł - korekta środki własnych miasta przeznaczonych na wynagrodzenia bezosobowe (umowy zlecenia);</t>
  </si>
  <si>
    <t>w § 4210 zmniejszenie o kwotę 15.000,00 zł - korekta wysokości środków zabezpieczonych na zakup materiałów i wyposażenia;</t>
  </si>
  <si>
    <t>w § 4300 zmniejszenie o kwotę 150.000,00 zł - korekta wysokości środków zabezpieczonych na usługi pozostałe;</t>
  </si>
  <si>
    <t>w § 4710 zmniejszenie o kwotę 1.575,00 zł - korekta środków przeznaczonych na wpłaty na PPK finansowane przez podmiot zatrudniający;</t>
  </si>
  <si>
    <t>3/ zmniejszenie środków finansowych będących w dyspozycji Nowodworskiego Ośrodka Sportu i Rekreacji; przeniesienie środków do dz. 750 rozdz. 75023 §§ 4210, 4270 ;</t>
  </si>
  <si>
    <t>w § 4300 zmniejszenie o kwotę 50.000,00 zł - korekta wysokości środków zabezpieczonych na usługi pozostałe;</t>
  </si>
  <si>
    <t>w § 4010 zwiększenie o kwotę 252.155,00 zł - uzupełnienie środków na wynagrodzenia osobowe pracowników;</t>
  </si>
  <si>
    <t>w § 4110 zwiększenie o kwotę 48.036,00 zł - uzupełnienie środków na pochodne od wynagrodzeń pracowników;</t>
  </si>
  <si>
    <t>w § 4120 zwiększenie o kwotę 6.179,00 zł - uzupełnienie środków na pochodne od wynagrodzeń pracowników;</t>
  </si>
  <si>
    <t>w § 4170 zwiększenie o kwotę 6.000,00 zł - uzupełnienie środków na wynagrodzenia bezosobowe (umowy zlecenia);</t>
  </si>
  <si>
    <t>w § 4210 zwiększenie o kwotę 65.000,00 zł - uzupełnienie środków na zakup materiałów i wyposażenia;</t>
  </si>
  <si>
    <t>w § 4260 zwiększenie o kwotę 10.000,00 zł  - uzupełnienie środków na zakup energii;</t>
  </si>
  <si>
    <t>w § 4300 zwiększenie o kwotę 130.000,00 zł  - uzupełnienie środków na usługi pozostałe;</t>
  </si>
  <si>
    <t xml:space="preserve">w § 4360 zwiększenie o kwotę 4.000,00 zł - uzupełnienie środków na opłaty za usługi telekomunikacyjne; </t>
  </si>
  <si>
    <t>w § 4710 zwiększenie o kwotę 1.575,00 zł - uzupełnienie środków na wpłaty na PPK finansowane przez podmiot zatrudniający;</t>
  </si>
  <si>
    <r>
      <t>w § 6050 zwiększenie o kwotę 810,00 zł - środki z przeznaczeniem na zadania inwestycyjne pn.</t>
    </r>
    <r>
      <rPr>
        <b/>
        <i/>
        <sz val="9"/>
        <rFont val="Verdana"/>
        <family val="2"/>
        <charset val="238"/>
      </rPr>
      <t xml:space="preserve"> Modernizacja dróg miejskich</t>
    </r>
    <r>
      <rPr>
        <i/>
        <sz val="9"/>
        <rFont val="Verdana"/>
        <family val="2"/>
        <charset val="238"/>
      </rPr>
      <t xml:space="preserve"> (wykonanie dokumentacji progów zwalniających na ul. Bema i ul. Malewicza w Nowym Dworze Mazowieckim) - zgodnie z celem wskazanym przez darczyńcę; </t>
    </r>
    <r>
      <rPr>
        <b/>
        <i/>
        <sz val="9"/>
        <rFont val="Verdana"/>
        <family val="2"/>
        <charset val="238"/>
      </rPr>
      <t>zadanie nieobjęte WPF</t>
    </r>
    <r>
      <rPr>
        <i/>
        <sz val="9"/>
        <rFont val="Verdana"/>
        <family val="2"/>
        <charset val="238"/>
      </rPr>
      <t>;  źródło pokrycia wydatku: środki ze zwiększonych dochodów budżetowych (darowizna na rzecz Miasta);</t>
    </r>
  </si>
  <si>
    <r>
      <t xml:space="preserve"> - zmniejszenie o kwotę 100.000,00 zł - korekta wysokości środków na zadaniu inwestycyjnym pn.</t>
    </r>
    <r>
      <rPr>
        <b/>
        <i/>
        <sz val="9"/>
        <rFont val="Verdana"/>
        <family val="2"/>
        <charset val="238"/>
      </rPr>
      <t xml:space="preserve"> Budowa i przebudowa dróg gminnych</t>
    </r>
    <r>
      <rPr>
        <i/>
        <sz val="9"/>
        <rFont val="Verdana"/>
        <family val="2"/>
        <charset val="238"/>
      </rPr>
      <t>;</t>
    </r>
    <r>
      <rPr>
        <b/>
        <i/>
        <sz val="9"/>
        <rFont val="Verdana"/>
        <family val="2"/>
        <charset val="238"/>
      </rPr>
      <t xml:space="preserve"> zadanie objęte WPF</t>
    </r>
    <r>
      <rPr>
        <i/>
        <sz val="9"/>
        <rFont val="Verdana"/>
        <family val="2"/>
        <charset val="238"/>
      </rPr>
      <t>; przeniesienie środków do dz. 900 rozdz. 90005 § 6050 na zadanie inwestycyjne pn. "Ograniczenie zanieczyszczeń powietrza w Nowym Dworze Mazowieckim" ;</t>
    </r>
  </si>
  <si>
    <r>
      <t xml:space="preserve"> -  zmniejszenie o kwotę 50.000,00 zł - korekta wysokości środków na zadaniu inwestycyjnym pn. </t>
    </r>
    <r>
      <rPr>
        <b/>
        <i/>
        <sz val="9"/>
        <rFont val="Verdana"/>
        <family val="2"/>
        <charset val="238"/>
      </rPr>
      <t>Zaprojektowanie i wyznaczenie ścieżek rowerowych w Nowym Dworze Mazowieckim - II etap</t>
    </r>
    <r>
      <rPr>
        <i/>
        <sz val="9"/>
        <rFont val="Verdana"/>
        <family val="2"/>
        <charset val="238"/>
      </rPr>
      <t xml:space="preserve">; </t>
    </r>
    <r>
      <rPr>
        <b/>
        <i/>
        <sz val="9"/>
        <rFont val="Verdana"/>
        <family val="2"/>
        <charset val="238"/>
      </rPr>
      <t>zadanie objęte WP</t>
    </r>
    <r>
      <rPr>
        <i/>
        <sz val="9"/>
        <rFont val="Verdana"/>
        <family val="2"/>
        <charset val="238"/>
      </rPr>
      <t>F; przeniesienie środków do dz. 900 rozdz. 90005 § 6050 na zadanie inwestycyjne pn. "Ograniczenie zanieczyszczeń powietrza w Nowym Dworze Mazowieckim" ;</t>
    </r>
  </si>
  <si>
    <r>
      <t>w § 6050 zwiększenie o kwotę 875.808,09 zł (wydatki niekwalifikowalne) - uzupełnienie środków finansowych na realizację  projektu pn.</t>
    </r>
    <r>
      <rPr>
        <b/>
        <i/>
        <sz val="9"/>
        <rFont val="Verdana"/>
        <family val="2"/>
        <charset val="238"/>
      </rPr>
      <t xml:space="preserve"> "Odnowa tkanki mieszkaniowej na terenie Miasta Nowy Dwór Mazowiecki jako element szerszego działania rewitalizacyjnego"</t>
    </r>
    <r>
      <rPr>
        <i/>
        <sz val="9"/>
        <rFont val="Verdana"/>
        <family val="2"/>
        <charset val="238"/>
      </rPr>
      <t xml:space="preserve"> w ramach RPOWM 2014-2020; </t>
    </r>
    <r>
      <rPr>
        <b/>
        <i/>
        <sz val="9"/>
        <rFont val="Verdana"/>
        <family val="2"/>
        <charset val="238"/>
      </rPr>
      <t>Projekt objęty WPF</t>
    </r>
    <r>
      <rPr>
        <i/>
        <sz val="9"/>
        <rFont val="Verdana"/>
        <family val="2"/>
        <charset val="238"/>
      </rPr>
      <t xml:space="preserve">; źródło pokrycia wydatku: środki ze zwiększenia przychodów budżetu miasta (§ 905) (niewykorzystane w 2020 r. środki z </t>
    </r>
    <r>
      <rPr>
        <b/>
        <i/>
        <sz val="9"/>
        <rFont val="Verdana"/>
        <family val="2"/>
        <charset val="238"/>
      </rPr>
      <t>Rządowego Funduszu Inwestycji Lokalnych</t>
    </r>
    <r>
      <rPr>
        <i/>
        <sz val="9"/>
        <rFont val="Verdana"/>
        <family val="2"/>
        <charset val="238"/>
      </rPr>
      <t xml:space="preserve"> na dofinansowanie zadań inwestycyjnych);</t>
    </r>
  </si>
  <si>
    <r>
      <t xml:space="preserve">zwiększenie środków do dyspozycji Urzędu Miejskiego - Wydział Informatyki na realizację </t>
    </r>
    <r>
      <rPr>
        <b/>
        <i/>
        <sz val="9"/>
        <rFont val="Verdana"/>
        <family val="2"/>
        <charset val="238"/>
      </rPr>
      <t>Projektu</t>
    </r>
    <r>
      <rPr>
        <i/>
        <sz val="9"/>
        <rFont val="Verdana"/>
        <family val="2"/>
        <charset val="238"/>
      </rPr>
      <t xml:space="preserve"> </t>
    </r>
    <r>
      <rPr>
        <b/>
        <i/>
        <sz val="9"/>
        <rFont val="Verdana"/>
        <family val="2"/>
        <charset val="238"/>
      </rPr>
      <t>pn. "E-usługi dla Nowego Dworu Mazowieckiego</t>
    </r>
    <r>
      <rPr>
        <i/>
        <sz val="9"/>
        <rFont val="Verdana"/>
        <family val="2"/>
        <charset val="238"/>
      </rPr>
      <t>" w ramach Regionalnego Programu Operacyjnego Województwa Mazowieckiego 2014-2020;</t>
    </r>
    <r>
      <rPr>
        <b/>
        <i/>
        <sz val="9"/>
        <rFont val="Verdana"/>
        <family val="2"/>
        <charset val="238"/>
      </rPr>
      <t xml:space="preserve"> Projekt objęty WPF;</t>
    </r>
  </si>
  <si>
    <r>
      <t>zwiększenie środków na realizację zadań zgodnie z</t>
    </r>
    <r>
      <rPr>
        <b/>
        <i/>
        <sz val="9"/>
        <rFont val="Verdana"/>
        <family val="2"/>
        <charset val="238"/>
      </rPr>
      <t xml:space="preserve"> Programem Profilaktyki i Rozwiązywania Problemów Alkoholowych oraz Przeciwdziałania Narkomanii dla Miasta Nowy Dwór Mazowiecki na rok 2021</t>
    </r>
    <r>
      <rPr>
        <i/>
        <sz val="9"/>
        <rFont val="Verdana"/>
        <family val="2"/>
        <charset val="238"/>
      </rPr>
      <t>; środki do dyspozycji Urzędu Miejskiego - Wieloosobowe stanowisko ds. Społecznych;</t>
    </r>
  </si>
  <si>
    <t>w § 4300 zwiększenie o kwotę 8.000,00 zł -zakup usług związanych z zimowym utrzymaniem dróg powiatowych w granicach Miasta Nowy Dwór Mazowiecki; źródło pokrycia wydatku: środki z dotacji z Powiatu Nowodworskiego;</t>
  </si>
  <si>
    <t>w § 4700 zmniejszenie o kwotę 3.694,00 zł - korekta wysokości środków zabezpieczonych na szkolenia pracowników; przeniesienie środków do dz. 854 rozdz. 85446 §§ 4300 i 4700;</t>
  </si>
  <si>
    <t>1/ zmniejszenie środków finansowych będących w dyspozycji Urzędu Miejskiego - Wydział Finansowy; przeniesienie środków w ramach dz. 750 do rozdz. 75085 - NCUW (obsługa kadrowa i informatyczna od dnia 1 lipca 2021r.);</t>
  </si>
  <si>
    <t>zwiększenie środków finansowych do dyspozycji Nowodworskiego Centrum Usług Wspólnych; przeniesienie środków: 1/ z rozdz. 75023 (177.293,00zł), 2/ z dz. 852 rozdz. 85219 (44.000,00 zł), 3/ z dz. 926 rozdz. 92601 (301.652,00 zł);</t>
  </si>
  <si>
    <r>
      <t xml:space="preserve">w § 6050 zwiększenie o kwotę 150.000,00 zł (wydatki niekwalifikowalne) -uzupełnienie środków finansowych na realizację  projektu pn. </t>
    </r>
    <r>
      <rPr>
        <b/>
        <i/>
        <sz val="9"/>
        <rFont val="Verdana"/>
        <family val="2"/>
        <charset val="238"/>
      </rPr>
      <t>"Ograniczenie zanieczyszczenia powietrza w Nowym Dworze Mazowieckim"</t>
    </r>
    <r>
      <rPr>
        <i/>
        <sz val="9"/>
        <rFont val="Verdana"/>
        <family val="2"/>
        <charset val="238"/>
      </rPr>
      <t xml:space="preserve"> w ramach RPOWM 2014-2020, Poddziałanie 4.3.1; </t>
    </r>
    <r>
      <rPr>
        <b/>
        <i/>
        <sz val="9"/>
        <rFont val="Verdana"/>
        <family val="2"/>
        <charset val="238"/>
      </rPr>
      <t>Projekt objęty WPF</t>
    </r>
    <r>
      <rPr>
        <i/>
        <sz val="9"/>
        <rFont val="Verdana"/>
        <family val="2"/>
        <charset val="238"/>
      </rPr>
      <t>; źródła pokrycia wydatku: środki z przeniesienia z dz. 600 rozdz. 60016 z § 6050: 1/ 100.000,00 zł z zadania pn. "Budowa i przebudowa dróg gminnych"  2/ 50.000,00 zł z zadania pn. "Zaprojektowanie i wyznaczenie ścieżek rowerowych w Nowym Dworze Mazowieckim - II etap";  wydatki na OŚIGW;</t>
    </r>
  </si>
  <si>
    <r>
      <t xml:space="preserve">w § 6220 zwiększenie o kwotę 35.000,00 zł z przeznaczeniem na dotację celową dla Miejskiej i Powiatowej Biblioteki Publicznej na realizację zadania pn. </t>
    </r>
    <r>
      <rPr>
        <b/>
        <i/>
        <sz val="9"/>
        <rFont val="Verdana"/>
        <family val="2"/>
        <charset val="238"/>
      </rPr>
      <t>Wykonanie podjazdu dla osób niepełnosprawnych i wózków dziecięcych do lokalu  Filii nr 2 Miejskiej i Powiatowej Biblioteki Publicznej w Nowym Dworze Mazowieckim ul. Wojska Polskiego 37</t>
    </r>
    <r>
      <rPr>
        <i/>
        <sz val="9"/>
        <rFont val="Verdana"/>
        <family val="2"/>
        <charset val="238"/>
      </rPr>
      <t>; źródło pokrycia wydatku: środki ze zwiększonych dochodów budżetowych (wpłata MIPBP niewykorzystanej w 2020 r. dotacji podmiotowej);</t>
    </r>
  </si>
  <si>
    <t>Dodatki mieszkaniowe</t>
  </si>
  <si>
    <t>Świadczenia społeczne</t>
  </si>
  <si>
    <t xml:space="preserve">Składki na Fundusz Pracy oraz Fundusz Solidarnościowy  </t>
  </si>
  <si>
    <t>zwiększenie środków do dyspozycji Ośrodka Pomocy Społecznej w związku z uzyskaniem dofinansowania zadania;</t>
  </si>
  <si>
    <t>zgodnie z pismem Ministerstwa Rozwoju Kadr i Technologii Nr  DM-IV.730.297(2) 2020 z dnia 29 grudnia 2020 r. wprowadzenie do planu wydatków środków z Funduszu Przeciwdziałania COVID-19  dopłaty do czynszów oraz koszty obsługi ; zwiększenie planu wydatków na realizację własnych zadań bieżących o kwotę 6.565,00 zł, z tego:  § 3110 - 6.500 zł, § 4010 - 54,15 zł, w § 4110 - 9,52 zł, w § 4120 - 1,33 zł</t>
  </si>
  <si>
    <t>w § 3020 zwiększenie o kwotę 9.337,43 zł - uzupełnienie środków z przeznaczeniem na świadczenia rekompensujące utracone wynagrodzenie/dochód żołnierzom rezerwy w związku z powołaniem na ćwiczenia wojskowe; źródło pokrycia wydatku: środki ze zwiększonych dochodów budżetowych (zwrot wypłaconego w 2020 r. świadczenia);</t>
  </si>
  <si>
    <r>
      <t xml:space="preserve">w § 6220 zwiększenie o kwotę 11.608,08 zł - uzupełnienie środków na dotację celową dla </t>
    </r>
    <r>
      <rPr>
        <b/>
        <i/>
        <sz val="9"/>
        <rFont val="Verdana"/>
        <family val="2"/>
        <charset val="238"/>
      </rPr>
      <t xml:space="preserve">Państwowego Gospodarstwa Wodnego Wody Polskie </t>
    </r>
    <r>
      <rPr>
        <i/>
        <sz val="9"/>
        <rFont val="Verdana"/>
        <family val="2"/>
        <charset val="238"/>
      </rPr>
      <t>- udział miasta w kosztach wykonania kompleksowej dokumentacji projektowej dla przedsięwzięcia inwestycyjnego pn. „Rozbudowa prawego wału przeciwpowodziowego rzeki Wisły na Odcinku Jabłonna - Nowy Dwór Mazowiecki” (porozumienie); źródło pokrycia wydatku: środki ze zwiększonych dochodów, w tym: zwrotu niewykorzystanej dotacji celowej udzielonej w 2020 r. Państwowemu Gospodarstwu Wodnemu Wody Polskie w Warszawie;</t>
    </r>
  </si>
  <si>
    <r>
      <t>w § 6050 zwiększenie o kwotę 41.058,00 zł - wprowadzenie środków na nowe zadanie inwestycyjne pn. "</t>
    </r>
    <r>
      <rPr>
        <b/>
        <i/>
        <sz val="9"/>
        <rFont val="Verdana"/>
        <family val="2"/>
        <charset val="238"/>
      </rPr>
      <t>Modernizacja pomieszczeń w Urzędzie Miejskim" (budowa okablowania sieci logicznej i elektrycznej)</t>
    </r>
    <r>
      <rPr>
        <i/>
        <sz val="9"/>
        <rFont val="Verdana"/>
        <family val="2"/>
        <charset val="238"/>
      </rPr>
      <t xml:space="preserve">; </t>
    </r>
    <r>
      <rPr>
        <b/>
        <i/>
        <sz val="9"/>
        <rFont val="Verdana"/>
        <family val="2"/>
        <charset val="238"/>
      </rPr>
      <t xml:space="preserve">zadanie nieobjęte WPF </t>
    </r>
    <r>
      <rPr>
        <i/>
        <sz val="9"/>
        <rFont val="Verdana"/>
        <family val="2"/>
        <charset val="238"/>
      </rPr>
      <t>; źródło pokrycia wydatku: środki ze zwiększonych dochodów budżetowych</t>
    </r>
  </si>
  <si>
    <t>w § 4270 zwiększenie o kwotę 20.000,00 zł -uzupełnienie środków na usługi remontowe (naprawa i serwis urządzenia do zasilania awaryjnego serwerowni); źródło pokrycia wydatku: środki ze zwiększonych dochodów budżetowych;</t>
  </si>
  <si>
    <t>w § 4300 zwiększenie o kwotę 4.029,00 zł - środki z przeznaczeniem na zakup usług (serwis monitoringu wizyjnego miasta); źródło pokrycia wydatku: środki ze zwiększonych dochodów budżetowych;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</si>
</sst>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color indexed="12"/>
      <name val="Arial CE"/>
      <family val="2"/>
      <charset val="238"/>
    </font>
    <font>
      <b/>
      <sz val="9"/>
      <name val="Arial CE"/>
      <charset val="238"/>
    </font>
    <font>
      <sz val="10"/>
      <color indexed="12"/>
      <name val="Arial CE"/>
      <family val="2"/>
      <charset val="238"/>
    </font>
    <font>
      <b/>
      <sz val="10"/>
      <color indexed="12"/>
      <name val="Arial CE"/>
      <family val="2"/>
      <charset val="238"/>
    </font>
    <font>
      <sz val="10"/>
      <color indexed="20"/>
      <name val="Arial CE"/>
      <family val="2"/>
      <charset val="238"/>
    </font>
    <font>
      <b/>
      <sz val="7"/>
      <name val="Arial CE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Arial CE"/>
      <charset val="238"/>
    </font>
    <font>
      <b/>
      <sz val="11"/>
      <name val="Verdana"/>
      <family val="2"/>
      <charset val="238"/>
    </font>
    <font>
      <b/>
      <sz val="10"/>
      <name val="Verdana"/>
      <family val="2"/>
      <charset val="238"/>
    </font>
    <font>
      <sz val="11"/>
      <name val="Arial CE"/>
      <charset val="238"/>
    </font>
    <font>
      <sz val="10"/>
      <name val="Verdana"/>
      <family val="2"/>
      <charset val="238"/>
    </font>
    <font>
      <b/>
      <sz val="7"/>
      <name val="Verdana"/>
      <family val="2"/>
      <charset val="238"/>
    </font>
    <font>
      <b/>
      <sz val="7.5"/>
      <name val="Verdana"/>
      <family val="2"/>
      <charset val="238"/>
    </font>
    <font>
      <b/>
      <i/>
      <sz val="9"/>
      <name val="Verdana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2" borderId="0" xfId="0" applyFill="1"/>
    <xf numFmtId="0" fontId="2" fillId="0" borderId="0" xfId="0" applyFont="1" applyBorder="1"/>
    <xf numFmtId="0" fontId="5" fillId="0" borderId="0" xfId="0" applyFont="1" applyFill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3" fillId="0" borderId="0" xfId="0" applyFont="1" applyFill="1"/>
    <xf numFmtId="0" fontId="3" fillId="0" borderId="0" xfId="0" applyFont="1" applyBorder="1"/>
    <xf numFmtId="0" fontId="0" fillId="0" borderId="0" xfId="0" applyBorder="1"/>
    <xf numFmtId="0" fontId="3" fillId="0" borderId="0" xfId="0" applyFont="1" applyFill="1" applyBorder="1"/>
    <xf numFmtId="0" fontId="2" fillId="0" borderId="0" xfId="0" applyFont="1" applyFill="1"/>
    <xf numFmtId="0" fontId="6" fillId="0" borderId="0" xfId="0" applyFont="1" applyFill="1"/>
    <xf numFmtId="0" fontId="13" fillId="2" borderId="2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wrapText="1" shrinkToFit="1"/>
    </xf>
    <xf numFmtId="0" fontId="13" fillId="2" borderId="3" xfId="0" applyFont="1" applyFill="1" applyBorder="1" applyAlignment="1">
      <alignment horizontal="center" vertical="center" wrapText="1" shrinkToFit="1"/>
    </xf>
    <xf numFmtId="0" fontId="13" fillId="2" borderId="4" xfId="0" applyFont="1" applyFill="1" applyBorder="1" applyAlignment="1">
      <alignment horizontal="center" vertical="center" wrapText="1" shrinkToFit="1"/>
    </xf>
    <xf numFmtId="0" fontId="11" fillId="3" borderId="5" xfId="0" applyFont="1" applyFill="1" applyBorder="1" applyAlignment="1">
      <alignment horizontal="center" vertical="center" shrinkToFit="1"/>
    </xf>
    <xf numFmtId="4" fontId="10" fillId="3" borderId="6" xfId="0" applyNumberFormat="1" applyFont="1" applyFill="1" applyBorder="1" applyAlignment="1">
      <alignment horizontal="right" vertical="center" shrinkToFit="1"/>
    </xf>
    <xf numFmtId="4" fontId="10" fillId="3" borderId="7" xfId="0" applyNumberFormat="1" applyFont="1" applyFill="1" applyBorder="1" applyAlignment="1">
      <alignment horizontal="right" vertical="center" shrinkToFit="1"/>
    </xf>
    <xf numFmtId="4" fontId="10" fillId="3" borderId="8" xfId="0" applyNumberFormat="1" applyFont="1" applyFill="1" applyBorder="1" applyAlignment="1">
      <alignment horizontal="right" vertical="center" shrinkToFit="1"/>
    </xf>
    <xf numFmtId="4" fontId="10" fillId="3" borderId="11" xfId="0" applyNumberFormat="1" applyFont="1" applyFill="1" applyBorder="1" applyAlignment="1">
      <alignment horizontal="right" vertical="center" shrinkToFit="1"/>
    </xf>
    <xf numFmtId="4" fontId="10" fillId="3" borderId="5" xfId="0" applyNumberFormat="1" applyFont="1" applyFill="1" applyBorder="1" applyAlignment="1">
      <alignment horizontal="right" vertical="center" shrinkToFit="1"/>
    </xf>
    <xf numFmtId="0" fontId="10" fillId="3" borderId="12" xfId="0" applyFont="1" applyFill="1" applyBorder="1" applyAlignment="1">
      <alignment horizontal="center" vertical="center" shrinkToFit="1"/>
    </xf>
    <xf numFmtId="4" fontId="11" fillId="3" borderId="13" xfId="0" applyNumberFormat="1" applyFont="1" applyFill="1" applyBorder="1" applyAlignment="1">
      <alignment horizontal="right" vertical="center" shrinkToFit="1"/>
    </xf>
    <xf numFmtId="4" fontId="11" fillId="3" borderId="14" xfId="0" applyNumberFormat="1" applyFont="1" applyFill="1" applyBorder="1" applyAlignment="1">
      <alignment horizontal="right" vertical="center" shrinkToFit="1"/>
    </xf>
    <xf numFmtId="4" fontId="11" fillId="3" borderId="15" xfId="0" applyNumberFormat="1" applyFont="1" applyFill="1" applyBorder="1" applyAlignment="1">
      <alignment horizontal="right" vertical="center" shrinkToFit="1"/>
    </xf>
    <xf numFmtId="4" fontId="10" fillId="0" borderId="16" xfId="0" applyNumberFormat="1" applyFont="1" applyFill="1" applyBorder="1" applyAlignment="1">
      <alignment horizontal="right" vertical="center" shrinkToFit="1"/>
    </xf>
    <xf numFmtId="4" fontId="10" fillId="0" borderId="7" xfId="0" applyNumberFormat="1" applyFont="1" applyFill="1" applyBorder="1" applyAlignment="1">
      <alignment horizontal="right" vertical="center" shrinkToFit="1"/>
    </xf>
    <xf numFmtId="4" fontId="10" fillId="0" borderId="8" xfId="0" applyNumberFormat="1" applyFont="1" applyFill="1" applyBorder="1" applyAlignment="1">
      <alignment horizontal="right" vertical="center" shrinkToFit="1"/>
    </xf>
    <xf numFmtId="0" fontId="11" fillId="2" borderId="5" xfId="0" applyFont="1" applyFill="1" applyBorder="1" applyAlignment="1">
      <alignment horizontal="center" vertical="center" shrinkToFit="1"/>
    </xf>
    <xf numFmtId="4" fontId="10" fillId="0" borderId="6" xfId="0" applyNumberFormat="1" applyFont="1" applyFill="1" applyBorder="1" applyAlignment="1">
      <alignment horizontal="right" vertical="center" shrinkToFit="1"/>
    </xf>
    <xf numFmtId="4" fontId="10" fillId="0" borderId="11" xfId="0" applyNumberFormat="1" applyFont="1" applyFill="1" applyBorder="1" applyAlignment="1">
      <alignment horizontal="right" vertical="center" shrinkToFit="1"/>
    </xf>
    <xf numFmtId="4" fontId="10" fillId="0" borderId="5" xfId="0" applyNumberFormat="1" applyFont="1" applyFill="1" applyBorder="1" applyAlignment="1">
      <alignment horizontal="right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4" fontId="11" fillId="0" borderId="13" xfId="0" applyNumberFormat="1" applyFont="1" applyFill="1" applyBorder="1" applyAlignment="1">
      <alignment horizontal="right" vertical="center" shrinkToFit="1"/>
    </xf>
    <xf numFmtId="4" fontId="11" fillId="0" borderId="14" xfId="0" applyNumberFormat="1" applyFont="1" applyFill="1" applyBorder="1" applyAlignment="1">
      <alignment horizontal="right" vertical="center" shrinkToFit="1"/>
    </xf>
    <xf numFmtId="4" fontId="11" fillId="0" borderId="15" xfId="0" applyNumberFormat="1" applyFont="1" applyFill="1" applyBorder="1" applyAlignment="1">
      <alignment horizontal="right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4" fontId="11" fillId="3" borderId="8" xfId="0" applyNumberFormat="1" applyFont="1" applyFill="1" applyBorder="1" applyAlignment="1">
      <alignment horizontal="right" vertical="center" shrinkToFit="1"/>
    </xf>
    <xf numFmtId="4" fontId="11" fillId="3" borderId="5" xfId="0" applyNumberFormat="1" applyFont="1" applyFill="1" applyBorder="1" applyAlignment="1">
      <alignment horizontal="right" vertical="center" shrinkToFit="1"/>
    </xf>
    <xf numFmtId="4" fontId="11" fillId="0" borderId="8" xfId="0" applyNumberFormat="1" applyFont="1" applyFill="1" applyBorder="1" applyAlignment="1">
      <alignment horizontal="right" vertical="center" shrinkToFit="1"/>
    </xf>
    <xf numFmtId="4" fontId="10" fillId="0" borderId="10" xfId="0" applyNumberFormat="1" applyFont="1" applyFill="1" applyBorder="1" applyAlignment="1">
      <alignment horizontal="right" vertical="center" shrinkToFit="1"/>
    </xf>
    <xf numFmtId="4" fontId="11" fillId="0" borderId="11" xfId="0" applyNumberFormat="1" applyFont="1" applyFill="1" applyBorder="1" applyAlignment="1">
      <alignment horizontal="right" vertical="center" shrinkToFit="1"/>
    </xf>
    <xf numFmtId="4" fontId="11" fillId="3" borderId="7" xfId="0" applyNumberFormat="1" applyFont="1" applyFill="1" applyBorder="1" applyAlignment="1">
      <alignment horizontal="right" vertical="center" shrinkToFit="1"/>
    </xf>
    <xf numFmtId="4" fontId="11" fillId="0" borderId="7" xfId="0" applyNumberFormat="1" applyFont="1" applyFill="1" applyBorder="1" applyAlignment="1">
      <alignment horizontal="right" vertical="center" shrinkToFit="1"/>
    </xf>
    <xf numFmtId="4" fontId="11" fillId="0" borderId="12" xfId="0" applyNumberFormat="1" applyFont="1" applyFill="1" applyBorder="1" applyAlignment="1">
      <alignment horizontal="right" vertical="center" shrinkToFit="1"/>
    </xf>
    <xf numFmtId="4" fontId="10" fillId="3" borderId="16" xfId="0" applyNumberFormat="1" applyFont="1" applyFill="1" applyBorder="1" applyAlignment="1">
      <alignment horizontal="right" vertical="center" shrinkToFit="1"/>
    </xf>
    <xf numFmtId="4" fontId="11" fillId="3" borderId="11" xfId="0" applyNumberFormat="1" applyFont="1" applyFill="1" applyBorder="1" applyAlignment="1">
      <alignment horizontal="right" vertical="center" shrinkToFit="1"/>
    </xf>
    <xf numFmtId="4" fontId="10" fillId="3" borderId="9" xfId="0" applyNumberFormat="1" applyFont="1" applyFill="1" applyBorder="1" applyAlignment="1">
      <alignment horizontal="right" vertical="center" shrinkToFit="1"/>
    </xf>
    <xf numFmtId="4" fontId="10" fillId="3" borderId="11" xfId="0" applyNumberFormat="1" applyFont="1" applyFill="1" applyBorder="1" applyAlignment="1">
      <alignment vertical="center" shrinkToFit="1"/>
    </xf>
    <xf numFmtId="0" fontId="15" fillId="0" borderId="0" xfId="0" applyFont="1" applyFill="1"/>
    <xf numFmtId="0" fontId="12" fillId="2" borderId="0" xfId="0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12" fillId="3" borderId="6" xfId="0" applyFont="1" applyFill="1" applyBorder="1" applyAlignment="1">
      <alignment horizontal="left" vertical="center" shrinkToFit="1"/>
    </xf>
    <xf numFmtId="0" fontId="12" fillId="3" borderId="13" xfId="0" applyFont="1" applyFill="1" applyBorder="1" applyAlignment="1">
      <alignment horizontal="left" vertical="center" shrinkToFit="1"/>
    </xf>
    <xf numFmtId="0" fontId="12" fillId="0" borderId="6" xfId="0" applyFont="1" applyFill="1" applyBorder="1" applyAlignment="1">
      <alignment horizontal="left" vertical="center" shrinkToFit="1"/>
    </xf>
    <xf numFmtId="0" fontId="12" fillId="0" borderId="13" xfId="0" applyFont="1" applyFill="1" applyBorder="1" applyAlignment="1">
      <alignment horizontal="left" vertical="center" shrinkToFit="1"/>
    </xf>
    <xf numFmtId="0" fontId="11" fillId="0" borderId="6" xfId="0" applyFont="1" applyFill="1" applyBorder="1" applyAlignment="1">
      <alignment horizontal="left" vertical="center" shrinkToFit="1"/>
    </xf>
    <xf numFmtId="0" fontId="11" fillId="0" borderId="13" xfId="0" applyFont="1" applyFill="1" applyBorder="1" applyAlignment="1">
      <alignment horizontal="left" vertical="center" shrinkToFit="1"/>
    </xf>
    <xf numFmtId="0" fontId="12" fillId="3" borderId="16" xfId="0" applyFont="1" applyFill="1" applyBorder="1" applyAlignment="1">
      <alignment horizontal="left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4" fontId="11" fillId="3" borderId="12" xfId="0" applyNumberFormat="1" applyFont="1" applyFill="1" applyBorder="1" applyAlignment="1">
      <alignment horizontal="right" vertical="center" shrinkToFit="1"/>
    </xf>
    <xf numFmtId="0" fontId="11" fillId="3" borderId="5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center" vertical="center" shrinkToFit="1"/>
    </xf>
    <xf numFmtId="4" fontId="11" fillId="3" borderId="17" xfId="0" applyNumberFormat="1" applyFont="1" applyFill="1" applyBorder="1" applyAlignment="1">
      <alignment horizontal="right" vertical="center" shrinkToFit="1"/>
    </xf>
    <xf numFmtId="0" fontId="10" fillId="4" borderId="5" xfId="0" applyFont="1" applyFill="1" applyBorder="1" applyAlignment="1">
      <alignment horizontal="center" vertical="center" shrinkToFit="1"/>
    </xf>
    <xf numFmtId="0" fontId="10" fillId="4" borderId="12" xfId="0" applyFont="1" applyFill="1" applyBorder="1" applyAlignment="1">
      <alignment horizontal="center" vertical="center" shrinkToFit="1"/>
    </xf>
    <xf numFmtId="4" fontId="10" fillId="5" borderId="7" xfId="0" applyNumberFormat="1" applyFont="1" applyFill="1" applyBorder="1" applyAlignment="1">
      <alignment horizontal="right" vertical="center" shrinkToFit="1"/>
    </xf>
    <xf numFmtId="4" fontId="10" fillId="5" borderId="11" xfId="0" applyNumberFormat="1" applyFont="1" applyFill="1" applyBorder="1" applyAlignment="1">
      <alignment horizontal="right" vertical="center" shrinkToFit="1"/>
    </xf>
    <xf numFmtId="4" fontId="11" fillId="5" borderId="14" xfId="0" applyNumberFormat="1" applyFont="1" applyFill="1" applyBorder="1" applyAlignment="1">
      <alignment horizontal="right" vertical="center" shrinkToFit="1"/>
    </xf>
    <xf numFmtId="0" fontId="0" fillId="0" borderId="0" xfId="0" applyFont="1"/>
    <xf numFmtId="0" fontId="13" fillId="2" borderId="0" xfId="0" applyFont="1" applyFill="1" applyBorder="1"/>
    <xf numFmtId="0" fontId="1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left" vertical="center" shrinkToFit="1"/>
    </xf>
    <xf numFmtId="0" fontId="11" fillId="3" borderId="13" xfId="0" applyFont="1" applyFill="1" applyBorder="1" applyAlignment="1">
      <alignment horizontal="left" vertical="center" shrinkToFit="1"/>
    </xf>
    <xf numFmtId="4" fontId="9" fillId="0" borderId="0" xfId="0" applyNumberFormat="1" applyFont="1" applyAlignment="1">
      <alignment vertical="center" shrinkToFit="1"/>
    </xf>
    <xf numFmtId="4" fontId="0" fillId="0" borderId="0" xfId="0" applyNumberFormat="1" applyFont="1" applyAlignment="1">
      <alignment shrinkToFit="1"/>
    </xf>
    <xf numFmtId="4" fontId="0" fillId="0" borderId="0" xfId="0" applyNumberFormat="1" applyAlignment="1">
      <alignment shrinkToFit="1"/>
    </xf>
    <xf numFmtId="0" fontId="18" fillId="0" borderId="0" xfId="0" applyFont="1"/>
    <xf numFmtId="4" fontId="11" fillId="0" borderId="5" xfId="0" applyNumberFormat="1" applyFont="1" applyFill="1" applyBorder="1" applyAlignment="1">
      <alignment horizontal="right" vertical="center" shrinkToFit="1"/>
    </xf>
    <xf numFmtId="0" fontId="13" fillId="2" borderId="0" xfId="0" applyFont="1" applyFill="1" applyBorder="1" applyAlignment="1">
      <alignment vertical="center"/>
    </xf>
    <xf numFmtId="4" fontId="11" fillId="3" borderId="16" xfId="0" applyNumberFormat="1" applyFont="1" applyFill="1" applyBorder="1" applyAlignment="1">
      <alignment horizontal="right" vertical="center" shrinkToFit="1"/>
    </xf>
    <xf numFmtId="4" fontId="17" fillId="3" borderId="7" xfId="0" applyNumberFormat="1" applyFont="1" applyFill="1" applyBorder="1" applyAlignment="1">
      <alignment vertical="center" shrinkToFit="1"/>
    </xf>
    <xf numFmtId="3" fontId="19" fillId="2" borderId="0" xfId="0" applyNumberFormat="1" applyFont="1" applyFill="1" applyBorder="1" applyAlignment="1">
      <alignment horizontal="right"/>
    </xf>
    <xf numFmtId="3" fontId="19" fillId="2" borderId="0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right" vertical="center"/>
    </xf>
    <xf numFmtId="4" fontId="11" fillId="3" borderId="8" xfId="0" applyNumberFormat="1" applyFont="1" applyFill="1" applyBorder="1" applyAlignment="1">
      <alignment vertical="center" shrinkToFit="1"/>
    </xf>
    <xf numFmtId="4" fontId="11" fillId="3" borderId="16" xfId="0" applyNumberFormat="1" applyFont="1" applyFill="1" applyBorder="1" applyAlignment="1">
      <alignment vertical="center" shrinkToFit="1"/>
    </xf>
    <xf numFmtId="0" fontId="14" fillId="3" borderId="5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3" fontId="13" fillId="2" borderId="0" xfId="0" applyNumberFormat="1" applyFont="1" applyFill="1" applyBorder="1"/>
    <xf numFmtId="3" fontId="13" fillId="2" borderId="0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right"/>
    </xf>
    <xf numFmtId="0" fontId="13" fillId="2" borderId="0" xfId="0" applyFont="1" applyFill="1" applyBorder="1" applyAlignment="1">
      <alignment vertical="center" shrinkToFit="1"/>
    </xf>
    <xf numFmtId="3" fontId="12" fillId="2" borderId="0" xfId="0" applyNumberFormat="1" applyFont="1" applyFill="1" applyBorder="1" applyAlignment="1">
      <alignment horizontal="center" vertical="center" wrapText="1"/>
    </xf>
    <xf numFmtId="3" fontId="13" fillId="2" borderId="0" xfId="0" applyNumberFormat="1" applyFont="1" applyFill="1" applyBorder="1" applyAlignment="1">
      <alignment horizontal="right" vertical="center" wrapText="1"/>
    </xf>
    <xf numFmtId="0" fontId="13" fillId="2" borderId="0" xfId="0" applyFont="1" applyFill="1" applyBorder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3" fillId="0" borderId="1" xfId="0" applyFont="1" applyFill="1" applyBorder="1" applyAlignment="1">
      <alignment horizontal="center" vertical="center" wrapText="1" shrinkToFit="1"/>
    </xf>
    <xf numFmtId="4" fontId="11" fillId="3" borderId="9" xfId="0" applyNumberFormat="1" applyFont="1" applyFill="1" applyBorder="1" applyAlignment="1">
      <alignment horizontal="right" vertical="center" shrinkToFit="1"/>
    </xf>
    <xf numFmtId="4" fontId="10" fillId="3" borderId="10" xfId="0" applyNumberFormat="1" applyFont="1" applyFill="1" applyBorder="1" applyAlignment="1">
      <alignment horizontal="right" vertical="center" shrinkToFit="1"/>
    </xf>
    <xf numFmtId="4" fontId="10" fillId="0" borderId="9" xfId="0" applyNumberFormat="1" applyFont="1" applyFill="1" applyBorder="1" applyAlignment="1">
      <alignment horizontal="right" vertical="center" shrinkToFit="1"/>
    </xf>
    <xf numFmtId="4" fontId="11" fillId="0" borderId="9" xfId="0" applyNumberFormat="1" applyFont="1" applyFill="1" applyBorder="1" applyAlignment="1">
      <alignment horizontal="right" vertical="center" shrinkToFit="1"/>
    </xf>
    <xf numFmtId="4" fontId="11" fillId="3" borderId="10" xfId="0" applyNumberFormat="1" applyFont="1" applyFill="1" applyBorder="1" applyAlignment="1">
      <alignment horizontal="right" vertical="center" shrinkToFit="1"/>
    </xf>
    <xf numFmtId="4" fontId="11" fillId="0" borderId="10" xfId="0" applyNumberFormat="1" applyFont="1" applyFill="1" applyBorder="1" applyAlignment="1">
      <alignment horizontal="right" vertical="center" shrinkToFit="1"/>
    </xf>
    <xf numFmtId="0" fontId="11" fillId="3" borderId="12" xfId="0" applyFont="1" applyFill="1" applyBorder="1" applyAlignment="1">
      <alignment horizontal="left" vertical="center" wrapText="1"/>
    </xf>
    <xf numFmtId="4" fontId="10" fillId="3" borderId="5" xfId="0" applyNumberFormat="1" applyFont="1" applyFill="1" applyBorder="1" applyAlignment="1">
      <alignment vertical="center" shrinkToFit="1"/>
    </xf>
    <xf numFmtId="4" fontId="10" fillId="3" borderId="6" xfId="0" applyNumberFormat="1" applyFont="1" applyFill="1" applyBorder="1" applyAlignment="1">
      <alignment vertical="center" shrinkToFit="1"/>
    </xf>
    <xf numFmtId="4" fontId="23" fillId="2" borderId="0" xfId="0" applyNumberFormat="1" applyFont="1" applyFill="1" applyAlignment="1">
      <alignment horizontal="center" shrinkToFit="1"/>
    </xf>
    <xf numFmtId="4" fontId="23" fillId="2" borderId="0" xfId="0" applyNumberFormat="1" applyFont="1" applyFill="1" applyBorder="1" applyAlignment="1">
      <alignment horizontal="left" vertical="top" shrinkToFit="1"/>
    </xf>
    <xf numFmtId="4" fontId="24" fillId="0" borderId="0" xfId="0" applyNumberFormat="1" applyFont="1" applyBorder="1" applyAlignment="1">
      <alignment horizontal="justify" shrinkToFit="1"/>
    </xf>
    <xf numFmtId="4" fontId="24" fillId="0" borderId="0" xfId="0" applyNumberFormat="1" applyFont="1" applyBorder="1" applyAlignment="1">
      <alignment horizontal="right" shrinkToFit="1"/>
    </xf>
    <xf numFmtId="4" fontId="24" fillId="0" borderId="0" xfId="0" applyNumberFormat="1" applyFont="1" applyAlignment="1">
      <alignment horizontal="right" shrinkToFit="1"/>
    </xf>
    <xf numFmtId="4" fontId="0" fillId="0" borderId="0" xfId="0" applyNumberFormat="1" applyFont="1" applyFill="1" applyAlignment="1">
      <alignment shrinkToFit="1"/>
    </xf>
    <xf numFmtId="4" fontId="2" fillId="0" borderId="0" xfId="0" applyNumberFormat="1" applyFont="1" applyAlignment="1">
      <alignment vertical="center" shrinkToFit="1"/>
    </xf>
    <xf numFmtId="0" fontId="23" fillId="2" borderId="0" xfId="0" applyFont="1" applyFill="1" applyAlignment="1">
      <alignment horizontal="center" shrinkToFit="1"/>
    </xf>
    <xf numFmtId="0" fontId="23" fillId="2" borderId="0" xfId="0" applyFont="1" applyFill="1" applyBorder="1" applyAlignment="1">
      <alignment horizontal="left" vertical="top" wrapText="1"/>
    </xf>
    <xf numFmtId="0" fontId="24" fillId="0" borderId="0" xfId="0" applyFont="1" applyBorder="1" applyAlignment="1">
      <alignment horizontal="justify" shrinkToFit="1"/>
    </xf>
    <xf numFmtId="4" fontId="24" fillId="0" borderId="0" xfId="0" applyNumberFormat="1" applyFont="1" applyBorder="1" applyAlignment="1">
      <alignment horizontal="right"/>
    </xf>
    <xf numFmtId="4" fontId="24" fillId="0" borderId="0" xfId="0" applyNumberFormat="1" applyFont="1" applyAlignment="1">
      <alignment horizontal="right"/>
    </xf>
    <xf numFmtId="0" fontId="0" fillId="0" borderId="0" xfId="0" applyFont="1" applyFill="1"/>
    <xf numFmtId="0" fontId="2" fillId="0" borderId="0" xfId="0" applyFont="1" applyAlignment="1">
      <alignment vertical="center" shrinkToFit="1"/>
    </xf>
    <xf numFmtId="4" fontId="0" fillId="0" borderId="0" xfId="0" applyNumberFormat="1" applyFill="1" applyAlignment="1">
      <alignment shrinkToFit="1"/>
    </xf>
    <xf numFmtId="4" fontId="12" fillId="0" borderId="0" xfId="0" applyNumberFormat="1" applyFont="1" applyFill="1" applyBorder="1" applyAlignment="1">
      <alignment horizontal="left" vertical="center" shrinkToFit="1"/>
    </xf>
    <xf numFmtId="4" fontId="0" fillId="0" borderId="0" xfId="0" applyNumberFormat="1" applyFill="1"/>
    <xf numFmtId="4" fontId="0" fillId="0" borderId="0" xfId="0" applyNumberFormat="1"/>
    <xf numFmtId="4" fontId="0" fillId="0" borderId="0" xfId="0" applyNumberFormat="1" applyFill="1" applyBorder="1" applyAlignment="1">
      <alignment vertical="center"/>
    </xf>
    <xf numFmtId="4" fontId="5" fillId="0" borderId="0" xfId="0" applyNumberFormat="1" applyFont="1" applyFill="1"/>
    <xf numFmtId="4" fontId="15" fillId="0" borderId="0" xfId="0" applyNumberFormat="1" applyFont="1" applyFill="1"/>
    <xf numFmtId="4" fontId="1" fillId="0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Fill="1"/>
    <xf numFmtId="4" fontId="2" fillId="0" borderId="0" xfId="0" applyNumberFormat="1" applyFont="1" applyFill="1"/>
    <xf numFmtId="4" fontId="18" fillId="0" borderId="0" xfId="0" applyNumberFormat="1" applyFont="1" applyFill="1"/>
    <xf numFmtId="4" fontId="18" fillId="0" borderId="0" xfId="0" applyNumberFormat="1" applyFont="1"/>
    <xf numFmtId="4" fontId="2" fillId="0" borderId="0" xfId="0" applyNumberFormat="1" applyFont="1" applyFill="1" applyBorder="1"/>
    <xf numFmtId="4" fontId="8" fillId="0" borderId="0" xfId="0" applyNumberFormat="1" applyFont="1" applyFill="1"/>
    <xf numFmtId="4" fontId="3" fillId="0" borderId="0" xfId="0" applyNumberFormat="1" applyFont="1" applyFill="1" applyBorder="1"/>
    <xf numFmtId="4" fontId="6" fillId="0" borderId="0" xfId="0" applyNumberFormat="1" applyFont="1" applyFill="1"/>
    <xf numFmtId="4" fontId="2" fillId="0" borderId="0" xfId="0" applyNumberFormat="1" applyFont="1" applyFill="1" applyAlignment="1">
      <alignment vertical="center"/>
    </xf>
    <xf numFmtId="4" fontId="6" fillId="0" borderId="0" xfId="0" applyNumberFormat="1" applyFont="1" applyFill="1" applyBorder="1"/>
    <xf numFmtId="4" fontId="6" fillId="0" borderId="0" xfId="0" applyNumberFormat="1" applyFont="1" applyFill="1" applyAlignment="1">
      <alignment vertical="center"/>
    </xf>
    <xf numFmtId="4" fontId="7" fillId="0" borderId="0" xfId="0" applyNumberFormat="1" applyFont="1" applyFill="1"/>
    <xf numFmtId="4" fontId="0" fillId="0" borderId="0" xfId="0" applyNumberFormat="1" applyFill="1" applyAlignment="1">
      <alignment vertical="center"/>
    </xf>
    <xf numFmtId="0" fontId="12" fillId="0" borderId="8" xfId="0" applyFont="1" applyFill="1" applyBorder="1" applyAlignment="1">
      <alignment horizontal="left" vertical="center" shrinkToFit="1"/>
    </xf>
    <xf numFmtId="0" fontId="14" fillId="0" borderId="6" xfId="0" applyFont="1" applyFill="1" applyBorder="1" applyAlignment="1">
      <alignment horizontal="left" vertical="center" wrapText="1" shrinkToFit="1"/>
    </xf>
    <xf numFmtId="0" fontId="14" fillId="0" borderId="0" xfId="0" applyFont="1" applyFill="1" applyBorder="1" applyAlignment="1">
      <alignment horizontal="left" vertical="center" wrapText="1" shrinkToFit="1"/>
    </xf>
    <xf numFmtId="0" fontId="14" fillId="0" borderId="19" xfId="0" applyFont="1" applyFill="1" applyBorder="1" applyAlignment="1">
      <alignment horizontal="left" vertical="center" wrapText="1" shrinkToFit="1"/>
    </xf>
    <xf numFmtId="0" fontId="14" fillId="0" borderId="16" xfId="0" applyFont="1" applyFill="1" applyBorder="1" applyAlignment="1">
      <alignment horizontal="left" vertical="center" wrapText="1" shrinkToFit="1"/>
    </xf>
    <xf numFmtId="0" fontId="14" fillId="0" borderId="27" xfId="0" applyFont="1" applyFill="1" applyBorder="1" applyAlignment="1">
      <alignment horizontal="left" vertical="center" wrapText="1" shrinkToFit="1"/>
    </xf>
    <xf numFmtId="0" fontId="14" fillId="0" borderId="18" xfId="0" applyFont="1" applyFill="1" applyBorder="1" applyAlignment="1">
      <alignment horizontal="left" vertical="center" wrapText="1" shrinkToFit="1"/>
    </xf>
    <xf numFmtId="0" fontId="14" fillId="0" borderId="13" xfId="0" applyFont="1" applyFill="1" applyBorder="1" applyAlignment="1">
      <alignment horizontal="left" vertical="center" wrapText="1" shrinkToFit="1"/>
    </xf>
    <xf numFmtId="0" fontId="14" fillId="0" borderId="22" xfId="0" applyFont="1" applyFill="1" applyBorder="1" applyAlignment="1">
      <alignment horizontal="left" vertical="center" wrapText="1" shrinkToFit="1"/>
    </xf>
    <xf numFmtId="0" fontId="14" fillId="0" borderId="20" xfId="0" applyFont="1" applyFill="1" applyBorder="1" applyAlignment="1">
      <alignment horizontal="left" vertical="center" wrapText="1" shrinkToFit="1"/>
    </xf>
    <xf numFmtId="0" fontId="11" fillId="4" borderId="8" xfId="0" applyFont="1" applyFill="1" applyBorder="1" applyAlignment="1">
      <alignment horizontal="left" vertical="top" wrapText="1"/>
    </xf>
    <xf numFmtId="0" fontId="11" fillId="4" borderId="5" xfId="0" applyFont="1" applyFill="1" applyBorder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12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left" vertical="top" wrapText="1"/>
    </xf>
    <xf numFmtId="0" fontId="11" fillId="3" borderId="5" xfId="0" applyFont="1" applyFill="1" applyBorder="1" applyAlignment="1">
      <alignment horizontal="left" vertical="top" wrapText="1"/>
    </xf>
    <xf numFmtId="0" fontId="11" fillId="3" borderId="12" xfId="0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justify" vertical="center" shrinkToFit="1"/>
    </xf>
    <xf numFmtId="0" fontId="12" fillId="2" borderId="5" xfId="0" applyFont="1" applyFill="1" applyBorder="1" applyAlignment="1">
      <alignment horizontal="justify" vertical="center" shrinkToFit="1"/>
    </xf>
    <xf numFmtId="0" fontId="12" fillId="2" borderId="12" xfId="0" applyFont="1" applyFill="1" applyBorder="1" applyAlignment="1">
      <alignment horizontal="justify" vertical="center" shrinkToFi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justify" vertical="center"/>
    </xf>
    <xf numFmtId="0" fontId="12" fillId="2" borderId="1" xfId="0" applyFont="1" applyFill="1" applyBorder="1" applyAlignment="1">
      <alignment horizontal="center" vertical="center" textRotation="45" shrinkToFit="1"/>
    </xf>
    <xf numFmtId="0" fontId="16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shrinkToFit="1"/>
    </xf>
    <xf numFmtId="0" fontId="12" fillId="0" borderId="28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 shrinkToFit="1"/>
    </xf>
    <xf numFmtId="0" fontId="21" fillId="0" borderId="12" xfId="0" applyFont="1" applyFill="1" applyBorder="1" applyAlignment="1">
      <alignment horizontal="center" vertical="center" wrapText="1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shrinkToFit="1"/>
    </xf>
    <xf numFmtId="0" fontId="14" fillId="0" borderId="0" xfId="0" applyFont="1" applyFill="1" applyBorder="1" applyAlignment="1">
      <alignment horizontal="left" vertical="center" shrinkToFit="1"/>
    </xf>
    <xf numFmtId="0" fontId="14" fillId="0" borderId="19" xfId="0" applyFont="1" applyFill="1" applyBorder="1" applyAlignment="1">
      <alignment horizontal="left" vertical="center" shrinkToFit="1"/>
    </xf>
    <xf numFmtId="0" fontId="11" fillId="0" borderId="8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top" wrapText="1"/>
    </xf>
    <xf numFmtId="0" fontId="11" fillId="3" borderId="12" xfId="0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left" vertical="center" shrinkToFit="1"/>
    </xf>
    <xf numFmtId="4" fontId="10" fillId="0" borderId="6" xfId="0" applyNumberFormat="1" applyFont="1" applyBorder="1" applyAlignment="1">
      <alignment horizontal="right" vertical="center" shrinkToFit="1"/>
    </xf>
    <xf numFmtId="4" fontId="10" fillId="0" borderId="11" xfId="0" applyNumberFormat="1" applyFont="1" applyBorder="1" applyAlignment="1">
      <alignment horizontal="right" vertical="center" shrinkToFit="1"/>
    </xf>
    <xf numFmtId="4" fontId="10" fillId="0" borderId="5" xfId="0" applyNumberFormat="1" applyFont="1" applyBorder="1" applyAlignment="1">
      <alignment horizontal="right" vertical="center" shrinkToFit="1"/>
    </xf>
    <xf numFmtId="4" fontId="10" fillId="0" borderId="8" xfId="0" applyNumberFormat="1" applyFont="1" applyBorder="1" applyAlignment="1">
      <alignment horizontal="right" vertical="center" shrinkToFit="1"/>
    </xf>
    <xf numFmtId="4" fontId="11" fillId="0" borderId="8" xfId="0" applyNumberFormat="1" applyFont="1" applyBorder="1" applyAlignment="1">
      <alignment horizontal="right" vertical="center" shrinkToFit="1"/>
    </xf>
    <xf numFmtId="4" fontId="11" fillId="0" borderId="9" xfId="0" applyNumberFormat="1" applyFont="1" applyBorder="1" applyAlignment="1">
      <alignment horizontal="right" vertical="center" shrinkToFit="1"/>
    </xf>
    <xf numFmtId="4" fontId="11" fillId="0" borderId="7" xfId="0" applyNumberFormat="1" applyFont="1" applyBorder="1" applyAlignment="1">
      <alignment horizontal="right" vertical="center" shrinkToFit="1"/>
    </xf>
    <xf numFmtId="4" fontId="11" fillId="0" borderId="5" xfId="0" applyNumberFormat="1" applyFont="1" applyBorder="1" applyAlignment="1">
      <alignment horizontal="right" vertical="center" shrinkToFit="1"/>
    </xf>
    <xf numFmtId="4" fontId="11" fillId="0" borderId="10" xfId="0" applyNumberFormat="1" applyFont="1" applyBorder="1" applyAlignment="1">
      <alignment horizontal="right" vertical="center" shrinkToFit="1"/>
    </xf>
    <xf numFmtId="4" fontId="11" fillId="0" borderId="11" xfId="0" applyNumberFormat="1" applyFont="1" applyBorder="1" applyAlignment="1">
      <alignment horizontal="right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left" vertical="center" shrinkToFit="1"/>
    </xf>
    <xf numFmtId="4" fontId="11" fillId="0" borderId="13" xfId="0" applyNumberFormat="1" applyFont="1" applyBorder="1" applyAlignment="1">
      <alignment horizontal="right" vertical="center" shrinkToFit="1"/>
    </xf>
    <xf numFmtId="4" fontId="11" fillId="0" borderId="14" xfId="0" applyNumberFormat="1" applyFont="1" applyBorder="1" applyAlignment="1">
      <alignment horizontal="right" vertical="center" shrinkToFit="1"/>
    </xf>
    <xf numFmtId="4" fontId="11" fillId="0" borderId="15" xfId="0" applyNumberFormat="1" applyFont="1" applyBorder="1" applyAlignment="1">
      <alignment horizontal="right" vertical="center" shrinkToFit="1"/>
    </xf>
    <xf numFmtId="4" fontId="11" fillId="0" borderId="12" xfId="0" applyNumberFormat="1" applyFont="1" applyBorder="1" applyAlignment="1">
      <alignment horizontal="right" vertical="center" shrinkToFit="1"/>
    </xf>
    <xf numFmtId="4" fontId="10" fillId="0" borderId="10" xfId="0" applyNumberFormat="1" applyFont="1" applyBorder="1" applyAlignment="1">
      <alignment horizontal="right" vertical="center" shrinkToFit="1"/>
    </xf>
    <xf numFmtId="0" fontId="14" fillId="0" borderId="16" xfId="0" applyFont="1" applyBorder="1" applyAlignment="1">
      <alignment horizontal="left" vertical="center" wrapText="1" shrinkToFit="1"/>
    </xf>
    <xf numFmtId="0" fontId="14" fillId="0" borderId="27" xfId="0" applyFont="1" applyBorder="1" applyAlignment="1">
      <alignment horizontal="left" vertical="center" wrapText="1" shrinkToFit="1"/>
    </xf>
    <xf numFmtId="0" fontId="14" fillId="0" borderId="18" xfId="0" applyFont="1" applyBorder="1" applyAlignment="1">
      <alignment horizontal="left" vertical="center" wrapText="1" shrinkToFit="1"/>
    </xf>
    <xf numFmtId="0" fontId="14" fillId="0" borderId="6" xfId="0" applyFont="1" applyBorder="1" applyAlignment="1">
      <alignment horizontal="left" vertical="center" wrapText="1" shrinkToFit="1"/>
    </xf>
    <xf numFmtId="0" fontId="14" fillId="0" borderId="0" xfId="0" applyFont="1" applyAlignment="1">
      <alignment horizontal="left" vertical="center" wrapText="1" shrinkToFit="1"/>
    </xf>
    <xf numFmtId="0" fontId="14" fillId="0" borderId="19" xfId="0" applyFont="1" applyBorder="1" applyAlignment="1">
      <alignment horizontal="left" vertical="center" wrapText="1" shrinkToFit="1"/>
    </xf>
    <xf numFmtId="0" fontId="14" fillId="0" borderId="13" xfId="0" applyFont="1" applyBorder="1" applyAlignment="1">
      <alignment horizontal="left" vertical="center" wrapText="1" shrinkToFit="1"/>
    </xf>
    <xf numFmtId="0" fontId="14" fillId="0" borderId="22" xfId="0" applyFont="1" applyBorder="1" applyAlignment="1">
      <alignment horizontal="left" vertical="center" wrapText="1" shrinkToFit="1"/>
    </xf>
    <xf numFmtId="0" fontId="14" fillId="0" borderId="20" xfId="0" applyFont="1" applyBorder="1" applyAlignment="1">
      <alignment horizontal="left" vertical="center" wrapText="1" shrinkToFi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600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A1-4719-B7AD-50893AB0C65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A1-4719-B7AD-50893AB0C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664048"/>
        <c:axId val="1716644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A1-4719-B7AD-50893AB0C65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CA1-4719-B7AD-50893AB0C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65224"/>
        <c:axId val="223961656"/>
      </c:lineChart>
      <c:catAx>
        <c:axId val="171664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644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664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64048"/>
        <c:crosses val="autoZero"/>
        <c:crossBetween val="between"/>
      </c:valAx>
      <c:catAx>
        <c:axId val="171665224"/>
        <c:scaling>
          <c:orientation val="minMax"/>
        </c:scaling>
        <c:delete val="1"/>
        <c:axPos val="b"/>
        <c:majorTickMark val="out"/>
        <c:minorTickMark val="none"/>
        <c:tickLblPos val="nextTo"/>
        <c:crossAx val="223961656"/>
        <c:crosses val="autoZero"/>
        <c:auto val="0"/>
        <c:lblAlgn val="ctr"/>
        <c:lblOffset val="100"/>
        <c:noMultiLvlLbl val="0"/>
      </c:catAx>
      <c:valAx>
        <c:axId val="223961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665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9-42CD-8187-D21B4F4E5F4A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89-42CD-8187-D21B4F4E5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7472"/>
        <c:axId val="2244978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89-42CD-8187-D21B4F4E5F4A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989-42CD-8187-D21B4F4E5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93160"/>
        <c:axId val="224494728"/>
      </c:lineChart>
      <c:catAx>
        <c:axId val="224497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78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4497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7472"/>
        <c:crosses val="autoZero"/>
        <c:crossBetween val="between"/>
      </c:valAx>
      <c:catAx>
        <c:axId val="224493160"/>
        <c:scaling>
          <c:orientation val="minMax"/>
        </c:scaling>
        <c:delete val="1"/>
        <c:axPos val="b"/>
        <c:majorTickMark val="out"/>
        <c:minorTickMark val="none"/>
        <c:tickLblPos val="nextTo"/>
        <c:crossAx val="224494728"/>
        <c:crosses val="autoZero"/>
        <c:auto val="0"/>
        <c:lblAlgn val="ctr"/>
        <c:lblOffset val="100"/>
        <c:noMultiLvlLbl val="0"/>
      </c:catAx>
      <c:valAx>
        <c:axId val="224494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493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7F6-49AB-B0EF-0ADD48323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5904"/>
        <c:axId val="224495120"/>
      </c:barChart>
      <c:catAx>
        <c:axId val="224495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51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4495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5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C8-4F2A-9163-BA9E7C5C3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3552"/>
        <c:axId val="224496296"/>
      </c:barChart>
      <c:catAx>
        <c:axId val="224493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62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496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3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6-4818-91DC-F13DE92D568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76-4818-91DC-F13DE92D5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7976"/>
        <c:axId val="224638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76-4818-91DC-F13DE92D568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276-4818-91DC-F13DE92D5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639152"/>
        <c:axId val="224638368"/>
      </c:lineChart>
      <c:catAx>
        <c:axId val="224637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87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4638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7976"/>
        <c:crosses val="autoZero"/>
        <c:crossBetween val="between"/>
      </c:valAx>
      <c:catAx>
        <c:axId val="224639152"/>
        <c:scaling>
          <c:orientation val="minMax"/>
        </c:scaling>
        <c:delete val="1"/>
        <c:axPos val="b"/>
        <c:majorTickMark val="out"/>
        <c:minorTickMark val="none"/>
        <c:tickLblPos val="nextTo"/>
        <c:crossAx val="224638368"/>
        <c:crosses val="autoZero"/>
        <c:auto val="0"/>
        <c:lblAlgn val="ctr"/>
        <c:lblOffset val="100"/>
        <c:noMultiLvlLbl val="0"/>
      </c:catAx>
      <c:valAx>
        <c:axId val="224638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639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C97-4FCD-AEEC-8C0907919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4840"/>
        <c:axId val="224636800"/>
      </c:barChart>
      <c:catAx>
        <c:axId val="224634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68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4636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4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26-4F48-9F30-7671BBBE2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3272"/>
        <c:axId val="224635232"/>
      </c:barChart>
      <c:catAx>
        <c:axId val="224633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52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635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3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5-4588-8DE7-8C6767B442D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5-4588-8DE7-8C6767B44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6016"/>
        <c:axId val="2246364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05-4588-8DE7-8C6767B442D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05-4588-8DE7-8C6767B44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633664"/>
        <c:axId val="224639544"/>
      </c:lineChart>
      <c:catAx>
        <c:axId val="224636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64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636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6016"/>
        <c:crosses val="autoZero"/>
        <c:crossBetween val="between"/>
      </c:valAx>
      <c:catAx>
        <c:axId val="224633664"/>
        <c:scaling>
          <c:orientation val="minMax"/>
        </c:scaling>
        <c:delete val="1"/>
        <c:axPos val="b"/>
        <c:majorTickMark val="out"/>
        <c:minorTickMark val="none"/>
        <c:tickLblPos val="nextTo"/>
        <c:crossAx val="224639544"/>
        <c:crosses val="autoZero"/>
        <c:auto val="0"/>
        <c:lblAlgn val="ctr"/>
        <c:lblOffset val="100"/>
        <c:noMultiLvlLbl val="0"/>
      </c:catAx>
      <c:valAx>
        <c:axId val="224639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633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38D-4930-B0F1-E84EF046D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4056"/>
        <c:axId val="224634448"/>
      </c:barChart>
      <c:catAx>
        <c:axId val="224634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44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634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4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40-4CB1-81F0-1A11A6EA0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803656"/>
        <c:axId val="224804048"/>
      </c:barChart>
      <c:catAx>
        <c:axId val="224803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4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4804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3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07-4E88-AD94-9299FE53F81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07-4E88-AD94-9299FE53F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800912"/>
        <c:axId val="2248020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07-4E88-AD94-9299FE53F81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307-4E88-AD94-9299FE53F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801304"/>
        <c:axId val="224804440"/>
      </c:lineChart>
      <c:catAx>
        <c:axId val="224800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208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4802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0912"/>
        <c:crosses val="autoZero"/>
        <c:crossBetween val="between"/>
      </c:valAx>
      <c:catAx>
        <c:axId val="224801304"/>
        <c:scaling>
          <c:orientation val="minMax"/>
        </c:scaling>
        <c:delete val="1"/>
        <c:axPos val="b"/>
        <c:majorTickMark val="out"/>
        <c:minorTickMark val="none"/>
        <c:tickLblPos val="nextTo"/>
        <c:crossAx val="224804440"/>
        <c:crosses val="autoZero"/>
        <c:auto val="0"/>
        <c:lblAlgn val="ctr"/>
        <c:lblOffset val="100"/>
        <c:noMultiLvlLbl val="0"/>
      </c:catAx>
      <c:valAx>
        <c:axId val="224804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801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26E-4626-A4F2-03BEFE792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55776"/>
        <c:axId val="223958520"/>
      </c:barChart>
      <c:catAx>
        <c:axId val="223955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85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3958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5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D2-4F03-9ED0-92CE1735A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802872"/>
        <c:axId val="224803264"/>
      </c:barChart>
      <c:catAx>
        <c:axId val="224802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32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4803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2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55-45F7-B405-ACF30F7EE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024720"/>
        <c:axId val="225024328"/>
      </c:barChart>
      <c:catAx>
        <c:axId val="225024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43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024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4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32-467D-9B35-761026D0AF0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32-467D-9B35-761026D0A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023152"/>
        <c:axId val="225022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32-467D-9B35-761026D0AF0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432-467D-9B35-761026D0A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25112"/>
        <c:axId val="225025504"/>
      </c:lineChart>
      <c:catAx>
        <c:axId val="225023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27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022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3152"/>
        <c:crosses val="autoZero"/>
        <c:crossBetween val="between"/>
      </c:valAx>
      <c:catAx>
        <c:axId val="225025112"/>
        <c:scaling>
          <c:orientation val="minMax"/>
        </c:scaling>
        <c:delete val="1"/>
        <c:axPos val="b"/>
        <c:majorTickMark val="out"/>
        <c:minorTickMark val="none"/>
        <c:tickLblPos val="nextTo"/>
        <c:crossAx val="225025504"/>
        <c:crosses val="autoZero"/>
        <c:auto val="0"/>
        <c:lblAlgn val="ctr"/>
        <c:lblOffset val="100"/>
        <c:noMultiLvlLbl val="0"/>
      </c:catAx>
      <c:valAx>
        <c:axId val="225025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025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5B1-4AAA-A42B-DC7E2B6A9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022368"/>
        <c:axId val="225237912"/>
      </c:barChart>
      <c:catAx>
        <c:axId val="225022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79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237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2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290-4484-8429-1350A33EB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6736"/>
        <c:axId val="225233208"/>
      </c:barChart>
      <c:catAx>
        <c:axId val="225236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32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233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6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F-4AC3-8E81-35A2E2DB55B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AF-4AC3-8E81-35A2E2DB5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4776"/>
        <c:axId val="2252355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AF-4AC3-8E81-35A2E2DB55B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AF-4AC3-8E81-35A2E2DB5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32816"/>
        <c:axId val="225230856"/>
      </c:lineChart>
      <c:catAx>
        <c:axId val="225234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55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235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4776"/>
        <c:crosses val="autoZero"/>
        <c:crossBetween val="between"/>
      </c:valAx>
      <c:catAx>
        <c:axId val="225232816"/>
        <c:scaling>
          <c:orientation val="minMax"/>
        </c:scaling>
        <c:delete val="1"/>
        <c:axPos val="b"/>
        <c:majorTickMark val="out"/>
        <c:minorTickMark val="none"/>
        <c:tickLblPos val="nextTo"/>
        <c:crossAx val="225230856"/>
        <c:crosses val="autoZero"/>
        <c:auto val="0"/>
        <c:lblAlgn val="ctr"/>
        <c:lblOffset val="100"/>
        <c:noMultiLvlLbl val="0"/>
      </c:catAx>
      <c:valAx>
        <c:axId val="225230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232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50-45FD-A98C-4AC67E293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7128"/>
        <c:axId val="225235952"/>
      </c:barChart>
      <c:catAx>
        <c:axId val="225237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59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235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7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DF-4AF7-B665-075D7A40F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6344"/>
        <c:axId val="225233600"/>
      </c:barChart>
      <c:catAx>
        <c:axId val="225236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36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233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6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4-4BAE-AF21-6B86431D4E46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34-4BAE-AF21-6B86431D4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3992"/>
        <c:axId val="2252343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34-4BAE-AF21-6B86431D4E46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634-4BAE-AF21-6B86431D4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31640"/>
        <c:axId val="225232424"/>
      </c:lineChart>
      <c:catAx>
        <c:axId val="225233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43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234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3992"/>
        <c:crosses val="autoZero"/>
        <c:crossBetween val="between"/>
      </c:valAx>
      <c:catAx>
        <c:axId val="225231640"/>
        <c:scaling>
          <c:orientation val="minMax"/>
        </c:scaling>
        <c:delete val="1"/>
        <c:axPos val="b"/>
        <c:majorTickMark val="out"/>
        <c:minorTickMark val="none"/>
        <c:tickLblPos val="nextTo"/>
        <c:crossAx val="225232424"/>
        <c:crosses val="autoZero"/>
        <c:auto val="0"/>
        <c:lblAlgn val="ctr"/>
        <c:lblOffset val="100"/>
        <c:noMultiLvlLbl val="0"/>
      </c:catAx>
      <c:valAx>
        <c:axId val="225232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231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7FA-4B81-AECE-4096B91C1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42728"/>
        <c:axId val="225639984"/>
      </c:barChart>
      <c:catAx>
        <c:axId val="225642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99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639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2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C7-43D7-BE64-033EC22FA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55384"/>
        <c:axId val="223960480"/>
      </c:barChart>
      <c:catAx>
        <c:axId val="223955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60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960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5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D96-470A-A137-6C8FB34CC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40376"/>
        <c:axId val="225641552"/>
      </c:barChart>
      <c:catAx>
        <c:axId val="225640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15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641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0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2-4E1B-91A9-B0570043107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22-4E1B-91A9-B05700431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38024"/>
        <c:axId val="2256435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22-4E1B-91A9-B0570043107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B22-4E1B-91A9-B05700431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636848"/>
        <c:axId val="225641160"/>
      </c:lineChart>
      <c:catAx>
        <c:axId val="225638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3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643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8024"/>
        <c:crosses val="autoZero"/>
        <c:crossBetween val="between"/>
      </c:valAx>
      <c:catAx>
        <c:axId val="2256368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5641160"/>
        <c:crosses val="autoZero"/>
        <c:auto val="0"/>
        <c:lblAlgn val="ctr"/>
        <c:lblOffset val="100"/>
        <c:noMultiLvlLbl val="0"/>
      </c:catAx>
      <c:valAx>
        <c:axId val="2256411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636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70B-4FF2-9BF0-C4AEDD60F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39592"/>
        <c:axId val="225641944"/>
      </c:barChart>
      <c:catAx>
        <c:axId val="225639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1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641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9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90D-45F1-8361-C8BFF44DB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38808"/>
        <c:axId val="225642336"/>
      </c:barChart>
      <c:catAx>
        <c:axId val="225638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2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5642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8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56-4650-8200-E52C6F7308B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56-4650-8200-E52C6F730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37632"/>
        <c:axId val="2256392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56-4650-8200-E52C6F7308B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056-4650-8200-E52C6F730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53608"/>
        <c:axId val="225947728"/>
      </c:lineChart>
      <c:catAx>
        <c:axId val="225637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92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639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7632"/>
        <c:crosses val="autoZero"/>
        <c:crossBetween val="between"/>
      </c:valAx>
      <c:catAx>
        <c:axId val="225953608"/>
        <c:scaling>
          <c:orientation val="minMax"/>
        </c:scaling>
        <c:delete val="1"/>
        <c:axPos val="b"/>
        <c:majorTickMark val="out"/>
        <c:minorTickMark val="none"/>
        <c:tickLblPos val="nextTo"/>
        <c:crossAx val="225947728"/>
        <c:crosses val="autoZero"/>
        <c:auto val="0"/>
        <c:lblAlgn val="ctr"/>
        <c:lblOffset val="100"/>
        <c:noMultiLvlLbl val="0"/>
      </c:catAx>
      <c:valAx>
        <c:axId val="225947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953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8E8-4EDF-8E7E-EE44339CB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48904"/>
        <c:axId val="225954784"/>
      </c:barChart>
      <c:catAx>
        <c:axId val="225948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47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954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48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03-4BD3-B6F1-7CEADC700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48120"/>
        <c:axId val="225954000"/>
      </c:barChart>
      <c:catAx>
        <c:axId val="225948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40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954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48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6-4D98-AC1D-387DD4D6612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6-4D98-AC1D-387DD4D66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50080"/>
        <c:axId val="2259543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F6-4D98-AC1D-387DD4D6612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0F6-4D98-AC1D-387DD4D66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51256"/>
        <c:axId val="225951648"/>
      </c:lineChart>
      <c:catAx>
        <c:axId val="225950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43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954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0080"/>
        <c:crosses val="autoZero"/>
        <c:crossBetween val="between"/>
      </c:valAx>
      <c:catAx>
        <c:axId val="225951256"/>
        <c:scaling>
          <c:orientation val="minMax"/>
        </c:scaling>
        <c:delete val="1"/>
        <c:axPos val="b"/>
        <c:majorTickMark val="out"/>
        <c:minorTickMark val="none"/>
        <c:tickLblPos val="nextTo"/>
        <c:crossAx val="225951648"/>
        <c:crosses val="autoZero"/>
        <c:auto val="0"/>
        <c:lblAlgn val="ctr"/>
        <c:lblOffset val="100"/>
        <c:noMultiLvlLbl val="0"/>
      </c:catAx>
      <c:valAx>
        <c:axId val="225951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951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5-4CB4-A18E-04300D264D5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45-4CB4-A18E-04300D264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49296"/>
        <c:axId val="2259551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45-4CB4-A18E-04300D264D5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D45-4CB4-A18E-04300D264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49688"/>
        <c:axId val="225948512"/>
      </c:lineChart>
      <c:catAx>
        <c:axId val="225949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51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955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49296"/>
        <c:crosses val="autoZero"/>
        <c:crossBetween val="between"/>
      </c:valAx>
      <c:catAx>
        <c:axId val="225949688"/>
        <c:scaling>
          <c:orientation val="minMax"/>
        </c:scaling>
        <c:delete val="1"/>
        <c:axPos val="b"/>
        <c:majorTickMark val="out"/>
        <c:minorTickMark val="none"/>
        <c:tickLblPos val="nextTo"/>
        <c:crossAx val="225948512"/>
        <c:crosses val="autoZero"/>
        <c:auto val="0"/>
        <c:lblAlgn val="ctr"/>
        <c:lblOffset val="100"/>
        <c:noMultiLvlLbl val="0"/>
      </c:catAx>
      <c:valAx>
        <c:axId val="225948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949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BD5-49DF-ABC6-F24A37557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52432"/>
        <c:axId val="226232592"/>
      </c:barChart>
      <c:catAx>
        <c:axId val="225952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25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32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2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EE-4BB9-8C94-A4D0D92D1D5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EE-4BB9-8C94-A4D0D92D1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56168"/>
        <c:axId val="2239573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EE-4BB9-8C94-A4D0D92D1D5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8EE-4BB9-8C94-A4D0D92D1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959696"/>
        <c:axId val="223961264"/>
      </c:lineChart>
      <c:catAx>
        <c:axId val="223956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73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3957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6168"/>
        <c:crosses val="autoZero"/>
        <c:crossBetween val="between"/>
      </c:valAx>
      <c:catAx>
        <c:axId val="223959696"/>
        <c:scaling>
          <c:orientation val="minMax"/>
        </c:scaling>
        <c:delete val="1"/>
        <c:axPos val="b"/>
        <c:majorTickMark val="out"/>
        <c:minorTickMark val="none"/>
        <c:tickLblPos val="nextTo"/>
        <c:crossAx val="223961264"/>
        <c:crosses val="autoZero"/>
        <c:auto val="0"/>
        <c:lblAlgn val="ctr"/>
        <c:lblOffset val="100"/>
        <c:noMultiLvlLbl val="0"/>
      </c:catAx>
      <c:valAx>
        <c:axId val="223961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3959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FF-4E27-9036-5806E164D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2984"/>
        <c:axId val="226229456"/>
      </c:barChart>
      <c:catAx>
        <c:axId val="226232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9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29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2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1-4B70-A0A2-EEDEDE4BD3F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A1-4B70-A0A2-EEDEDE4BD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2200"/>
        <c:axId val="2262290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A1-4B70-A0A2-EEDEDE4BD3F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DA1-4B70-A0A2-EEDEDE4BD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29848"/>
        <c:axId val="226230240"/>
      </c:lineChart>
      <c:catAx>
        <c:axId val="226232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90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6229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2200"/>
        <c:crosses val="autoZero"/>
        <c:crossBetween val="between"/>
      </c:valAx>
      <c:catAx>
        <c:axId val="2262298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30240"/>
        <c:crosses val="autoZero"/>
        <c:auto val="0"/>
        <c:lblAlgn val="ctr"/>
        <c:lblOffset val="100"/>
        <c:noMultiLvlLbl val="0"/>
      </c:catAx>
      <c:valAx>
        <c:axId val="226230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29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774-426D-9586-D0C91342D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7688"/>
        <c:axId val="226231416"/>
      </c:barChart>
      <c:catAx>
        <c:axId val="226237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14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6231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7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CC-40AE-BA7E-13977E64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8080"/>
        <c:axId val="226227496"/>
      </c:barChart>
      <c:catAx>
        <c:axId val="226238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74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27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8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E-4744-A6F6-2154944BA29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E-4744-A6F6-2154944BA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27104"/>
        <c:axId val="2262278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6E-4744-A6F6-2154944BA29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A6E-4744-A6F6-2154944BA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34552"/>
        <c:axId val="226231024"/>
      </c:lineChart>
      <c:catAx>
        <c:axId val="226227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78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27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7104"/>
        <c:crosses val="autoZero"/>
        <c:crossBetween val="between"/>
      </c:valAx>
      <c:catAx>
        <c:axId val="226234552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31024"/>
        <c:crosses val="autoZero"/>
        <c:auto val="0"/>
        <c:lblAlgn val="ctr"/>
        <c:lblOffset val="100"/>
        <c:noMultiLvlLbl val="0"/>
      </c:catAx>
      <c:valAx>
        <c:axId val="226231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34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E60-4DB3-97F1-E06B58D2F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3768"/>
        <c:axId val="226231808"/>
      </c:barChart>
      <c:catAx>
        <c:axId val="226233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18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31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3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13-4FD0-A5DC-6610D12E8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4944"/>
        <c:axId val="226235336"/>
      </c:barChart>
      <c:catAx>
        <c:axId val="226234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5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35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4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8-4ACD-A70F-4A619BF1D39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B8-4ACD-A70F-4A619BF1D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6120"/>
        <c:axId val="2262384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B8-4ACD-A70F-4A619BF1D39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8B8-4ACD-A70F-4A619BF1D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26320"/>
        <c:axId val="226236512"/>
      </c:lineChart>
      <c:catAx>
        <c:axId val="226236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84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6238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6120"/>
        <c:crosses val="autoZero"/>
        <c:crossBetween val="between"/>
      </c:valAx>
      <c:catAx>
        <c:axId val="226226320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36512"/>
        <c:crosses val="autoZero"/>
        <c:auto val="0"/>
        <c:lblAlgn val="ctr"/>
        <c:lblOffset val="100"/>
        <c:noMultiLvlLbl val="0"/>
      </c:catAx>
      <c:valAx>
        <c:axId val="226236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26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EFE-44C5-B64B-2D36CAB15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8864"/>
        <c:axId val="226242000"/>
      </c:barChart>
      <c:catAx>
        <c:axId val="226238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20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6242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8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7A-4006-B55C-FE9BF027C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40040"/>
        <c:axId val="226240432"/>
      </c:barChart>
      <c:catAx>
        <c:axId val="226240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04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40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0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5A-4C46-9C0A-F61EDF48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56560"/>
        <c:axId val="223957736"/>
      </c:barChart>
      <c:catAx>
        <c:axId val="223956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77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3957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6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A-4EDF-AF8F-87143B70D912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A-4EDF-AF8F-87143B70D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40824"/>
        <c:axId val="2262412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1A-4EDF-AF8F-87143B70D912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31A-4EDF-AF8F-87143B70D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39648"/>
        <c:axId val="227109096"/>
      </c:lineChart>
      <c:catAx>
        <c:axId val="226240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12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6241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0824"/>
        <c:crosses val="autoZero"/>
        <c:crossBetween val="between"/>
      </c:valAx>
      <c:catAx>
        <c:axId val="2262396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7109096"/>
        <c:crosses val="autoZero"/>
        <c:auto val="0"/>
        <c:lblAlgn val="ctr"/>
        <c:lblOffset val="100"/>
        <c:noMultiLvlLbl val="0"/>
      </c:catAx>
      <c:valAx>
        <c:axId val="2271090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39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CE7-4CDB-A37C-3474A1B25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8312"/>
        <c:axId val="227107136"/>
      </c:barChart>
      <c:catAx>
        <c:axId val="227108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71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107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8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29-42EF-94DD-DFECBE592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8704"/>
        <c:axId val="227109880"/>
      </c:barChart>
      <c:catAx>
        <c:axId val="227108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98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109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8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7-4576-BF48-F1AD313B4D8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57-4576-BF48-F1AD313B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7528"/>
        <c:axId val="2271067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7-4576-BF48-F1AD313B4D8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057-4576-BF48-F1AD313B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99688"/>
        <c:axId val="227094592"/>
      </c:lineChart>
      <c:catAx>
        <c:axId val="227107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67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106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7528"/>
        <c:crosses val="autoZero"/>
        <c:crossBetween val="between"/>
      </c:valAx>
      <c:catAx>
        <c:axId val="227099688"/>
        <c:scaling>
          <c:orientation val="minMax"/>
        </c:scaling>
        <c:delete val="1"/>
        <c:axPos val="b"/>
        <c:majorTickMark val="out"/>
        <c:minorTickMark val="none"/>
        <c:tickLblPos val="nextTo"/>
        <c:crossAx val="227094592"/>
        <c:crosses val="autoZero"/>
        <c:auto val="0"/>
        <c:lblAlgn val="ctr"/>
        <c:lblOffset val="100"/>
        <c:noMultiLvlLbl val="0"/>
      </c:catAx>
      <c:valAx>
        <c:axId val="227094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099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7A8-41EA-B74B-D1B2E3C26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0080"/>
        <c:axId val="227105176"/>
      </c:barChart>
      <c:catAx>
        <c:axId val="227100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51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105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0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DE-40F3-952C-340A0DF06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4784"/>
        <c:axId val="227105568"/>
      </c:barChart>
      <c:catAx>
        <c:axId val="227104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5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7105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4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8-4015-BF6F-88EA6A26CC88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8-4015-BF6F-88EA6A26C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4392"/>
        <c:axId val="2270949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08-4015-BF6F-88EA6A26CC88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A08-4015-BF6F-88EA6A26C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02432"/>
        <c:axId val="227104000"/>
      </c:lineChart>
      <c:catAx>
        <c:axId val="227104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49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094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4392"/>
        <c:crosses val="autoZero"/>
        <c:crossBetween val="between"/>
      </c:valAx>
      <c:catAx>
        <c:axId val="227102432"/>
        <c:scaling>
          <c:orientation val="minMax"/>
        </c:scaling>
        <c:delete val="1"/>
        <c:axPos val="b"/>
        <c:majorTickMark val="out"/>
        <c:minorTickMark val="none"/>
        <c:tickLblPos val="nextTo"/>
        <c:crossAx val="227104000"/>
        <c:crosses val="autoZero"/>
        <c:auto val="0"/>
        <c:lblAlgn val="ctr"/>
        <c:lblOffset val="100"/>
        <c:noMultiLvlLbl val="0"/>
      </c:catAx>
      <c:valAx>
        <c:axId val="2271040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102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D24-403D-B1E6-34871DA04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6352"/>
        <c:axId val="227095376"/>
      </c:barChart>
      <c:catAx>
        <c:axId val="227106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53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095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6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62B-4918-AFDC-D71AABFCF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098904"/>
        <c:axId val="227096944"/>
      </c:barChart>
      <c:catAx>
        <c:axId val="227098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6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096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8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AD1-99FD-554CF063F87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1-4AD1-99FD-554CF063F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096160"/>
        <c:axId val="2270957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01-4AD1-99FD-554CF063F87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01-4AD1-99FD-554CF063F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97336"/>
        <c:axId val="227098120"/>
      </c:lineChart>
      <c:catAx>
        <c:axId val="227096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57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095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6160"/>
        <c:crosses val="autoZero"/>
        <c:crossBetween val="between"/>
      </c:valAx>
      <c:catAx>
        <c:axId val="227097336"/>
        <c:scaling>
          <c:orientation val="minMax"/>
        </c:scaling>
        <c:delete val="1"/>
        <c:axPos val="b"/>
        <c:majorTickMark val="out"/>
        <c:minorTickMark val="none"/>
        <c:tickLblPos val="nextTo"/>
        <c:crossAx val="227098120"/>
        <c:crosses val="autoZero"/>
        <c:auto val="0"/>
        <c:lblAlgn val="ctr"/>
        <c:lblOffset val="100"/>
        <c:noMultiLvlLbl val="0"/>
      </c:catAx>
      <c:valAx>
        <c:axId val="227098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097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5B-46BA-BCC0-8B054EA69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60088"/>
        <c:axId val="223958912"/>
      </c:barChart>
      <c:catAx>
        <c:axId val="223960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89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3958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60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F8-4423-9BE7-29028388A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099296"/>
        <c:axId val="227100472"/>
      </c:barChart>
      <c:catAx>
        <c:axId val="227099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04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100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9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6B-45DD-AB2D-2C915B967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1648"/>
        <c:axId val="227103216"/>
      </c:barChart>
      <c:catAx>
        <c:axId val="227101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32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10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1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6-48E9-ACA0-AFF86329ABA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6-48E9-ACA0-AFF86329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8176"/>
        <c:axId val="2279042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6-48E9-ACA0-AFF86329ABA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26-48E9-ACA0-AFF86329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04648"/>
        <c:axId val="227912880"/>
      </c:lineChart>
      <c:catAx>
        <c:axId val="227908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42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904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8176"/>
        <c:crosses val="autoZero"/>
        <c:crossBetween val="between"/>
      </c:valAx>
      <c:catAx>
        <c:axId val="2279046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12880"/>
        <c:crosses val="autoZero"/>
        <c:auto val="0"/>
        <c:lblAlgn val="ctr"/>
        <c:lblOffset val="100"/>
        <c:noMultiLvlLbl val="0"/>
      </c:catAx>
      <c:valAx>
        <c:axId val="227912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904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508-4FA5-9F27-554623D7C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5432"/>
        <c:axId val="227905040"/>
      </c:barChart>
      <c:catAx>
        <c:axId val="227905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50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905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5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29-432F-9C99-8BC4DE32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8960"/>
        <c:axId val="227907784"/>
      </c:barChart>
      <c:catAx>
        <c:axId val="227908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77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907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8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8-452D-9D67-12BD6F1E94C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8-452D-9D67-12BD6F1E9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8568"/>
        <c:axId val="2279136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A8-452D-9D67-12BD6F1E94C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7A8-452D-9D67-12BD6F1E9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09352"/>
        <c:axId val="227905824"/>
      </c:lineChart>
      <c:catAx>
        <c:axId val="227908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36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913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8568"/>
        <c:crosses val="autoZero"/>
        <c:crossBetween val="between"/>
      </c:valAx>
      <c:catAx>
        <c:axId val="227909352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05824"/>
        <c:crosses val="autoZero"/>
        <c:auto val="0"/>
        <c:lblAlgn val="ctr"/>
        <c:lblOffset val="100"/>
        <c:noMultiLvlLbl val="0"/>
      </c:catAx>
      <c:valAx>
        <c:axId val="227905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909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753-4D20-BC2A-4AAD1417B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6216"/>
        <c:axId val="227909744"/>
      </c:barChart>
      <c:catAx>
        <c:axId val="227906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97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909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6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1B-438A-9F31-F1B4387F9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10136"/>
        <c:axId val="227910528"/>
      </c:barChart>
      <c:catAx>
        <c:axId val="227910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05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910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0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E-4A4C-89D0-99B650D3A76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7E-4A4C-89D0-99B650D3A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10920"/>
        <c:axId val="2279113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7E-4A4C-89D0-99B650D3A76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27E-4A4C-89D0-99B650D3A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03080"/>
        <c:axId val="227911704"/>
      </c:lineChart>
      <c:catAx>
        <c:axId val="227910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13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911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0920"/>
        <c:crosses val="autoZero"/>
        <c:crossBetween val="between"/>
      </c:valAx>
      <c:catAx>
        <c:axId val="227903080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11704"/>
        <c:crosses val="autoZero"/>
        <c:auto val="0"/>
        <c:lblAlgn val="ctr"/>
        <c:lblOffset val="100"/>
        <c:noMultiLvlLbl val="0"/>
      </c:catAx>
      <c:valAx>
        <c:axId val="227911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903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97-430C-89EA-5727D5858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1512"/>
        <c:axId val="227912488"/>
      </c:barChart>
      <c:catAx>
        <c:axId val="227901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24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912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1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F-4AD3-B022-8A6A8CD8C74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F-4AD3-B022-8A6A8CD8C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62440"/>
        <c:axId val="2244939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0F-4AD3-B022-8A6A8CD8C74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0F-4AD3-B022-8A6A8CD8C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94336"/>
        <c:axId val="224496688"/>
      </c:lineChart>
      <c:catAx>
        <c:axId val="223962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3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493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62440"/>
        <c:crosses val="autoZero"/>
        <c:crossBetween val="between"/>
      </c:valAx>
      <c:catAx>
        <c:axId val="224494336"/>
        <c:scaling>
          <c:orientation val="minMax"/>
        </c:scaling>
        <c:delete val="1"/>
        <c:axPos val="b"/>
        <c:majorTickMark val="out"/>
        <c:minorTickMark val="none"/>
        <c:tickLblPos val="nextTo"/>
        <c:crossAx val="224496688"/>
        <c:crosses val="autoZero"/>
        <c:auto val="0"/>
        <c:lblAlgn val="ctr"/>
        <c:lblOffset val="100"/>
        <c:noMultiLvlLbl val="0"/>
      </c:catAx>
      <c:valAx>
        <c:axId val="224496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494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23-4AD3-8A58-F3414216B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1904"/>
        <c:axId val="227902296"/>
      </c:barChart>
      <c:catAx>
        <c:axId val="227901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2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7902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1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C-476E-910E-34F374A5423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AC-476E-910E-34F374A54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16800"/>
        <c:axId val="2279171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C-476E-910E-34F374A5423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BAC-476E-910E-34F374A54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14056"/>
        <c:axId val="227914448"/>
      </c:lineChart>
      <c:catAx>
        <c:axId val="227916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71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917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6800"/>
        <c:crosses val="autoZero"/>
        <c:crossBetween val="between"/>
      </c:valAx>
      <c:catAx>
        <c:axId val="227914056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14448"/>
        <c:crosses val="autoZero"/>
        <c:auto val="0"/>
        <c:lblAlgn val="ctr"/>
        <c:lblOffset val="100"/>
        <c:noMultiLvlLbl val="0"/>
      </c:catAx>
      <c:valAx>
        <c:axId val="227914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914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573-47E4-A2F6-E73041EF8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15232"/>
        <c:axId val="227916016"/>
      </c:barChart>
      <c:catAx>
        <c:axId val="227915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60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916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5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66-4ECC-88F3-80E666461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8250120"/>
        <c:axId val="228250512"/>
      </c:barChart>
      <c:catAx>
        <c:axId val="228250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250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8250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250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C-43F2-99C6-31C288762C3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DC-43F2-99C6-31C288762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8254432"/>
        <c:axId val="2282567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DC-43F2-99C6-31C288762C3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DC-43F2-99C6-31C288762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254824"/>
        <c:axId val="228258352"/>
      </c:lineChart>
      <c:catAx>
        <c:axId val="228254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2567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8256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254432"/>
        <c:crosses val="autoZero"/>
        <c:crossBetween val="between"/>
      </c:valAx>
      <c:catAx>
        <c:axId val="228254824"/>
        <c:scaling>
          <c:orientation val="minMax"/>
        </c:scaling>
        <c:delete val="1"/>
        <c:axPos val="b"/>
        <c:majorTickMark val="out"/>
        <c:minorTickMark val="none"/>
        <c:tickLblPos val="nextTo"/>
        <c:crossAx val="228258352"/>
        <c:crosses val="autoZero"/>
        <c:auto val="0"/>
        <c:lblAlgn val="ctr"/>
        <c:lblOffset val="100"/>
        <c:noMultiLvlLbl val="0"/>
      </c:catAx>
      <c:valAx>
        <c:axId val="228258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8254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46D-4E9C-9648-90C8238F6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7080"/>
        <c:axId val="224495512"/>
      </c:barChart>
      <c:catAx>
        <c:axId val="224497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5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495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7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D6-4820-AE38-E81A99F12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1592"/>
        <c:axId val="224491200"/>
      </c:barChart>
      <c:catAx>
        <c:axId val="224491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1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4491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1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836" name="Oval 1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rrowheads="1"/>
        </xdr:cNvSpPr>
      </xdr:nvSpPr>
      <xdr:spPr bwMode="auto">
        <a:xfrm>
          <a:off x="2324100" y="200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643" name="Wykres 5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888" name="Wykres 6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791" name="Wykres 7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937" name="Wykres 8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225" name="Wykres 9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989" name="Wykres 10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80837" name="Wykres 31">
          <a:extLst>
            <a:ext uri="{FF2B5EF4-FFF2-40B4-BE49-F238E27FC236}">
              <a16:creationId xmlns:a16="http://schemas.microsoft.com/office/drawing/2014/main" id="{00000000-0008-0000-0000-0000C53B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2041" name="Wykres 32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110" name="Wykres 33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710" name="Wykres 34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066" name="Wykres 3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568" name="Wykres 36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384" name="Wykres 3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119" name="Wykres 3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511" name="Wykres 39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171" name="Wykres 4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453" name="Wykres 41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646" name="Wykres 42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220" name="Wykres 4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911" name="Wykres 44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272" name="Wykres 4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854" name="Wykres 46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451" name="Wykres 47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321" name="Wykres 48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288" name="Wykres 49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373" name="Wykres 50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231" name="Wykres 51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921" name="Wykres 53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426" name="Wykres 54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173" name="Wykres 5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78997" name="Wykres 65">
          <a:extLst>
            <a:ext uri="{FF2B5EF4-FFF2-40B4-BE49-F238E27FC236}">
              <a16:creationId xmlns:a16="http://schemas.microsoft.com/office/drawing/2014/main" id="{00000000-0008-0000-0000-0000953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475" name="Wykres 66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631" name="Wykres 67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062" name="Wykres 68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527" name="Wykres 69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574" name="Wykres 70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516" name="Wykres 7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366" name="Wykres 77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171450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628" name="Wykres 78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152400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974" name="Wykres 79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2022" name="Wykres 80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680" name="Wykres 81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917" name="Wykres 82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57150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78529" name="Wykres 97">
          <a:extLst>
            <a:ext uri="{FF2B5EF4-FFF2-40B4-BE49-F238E27FC236}">
              <a16:creationId xmlns:a16="http://schemas.microsoft.com/office/drawing/2014/main" id="{00000000-0008-0000-0000-0000C132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171450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78151" name="Wykres 98">
          <a:extLst>
            <a:ext uri="{FF2B5EF4-FFF2-40B4-BE49-F238E27FC236}">
              <a16:creationId xmlns:a16="http://schemas.microsoft.com/office/drawing/2014/main" id="{00000000-0008-0000-0000-00004731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152400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78627" name="Wykres 99">
          <a:extLst>
            <a:ext uri="{FF2B5EF4-FFF2-40B4-BE49-F238E27FC236}">
              <a16:creationId xmlns:a16="http://schemas.microsoft.com/office/drawing/2014/main" id="{00000000-0008-0000-0000-00002333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781" name="Wykres 10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293" name="Wykres 10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834" name="Wykres 102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236" name="Wykres 10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065" name="Wykres 10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883" name="Wykres 105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694" name="Wykres 106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763" name="Wykres 107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935" name="Wykres 108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636" name="Wykres 109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894" name="Wykres 110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987" name="Wykres 111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2025" name="Wykres 112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2036" name="Wykres 113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2037" name="Wykres 114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699" name="Wykres 115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064" name="Wykres 11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980" name="Wykres 117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259" name="Wykres 119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113" name="Wykres 120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414" name="Wykres 12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3</xdr:col>
      <xdr:colOff>57150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166" name="Wykres 13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171450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356" name="Wykres 132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152400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635" name="Wykres 133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218" name="Wykres 134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299" name="Wykres 135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766" name="Wykres 136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3</xdr:col>
      <xdr:colOff>57150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267" name="Wykres 137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77" name="Rectangle 406">
          <a:extLst>
            <a:ext uri="{FF2B5EF4-FFF2-40B4-BE49-F238E27FC236}">
              <a16:creationId xmlns:a16="http://schemas.microsoft.com/office/drawing/2014/main" id="{AE3B2C84-66F2-45FF-AE58-E0C20F2000C4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78" name="Rectangle 407">
          <a:extLst>
            <a:ext uri="{FF2B5EF4-FFF2-40B4-BE49-F238E27FC236}">
              <a16:creationId xmlns:a16="http://schemas.microsoft.com/office/drawing/2014/main" id="{66B9C3E2-9B7B-49E4-9400-7583902DD34A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79" name="Rectangle 408">
          <a:extLst>
            <a:ext uri="{FF2B5EF4-FFF2-40B4-BE49-F238E27FC236}">
              <a16:creationId xmlns:a16="http://schemas.microsoft.com/office/drawing/2014/main" id="{92561F3E-D82A-4730-A97F-C0C77598200B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80" name="Rectangle 409">
          <a:extLst>
            <a:ext uri="{FF2B5EF4-FFF2-40B4-BE49-F238E27FC236}">
              <a16:creationId xmlns:a16="http://schemas.microsoft.com/office/drawing/2014/main" id="{CE338F02-EAFC-42A3-A54B-4E079AD58B0A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81" name="Rectangle 410">
          <a:extLst>
            <a:ext uri="{FF2B5EF4-FFF2-40B4-BE49-F238E27FC236}">
              <a16:creationId xmlns:a16="http://schemas.microsoft.com/office/drawing/2014/main" id="{F3F498F6-718E-48EB-86A1-1E00E3633E85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82" name="Rectangle 411">
          <a:extLst>
            <a:ext uri="{FF2B5EF4-FFF2-40B4-BE49-F238E27FC236}">
              <a16:creationId xmlns:a16="http://schemas.microsoft.com/office/drawing/2014/main" id="{30B1B189-A161-43F3-AD44-85EBB97F7DE6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83" name="Rectangle 412">
          <a:extLst>
            <a:ext uri="{FF2B5EF4-FFF2-40B4-BE49-F238E27FC236}">
              <a16:creationId xmlns:a16="http://schemas.microsoft.com/office/drawing/2014/main" id="{39880C05-42FA-4237-9002-D1EA50CDA572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84" name="Rectangle 413">
          <a:extLst>
            <a:ext uri="{FF2B5EF4-FFF2-40B4-BE49-F238E27FC236}">
              <a16:creationId xmlns:a16="http://schemas.microsoft.com/office/drawing/2014/main" id="{4A52E746-4618-42AF-B7F1-0B67A0A13042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85" name="Rectangle 414">
          <a:extLst>
            <a:ext uri="{FF2B5EF4-FFF2-40B4-BE49-F238E27FC236}">
              <a16:creationId xmlns:a16="http://schemas.microsoft.com/office/drawing/2014/main" id="{C204B4DD-1EB0-43FD-86E8-E2A08CA58366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86" name="Rectangle 415">
          <a:extLst>
            <a:ext uri="{FF2B5EF4-FFF2-40B4-BE49-F238E27FC236}">
              <a16:creationId xmlns:a16="http://schemas.microsoft.com/office/drawing/2014/main" id="{6A539B56-EEBD-4224-916E-B0E56D28A15A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87" name="Rectangle 416">
          <a:extLst>
            <a:ext uri="{FF2B5EF4-FFF2-40B4-BE49-F238E27FC236}">
              <a16:creationId xmlns:a16="http://schemas.microsoft.com/office/drawing/2014/main" id="{29D58827-D918-46DD-9DF0-6CA48FB50B9E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88" name="Rectangle 417">
          <a:extLst>
            <a:ext uri="{FF2B5EF4-FFF2-40B4-BE49-F238E27FC236}">
              <a16:creationId xmlns:a16="http://schemas.microsoft.com/office/drawing/2014/main" id="{9E3F2B26-D77D-464C-A19E-2A8781E203ED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89" name="Rectangle 418">
          <a:extLst>
            <a:ext uri="{FF2B5EF4-FFF2-40B4-BE49-F238E27FC236}">
              <a16:creationId xmlns:a16="http://schemas.microsoft.com/office/drawing/2014/main" id="{676F89AA-54DD-44FE-A1F5-1442BF1B1984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90" name="Rectangle 419">
          <a:extLst>
            <a:ext uri="{FF2B5EF4-FFF2-40B4-BE49-F238E27FC236}">
              <a16:creationId xmlns:a16="http://schemas.microsoft.com/office/drawing/2014/main" id="{F810BBE1-2F1D-40A0-8A99-C2D984AE2064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91" name="Rectangle 420">
          <a:extLst>
            <a:ext uri="{FF2B5EF4-FFF2-40B4-BE49-F238E27FC236}">
              <a16:creationId xmlns:a16="http://schemas.microsoft.com/office/drawing/2014/main" id="{75C38454-B51B-44C7-807C-DD7789E13900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92" name="Rectangle 421">
          <a:extLst>
            <a:ext uri="{FF2B5EF4-FFF2-40B4-BE49-F238E27FC236}">
              <a16:creationId xmlns:a16="http://schemas.microsoft.com/office/drawing/2014/main" id="{0DDE1FC9-E9D9-45C3-81E2-6D3DCDBD429C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93" name="Rectangle 422">
          <a:extLst>
            <a:ext uri="{FF2B5EF4-FFF2-40B4-BE49-F238E27FC236}">
              <a16:creationId xmlns:a16="http://schemas.microsoft.com/office/drawing/2014/main" id="{0E95F61F-A3AB-44FE-A2F5-FAE134A3555C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94" name="Rectangle 423">
          <a:extLst>
            <a:ext uri="{FF2B5EF4-FFF2-40B4-BE49-F238E27FC236}">
              <a16:creationId xmlns:a16="http://schemas.microsoft.com/office/drawing/2014/main" id="{144C3B7B-BA3C-483E-8FD4-60296E00BFF0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95" name="Rectangle 424">
          <a:extLst>
            <a:ext uri="{FF2B5EF4-FFF2-40B4-BE49-F238E27FC236}">
              <a16:creationId xmlns:a16="http://schemas.microsoft.com/office/drawing/2014/main" id="{A7614E3D-5297-4266-896E-6802A9B5B6C9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96" name="Rectangle 425">
          <a:extLst>
            <a:ext uri="{FF2B5EF4-FFF2-40B4-BE49-F238E27FC236}">
              <a16:creationId xmlns:a16="http://schemas.microsoft.com/office/drawing/2014/main" id="{1FDAF471-755E-45AE-96CD-6DA7BA970E81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97" name="Rectangle 426">
          <a:extLst>
            <a:ext uri="{FF2B5EF4-FFF2-40B4-BE49-F238E27FC236}">
              <a16:creationId xmlns:a16="http://schemas.microsoft.com/office/drawing/2014/main" id="{BE564D3A-0C4B-4198-9879-2A2C32021F0D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98" name="Rectangle 427">
          <a:extLst>
            <a:ext uri="{FF2B5EF4-FFF2-40B4-BE49-F238E27FC236}">
              <a16:creationId xmlns:a16="http://schemas.microsoft.com/office/drawing/2014/main" id="{09C9FE69-119E-455D-8098-942B0B1348E1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99" name="Rectangle 428">
          <a:extLst>
            <a:ext uri="{FF2B5EF4-FFF2-40B4-BE49-F238E27FC236}">
              <a16:creationId xmlns:a16="http://schemas.microsoft.com/office/drawing/2014/main" id="{05659D50-77FE-4657-9754-05DC1AA4769F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00" name="Rectangle 429">
          <a:extLst>
            <a:ext uri="{FF2B5EF4-FFF2-40B4-BE49-F238E27FC236}">
              <a16:creationId xmlns:a16="http://schemas.microsoft.com/office/drawing/2014/main" id="{4B160E95-2121-4020-8909-BE9F7E540E16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01" name="Rectangle 430">
          <a:extLst>
            <a:ext uri="{FF2B5EF4-FFF2-40B4-BE49-F238E27FC236}">
              <a16:creationId xmlns:a16="http://schemas.microsoft.com/office/drawing/2014/main" id="{997AB2D1-F7A3-48AE-B243-374415AB7174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02" name="Rectangle 431">
          <a:extLst>
            <a:ext uri="{FF2B5EF4-FFF2-40B4-BE49-F238E27FC236}">
              <a16:creationId xmlns:a16="http://schemas.microsoft.com/office/drawing/2014/main" id="{B1C4209D-BD2C-4283-A141-1C96EFBFBE58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03" name="Rectangle 432">
          <a:extLst>
            <a:ext uri="{FF2B5EF4-FFF2-40B4-BE49-F238E27FC236}">
              <a16:creationId xmlns:a16="http://schemas.microsoft.com/office/drawing/2014/main" id="{4913465F-C11F-4D3F-A62E-2B08AA05EF48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04" name="Rectangle 433">
          <a:extLst>
            <a:ext uri="{FF2B5EF4-FFF2-40B4-BE49-F238E27FC236}">
              <a16:creationId xmlns:a16="http://schemas.microsoft.com/office/drawing/2014/main" id="{42C49C88-C721-412E-A818-D96C7A3F1872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05" name="Rectangle 434">
          <a:extLst>
            <a:ext uri="{FF2B5EF4-FFF2-40B4-BE49-F238E27FC236}">
              <a16:creationId xmlns:a16="http://schemas.microsoft.com/office/drawing/2014/main" id="{85BDDD5B-9734-4872-90B7-4ADE8E9C7FAE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06" name="Rectangle 435">
          <a:extLst>
            <a:ext uri="{FF2B5EF4-FFF2-40B4-BE49-F238E27FC236}">
              <a16:creationId xmlns:a16="http://schemas.microsoft.com/office/drawing/2014/main" id="{EDFE9BC2-56A5-426E-AE0A-F04BC10B16D6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07" name="Rectangle 436">
          <a:extLst>
            <a:ext uri="{FF2B5EF4-FFF2-40B4-BE49-F238E27FC236}">
              <a16:creationId xmlns:a16="http://schemas.microsoft.com/office/drawing/2014/main" id="{BE26E3E6-7C69-4A6C-B849-28809D01842F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08" name="Rectangle 437">
          <a:extLst>
            <a:ext uri="{FF2B5EF4-FFF2-40B4-BE49-F238E27FC236}">
              <a16:creationId xmlns:a16="http://schemas.microsoft.com/office/drawing/2014/main" id="{7F425EFF-5C85-42A1-967F-58BEF4A3B3C9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09" name="Rectangle 438">
          <a:extLst>
            <a:ext uri="{FF2B5EF4-FFF2-40B4-BE49-F238E27FC236}">
              <a16:creationId xmlns:a16="http://schemas.microsoft.com/office/drawing/2014/main" id="{D7270664-290F-49E5-B996-A8F3BBDBDE36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10" name="Rectangle 439">
          <a:extLst>
            <a:ext uri="{FF2B5EF4-FFF2-40B4-BE49-F238E27FC236}">
              <a16:creationId xmlns:a16="http://schemas.microsoft.com/office/drawing/2014/main" id="{E6F1A056-3D87-4F05-B2F3-1192B8D986CC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11" name="Rectangle 440">
          <a:extLst>
            <a:ext uri="{FF2B5EF4-FFF2-40B4-BE49-F238E27FC236}">
              <a16:creationId xmlns:a16="http://schemas.microsoft.com/office/drawing/2014/main" id="{7512F81B-9778-4053-9B0B-4BA54DC7C088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12" name="Rectangle 441">
          <a:extLst>
            <a:ext uri="{FF2B5EF4-FFF2-40B4-BE49-F238E27FC236}">
              <a16:creationId xmlns:a16="http://schemas.microsoft.com/office/drawing/2014/main" id="{EF245C71-C0DC-4A6D-95AE-724D0566E28D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13" name="Rectangle 442">
          <a:extLst>
            <a:ext uri="{FF2B5EF4-FFF2-40B4-BE49-F238E27FC236}">
              <a16:creationId xmlns:a16="http://schemas.microsoft.com/office/drawing/2014/main" id="{FA9D5938-5CB2-4956-8814-4D3E86CAD50C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14" name="Rectangle 443">
          <a:extLst>
            <a:ext uri="{FF2B5EF4-FFF2-40B4-BE49-F238E27FC236}">
              <a16:creationId xmlns:a16="http://schemas.microsoft.com/office/drawing/2014/main" id="{73F5F1CF-B64D-4763-A3FA-EC568A1CB62A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15" name="Rectangle 444">
          <a:extLst>
            <a:ext uri="{FF2B5EF4-FFF2-40B4-BE49-F238E27FC236}">
              <a16:creationId xmlns:a16="http://schemas.microsoft.com/office/drawing/2014/main" id="{157BFBF2-82BE-4403-BC4E-C08392F50FAD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16" name="Rectangle 445">
          <a:extLst>
            <a:ext uri="{FF2B5EF4-FFF2-40B4-BE49-F238E27FC236}">
              <a16:creationId xmlns:a16="http://schemas.microsoft.com/office/drawing/2014/main" id="{D84D46EA-B7D3-4E8B-9635-BFF1B42BB380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475"/>
  <sheetViews>
    <sheetView tabSelected="1" zoomScaleNormal="100" zoomScaleSheetLayoutView="100" workbookViewId="0">
      <pane xSplit="8" ySplit="8" topLeftCell="I456" activePane="bottomRight" state="frozen"/>
      <selection pane="topRight" activeCell="I1" sqref="I1"/>
      <selection pane="bottomLeft" activeCell="A12" sqref="A12"/>
      <selection pane="bottomRight" activeCell="F446" sqref="F446"/>
    </sheetView>
  </sheetViews>
  <sheetFormatPr defaultRowHeight="15.75" customHeight="1" x14ac:dyDescent="0.2"/>
  <cols>
    <col min="1" max="1" width="4.28515625" style="138" customWidth="1"/>
    <col min="2" max="2" width="6.5703125" style="138" customWidth="1"/>
    <col min="3" max="3" width="5.7109375" style="138" customWidth="1"/>
    <col min="4" max="4" width="18.7109375" style="139" customWidth="1"/>
    <col min="5" max="5" width="8.85546875" style="140" customWidth="1"/>
    <col min="6" max="6" width="12.85546875" style="141" customWidth="1"/>
    <col min="7" max="7" width="13" style="142" customWidth="1"/>
    <col min="8" max="8" width="12.7109375" style="91" customWidth="1"/>
    <col min="9" max="9" width="12.28515625" style="91" customWidth="1"/>
    <col min="10" max="10" width="12.5703125" style="91" customWidth="1"/>
    <col min="11" max="12" width="12.28515625" style="143" customWidth="1"/>
    <col min="13" max="13" width="10.42578125" style="91" customWidth="1"/>
    <col min="14" max="14" width="9.42578125" style="91" customWidth="1"/>
    <col min="15" max="15" width="10.85546875" style="91" customWidth="1"/>
    <col min="16" max="16" width="12.28515625" style="14" customWidth="1"/>
    <col min="17" max="17" width="12.28515625" style="144" customWidth="1"/>
    <col min="18" max="18" width="12.28515625" style="91" customWidth="1"/>
    <col min="19" max="19" width="7.140625" style="91" hidden="1" customWidth="1"/>
    <col min="20" max="20" width="10.28515625" style="91" customWidth="1"/>
    <col min="21" max="21" width="19.85546875" style="147" customWidth="1"/>
    <col min="22" max="22" width="8.5703125" style="147" customWidth="1"/>
    <col min="23" max="24" width="9.140625" style="148"/>
  </cols>
  <sheetData>
    <row r="1" spans="1:84" s="7" customFormat="1" ht="15.75" customHeight="1" x14ac:dyDescent="0.2">
      <c r="A1" s="203"/>
      <c r="B1" s="203"/>
      <c r="C1" s="203"/>
      <c r="D1" s="203"/>
      <c r="E1" s="203"/>
      <c r="F1" s="203"/>
      <c r="G1" s="203"/>
      <c r="H1" s="92"/>
      <c r="I1" s="113"/>
      <c r="J1" s="114"/>
      <c r="K1" s="113"/>
      <c r="L1" s="92"/>
      <c r="M1" s="106"/>
      <c r="N1" s="115"/>
      <c r="O1" s="115"/>
      <c r="P1" s="66"/>
      <c r="Q1" s="116"/>
      <c r="R1" s="92"/>
      <c r="S1" s="106"/>
      <c r="T1" s="106" t="s">
        <v>80</v>
      </c>
      <c r="U1" s="146"/>
      <c r="V1" s="147"/>
      <c r="W1" s="148"/>
      <c r="X1" s="148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</row>
    <row r="2" spans="1:84" s="4" customFormat="1" ht="15.75" customHeight="1" x14ac:dyDescent="0.2">
      <c r="A2" s="65"/>
      <c r="B2" s="65"/>
      <c r="C2" s="94"/>
      <c r="D2" s="83"/>
      <c r="E2" s="65"/>
      <c r="F2" s="93"/>
      <c r="G2" s="93"/>
      <c r="H2" s="93"/>
      <c r="I2" s="117"/>
      <c r="J2" s="118"/>
      <c r="K2" s="114"/>
      <c r="L2" s="115"/>
      <c r="M2" s="107"/>
      <c r="N2" s="119"/>
      <c r="O2" s="119"/>
      <c r="P2" s="66"/>
      <c r="Q2" s="116"/>
      <c r="R2" s="103"/>
      <c r="S2" s="107"/>
      <c r="T2" s="107" t="s">
        <v>65</v>
      </c>
      <c r="U2" s="146"/>
      <c r="V2" s="147"/>
      <c r="W2" s="148"/>
      <c r="X2" s="14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</row>
    <row r="3" spans="1:84" s="4" customFormat="1" ht="15.75" customHeight="1" x14ac:dyDescent="0.2">
      <c r="A3" s="65"/>
      <c r="B3" s="65"/>
      <c r="C3" s="94"/>
      <c r="D3" s="83"/>
      <c r="E3" s="65"/>
      <c r="F3" s="93"/>
      <c r="G3" s="93"/>
      <c r="H3" s="93"/>
      <c r="I3" s="117"/>
      <c r="J3" s="118"/>
      <c r="K3" s="114"/>
      <c r="L3" s="115"/>
      <c r="M3" s="108"/>
      <c r="N3" s="119"/>
      <c r="O3" s="119"/>
      <c r="P3" s="66"/>
      <c r="Q3" s="116"/>
      <c r="R3" s="103"/>
      <c r="S3" s="120"/>
      <c r="T3" s="108" t="s">
        <v>81</v>
      </c>
      <c r="U3" s="149"/>
      <c r="V3" s="147"/>
      <c r="W3" s="148"/>
      <c r="X3" s="148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</row>
    <row r="4" spans="1:84" s="5" customFormat="1" ht="24" customHeight="1" x14ac:dyDescent="0.2">
      <c r="A4" s="205" t="s">
        <v>41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66"/>
      <c r="Q4" s="116"/>
      <c r="R4" s="103"/>
      <c r="S4" s="103"/>
      <c r="T4" s="103"/>
      <c r="U4" s="149"/>
      <c r="V4" s="147"/>
      <c r="W4" s="148"/>
      <c r="X4" s="148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</row>
    <row r="5" spans="1:84" s="5" customFormat="1" ht="15.75" customHeight="1" thickBot="1" x14ac:dyDescent="0.25">
      <c r="A5" s="204" t="s">
        <v>22</v>
      </c>
      <c r="B5" s="204" t="s">
        <v>23</v>
      </c>
      <c r="C5" s="206" t="s">
        <v>25</v>
      </c>
      <c r="D5" s="211" t="s">
        <v>40</v>
      </c>
      <c r="E5" s="197" t="s">
        <v>67</v>
      </c>
      <c r="F5" s="216" t="s">
        <v>44</v>
      </c>
      <c r="G5" s="207" t="s">
        <v>43</v>
      </c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9"/>
      <c r="U5" s="149"/>
      <c r="V5" s="147"/>
      <c r="W5" s="148"/>
      <c r="X5" s="148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</row>
    <row r="6" spans="1:84" s="9" customFormat="1" ht="15.75" customHeight="1" thickTop="1" x14ac:dyDescent="0.2">
      <c r="A6" s="204"/>
      <c r="B6" s="204"/>
      <c r="C6" s="206"/>
      <c r="D6" s="212"/>
      <c r="E6" s="198"/>
      <c r="F6" s="217"/>
      <c r="G6" s="200" t="s">
        <v>42</v>
      </c>
      <c r="H6" s="188" t="s">
        <v>43</v>
      </c>
      <c r="I6" s="189"/>
      <c r="J6" s="189"/>
      <c r="K6" s="189"/>
      <c r="L6" s="189"/>
      <c r="M6" s="189"/>
      <c r="N6" s="189"/>
      <c r="O6" s="190"/>
      <c r="P6" s="200" t="s">
        <v>46</v>
      </c>
      <c r="Q6" s="188" t="s">
        <v>43</v>
      </c>
      <c r="R6" s="189"/>
      <c r="S6" s="189"/>
      <c r="T6" s="210"/>
      <c r="U6" s="150"/>
      <c r="V6" s="147"/>
      <c r="W6" s="148"/>
      <c r="X6" s="148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</row>
    <row r="7" spans="1:84" s="9" customFormat="1" ht="15.75" customHeight="1" x14ac:dyDescent="0.2">
      <c r="A7" s="204"/>
      <c r="B7" s="204"/>
      <c r="C7" s="206"/>
      <c r="D7" s="212"/>
      <c r="E7" s="198"/>
      <c r="F7" s="217"/>
      <c r="G7" s="201"/>
      <c r="H7" s="195" t="s">
        <v>68</v>
      </c>
      <c r="I7" s="193" t="s">
        <v>21</v>
      </c>
      <c r="J7" s="194"/>
      <c r="K7" s="195" t="s">
        <v>50</v>
      </c>
      <c r="L7" s="195" t="s">
        <v>64</v>
      </c>
      <c r="M7" s="195" t="s">
        <v>48</v>
      </c>
      <c r="N7" s="195" t="s">
        <v>72</v>
      </c>
      <c r="O7" s="191" t="s">
        <v>51</v>
      </c>
      <c r="P7" s="201"/>
      <c r="Q7" s="195" t="s">
        <v>69</v>
      </c>
      <c r="R7" s="112" t="s">
        <v>45</v>
      </c>
      <c r="S7" s="219" t="s">
        <v>73</v>
      </c>
      <c r="T7" s="214" t="s">
        <v>74</v>
      </c>
      <c r="U7" s="150"/>
      <c r="V7" s="147"/>
      <c r="W7" s="148"/>
      <c r="X7" s="148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</row>
    <row r="8" spans="1:84" s="64" customFormat="1" ht="79.5" customHeight="1" x14ac:dyDescent="0.2">
      <c r="A8" s="204"/>
      <c r="B8" s="204"/>
      <c r="C8" s="206"/>
      <c r="D8" s="213"/>
      <c r="E8" s="199"/>
      <c r="F8" s="218"/>
      <c r="G8" s="202"/>
      <c r="H8" s="196"/>
      <c r="I8" s="112" t="s">
        <v>47</v>
      </c>
      <c r="J8" s="112" t="s">
        <v>49</v>
      </c>
      <c r="K8" s="196"/>
      <c r="L8" s="196"/>
      <c r="M8" s="196"/>
      <c r="N8" s="196"/>
      <c r="O8" s="192"/>
      <c r="P8" s="202"/>
      <c r="Q8" s="196"/>
      <c r="R8" s="112" t="s">
        <v>52</v>
      </c>
      <c r="S8" s="220"/>
      <c r="T8" s="215"/>
      <c r="U8" s="151"/>
      <c r="V8" s="147"/>
      <c r="W8" s="148"/>
      <c r="X8" s="14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</row>
    <row r="9" spans="1:84" s="6" customFormat="1" ht="14.25" customHeight="1" x14ac:dyDescent="0.2">
      <c r="A9" s="77">
        <v>1</v>
      </c>
      <c r="B9" s="77">
        <f t="shared" ref="B9:S9" si="0">A9+1</f>
        <v>2</v>
      </c>
      <c r="C9" s="77">
        <f t="shared" si="0"/>
        <v>3</v>
      </c>
      <c r="D9" s="22">
        <f t="shared" si="0"/>
        <v>4</v>
      </c>
      <c r="E9" s="23">
        <f t="shared" si="0"/>
        <v>5</v>
      </c>
      <c r="F9" s="23">
        <f t="shared" si="0"/>
        <v>6</v>
      </c>
      <c r="G9" s="69">
        <f t="shared" si="0"/>
        <v>7</v>
      </c>
      <c r="H9" s="24">
        <f t="shared" si="0"/>
        <v>8</v>
      </c>
      <c r="I9" s="24">
        <f t="shared" si="0"/>
        <v>9</v>
      </c>
      <c r="J9" s="24">
        <f t="shared" si="0"/>
        <v>10</v>
      </c>
      <c r="K9" s="24">
        <f t="shared" si="0"/>
        <v>11</v>
      </c>
      <c r="L9" s="24">
        <f t="shared" si="0"/>
        <v>12</v>
      </c>
      <c r="M9" s="24">
        <f t="shared" si="0"/>
        <v>13</v>
      </c>
      <c r="N9" s="24">
        <f t="shared" si="0"/>
        <v>14</v>
      </c>
      <c r="O9" s="25">
        <f t="shared" si="0"/>
        <v>15</v>
      </c>
      <c r="P9" s="26">
        <f t="shared" si="0"/>
        <v>16</v>
      </c>
      <c r="Q9" s="24">
        <f t="shared" si="0"/>
        <v>17</v>
      </c>
      <c r="R9" s="24">
        <f t="shared" si="0"/>
        <v>18</v>
      </c>
      <c r="S9" s="24">
        <f t="shared" si="0"/>
        <v>19</v>
      </c>
      <c r="T9" s="121">
        <v>19</v>
      </c>
      <c r="U9" s="152"/>
      <c r="V9" s="147"/>
      <c r="W9" s="148"/>
      <c r="X9" s="148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</row>
    <row r="10" spans="1:84" s="2" customFormat="1" ht="18" customHeight="1" x14ac:dyDescent="0.2">
      <c r="A10" s="51">
        <v>600</v>
      </c>
      <c r="B10" s="51"/>
      <c r="C10" s="95"/>
      <c r="D10" s="185" t="s">
        <v>7</v>
      </c>
      <c r="E10" s="70" t="s">
        <v>56</v>
      </c>
      <c r="F10" s="60">
        <f>G10+P10</f>
        <v>8826937.8599999994</v>
      </c>
      <c r="G10" s="29">
        <f>H10+K10+L10+M10</f>
        <v>2163389</v>
      </c>
      <c r="H10" s="30">
        <f>SUM(I10:J10)</f>
        <v>2163389</v>
      </c>
      <c r="I10" s="32"/>
      <c r="J10" s="32">
        <v>2163389</v>
      </c>
      <c r="K10" s="32"/>
      <c r="L10" s="52"/>
      <c r="M10" s="32"/>
      <c r="N10" s="52"/>
      <c r="O10" s="122"/>
      <c r="P10" s="29">
        <f>Q10+S10+T10</f>
        <v>6663548.8600000003</v>
      </c>
      <c r="Q10" s="30">
        <v>6663548.8600000003</v>
      </c>
      <c r="R10" s="30">
        <v>4317437.6399999997</v>
      </c>
      <c r="S10" s="30"/>
      <c r="T10" s="30"/>
      <c r="U10" s="153"/>
      <c r="V10" s="147"/>
      <c r="W10" s="148"/>
      <c r="X10" s="148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</row>
    <row r="11" spans="1:84" s="16" customFormat="1" ht="18" customHeight="1" x14ac:dyDescent="0.2">
      <c r="A11" s="27"/>
      <c r="B11" s="27"/>
      <c r="C11" s="67"/>
      <c r="D11" s="186"/>
      <c r="E11" s="70" t="s">
        <v>57</v>
      </c>
      <c r="F11" s="28">
        <f>G11+P11</f>
        <v>150000</v>
      </c>
      <c r="G11" s="31"/>
      <c r="H11" s="32"/>
      <c r="I11" s="32"/>
      <c r="J11" s="32"/>
      <c r="K11" s="32"/>
      <c r="L11" s="32"/>
      <c r="M11" s="32"/>
      <c r="N11" s="32"/>
      <c r="O11" s="123"/>
      <c r="P11" s="31">
        <f>Q11+S11+T11</f>
        <v>150000</v>
      </c>
      <c r="Q11" s="32">
        <f t="shared" ref="Q11:Q12" si="1">Q15+Q26</f>
        <v>150000</v>
      </c>
      <c r="R11" s="32"/>
      <c r="S11" s="32"/>
      <c r="T11" s="32"/>
      <c r="U11" s="153"/>
      <c r="V11" s="147"/>
      <c r="W11" s="148"/>
      <c r="X11" s="148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</row>
    <row r="12" spans="1:84" s="16" customFormat="1" ht="18" customHeight="1" x14ac:dyDescent="0.2">
      <c r="A12" s="27"/>
      <c r="B12" s="27"/>
      <c r="C12" s="67"/>
      <c r="D12" s="186"/>
      <c r="E12" s="70" t="s">
        <v>58</v>
      </c>
      <c r="F12" s="28">
        <f>G12+P12</f>
        <v>16810</v>
      </c>
      <c r="G12" s="31">
        <f>H12+K12+L12+M12</f>
        <v>16000</v>
      </c>
      <c r="H12" s="32">
        <f>SUM(I12:J12)</f>
        <v>16000</v>
      </c>
      <c r="I12" s="32"/>
      <c r="J12" s="32">
        <f t="shared" ref="J12" si="2">J16+J27</f>
        <v>16000</v>
      </c>
      <c r="K12" s="32"/>
      <c r="L12" s="32"/>
      <c r="M12" s="32"/>
      <c r="N12" s="32"/>
      <c r="O12" s="123"/>
      <c r="P12" s="31">
        <f>Q12+S12+T12</f>
        <v>810</v>
      </c>
      <c r="Q12" s="32">
        <f t="shared" si="1"/>
        <v>810</v>
      </c>
      <c r="R12" s="32"/>
      <c r="S12" s="32"/>
      <c r="T12" s="32"/>
      <c r="U12" s="153"/>
      <c r="V12" s="147"/>
      <c r="W12" s="148"/>
      <c r="X12" s="148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</row>
    <row r="13" spans="1:84" s="1" customFormat="1" ht="18" customHeight="1" x14ac:dyDescent="0.2">
      <c r="A13" s="67"/>
      <c r="B13" s="67"/>
      <c r="C13" s="33"/>
      <c r="D13" s="187"/>
      <c r="E13" s="71" t="s">
        <v>59</v>
      </c>
      <c r="F13" s="34">
        <f>F10-F11+F12</f>
        <v>8693747.8599999994</v>
      </c>
      <c r="G13" s="85">
        <f>G10-G11+G12</f>
        <v>2179389</v>
      </c>
      <c r="H13" s="34">
        <f t="shared" ref="H13:R13" si="3">H10-H11+H12</f>
        <v>2179389</v>
      </c>
      <c r="I13" s="34"/>
      <c r="J13" s="34">
        <f t="shared" si="3"/>
        <v>2179389</v>
      </c>
      <c r="K13" s="34"/>
      <c r="L13" s="34"/>
      <c r="M13" s="34"/>
      <c r="N13" s="34"/>
      <c r="O13" s="36"/>
      <c r="P13" s="35">
        <f t="shared" si="3"/>
        <v>6514358.8600000003</v>
      </c>
      <c r="Q13" s="34">
        <f t="shared" si="3"/>
        <v>6514358.8600000003</v>
      </c>
      <c r="R13" s="34">
        <f t="shared" si="3"/>
        <v>4317437.6399999997</v>
      </c>
      <c r="S13" s="81"/>
      <c r="T13" s="81"/>
      <c r="U13" s="154"/>
      <c r="V13" s="147"/>
      <c r="W13" s="148"/>
      <c r="X13" s="148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</row>
    <row r="14" spans="1:84" s="1" customFormat="1" ht="16.5" customHeight="1" x14ac:dyDescent="0.2">
      <c r="A14" s="48"/>
      <c r="B14" s="49">
        <v>60014</v>
      </c>
      <c r="C14" s="50"/>
      <c r="D14" s="176" t="s">
        <v>33</v>
      </c>
      <c r="E14" s="72" t="s">
        <v>56</v>
      </c>
      <c r="F14" s="37">
        <f>G14+P14</f>
        <v>20200</v>
      </c>
      <c r="G14" s="38">
        <f>H14+K14+L14+M14</f>
        <v>20200</v>
      </c>
      <c r="H14" s="39">
        <f>SUM(I14:J14)</f>
        <v>20200</v>
      </c>
      <c r="I14" s="39"/>
      <c r="J14" s="39">
        <v>20200</v>
      </c>
      <c r="K14" s="39"/>
      <c r="L14" s="39"/>
      <c r="M14" s="39"/>
      <c r="N14" s="39"/>
      <c r="O14" s="124"/>
      <c r="P14" s="42"/>
      <c r="Q14" s="39"/>
      <c r="R14" s="39"/>
      <c r="S14" s="39"/>
      <c r="T14" s="39"/>
      <c r="U14" s="154"/>
      <c r="V14" s="147"/>
      <c r="W14" s="148"/>
      <c r="X14" s="148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</row>
    <row r="15" spans="1:84" s="16" customFormat="1" ht="16.5" customHeight="1" x14ac:dyDescent="0.2">
      <c r="A15" s="40"/>
      <c r="B15" s="40"/>
      <c r="C15" s="48"/>
      <c r="D15" s="177"/>
      <c r="E15" s="72" t="s">
        <v>57</v>
      </c>
      <c r="F15" s="41"/>
      <c r="G15" s="42"/>
      <c r="H15" s="43"/>
      <c r="I15" s="43"/>
      <c r="J15" s="43"/>
      <c r="K15" s="43"/>
      <c r="L15" s="43"/>
      <c r="M15" s="43"/>
      <c r="N15" s="43"/>
      <c r="O15" s="55"/>
      <c r="P15" s="43"/>
      <c r="Q15" s="43"/>
      <c r="R15" s="43"/>
      <c r="S15" s="43"/>
      <c r="T15" s="43"/>
      <c r="U15" s="153"/>
      <c r="V15" s="147"/>
      <c r="W15" s="148"/>
      <c r="X15" s="148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</row>
    <row r="16" spans="1:84" s="16" customFormat="1" ht="16.5" customHeight="1" x14ac:dyDescent="0.2">
      <c r="A16" s="40"/>
      <c r="B16" s="40"/>
      <c r="C16" s="48"/>
      <c r="D16" s="177"/>
      <c r="E16" s="72" t="s">
        <v>58</v>
      </c>
      <c r="F16" s="41">
        <f>G16+P16</f>
        <v>16000</v>
      </c>
      <c r="G16" s="42">
        <f>H16+K16+L16+M16</f>
        <v>16000</v>
      </c>
      <c r="H16" s="43">
        <f>SUM(I16:J16)</f>
        <v>16000</v>
      </c>
      <c r="I16" s="43"/>
      <c r="J16" s="43">
        <f>J20</f>
        <v>16000</v>
      </c>
      <c r="K16" s="43"/>
      <c r="L16" s="43"/>
      <c r="M16" s="43"/>
      <c r="N16" s="43"/>
      <c r="O16" s="55"/>
      <c r="P16" s="43"/>
      <c r="Q16" s="43"/>
      <c r="R16" s="43"/>
      <c r="S16" s="43"/>
      <c r="T16" s="43"/>
      <c r="U16" s="153"/>
      <c r="V16" s="147"/>
      <c r="W16" s="148"/>
      <c r="X16" s="148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</row>
    <row r="17" spans="1:84" s="20" customFormat="1" ht="16.5" customHeight="1" x14ac:dyDescent="0.2">
      <c r="A17" s="68"/>
      <c r="B17" s="68"/>
      <c r="C17" s="44"/>
      <c r="D17" s="178"/>
      <c r="E17" s="73" t="s">
        <v>59</v>
      </c>
      <c r="F17" s="45">
        <f>F14-F15+F16</f>
        <v>36200</v>
      </c>
      <c r="G17" s="46">
        <f>G14-G15+G16</f>
        <v>36200</v>
      </c>
      <c r="H17" s="45">
        <f>H14-H15+H16</f>
        <v>36200</v>
      </c>
      <c r="I17" s="45"/>
      <c r="J17" s="59">
        <f>J14-J15+J16</f>
        <v>36200</v>
      </c>
      <c r="K17" s="45"/>
      <c r="L17" s="45"/>
      <c r="M17" s="45"/>
      <c r="N17" s="45"/>
      <c r="O17" s="47"/>
      <c r="P17" s="46"/>
      <c r="Q17" s="45"/>
      <c r="R17" s="45"/>
      <c r="S17" s="59"/>
      <c r="T17" s="59"/>
      <c r="U17" s="154"/>
      <c r="V17" s="147"/>
      <c r="W17" s="148"/>
      <c r="X17" s="148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</row>
    <row r="18" spans="1:84" s="1" customFormat="1" ht="16.5" customHeight="1" x14ac:dyDescent="0.2">
      <c r="A18" s="48"/>
      <c r="B18" s="48"/>
      <c r="C18" s="50">
        <v>4300</v>
      </c>
      <c r="D18" s="179" t="s">
        <v>32</v>
      </c>
      <c r="E18" s="72" t="s">
        <v>56</v>
      </c>
      <c r="F18" s="37">
        <f>G18+P18</f>
        <v>17000</v>
      </c>
      <c r="G18" s="42">
        <f>H18+K18+L18+M18</f>
        <v>17000</v>
      </c>
      <c r="H18" s="39">
        <f>SUM(I18:J18)</f>
        <v>17000</v>
      </c>
      <c r="I18" s="39"/>
      <c r="J18" s="39">
        <v>17000</v>
      </c>
      <c r="K18" s="39"/>
      <c r="L18" s="39"/>
      <c r="M18" s="39"/>
      <c r="N18" s="39"/>
      <c r="O18" s="124"/>
      <c r="P18" s="56"/>
      <c r="Q18" s="39"/>
      <c r="R18" s="39"/>
      <c r="S18" s="39"/>
      <c r="T18" s="39"/>
      <c r="U18" s="154"/>
      <c r="V18" s="147"/>
      <c r="W18" s="148"/>
      <c r="X18" s="14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</row>
    <row r="19" spans="1:84" s="16" customFormat="1" ht="16.5" customHeight="1" x14ac:dyDescent="0.2">
      <c r="A19" s="40"/>
      <c r="B19" s="40"/>
      <c r="C19" s="48"/>
      <c r="D19" s="180"/>
      <c r="E19" s="72" t="s">
        <v>57</v>
      </c>
      <c r="F19" s="41"/>
      <c r="G19" s="42"/>
      <c r="H19" s="43"/>
      <c r="I19" s="43"/>
      <c r="J19" s="43"/>
      <c r="K19" s="43"/>
      <c r="L19" s="43"/>
      <c r="M19" s="43"/>
      <c r="N19" s="43"/>
      <c r="O19" s="55"/>
      <c r="P19" s="42"/>
      <c r="Q19" s="43"/>
      <c r="R19" s="43"/>
      <c r="S19" s="43"/>
      <c r="T19" s="43"/>
      <c r="U19" s="153"/>
      <c r="V19" s="147"/>
      <c r="W19" s="148"/>
      <c r="X19" s="148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</row>
    <row r="20" spans="1:84" s="16" customFormat="1" ht="16.5" customHeight="1" x14ac:dyDescent="0.2">
      <c r="A20" s="40"/>
      <c r="B20" s="40"/>
      <c r="C20" s="48"/>
      <c r="D20" s="180"/>
      <c r="E20" s="72" t="s">
        <v>58</v>
      </c>
      <c r="F20" s="41">
        <f>G20+P20</f>
        <v>16000</v>
      </c>
      <c r="G20" s="42">
        <f>H20+K20+L20+M20</f>
        <v>16000</v>
      </c>
      <c r="H20" s="43">
        <f>SUM(I20:J20)</f>
        <v>16000</v>
      </c>
      <c r="I20" s="43"/>
      <c r="J20" s="43">
        <v>16000</v>
      </c>
      <c r="K20" s="43"/>
      <c r="L20" s="43"/>
      <c r="M20" s="43"/>
      <c r="N20" s="43"/>
      <c r="O20" s="55"/>
      <c r="P20" s="42"/>
      <c r="Q20" s="43"/>
      <c r="R20" s="43"/>
      <c r="S20" s="43"/>
      <c r="T20" s="43"/>
      <c r="U20" s="153"/>
      <c r="V20" s="147"/>
      <c r="W20" s="148"/>
      <c r="X20" s="148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</row>
    <row r="21" spans="1:84" s="20" customFormat="1" ht="16.5" customHeight="1" x14ac:dyDescent="0.2">
      <c r="A21" s="68"/>
      <c r="B21" s="68"/>
      <c r="C21" s="44"/>
      <c r="D21" s="181"/>
      <c r="E21" s="73" t="s">
        <v>59</v>
      </c>
      <c r="F21" s="45">
        <f>F18-F19+F20</f>
        <v>33000</v>
      </c>
      <c r="G21" s="46">
        <f>G18-G19+G20</f>
        <v>33000</v>
      </c>
      <c r="H21" s="45">
        <f>H18-H19+H20</f>
        <v>33000</v>
      </c>
      <c r="I21" s="45"/>
      <c r="J21" s="45">
        <f>J18-J19+J20</f>
        <v>33000</v>
      </c>
      <c r="K21" s="45"/>
      <c r="L21" s="45"/>
      <c r="M21" s="45"/>
      <c r="N21" s="45"/>
      <c r="O21" s="47"/>
      <c r="P21" s="46"/>
      <c r="Q21" s="45"/>
      <c r="R21" s="45"/>
      <c r="S21" s="59"/>
      <c r="T21" s="59"/>
      <c r="U21" s="154"/>
      <c r="V21" s="147"/>
      <c r="W21" s="148"/>
      <c r="X21" s="148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</row>
    <row r="22" spans="1:84" s="101" customFormat="1" ht="16.5" customHeight="1" x14ac:dyDescent="0.2">
      <c r="A22" s="84"/>
      <c r="B22" s="84"/>
      <c r="C22" s="170" t="s">
        <v>62</v>
      </c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2"/>
      <c r="U22" s="155"/>
      <c r="V22" s="155"/>
      <c r="W22" s="156"/>
      <c r="X22" s="156"/>
    </row>
    <row r="23" spans="1:84" s="101" customFormat="1" ht="16.5" customHeight="1" x14ac:dyDescent="0.2">
      <c r="A23" s="84"/>
      <c r="B23" s="40"/>
      <c r="C23" s="167" t="s">
        <v>98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9"/>
      <c r="U23" s="155"/>
      <c r="V23" s="155"/>
      <c r="W23" s="156"/>
      <c r="X23" s="156"/>
    </row>
    <row r="24" spans="1:84" s="101" customFormat="1" ht="16.5" customHeight="1" x14ac:dyDescent="0.2">
      <c r="A24" s="84"/>
      <c r="B24" s="40"/>
      <c r="C24" s="173" t="s">
        <v>155</v>
      </c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5"/>
      <c r="U24" s="155"/>
      <c r="V24" s="155"/>
      <c r="W24" s="156"/>
      <c r="X24" s="156"/>
    </row>
    <row r="25" spans="1:84" s="8" customFormat="1" ht="16.5" customHeight="1" x14ac:dyDescent="0.2">
      <c r="A25" s="48"/>
      <c r="B25" s="49">
        <v>60016</v>
      </c>
      <c r="C25" s="50"/>
      <c r="D25" s="176" t="s">
        <v>0</v>
      </c>
      <c r="E25" s="72" t="s">
        <v>56</v>
      </c>
      <c r="F25" s="37">
        <f>G25+P25</f>
        <v>7418448.8600000003</v>
      </c>
      <c r="G25" s="38">
        <f>H25+K25+L25+M25</f>
        <v>754900</v>
      </c>
      <c r="H25" s="39">
        <f>SUM(I25:J25)</f>
        <v>754900</v>
      </c>
      <c r="I25" s="39"/>
      <c r="J25" s="39">
        <v>754900</v>
      </c>
      <c r="K25" s="39"/>
      <c r="L25" s="39"/>
      <c r="M25" s="39"/>
      <c r="N25" s="39"/>
      <c r="O25" s="125"/>
      <c r="P25" s="38">
        <f>Q25+S25+T25</f>
        <v>6663548.8600000003</v>
      </c>
      <c r="Q25" s="39">
        <v>6663548.8600000003</v>
      </c>
      <c r="R25" s="39">
        <v>4317437.6399999997</v>
      </c>
      <c r="S25" s="54"/>
      <c r="T25" s="43"/>
      <c r="U25" s="157"/>
      <c r="V25" s="147"/>
      <c r="W25" s="148"/>
      <c r="X25" s="148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</row>
    <row r="26" spans="1:84" s="16" customFormat="1" ht="16.5" customHeight="1" x14ac:dyDescent="0.2">
      <c r="A26" s="40"/>
      <c r="B26" s="40"/>
      <c r="C26" s="48"/>
      <c r="D26" s="177"/>
      <c r="E26" s="72" t="s">
        <v>57</v>
      </c>
      <c r="F26" s="41">
        <f>G26+P26</f>
        <v>150000</v>
      </c>
      <c r="G26" s="42"/>
      <c r="H26" s="43"/>
      <c r="I26" s="43"/>
      <c r="J26" s="43"/>
      <c r="K26" s="43"/>
      <c r="L26" s="43"/>
      <c r="M26" s="43"/>
      <c r="N26" s="43"/>
      <c r="O26" s="55"/>
      <c r="P26" s="42">
        <f>Q26+S26+T26</f>
        <v>150000</v>
      </c>
      <c r="Q26" s="43">
        <f>Q30</f>
        <v>150000</v>
      </c>
      <c r="R26" s="43"/>
      <c r="S26" s="43"/>
      <c r="T26" s="43"/>
      <c r="U26" s="153"/>
      <c r="V26" s="147"/>
      <c r="W26" s="148"/>
      <c r="X26" s="148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</row>
    <row r="27" spans="1:84" s="16" customFormat="1" ht="16.5" customHeight="1" x14ac:dyDescent="0.2">
      <c r="A27" s="40"/>
      <c r="B27" s="40"/>
      <c r="C27" s="48"/>
      <c r="D27" s="177"/>
      <c r="E27" s="72" t="s">
        <v>58</v>
      </c>
      <c r="F27" s="41">
        <f>G27+P27</f>
        <v>810</v>
      </c>
      <c r="G27" s="42"/>
      <c r="H27" s="43"/>
      <c r="I27" s="43"/>
      <c r="J27" s="43"/>
      <c r="K27" s="43"/>
      <c r="L27" s="43"/>
      <c r="M27" s="43"/>
      <c r="N27" s="43"/>
      <c r="O27" s="55"/>
      <c r="P27" s="42">
        <f>Q27+S27+T27</f>
        <v>810</v>
      </c>
      <c r="Q27" s="43">
        <f>Q31</f>
        <v>810</v>
      </c>
      <c r="R27" s="43"/>
      <c r="S27" s="43"/>
      <c r="T27" s="43"/>
      <c r="U27" s="153"/>
      <c r="V27" s="147"/>
      <c r="W27" s="148"/>
      <c r="X27" s="148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</row>
    <row r="28" spans="1:84" s="20" customFormat="1" ht="16.5" customHeight="1" x14ac:dyDescent="0.2">
      <c r="A28" s="68"/>
      <c r="B28" s="68"/>
      <c r="C28" s="44"/>
      <c r="D28" s="178"/>
      <c r="E28" s="73" t="s">
        <v>59</v>
      </c>
      <c r="F28" s="45">
        <f t="shared" ref="F28:R28" si="4">F25-F26+F27</f>
        <v>7269258.8600000003</v>
      </c>
      <c r="G28" s="46">
        <f t="shared" si="4"/>
        <v>754900</v>
      </c>
      <c r="H28" s="45">
        <f t="shared" si="4"/>
        <v>754900</v>
      </c>
      <c r="I28" s="45"/>
      <c r="J28" s="45">
        <f>J25-J26+J27</f>
        <v>754900</v>
      </c>
      <c r="K28" s="45"/>
      <c r="L28" s="45"/>
      <c r="M28" s="45"/>
      <c r="N28" s="45"/>
      <c r="O28" s="47"/>
      <c r="P28" s="46">
        <f t="shared" si="4"/>
        <v>6514358.8600000003</v>
      </c>
      <c r="Q28" s="45">
        <f t="shared" si="4"/>
        <v>6514358.8600000003</v>
      </c>
      <c r="R28" s="45">
        <f t="shared" si="4"/>
        <v>4317437.6399999997</v>
      </c>
      <c r="S28" s="59"/>
      <c r="T28" s="59"/>
      <c r="U28" s="154"/>
      <c r="V28" s="147"/>
      <c r="W28" s="148"/>
      <c r="X28" s="14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</row>
    <row r="29" spans="1:84" s="13" customFormat="1" ht="16.5" customHeight="1" x14ac:dyDescent="0.2">
      <c r="A29" s="48"/>
      <c r="B29" s="48"/>
      <c r="C29" s="48">
        <v>6050</v>
      </c>
      <c r="D29" s="179" t="s">
        <v>53</v>
      </c>
      <c r="E29" s="72" t="s">
        <v>56</v>
      </c>
      <c r="F29" s="41">
        <f>G29+P29</f>
        <v>2346111.2200000002</v>
      </c>
      <c r="G29" s="42"/>
      <c r="H29" s="43"/>
      <c r="I29" s="43"/>
      <c r="J29" s="43"/>
      <c r="K29" s="43"/>
      <c r="L29" s="43"/>
      <c r="M29" s="43"/>
      <c r="N29" s="43"/>
      <c r="O29" s="55"/>
      <c r="P29" s="42">
        <f>Q29+S29+T29</f>
        <v>2346111.2200000002</v>
      </c>
      <c r="Q29" s="43">
        <v>2346111.2200000002</v>
      </c>
      <c r="R29" s="43"/>
      <c r="S29" s="43"/>
      <c r="T29" s="43"/>
      <c r="U29" s="158"/>
      <c r="V29" s="147"/>
      <c r="W29" s="148"/>
      <c r="X29" s="148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</row>
    <row r="30" spans="1:84" s="16" customFormat="1" ht="16.5" customHeight="1" x14ac:dyDescent="0.2">
      <c r="A30" s="40"/>
      <c r="B30" s="40"/>
      <c r="C30" s="48"/>
      <c r="D30" s="180"/>
      <c r="E30" s="72" t="s">
        <v>57</v>
      </c>
      <c r="F30" s="41">
        <f>G30+P30</f>
        <v>150000</v>
      </c>
      <c r="G30" s="42"/>
      <c r="H30" s="43"/>
      <c r="I30" s="43"/>
      <c r="J30" s="43"/>
      <c r="K30" s="43"/>
      <c r="L30" s="43"/>
      <c r="M30" s="43"/>
      <c r="N30" s="43"/>
      <c r="O30" s="55"/>
      <c r="P30" s="43">
        <f>Q30</f>
        <v>150000</v>
      </c>
      <c r="Q30" s="43">
        <v>150000</v>
      </c>
      <c r="R30" s="43"/>
      <c r="S30" s="43"/>
      <c r="T30" s="43"/>
      <c r="U30" s="153"/>
      <c r="V30" s="147"/>
      <c r="W30" s="148"/>
      <c r="X30" s="148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</row>
    <row r="31" spans="1:84" s="16" customFormat="1" ht="16.5" customHeight="1" x14ac:dyDescent="0.2">
      <c r="A31" s="40"/>
      <c r="B31" s="40"/>
      <c r="C31" s="48"/>
      <c r="D31" s="180"/>
      <c r="E31" s="72" t="s">
        <v>58</v>
      </c>
      <c r="F31" s="41">
        <f>G31+P31</f>
        <v>810</v>
      </c>
      <c r="G31" s="42"/>
      <c r="H31" s="43"/>
      <c r="I31" s="43"/>
      <c r="J31" s="43"/>
      <c r="K31" s="43"/>
      <c r="L31" s="43"/>
      <c r="M31" s="43"/>
      <c r="N31" s="43"/>
      <c r="O31" s="55"/>
      <c r="P31" s="43">
        <f>Q31</f>
        <v>810</v>
      </c>
      <c r="Q31" s="43">
        <v>810</v>
      </c>
      <c r="R31" s="43"/>
      <c r="S31" s="43"/>
      <c r="T31" s="43"/>
      <c r="U31" s="153"/>
      <c r="V31" s="147"/>
      <c r="W31" s="148"/>
      <c r="X31" s="148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</row>
    <row r="32" spans="1:84" s="20" customFormat="1" ht="16.5" customHeight="1" x14ac:dyDescent="0.2">
      <c r="A32" s="68"/>
      <c r="B32" s="68"/>
      <c r="C32" s="44"/>
      <c r="D32" s="181"/>
      <c r="E32" s="73" t="s">
        <v>59</v>
      </c>
      <c r="F32" s="45">
        <f>F29-F30+F31</f>
        <v>2196921.2200000002</v>
      </c>
      <c r="G32" s="46"/>
      <c r="H32" s="45"/>
      <c r="I32" s="45"/>
      <c r="J32" s="45"/>
      <c r="K32" s="45"/>
      <c r="L32" s="45"/>
      <c r="M32" s="45"/>
      <c r="N32" s="45"/>
      <c r="O32" s="47"/>
      <c r="P32" s="46">
        <f>P29-P30+P31</f>
        <v>2196921.2200000002</v>
      </c>
      <c r="Q32" s="45">
        <f>Q29-Q30+Q31</f>
        <v>2196921.2200000002</v>
      </c>
      <c r="R32" s="45"/>
      <c r="S32" s="59"/>
      <c r="T32" s="59"/>
      <c r="U32" s="154"/>
      <c r="V32" s="147"/>
      <c r="W32" s="148"/>
      <c r="X32" s="148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</row>
    <row r="33" spans="1:84" s="101" customFormat="1" ht="16.5" customHeight="1" x14ac:dyDescent="0.2">
      <c r="A33" s="84"/>
      <c r="B33" s="84"/>
      <c r="C33" s="170" t="s">
        <v>62</v>
      </c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2"/>
      <c r="U33" s="155"/>
      <c r="V33" s="155"/>
      <c r="W33" s="156"/>
      <c r="X33" s="156"/>
    </row>
    <row r="34" spans="1:84" s="101" customFormat="1" ht="16.5" customHeight="1" x14ac:dyDescent="0.2">
      <c r="A34" s="84"/>
      <c r="B34" s="40"/>
      <c r="C34" s="167" t="s">
        <v>83</v>
      </c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9"/>
      <c r="U34" s="155"/>
      <c r="V34" s="155"/>
      <c r="W34" s="156"/>
      <c r="X34" s="156"/>
    </row>
    <row r="35" spans="1:84" s="101" customFormat="1" ht="30.75" customHeight="1" x14ac:dyDescent="0.2">
      <c r="A35" s="84"/>
      <c r="B35" s="40"/>
      <c r="C35" s="167" t="s">
        <v>149</v>
      </c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9"/>
      <c r="U35" s="155"/>
      <c r="V35" s="155"/>
      <c r="W35" s="156"/>
      <c r="X35" s="156"/>
    </row>
    <row r="36" spans="1:84" s="101" customFormat="1" ht="8.25" customHeight="1" x14ac:dyDescent="0.2">
      <c r="A36" s="84"/>
      <c r="B36" s="40"/>
      <c r="C36" s="167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9"/>
      <c r="U36" s="155"/>
      <c r="V36" s="155"/>
      <c r="W36" s="156"/>
      <c r="X36" s="156"/>
    </row>
    <row r="37" spans="1:84" s="101" customFormat="1" ht="16.5" customHeight="1" x14ac:dyDescent="0.2">
      <c r="A37" s="84"/>
      <c r="B37" s="40"/>
      <c r="C37" s="167" t="s">
        <v>100</v>
      </c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9"/>
      <c r="U37" s="155"/>
      <c r="V37" s="155"/>
      <c r="W37" s="156"/>
      <c r="X37" s="156"/>
    </row>
    <row r="38" spans="1:84" s="101" customFormat="1" ht="16.5" customHeight="1" x14ac:dyDescent="0.2">
      <c r="A38" s="84"/>
      <c r="B38" s="40"/>
      <c r="C38" s="167" t="s">
        <v>101</v>
      </c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9"/>
      <c r="U38" s="155"/>
      <c r="V38" s="155"/>
      <c r="W38" s="156"/>
      <c r="X38" s="156"/>
    </row>
    <row r="39" spans="1:84" s="101" customFormat="1" ht="30" customHeight="1" x14ac:dyDescent="0.2">
      <c r="A39" s="84"/>
      <c r="B39" s="40"/>
      <c r="C39" s="167" t="s">
        <v>150</v>
      </c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9"/>
      <c r="U39" s="155"/>
      <c r="V39" s="155"/>
      <c r="W39" s="156"/>
      <c r="X39" s="156"/>
    </row>
    <row r="40" spans="1:84" s="101" customFormat="1" ht="30" customHeight="1" x14ac:dyDescent="0.2">
      <c r="A40" s="84"/>
      <c r="B40" s="40"/>
      <c r="C40" s="173" t="s">
        <v>151</v>
      </c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5"/>
      <c r="U40" s="155"/>
      <c r="V40" s="155"/>
      <c r="W40" s="156"/>
      <c r="X40" s="156"/>
    </row>
    <row r="41" spans="1:84" s="2" customFormat="1" ht="18" customHeight="1" x14ac:dyDescent="0.2">
      <c r="A41" s="51">
        <v>700</v>
      </c>
      <c r="B41" s="51"/>
      <c r="C41" s="67"/>
      <c r="D41" s="186" t="s">
        <v>8</v>
      </c>
      <c r="E41" s="70" t="s">
        <v>56</v>
      </c>
      <c r="F41" s="28">
        <f>G41+P41</f>
        <v>11234314.17</v>
      </c>
      <c r="G41" s="31">
        <f>H41+K41+L41+M41</f>
        <v>6612990</v>
      </c>
      <c r="H41" s="32">
        <f>SUM(I41:J41)</f>
        <v>6612990</v>
      </c>
      <c r="I41" s="32"/>
      <c r="J41" s="32">
        <v>6612990</v>
      </c>
      <c r="K41" s="32"/>
      <c r="L41" s="32"/>
      <c r="M41" s="32"/>
      <c r="N41" s="53"/>
      <c r="O41" s="126"/>
      <c r="P41" s="31">
        <f>Q41+S41+T41</f>
        <v>4621324.17</v>
      </c>
      <c r="Q41" s="32">
        <f>Q45</f>
        <v>4621324.17</v>
      </c>
      <c r="R41" s="32">
        <f>R45</f>
        <v>2144124.17</v>
      </c>
      <c r="S41" s="53"/>
      <c r="T41" s="53"/>
      <c r="U41" s="153"/>
      <c r="V41" s="147"/>
      <c r="W41" s="148"/>
      <c r="X41" s="148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</row>
    <row r="42" spans="1:84" s="16" customFormat="1" ht="18" customHeight="1" x14ac:dyDescent="0.2">
      <c r="A42" s="27"/>
      <c r="B42" s="27"/>
      <c r="C42" s="67"/>
      <c r="D42" s="186"/>
      <c r="E42" s="70" t="s">
        <v>57</v>
      </c>
      <c r="F42" s="28"/>
      <c r="G42" s="31"/>
      <c r="H42" s="32"/>
      <c r="I42" s="32"/>
      <c r="J42" s="32"/>
      <c r="K42" s="32"/>
      <c r="L42" s="32"/>
      <c r="M42" s="32"/>
      <c r="N42" s="32"/>
      <c r="O42" s="123"/>
      <c r="P42" s="31"/>
      <c r="Q42" s="32"/>
      <c r="R42" s="32"/>
      <c r="S42" s="32"/>
      <c r="T42" s="32"/>
      <c r="U42" s="153"/>
      <c r="V42" s="147"/>
      <c r="W42" s="148"/>
      <c r="X42" s="148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</row>
    <row r="43" spans="1:84" s="16" customFormat="1" ht="18" customHeight="1" x14ac:dyDescent="0.2">
      <c r="A43" s="27"/>
      <c r="B43" s="27"/>
      <c r="C43" s="67"/>
      <c r="D43" s="186"/>
      <c r="E43" s="70" t="s">
        <v>58</v>
      </c>
      <c r="F43" s="28">
        <f>G43+P43</f>
        <v>875808.09</v>
      </c>
      <c r="G43" s="31"/>
      <c r="H43" s="32"/>
      <c r="I43" s="32"/>
      <c r="J43" s="32"/>
      <c r="K43" s="32"/>
      <c r="L43" s="32"/>
      <c r="M43" s="32"/>
      <c r="N43" s="32"/>
      <c r="O43" s="123"/>
      <c r="P43" s="31">
        <f>Q43+S43+T43</f>
        <v>875808.09</v>
      </c>
      <c r="Q43" s="32">
        <f t="shared" ref="Q43" si="5">Q47</f>
        <v>875808.09</v>
      </c>
      <c r="R43" s="32"/>
      <c r="S43" s="32"/>
      <c r="T43" s="32"/>
      <c r="U43" s="153"/>
      <c r="V43" s="147"/>
      <c r="W43" s="148"/>
      <c r="X43" s="148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</row>
    <row r="44" spans="1:84" s="1" customFormat="1" ht="18" customHeight="1" x14ac:dyDescent="0.2">
      <c r="A44" s="67"/>
      <c r="B44" s="67"/>
      <c r="C44" s="33"/>
      <c r="D44" s="187"/>
      <c r="E44" s="71" t="s">
        <v>59</v>
      </c>
      <c r="F44" s="34">
        <f>F41-F42+F43</f>
        <v>12110122.26</v>
      </c>
      <c r="G44" s="35">
        <f>G41-G42+G43</f>
        <v>6612990</v>
      </c>
      <c r="H44" s="34">
        <f>H41-H42+H43</f>
        <v>6612990</v>
      </c>
      <c r="I44" s="34"/>
      <c r="J44" s="34">
        <f>J41-J42+J43</f>
        <v>6612990</v>
      </c>
      <c r="K44" s="34"/>
      <c r="L44" s="34"/>
      <c r="M44" s="34"/>
      <c r="N44" s="34"/>
      <c r="O44" s="36"/>
      <c r="P44" s="35">
        <f>P41-P42+P43</f>
        <v>5497132.2599999998</v>
      </c>
      <c r="Q44" s="34">
        <f>Q41-Q42+Q43</f>
        <v>5497132.2599999998</v>
      </c>
      <c r="R44" s="34">
        <f>R41-R42+R43</f>
        <v>2144124.17</v>
      </c>
      <c r="S44" s="81"/>
      <c r="T44" s="81"/>
      <c r="U44" s="154"/>
      <c r="V44" s="147"/>
      <c r="W44" s="148"/>
      <c r="X44" s="148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</row>
    <row r="45" spans="1:84" s="17" customFormat="1" ht="17.25" customHeight="1" x14ac:dyDescent="0.2">
      <c r="A45" s="40"/>
      <c r="B45" s="49">
        <v>70005</v>
      </c>
      <c r="C45" s="50"/>
      <c r="D45" s="176" t="s">
        <v>2</v>
      </c>
      <c r="E45" s="72" t="s">
        <v>56</v>
      </c>
      <c r="F45" s="37">
        <f>G45+P45</f>
        <v>11150314.17</v>
      </c>
      <c r="G45" s="38">
        <f>H45+K45+L45+M45</f>
        <v>6528990</v>
      </c>
      <c r="H45" s="39">
        <f>SUM(I45:J45)</f>
        <v>6528990</v>
      </c>
      <c r="I45" s="39"/>
      <c r="J45" s="39">
        <v>6528990</v>
      </c>
      <c r="K45" s="39"/>
      <c r="L45" s="39"/>
      <c r="M45" s="39"/>
      <c r="N45" s="54"/>
      <c r="O45" s="125"/>
      <c r="P45" s="38">
        <f>Q45+S45+T45</f>
        <v>4621324.17</v>
      </c>
      <c r="Q45" s="39">
        <v>4621324.17</v>
      </c>
      <c r="R45" s="39">
        <v>2144124.17</v>
      </c>
      <c r="S45" s="54"/>
      <c r="T45" s="54"/>
      <c r="U45" s="159"/>
      <c r="V45" s="147"/>
      <c r="W45" s="148"/>
      <c r="X45" s="148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</row>
    <row r="46" spans="1:84" s="16" customFormat="1" ht="17.25" customHeight="1" x14ac:dyDescent="0.2">
      <c r="A46" s="40"/>
      <c r="B46" s="40"/>
      <c r="C46" s="48"/>
      <c r="D46" s="177"/>
      <c r="E46" s="72" t="s">
        <v>57</v>
      </c>
      <c r="F46" s="41"/>
      <c r="G46" s="42"/>
      <c r="H46" s="43"/>
      <c r="I46" s="43"/>
      <c r="J46" s="43"/>
      <c r="K46" s="43"/>
      <c r="L46" s="43"/>
      <c r="M46" s="43"/>
      <c r="N46" s="43"/>
      <c r="O46" s="55"/>
      <c r="P46" s="42"/>
      <c r="Q46" s="43"/>
      <c r="R46" s="43"/>
      <c r="S46" s="43"/>
      <c r="T46" s="43"/>
      <c r="U46" s="153"/>
      <c r="V46" s="147"/>
      <c r="W46" s="148"/>
      <c r="X46" s="148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</row>
    <row r="47" spans="1:84" s="16" customFormat="1" ht="17.25" customHeight="1" x14ac:dyDescent="0.2">
      <c r="A47" s="40"/>
      <c r="B47" s="40"/>
      <c r="C47" s="48"/>
      <c r="D47" s="177"/>
      <c r="E47" s="72" t="s">
        <v>58</v>
      </c>
      <c r="F47" s="41">
        <f>G47+P47</f>
        <v>875808.09</v>
      </c>
      <c r="G47" s="42"/>
      <c r="H47" s="43"/>
      <c r="I47" s="43"/>
      <c r="J47" s="43"/>
      <c r="K47" s="43"/>
      <c r="L47" s="43"/>
      <c r="M47" s="43"/>
      <c r="N47" s="43"/>
      <c r="O47" s="55"/>
      <c r="P47" s="42">
        <f>Q47+S47+T47</f>
        <v>875808.09</v>
      </c>
      <c r="Q47" s="43">
        <f>Q51</f>
        <v>875808.09</v>
      </c>
      <c r="R47" s="43"/>
      <c r="S47" s="43"/>
      <c r="T47" s="43"/>
      <c r="U47" s="153"/>
      <c r="V47" s="147"/>
      <c r="W47" s="148"/>
      <c r="X47" s="148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</row>
    <row r="48" spans="1:84" s="20" customFormat="1" ht="17.25" customHeight="1" x14ac:dyDescent="0.2">
      <c r="A48" s="68"/>
      <c r="B48" s="68"/>
      <c r="C48" s="44"/>
      <c r="D48" s="178"/>
      <c r="E48" s="73" t="s">
        <v>59</v>
      </c>
      <c r="F48" s="45">
        <f>F45-F46+F47</f>
        <v>12026122.26</v>
      </c>
      <c r="G48" s="46">
        <f>G45-G46+G47</f>
        <v>6528990</v>
      </c>
      <c r="H48" s="45">
        <f>H45-H46+H47</f>
        <v>6528990</v>
      </c>
      <c r="I48" s="45"/>
      <c r="J48" s="45">
        <f>J45-J46+J47</f>
        <v>6528990</v>
      </c>
      <c r="K48" s="45"/>
      <c r="L48" s="45"/>
      <c r="M48" s="45"/>
      <c r="N48" s="45"/>
      <c r="O48" s="47"/>
      <c r="P48" s="46">
        <f>P45-P46+P47</f>
        <v>5497132.2599999998</v>
      </c>
      <c r="Q48" s="59">
        <f>Q45-Q46+Q47</f>
        <v>5497132.2599999998</v>
      </c>
      <c r="R48" s="59">
        <f>R45-R46+R47</f>
        <v>2144124.17</v>
      </c>
      <c r="S48" s="59"/>
      <c r="T48" s="59"/>
      <c r="U48" s="154"/>
      <c r="V48" s="147"/>
      <c r="W48" s="148"/>
      <c r="X48" s="1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</row>
    <row r="49" spans="1:84" s="1" customFormat="1" ht="17.25" customHeight="1" x14ac:dyDescent="0.2">
      <c r="A49" s="48"/>
      <c r="B49" s="48"/>
      <c r="C49" s="48">
        <v>6050</v>
      </c>
      <c r="D49" s="179" t="s">
        <v>53</v>
      </c>
      <c r="E49" s="72" t="s">
        <v>56</v>
      </c>
      <c r="F49" s="41">
        <f>G49+P49</f>
        <v>1400000</v>
      </c>
      <c r="G49" s="42"/>
      <c r="H49" s="43"/>
      <c r="I49" s="43"/>
      <c r="J49" s="43"/>
      <c r="K49" s="43"/>
      <c r="L49" s="43"/>
      <c r="M49" s="43"/>
      <c r="N49" s="43"/>
      <c r="O49" s="55"/>
      <c r="P49" s="42">
        <f>Q49+S49+T49</f>
        <v>1400000</v>
      </c>
      <c r="Q49" s="43">
        <v>1400000</v>
      </c>
      <c r="R49" s="43"/>
      <c r="S49" s="43"/>
      <c r="T49" s="43"/>
      <c r="U49" s="154"/>
      <c r="V49" s="147"/>
      <c r="W49" s="148"/>
      <c r="X49" s="148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</row>
    <row r="50" spans="1:84" s="16" customFormat="1" ht="17.25" customHeight="1" x14ac:dyDescent="0.2">
      <c r="A50" s="40"/>
      <c r="B50" s="40"/>
      <c r="C50" s="48"/>
      <c r="D50" s="180"/>
      <c r="E50" s="72" t="s">
        <v>57</v>
      </c>
      <c r="F50" s="41"/>
      <c r="G50" s="42"/>
      <c r="H50" s="43"/>
      <c r="I50" s="43"/>
      <c r="J50" s="43"/>
      <c r="K50" s="43"/>
      <c r="L50" s="43"/>
      <c r="M50" s="43"/>
      <c r="N50" s="43"/>
      <c r="O50" s="55"/>
      <c r="P50" s="42"/>
      <c r="Q50" s="43"/>
      <c r="R50" s="43"/>
      <c r="S50" s="43"/>
      <c r="T50" s="43"/>
      <c r="U50" s="153"/>
      <c r="V50" s="147"/>
      <c r="W50" s="148"/>
      <c r="X50" s="148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</row>
    <row r="51" spans="1:84" s="16" customFormat="1" ht="17.25" customHeight="1" x14ac:dyDescent="0.2">
      <c r="A51" s="40"/>
      <c r="B51" s="40"/>
      <c r="C51" s="48"/>
      <c r="D51" s="180"/>
      <c r="E51" s="72" t="s">
        <v>58</v>
      </c>
      <c r="F51" s="41">
        <f>G51+P51</f>
        <v>875808.09</v>
      </c>
      <c r="G51" s="42"/>
      <c r="H51" s="43"/>
      <c r="I51" s="43"/>
      <c r="J51" s="43"/>
      <c r="K51" s="43"/>
      <c r="L51" s="43"/>
      <c r="M51" s="43"/>
      <c r="N51" s="43"/>
      <c r="O51" s="55"/>
      <c r="P51" s="42">
        <f>Q51+S51+T51</f>
        <v>875808.09</v>
      </c>
      <c r="Q51" s="43">
        <v>875808.09</v>
      </c>
      <c r="R51" s="43"/>
      <c r="S51" s="43"/>
      <c r="T51" s="43"/>
      <c r="U51" s="153"/>
      <c r="V51" s="147"/>
      <c r="W51" s="148"/>
      <c r="X51" s="148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</row>
    <row r="52" spans="1:84" s="20" customFormat="1" ht="17.25" customHeight="1" x14ac:dyDescent="0.2">
      <c r="A52" s="68"/>
      <c r="B52" s="68"/>
      <c r="C52" s="44"/>
      <c r="D52" s="181"/>
      <c r="E52" s="73" t="s">
        <v>59</v>
      </c>
      <c r="F52" s="45">
        <f>F49-F50+F51</f>
        <v>2275808.09</v>
      </c>
      <c r="G52" s="46"/>
      <c r="H52" s="45"/>
      <c r="I52" s="45"/>
      <c r="J52" s="45"/>
      <c r="K52" s="45"/>
      <c r="L52" s="45"/>
      <c r="M52" s="45"/>
      <c r="N52" s="45"/>
      <c r="O52" s="47"/>
      <c r="P52" s="46">
        <f>P49-P50+P51</f>
        <v>2275808.09</v>
      </c>
      <c r="Q52" s="45">
        <f>Q49-Q50+Q51</f>
        <v>2275808.09</v>
      </c>
      <c r="R52" s="45"/>
      <c r="S52" s="59"/>
      <c r="T52" s="59"/>
      <c r="U52" s="154"/>
      <c r="V52" s="147"/>
      <c r="W52" s="148"/>
      <c r="X52" s="148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</row>
    <row r="53" spans="1:84" s="101" customFormat="1" ht="17.25" customHeight="1" x14ac:dyDescent="0.2">
      <c r="A53" s="84"/>
      <c r="B53" s="84"/>
      <c r="C53" s="170" t="s">
        <v>62</v>
      </c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2"/>
      <c r="U53" s="155"/>
      <c r="V53" s="155"/>
      <c r="W53" s="156"/>
      <c r="X53" s="156"/>
    </row>
    <row r="54" spans="1:84" s="101" customFormat="1" ht="17.25" customHeight="1" x14ac:dyDescent="0.2">
      <c r="A54" s="84"/>
      <c r="B54" s="40"/>
      <c r="C54" s="167" t="s">
        <v>99</v>
      </c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9"/>
      <c r="U54" s="155"/>
      <c r="V54" s="155"/>
      <c r="W54" s="156"/>
      <c r="X54" s="156"/>
    </row>
    <row r="55" spans="1:84" s="101" customFormat="1" ht="44.25" customHeight="1" x14ac:dyDescent="0.2">
      <c r="A55" s="84"/>
      <c r="B55" s="40"/>
      <c r="C55" s="173" t="s">
        <v>152</v>
      </c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5"/>
      <c r="U55" s="155"/>
      <c r="V55" s="155"/>
      <c r="W55" s="156"/>
      <c r="X55" s="156"/>
    </row>
    <row r="56" spans="1:84" s="2" customFormat="1" ht="18" customHeight="1" x14ac:dyDescent="0.2">
      <c r="A56" s="51">
        <v>750</v>
      </c>
      <c r="B56" s="51"/>
      <c r="C56" s="95"/>
      <c r="D56" s="185" t="s">
        <v>9</v>
      </c>
      <c r="E56" s="70" t="s">
        <v>56</v>
      </c>
      <c r="F56" s="28">
        <f>G56+P56</f>
        <v>16138079.660000002</v>
      </c>
      <c r="G56" s="29">
        <f>H56+K56+L56+M56</f>
        <v>13898514.660000002</v>
      </c>
      <c r="H56" s="30">
        <f>SUM(I56:J56)</f>
        <v>12718185.580000002</v>
      </c>
      <c r="I56" s="30">
        <v>10257972.460000001</v>
      </c>
      <c r="J56" s="30">
        <v>2460213.12</v>
      </c>
      <c r="K56" s="30"/>
      <c r="L56" s="30">
        <v>586287</v>
      </c>
      <c r="M56" s="30">
        <v>594042.07999999996</v>
      </c>
      <c r="N56" s="52"/>
      <c r="O56" s="122"/>
      <c r="P56" s="29">
        <f>Q56+S56+T56</f>
        <v>2239565</v>
      </c>
      <c r="Q56" s="30">
        <v>2239565</v>
      </c>
      <c r="R56" s="30">
        <v>1820784.55</v>
      </c>
      <c r="S56" s="30"/>
      <c r="T56" s="30"/>
      <c r="U56" s="153"/>
      <c r="V56" s="147"/>
      <c r="W56" s="148"/>
      <c r="X56" s="148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</row>
    <row r="57" spans="1:84" s="19" customFormat="1" ht="18" customHeight="1" x14ac:dyDescent="0.2">
      <c r="A57" s="27"/>
      <c r="B57" s="27"/>
      <c r="C57" s="67"/>
      <c r="D57" s="186"/>
      <c r="E57" s="70" t="s">
        <v>57</v>
      </c>
      <c r="F57" s="28">
        <f>G57+P57</f>
        <v>177293</v>
      </c>
      <c r="G57" s="31">
        <f>H57+K57+L57+M57</f>
        <v>177293</v>
      </c>
      <c r="H57" s="32">
        <f>SUM(I57:J57)</f>
        <v>177293</v>
      </c>
      <c r="I57" s="32">
        <f>I61+I102+I153</f>
        <v>177293</v>
      </c>
      <c r="J57" s="32"/>
      <c r="K57" s="32"/>
      <c r="L57" s="32"/>
      <c r="M57" s="32"/>
      <c r="N57" s="32"/>
      <c r="O57" s="123"/>
      <c r="P57" s="31"/>
      <c r="Q57" s="32"/>
      <c r="R57" s="32"/>
      <c r="S57" s="32"/>
      <c r="T57" s="32"/>
      <c r="U57" s="159"/>
      <c r="V57" s="147"/>
      <c r="W57" s="148"/>
      <c r="X57" s="148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</row>
    <row r="58" spans="1:84" s="19" customFormat="1" ht="18" customHeight="1" x14ac:dyDescent="0.2">
      <c r="A58" s="27"/>
      <c r="B58" s="27"/>
      <c r="C58" s="67"/>
      <c r="D58" s="186"/>
      <c r="E58" s="70" t="s">
        <v>58</v>
      </c>
      <c r="F58" s="28">
        <f>G58+P58</f>
        <v>655528</v>
      </c>
      <c r="G58" s="31">
        <f>H58+K58+L58+M58</f>
        <v>614470</v>
      </c>
      <c r="H58" s="32">
        <f>SUM(I58:J58)</f>
        <v>614470</v>
      </c>
      <c r="I58" s="32">
        <f>I62+I103+I154</f>
        <v>313945</v>
      </c>
      <c r="J58" s="32">
        <f>J62+J103+J154</f>
        <v>300525</v>
      </c>
      <c r="K58" s="32"/>
      <c r="L58" s="32"/>
      <c r="M58" s="32"/>
      <c r="N58" s="32"/>
      <c r="O58" s="123"/>
      <c r="P58" s="31">
        <f>Q58+S58+T58</f>
        <v>41058</v>
      </c>
      <c r="Q58" s="32">
        <f>Q62+Q103+Q154</f>
        <v>41058</v>
      </c>
      <c r="R58" s="32"/>
      <c r="S58" s="32"/>
      <c r="T58" s="32"/>
      <c r="U58" s="159"/>
      <c r="V58" s="147"/>
      <c r="W58" s="148"/>
      <c r="X58" s="14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</row>
    <row r="59" spans="1:84" s="1" customFormat="1" ht="18" customHeight="1" x14ac:dyDescent="0.2">
      <c r="A59" s="67"/>
      <c r="B59" s="67"/>
      <c r="C59" s="33"/>
      <c r="D59" s="187"/>
      <c r="E59" s="71" t="s">
        <v>59</v>
      </c>
      <c r="F59" s="34">
        <f t="shared" ref="F59:R59" si="6">F56-F57+F58</f>
        <v>16616314.660000002</v>
      </c>
      <c r="G59" s="35">
        <f t="shared" si="6"/>
        <v>14335691.660000002</v>
      </c>
      <c r="H59" s="34">
        <f t="shared" si="6"/>
        <v>13155362.580000002</v>
      </c>
      <c r="I59" s="81">
        <f>I56-I57+I58</f>
        <v>10394624.460000001</v>
      </c>
      <c r="J59" s="34">
        <f t="shared" si="6"/>
        <v>2760738.12</v>
      </c>
      <c r="K59" s="34"/>
      <c r="L59" s="34">
        <f>L56-L57+L58</f>
        <v>586287</v>
      </c>
      <c r="M59" s="34">
        <f>M56-M57+M58</f>
        <v>594042.07999999996</v>
      </c>
      <c r="N59" s="34"/>
      <c r="O59" s="36"/>
      <c r="P59" s="35">
        <f t="shared" si="6"/>
        <v>2280623</v>
      </c>
      <c r="Q59" s="34">
        <f t="shared" si="6"/>
        <v>2280623</v>
      </c>
      <c r="R59" s="34">
        <f t="shared" si="6"/>
        <v>1820784.55</v>
      </c>
      <c r="S59" s="81"/>
      <c r="T59" s="81"/>
      <c r="U59" s="154"/>
      <c r="V59" s="147"/>
      <c r="W59" s="148"/>
      <c r="X59" s="148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</row>
    <row r="60" spans="1:84" s="17" customFormat="1" ht="16.5" customHeight="1" x14ac:dyDescent="0.2">
      <c r="A60" s="40"/>
      <c r="B60" s="49">
        <v>75023</v>
      </c>
      <c r="C60" s="50"/>
      <c r="D60" s="176" t="s">
        <v>24</v>
      </c>
      <c r="E60" s="72" t="s">
        <v>56</v>
      </c>
      <c r="F60" s="41">
        <f>G60+P60</f>
        <v>10287958.460000001</v>
      </c>
      <c r="G60" s="42">
        <f>H60+K60+L60+M60</f>
        <v>10287958.460000001</v>
      </c>
      <c r="H60" s="43">
        <f>SUM(I60:J60)</f>
        <v>10267258.460000001</v>
      </c>
      <c r="I60" s="39">
        <v>8602389.4600000009</v>
      </c>
      <c r="J60" s="39">
        <v>1664869</v>
      </c>
      <c r="K60" s="39"/>
      <c r="L60" s="39">
        <v>20700</v>
      </c>
      <c r="M60" s="39"/>
      <c r="N60" s="54"/>
      <c r="O60" s="125"/>
      <c r="P60" s="38">
        <f>Q60+S60+T60</f>
        <v>0</v>
      </c>
      <c r="Q60" s="39">
        <v>0</v>
      </c>
      <c r="R60" s="39"/>
      <c r="S60" s="39"/>
      <c r="T60" s="54"/>
      <c r="U60" s="159"/>
      <c r="V60" s="147"/>
      <c r="W60" s="148"/>
      <c r="X60" s="148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</row>
    <row r="61" spans="1:84" s="16" customFormat="1" ht="16.5" customHeight="1" x14ac:dyDescent="0.2">
      <c r="A61" s="40"/>
      <c r="B61" s="40"/>
      <c r="C61" s="48"/>
      <c r="D61" s="177"/>
      <c r="E61" s="72" t="s">
        <v>57</v>
      </c>
      <c r="F61" s="41">
        <f>G61+P61</f>
        <v>177293</v>
      </c>
      <c r="G61" s="42">
        <f>H61+K61+L61+M61</f>
        <v>177293</v>
      </c>
      <c r="H61" s="43">
        <f>SUM(I61:J61)</f>
        <v>177293</v>
      </c>
      <c r="I61" s="43">
        <f t="shared" ref="I61" si="7">I65+I69+I73+I77+I81+I85</f>
        <v>177293</v>
      </c>
      <c r="J61" s="43"/>
      <c r="K61" s="43"/>
      <c r="L61" s="43"/>
      <c r="M61" s="43"/>
      <c r="N61" s="43"/>
      <c r="O61" s="55"/>
      <c r="P61" s="42"/>
      <c r="Q61" s="43"/>
      <c r="R61" s="43"/>
      <c r="S61" s="43"/>
      <c r="T61" s="43"/>
      <c r="U61" s="153"/>
      <c r="V61" s="147"/>
      <c r="W61" s="148"/>
      <c r="X61" s="148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</row>
    <row r="62" spans="1:84" s="16" customFormat="1" ht="16.5" customHeight="1" x14ac:dyDescent="0.2">
      <c r="A62" s="40"/>
      <c r="B62" s="40"/>
      <c r="C62" s="48"/>
      <c r="D62" s="177"/>
      <c r="E62" s="72" t="s">
        <v>58</v>
      </c>
      <c r="F62" s="41">
        <f>G62+P62</f>
        <v>111058</v>
      </c>
      <c r="G62" s="42">
        <f>H62+K62+L62+M62</f>
        <v>70000</v>
      </c>
      <c r="H62" s="43">
        <f>SUM(I62:J62)</f>
        <v>70000</v>
      </c>
      <c r="I62" s="43"/>
      <c r="J62" s="43">
        <f t="shared" ref="J62" si="8">J66+J70+J74+J78+J82+J86</f>
        <v>70000</v>
      </c>
      <c r="K62" s="43"/>
      <c r="L62" s="43"/>
      <c r="M62" s="43"/>
      <c r="N62" s="43"/>
      <c r="O62" s="55"/>
      <c r="P62" s="42">
        <f>Q62+S62+T62</f>
        <v>41058</v>
      </c>
      <c r="Q62" s="43">
        <f>Q66+Q70+Q74+Q78+Q82+Q86</f>
        <v>41058</v>
      </c>
      <c r="R62" s="43"/>
      <c r="S62" s="43"/>
      <c r="T62" s="43"/>
      <c r="U62" s="153"/>
      <c r="V62" s="147"/>
      <c r="W62" s="148"/>
      <c r="X62" s="148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</row>
    <row r="63" spans="1:84" s="20" customFormat="1" ht="16.5" customHeight="1" x14ac:dyDescent="0.2">
      <c r="A63" s="68"/>
      <c r="B63" s="68"/>
      <c r="C63" s="44"/>
      <c r="D63" s="178"/>
      <c r="E63" s="73" t="s">
        <v>59</v>
      </c>
      <c r="F63" s="45">
        <f t="shared" ref="F63:Q63" si="9">F60-F61+F62</f>
        <v>10221723.460000001</v>
      </c>
      <c r="G63" s="46">
        <f t="shared" si="9"/>
        <v>10180665.460000001</v>
      </c>
      <c r="H63" s="45">
        <f t="shared" si="9"/>
        <v>10159965.460000001</v>
      </c>
      <c r="I63" s="59">
        <f>I60-I61+I62</f>
        <v>8425096.4600000009</v>
      </c>
      <c r="J63" s="59">
        <f t="shared" si="9"/>
        <v>1734869</v>
      </c>
      <c r="K63" s="45"/>
      <c r="L63" s="59">
        <f>L60-L61+L62</f>
        <v>20700</v>
      </c>
      <c r="M63" s="45"/>
      <c r="N63" s="45"/>
      <c r="O63" s="47"/>
      <c r="P63" s="46">
        <f t="shared" si="9"/>
        <v>41058</v>
      </c>
      <c r="Q63" s="45">
        <f t="shared" si="9"/>
        <v>41058</v>
      </c>
      <c r="R63" s="45"/>
      <c r="S63" s="59"/>
      <c r="T63" s="59"/>
      <c r="U63" s="154"/>
      <c r="V63" s="147"/>
      <c r="W63" s="148"/>
      <c r="X63" s="148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</row>
    <row r="64" spans="1:84" s="11" customFormat="1" ht="16.5" customHeight="1" x14ac:dyDescent="0.2">
      <c r="A64" s="48"/>
      <c r="B64" s="48"/>
      <c r="C64" s="86">
        <v>4010</v>
      </c>
      <c r="D64" s="179" t="s">
        <v>36</v>
      </c>
      <c r="E64" s="72" t="s">
        <v>56</v>
      </c>
      <c r="F64" s="41">
        <f>G64+P64</f>
        <v>6422027</v>
      </c>
      <c r="G64" s="42">
        <f>H64+K64+L64+M64</f>
        <v>6422027</v>
      </c>
      <c r="H64" s="43">
        <f>SUM(I64:J64)</f>
        <v>6422027</v>
      </c>
      <c r="I64" s="43">
        <v>6422027</v>
      </c>
      <c r="J64" s="43"/>
      <c r="K64" s="43"/>
      <c r="L64" s="43"/>
      <c r="M64" s="43"/>
      <c r="N64" s="43"/>
      <c r="O64" s="55"/>
      <c r="P64" s="56"/>
      <c r="Q64" s="43"/>
      <c r="R64" s="43"/>
      <c r="S64" s="43"/>
      <c r="T64" s="43"/>
      <c r="U64" s="160"/>
      <c r="V64" s="147"/>
      <c r="W64" s="148"/>
      <c r="X64" s="148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</row>
    <row r="65" spans="1:84" s="16" customFormat="1" ht="16.5" customHeight="1" x14ac:dyDescent="0.2">
      <c r="A65" s="40"/>
      <c r="B65" s="40"/>
      <c r="C65" s="86"/>
      <c r="D65" s="180"/>
      <c r="E65" s="72" t="s">
        <v>57</v>
      </c>
      <c r="F65" s="41">
        <f>G65+P65</f>
        <v>147155</v>
      </c>
      <c r="G65" s="42">
        <f>H65+K65+L65+M65</f>
        <v>147155</v>
      </c>
      <c r="H65" s="43">
        <f>SUM(I65:J65)</f>
        <v>147155</v>
      </c>
      <c r="I65" s="43">
        <v>147155</v>
      </c>
      <c r="J65" s="43"/>
      <c r="K65" s="43"/>
      <c r="L65" s="43"/>
      <c r="M65" s="43"/>
      <c r="N65" s="43"/>
      <c r="O65" s="55"/>
      <c r="P65" s="42"/>
      <c r="Q65" s="43"/>
      <c r="R65" s="43"/>
      <c r="S65" s="43"/>
      <c r="T65" s="43"/>
      <c r="U65" s="153"/>
      <c r="V65" s="147"/>
      <c r="W65" s="148"/>
      <c r="X65" s="148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</row>
    <row r="66" spans="1:84" s="16" customFormat="1" ht="16.5" customHeight="1" x14ac:dyDescent="0.2">
      <c r="A66" s="40"/>
      <c r="B66" s="40"/>
      <c r="C66" s="86"/>
      <c r="D66" s="180"/>
      <c r="E66" s="72" t="s">
        <v>58</v>
      </c>
      <c r="F66" s="41"/>
      <c r="G66" s="42"/>
      <c r="H66" s="43"/>
      <c r="I66" s="43"/>
      <c r="J66" s="43"/>
      <c r="K66" s="43"/>
      <c r="L66" s="43"/>
      <c r="M66" s="43"/>
      <c r="N66" s="43"/>
      <c r="O66" s="55"/>
      <c r="P66" s="42"/>
      <c r="Q66" s="43"/>
      <c r="R66" s="43"/>
      <c r="S66" s="43"/>
      <c r="T66" s="43"/>
      <c r="U66" s="153"/>
      <c r="V66" s="147"/>
      <c r="W66" s="148"/>
      <c r="X66" s="148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</row>
    <row r="67" spans="1:84" s="20" customFormat="1" ht="16.5" customHeight="1" x14ac:dyDescent="0.2">
      <c r="A67" s="68"/>
      <c r="B67" s="68"/>
      <c r="C67" s="87"/>
      <c r="D67" s="181"/>
      <c r="E67" s="73" t="s">
        <v>59</v>
      </c>
      <c r="F67" s="45">
        <f>F64-F65+F66</f>
        <v>6274872</v>
      </c>
      <c r="G67" s="46">
        <f>G64-G65+G66</f>
        <v>6274872</v>
      </c>
      <c r="H67" s="45">
        <f>H64-H65+H66</f>
        <v>6274872</v>
      </c>
      <c r="I67" s="45">
        <f>I64-I65+I66</f>
        <v>6274872</v>
      </c>
      <c r="J67" s="45"/>
      <c r="K67" s="45"/>
      <c r="L67" s="45"/>
      <c r="M67" s="45"/>
      <c r="N67" s="45"/>
      <c r="O67" s="47"/>
      <c r="P67" s="46"/>
      <c r="Q67" s="45"/>
      <c r="R67" s="45"/>
      <c r="S67" s="59"/>
      <c r="T67" s="59"/>
      <c r="U67" s="154"/>
      <c r="V67" s="147"/>
      <c r="W67" s="148"/>
      <c r="X67" s="148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</row>
    <row r="68" spans="1:84" s="11" customFormat="1" ht="17.25" customHeight="1" x14ac:dyDescent="0.2">
      <c r="A68" s="48"/>
      <c r="B68" s="48"/>
      <c r="C68" s="86">
        <v>4110</v>
      </c>
      <c r="D68" s="179" t="s">
        <v>27</v>
      </c>
      <c r="E68" s="72" t="s">
        <v>56</v>
      </c>
      <c r="F68" s="41">
        <f>G68+P68</f>
        <v>1110354</v>
      </c>
      <c r="G68" s="42">
        <f>H68+K68+L68+M68</f>
        <v>1110354</v>
      </c>
      <c r="H68" s="43">
        <f>SUM(I68:J68)</f>
        <v>1110354</v>
      </c>
      <c r="I68" s="43">
        <v>1110354</v>
      </c>
      <c r="J68" s="43"/>
      <c r="K68" s="43"/>
      <c r="L68" s="43"/>
      <c r="M68" s="43"/>
      <c r="N68" s="43"/>
      <c r="O68" s="55"/>
      <c r="P68" s="56"/>
      <c r="Q68" s="43"/>
      <c r="R68" s="43"/>
      <c r="S68" s="43"/>
      <c r="T68" s="43"/>
      <c r="U68" s="160"/>
      <c r="V68" s="147"/>
      <c r="W68" s="148"/>
      <c r="X68" s="14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</row>
    <row r="69" spans="1:84" s="16" customFormat="1" ht="17.25" customHeight="1" x14ac:dyDescent="0.2">
      <c r="A69" s="40"/>
      <c r="B69" s="40"/>
      <c r="C69" s="86"/>
      <c r="D69" s="180"/>
      <c r="E69" s="72" t="s">
        <v>57</v>
      </c>
      <c r="F69" s="41">
        <f>G69+P69</f>
        <v>26532</v>
      </c>
      <c r="G69" s="42">
        <f>H69+K69+L69+M69</f>
        <v>26532</v>
      </c>
      <c r="H69" s="43">
        <f>SUM(I69:J69)</f>
        <v>26532</v>
      </c>
      <c r="I69" s="43">
        <v>26532</v>
      </c>
      <c r="J69" s="43"/>
      <c r="K69" s="43"/>
      <c r="L69" s="43"/>
      <c r="M69" s="43"/>
      <c r="N69" s="43"/>
      <c r="O69" s="55"/>
      <c r="P69" s="42"/>
      <c r="Q69" s="43"/>
      <c r="R69" s="43"/>
      <c r="S69" s="43"/>
      <c r="T69" s="43"/>
      <c r="U69" s="153"/>
      <c r="V69" s="147"/>
      <c r="W69" s="148"/>
      <c r="X69" s="148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</row>
    <row r="70" spans="1:84" s="16" customFormat="1" ht="17.25" customHeight="1" x14ac:dyDescent="0.2">
      <c r="A70" s="40"/>
      <c r="B70" s="40"/>
      <c r="C70" s="86"/>
      <c r="D70" s="180"/>
      <c r="E70" s="72" t="s">
        <v>58</v>
      </c>
      <c r="F70" s="41"/>
      <c r="G70" s="42"/>
      <c r="H70" s="43"/>
      <c r="I70" s="43"/>
      <c r="J70" s="43"/>
      <c r="K70" s="43"/>
      <c r="L70" s="43"/>
      <c r="M70" s="43"/>
      <c r="N70" s="43"/>
      <c r="O70" s="55"/>
      <c r="P70" s="42"/>
      <c r="Q70" s="43"/>
      <c r="R70" s="43"/>
      <c r="S70" s="43"/>
      <c r="T70" s="43"/>
      <c r="U70" s="153"/>
      <c r="V70" s="147"/>
      <c r="W70" s="148"/>
      <c r="X70" s="148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</row>
    <row r="71" spans="1:84" s="20" customFormat="1" ht="17.25" customHeight="1" x14ac:dyDescent="0.2">
      <c r="A71" s="68"/>
      <c r="B71" s="68"/>
      <c r="C71" s="87"/>
      <c r="D71" s="181"/>
      <c r="E71" s="73" t="s">
        <v>59</v>
      </c>
      <c r="F71" s="45">
        <f>F68-F69+F70</f>
        <v>1083822</v>
      </c>
      <c r="G71" s="46">
        <f>G68-G69+G70</f>
        <v>1083822</v>
      </c>
      <c r="H71" s="45">
        <f>H68-H69+H70</f>
        <v>1083822</v>
      </c>
      <c r="I71" s="45">
        <f>I68-I69+I70</f>
        <v>1083822</v>
      </c>
      <c r="J71" s="45"/>
      <c r="K71" s="45"/>
      <c r="L71" s="45"/>
      <c r="M71" s="45"/>
      <c r="N71" s="45"/>
      <c r="O71" s="47"/>
      <c r="P71" s="46"/>
      <c r="Q71" s="45"/>
      <c r="R71" s="45"/>
      <c r="S71" s="59"/>
      <c r="T71" s="59"/>
      <c r="U71" s="154"/>
      <c r="V71" s="147"/>
      <c r="W71" s="148"/>
      <c r="X71" s="148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</row>
    <row r="72" spans="1:84" s="11" customFormat="1" ht="17.25" customHeight="1" x14ac:dyDescent="0.2">
      <c r="A72" s="48"/>
      <c r="B72" s="48"/>
      <c r="C72" s="86">
        <v>4120</v>
      </c>
      <c r="D72" s="179" t="s">
        <v>75</v>
      </c>
      <c r="E72" s="72" t="s">
        <v>56</v>
      </c>
      <c r="F72" s="41">
        <f>G72+P72</f>
        <v>167227</v>
      </c>
      <c r="G72" s="42">
        <f>H72+K72+L72+M72</f>
        <v>167227</v>
      </c>
      <c r="H72" s="43">
        <f>SUM(I72:J72)</f>
        <v>167227</v>
      </c>
      <c r="I72" s="43">
        <v>167227</v>
      </c>
      <c r="J72" s="43"/>
      <c r="K72" s="43"/>
      <c r="L72" s="43"/>
      <c r="M72" s="43"/>
      <c r="N72" s="43"/>
      <c r="O72" s="55"/>
      <c r="P72" s="56"/>
      <c r="Q72" s="43"/>
      <c r="R72" s="43"/>
      <c r="S72" s="43"/>
      <c r="T72" s="43"/>
      <c r="U72" s="160"/>
      <c r="V72" s="147"/>
      <c r="W72" s="148"/>
      <c r="X72" s="148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</row>
    <row r="73" spans="1:84" s="16" customFormat="1" ht="17.25" customHeight="1" x14ac:dyDescent="0.2">
      <c r="A73" s="40"/>
      <c r="B73" s="40"/>
      <c r="C73" s="86"/>
      <c r="D73" s="180"/>
      <c r="E73" s="72" t="s">
        <v>57</v>
      </c>
      <c r="F73" s="41">
        <f>G73+P73</f>
        <v>3606</v>
      </c>
      <c r="G73" s="42">
        <f>H73+K73+L73+M73</f>
        <v>3606</v>
      </c>
      <c r="H73" s="43">
        <f>SUM(I73:J73)</f>
        <v>3606</v>
      </c>
      <c r="I73" s="43">
        <v>3606</v>
      </c>
      <c r="J73" s="43"/>
      <c r="K73" s="43"/>
      <c r="L73" s="43"/>
      <c r="M73" s="43"/>
      <c r="N73" s="43"/>
      <c r="O73" s="55"/>
      <c r="P73" s="42"/>
      <c r="Q73" s="43"/>
      <c r="R73" s="43"/>
      <c r="S73" s="43"/>
      <c r="T73" s="43"/>
      <c r="U73" s="153"/>
      <c r="V73" s="147"/>
      <c r="W73" s="148"/>
      <c r="X73" s="148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</row>
    <row r="74" spans="1:84" s="16" customFormat="1" ht="17.25" customHeight="1" x14ac:dyDescent="0.2">
      <c r="A74" s="40"/>
      <c r="B74" s="40"/>
      <c r="C74" s="86"/>
      <c r="D74" s="180"/>
      <c r="E74" s="72" t="s">
        <v>58</v>
      </c>
      <c r="F74" s="41"/>
      <c r="G74" s="42"/>
      <c r="H74" s="43"/>
      <c r="I74" s="43"/>
      <c r="J74" s="43"/>
      <c r="K74" s="43"/>
      <c r="L74" s="43"/>
      <c r="M74" s="43"/>
      <c r="N74" s="43"/>
      <c r="O74" s="55"/>
      <c r="P74" s="42"/>
      <c r="Q74" s="43"/>
      <c r="R74" s="43"/>
      <c r="S74" s="43"/>
      <c r="T74" s="43"/>
      <c r="U74" s="153"/>
      <c r="V74" s="147"/>
      <c r="W74" s="148"/>
      <c r="X74" s="148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</row>
    <row r="75" spans="1:84" s="20" customFormat="1" ht="17.25" customHeight="1" x14ac:dyDescent="0.2">
      <c r="A75" s="68"/>
      <c r="B75" s="68"/>
      <c r="C75" s="87"/>
      <c r="D75" s="181"/>
      <c r="E75" s="73" t="s">
        <v>59</v>
      </c>
      <c r="F75" s="45">
        <f>F72-F73+F74</f>
        <v>163621</v>
      </c>
      <c r="G75" s="46">
        <f>G72-G73+G74</f>
        <v>163621</v>
      </c>
      <c r="H75" s="45">
        <f>H72-H73+H74</f>
        <v>163621</v>
      </c>
      <c r="I75" s="45">
        <f>I72-I73+I74</f>
        <v>163621</v>
      </c>
      <c r="J75" s="45"/>
      <c r="K75" s="45"/>
      <c r="L75" s="45"/>
      <c r="M75" s="45"/>
      <c r="N75" s="45"/>
      <c r="O75" s="47"/>
      <c r="P75" s="46"/>
      <c r="Q75" s="45"/>
      <c r="R75" s="45"/>
      <c r="S75" s="59"/>
      <c r="T75" s="59"/>
      <c r="U75" s="154"/>
      <c r="V75" s="147"/>
      <c r="W75" s="148"/>
      <c r="X75" s="148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</row>
    <row r="76" spans="1:84" s="1" customFormat="1" ht="17.25" customHeight="1" x14ac:dyDescent="0.2">
      <c r="A76" s="48"/>
      <c r="B76" s="48"/>
      <c r="C76" s="48">
        <v>4210</v>
      </c>
      <c r="D76" s="179" t="s">
        <v>29</v>
      </c>
      <c r="E76" s="72" t="s">
        <v>56</v>
      </c>
      <c r="F76" s="41">
        <f>G76+P76</f>
        <v>150500</v>
      </c>
      <c r="G76" s="42">
        <f>H76+K76+L76+M76</f>
        <v>150500</v>
      </c>
      <c r="H76" s="43">
        <f>SUM(I76:J76)</f>
        <v>150500</v>
      </c>
      <c r="I76" s="43"/>
      <c r="J76" s="43">
        <v>150500</v>
      </c>
      <c r="K76" s="43"/>
      <c r="L76" s="43"/>
      <c r="M76" s="43"/>
      <c r="N76" s="43"/>
      <c r="O76" s="55"/>
      <c r="P76" s="56"/>
      <c r="Q76" s="43"/>
      <c r="R76" s="43"/>
      <c r="S76" s="43"/>
      <c r="T76" s="43"/>
      <c r="U76" s="154"/>
      <c r="V76" s="147"/>
      <c r="W76" s="148"/>
      <c r="X76" s="148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</row>
    <row r="77" spans="1:84" s="16" customFormat="1" ht="17.25" customHeight="1" x14ac:dyDescent="0.2">
      <c r="A77" s="40"/>
      <c r="B77" s="40"/>
      <c r="C77" s="48"/>
      <c r="D77" s="180"/>
      <c r="E77" s="72" t="s">
        <v>57</v>
      </c>
      <c r="F77" s="41"/>
      <c r="G77" s="42"/>
      <c r="H77" s="43"/>
      <c r="I77" s="43"/>
      <c r="J77" s="43"/>
      <c r="K77" s="43"/>
      <c r="L77" s="43"/>
      <c r="M77" s="43"/>
      <c r="N77" s="43"/>
      <c r="O77" s="55"/>
      <c r="P77" s="42"/>
      <c r="Q77" s="43"/>
      <c r="R77" s="43"/>
      <c r="S77" s="43"/>
      <c r="T77" s="43"/>
      <c r="U77" s="153"/>
      <c r="V77" s="147"/>
      <c r="W77" s="148"/>
      <c r="X77" s="148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</row>
    <row r="78" spans="1:84" s="16" customFormat="1" ht="17.25" customHeight="1" x14ac:dyDescent="0.2">
      <c r="A78" s="40"/>
      <c r="B78" s="40"/>
      <c r="C78" s="48"/>
      <c r="D78" s="180"/>
      <c r="E78" s="72" t="s">
        <v>58</v>
      </c>
      <c r="F78" s="41">
        <f>G78+P78</f>
        <v>20000</v>
      </c>
      <c r="G78" s="42">
        <f>H78+K78+L78+M78</f>
        <v>20000</v>
      </c>
      <c r="H78" s="43">
        <f>SUM(I78:J78)</f>
        <v>20000</v>
      </c>
      <c r="I78" s="43"/>
      <c r="J78" s="43">
        <v>20000</v>
      </c>
      <c r="K78" s="43"/>
      <c r="L78" s="43"/>
      <c r="M78" s="43"/>
      <c r="N78" s="43"/>
      <c r="O78" s="55"/>
      <c r="P78" s="42"/>
      <c r="Q78" s="43"/>
      <c r="R78" s="43"/>
      <c r="S78" s="43"/>
      <c r="T78" s="43"/>
      <c r="U78" s="153"/>
      <c r="V78" s="147"/>
      <c r="W78" s="148"/>
      <c r="X78" s="14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</row>
    <row r="79" spans="1:84" s="20" customFormat="1" ht="17.25" customHeight="1" x14ac:dyDescent="0.2">
      <c r="A79" s="68"/>
      <c r="B79" s="68"/>
      <c r="C79" s="44"/>
      <c r="D79" s="181"/>
      <c r="E79" s="73" t="s">
        <v>59</v>
      </c>
      <c r="F79" s="45">
        <f>F76-F77+F78</f>
        <v>170500</v>
      </c>
      <c r="G79" s="46">
        <f>G76-G77+G78</f>
        <v>170500</v>
      </c>
      <c r="H79" s="45">
        <f>H76-H77+H78</f>
        <v>170500</v>
      </c>
      <c r="I79" s="45"/>
      <c r="J79" s="45">
        <f>J76-J77+J78</f>
        <v>170500</v>
      </c>
      <c r="K79" s="45"/>
      <c r="L79" s="45"/>
      <c r="M79" s="45"/>
      <c r="N79" s="45"/>
      <c r="O79" s="47"/>
      <c r="P79" s="46"/>
      <c r="Q79" s="45"/>
      <c r="R79" s="45"/>
      <c r="S79" s="59"/>
      <c r="T79" s="59"/>
      <c r="U79" s="154"/>
      <c r="V79" s="147"/>
      <c r="W79" s="148"/>
      <c r="X79" s="148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</row>
    <row r="80" spans="1:84" s="1" customFormat="1" ht="17.25" customHeight="1" x14ac:dyDescent="0.2">
      <c r="A80" s="48"/>
      <c r="B80" s="48"/>
      <c r="C80" s="48">
        <v>4270</v>
      </c>
      <c r="D80" s="179" t="s">
        <v>31</v>
      </c>
      <c r="E80" s="72" t="s">
        <v>56</v>
      </c>
      <c r="F80" s="41">
        <f>G80+P80</f>
        <v>17500</v>
      </c>
      <c r="G80" s="42">
        <f>H80+K80+L80+M80</f>
        <v>17500</v>
      </c>
      <c r="H80" s="43">
        <f>SUM(I80:J80)</f>
        <v>17500</v>
      </c>
      <c r="I80" s="43"/>
      <c r="J80" s="43">
        <v>17500</v>
      </c>
      <c r="K80" s="43"/>
      <c r="L80" s="43"/>
      <c r="M80" s="43"/>
      <c r="N80" s="43"/>
      <c r="O80" s="55"/>
      <c r="P80" s="56"/>
      <c r="Q80" s="43"/>
      <c r="R80" s="43"/>
      <c r="S80" s="43"/>
      <c r="T80" s="43"/>
      <c r="U80" s="154"/>
      <c r="V80" s="147"/>
      <c r="W80" s="148"/>
      <c r="X80" s="148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</row>
    <row r="81" spans="1:84" s="16" customFormat="1" ht="17.25" customHeight="1" x14ac:dyDescent="0.2">
      <c r="A81" s="40"/>
      <c r="B81" s="40"/>
      <c r="C81" s="48"/>
      <c r="D81" s="180"/>
      <c r="E81" s="72" t="s">
        <v>57</v>
      </c>
      <c r="F81" s="41"/>
      <c r="G81" s="42"/>
      <c r="H81" s="43"/>
      <c r="I81" s="43"/>
      <c r="J81" s="43"/>
      <c r="K81" s="43"/>
      <c r="L81" s="43"/>
      <c r="M81" s="43"/>
      <c r="N81" s="43"/>
      <c r="O81" s="55"/>
      <c r="P81" s="42"/>
      <c r="Q81" s="43"/>
      <c r="R81" s="43"/>
      <c r="S81" s="43"/>
      <c r="T81" s="43"/>
      <c r="U81" s="153"/>
      <c r="V81" s="147"/>
      <c r="W81" s="148"/>
      <c r="X81" s="148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</row>
    <row r="82" spans="1:84" s="16" customFormat="1" ht="17.25" customHeight="1" x14ac:dyDescent="0.2">
      <c r="A82" s="40"/>
      <c r="B82" s="40"/>
      <c r="C82" s="48"/>
      <c r="D82" s="180"/>
      <c r="E82" s="72" t="s">
        <v>58</v>
      </c>
      <c r="F82" s="41">
        <f>G82+P82</f>
        <v>50000</v>
      </c>
      <c r="G82" s="42">
        <f>H82+K82+L82+M82</f>
        <v>50000</v>
      </c>
      <c r="H82" s="43">
        <f>SUM(I82:J82)</f>
        <v>50000</v>
      </c>
      <c r="I82" s="43"/>
      <c r="J82" s="43">
        <v>50000</v>
      </c>
      <c r="K82" s="43"/>
      <c r="L82" s="43"/>
      <c r="M82" s="43"/>
      <c r="N82" s="43"/>
      <c r="O82" s="55"/>
      <c r="P82" s="42"/>
      <c r="Q82" s="43"/>
      <c r="R82" s="43"/>
      <c r="S82" s="43"/>
      <c r="T82" s="43"/>
      <c r="U82" s="153"/>
      <c r="V82" s="147"/>
      <c r="W82" s="148"/>
      <c r="X82" s="148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</row>
    <row r="83" spans="1:84" s="20" customFormat="1" ht="17.25" customHeight="1" x14ac:dyDescent="0.2">
      <c r="A83" s="68"/>
      <c r="B83" s="68"/>
      <c r="C83" s="44"/>
      <c r="D83" s="181"/>
      <c r="E83" s="73" t="s">
        <v>59</v>
      </c>
      <c r="F83" s="45">
        <f>F80-F81+F82</f>
        <v>67500</v>
      </c>
      <c r="G83" s="46">
        <f>G80-G81+G82</f>
        <v>67500</v>
      </c>
      <c r="H83" s="45">
        <f>H80-H81+H82</f>
        <v>67500</v>
      </c>
      <c r="I83" s="45"/>
      <c r="J83" s="45">
        <f>J80-J81+J82</f>
        <v>67500</v>
      </c>
      <c r="K83" s="45"/>
      <c r="L83" s="45"/>
      <c r="M83" s="45"/>
      <c r="N83" s="45"/>
      <c r="O83" s="47"/>
      <c r="P83" s="46"/>
      <c r="Q83" s="45"/>
      <c r="R83" s="45"/>
      <c r="S83" s="59"/>
      <c r="T83" s="59"/>
      <c r="U83" s="154"/>
      <c r="V83" s="147"/>
      <c r="W83" s="148"/>
      <c r="X83" s="148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</row>
    <row r="84" spans="1:84" s="1" customFormat="1" ht="17.25" customHeight="1" x14ac:dyDescent="0.2">
      <c r="A84" s="48"/>
      <c r="B84" s="48"/>
      <c r="C84" s="48">
        <v>6050</v>
      </c>
      <c r="D84" s="179" t="s">
        <v>53</v>
      </c>
      <c r="E84" s="72" t="s">
        <v>56</v>
      </c>
      <c r="F84" s="41">
        <f>G84+P84</f>
        <v>0</v>
      </c>
      <c r="G84" s="42"/>
      <c r="H84" s="43"/>
      <c r="I84" s="43"/>
      <c r="J84" s="43"/>
      <c r="K84" s="43"/>
      <c r="L84" s="43"/>
      <c r="M84" s="43"/>
      <c r="N84" s="43"/>
      <c r="O84" s="55"/>
      <c r="P84" s="42">
        <f>Q84+S84+T84</f>
        <v>0</v>
      </c>
      <c r="Q84" s="43">
        <v>0</v>
      </c>
      <c r="R84" s="43"/>
      <c r="S84" s="43"/>
      <c r="T84" s="43"/>
      <c r="U84" s="154"/>
      <c r="V84" s="147"/>
      <c r="W84" s="148"/>
      <c r="X84" s="148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</row>
    <row r="85" spans="1:84" s="16" customFormat="1" ht="17.25" customHeight="1" x14ac:dyDescent="0.2">
      <c r="A85" s="40"/>
      <c r="B85" s="40"/>
      <c r="C85" s="48"/>
      <c r="D85" s="180"/>
      <c r="E85" s="72" t="s">
        <v>57</v>
      </c>
      <c r="F85" s="41"/>
      <c r="G85" s="42"/>
      <c r="H85" s="43"/>
      <c r="I85" s="43"/>
      <c r="J85" s="43"/>
      <c r="K85" s="43"/>
      <c r="L85" s="43"/>
      <c r="M85" s="43"/>
      <c r="N85" s="43"/>
      <c r="O85" s="55"/>
      <c r="P85" s="42"/>
      <c r="Q85" s="43"/>
      <c r="R85" s="43"/>
      <c r="S85" s="43"/>
      <c r="T85" s="43"/>
      <c r="U85" s="153"/>
      <c r="V85" s="147"/>
      <c r="W85" s="148"/>
      <c r="X85" s="148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</row>
    <row r="86" spans="1:84" s="16" customFormat="1" ht="17.25" customHeight="1" x14ac:dyDescent="0.2">
      <c r="A86" s="40"/>
      <c r="B86" s="40"/>
      <c r="C86" s="48"/>
      <c r="D86" s="180"/>
      <c r="E86" s="72" t="s">
        <v>58</v>
      </c>
      <c r="F86" s="41">
        <f>G86+P86</f>
        <v>41058</v>
      </c>
      <c r="G86" s="42"/>
      <c r="H86" s="43"/>
      <c r="I86" s="43"/>
      <c r="J86" s="43"/>
      <c r="K86" s="43"/>
      <c r="L86" s="43"/>
      <c r="M86" s="43"/>
      <c r="N86" s="43"/>
      <c r="O86" s="55"/>
      <c r="P86" s="42">
        <f>Q86+S86+T86</f>
        <v>41058</v>
      </c>
      <c r="Q86" s="43">
        <v>41058</v>
      </c>
      <c r="R86" s="43"/>
      <c r="S86" s="43"/>
      <c r="T86" s="43"/>
      <c r="U86" s="153"/>
      <c r="V86" s="147"/>
      <c r="W86" s="148"/>
      <c r="X86" s="148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</row>
    <row r="87" spans="1:84" s="20" customFormat="1" ht="17.25" customHeight="1" x14ac:dyDescent="0.2">
      <c r="A87" s="68"/>
      <c r="B87" s="68"/>
      <c r="C87" s="44"/>
      <c r="D87" s="181"/>
      <c r="E87" s="73" t="s">
        <v>59</v>
      </c>
      <c r="F87" s="45">
        <f>F84-F85+F86</f>
        <v>41058</v>
      </c>
      <c r="G87" s="46"/>
      <c r="H87" s="45"/>
      <c r="I87" s="45"/>
      <c r="J87" s="45"/>
      <c r="K87" s="45"/>
      <c r="L87" s="45"/>
      <c r="M87" s="45"/>
      <c r="N87" s="45"/>
      <c r="O87" s="47"/>
      <c r="P87" s="46">
        <f>P84-P85+P86</f>
        <v>41058</v>
      </c>
      <c r="Q87" s="45">
        <f>Q84-Q85+Q86</f>
        <v>41058</v>
      </c>
      <c r="R87" s="45"/>
      <c r="S87" s="59"/>
      <c r="T87" s="59"/>
      <c r="U87" s="154"/>
      <c r="V87" s="147"/>
      <c r="W87" s="148"/>
      <c r="X87" s="148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</row>
    <row r="88" spans="1:84" s="101" customFormat="1" ht="17.25" customHeight="1" x14ac:dyDescent="0.2">
      <c r="A88" s="84"/>
      <c r="B88" s="84"/>
      <c r="C88" s="170" t="s">
        <v>62</v>
      </c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1"/>
      <c r="Q88" s="171"/>
      <c r="R88" s="171"/>
      <c r="S88" s="171"/>
      <c r="T88" s="172"/>
      <c r="U88" s="155"/>
      <c r="V88" s="155"/>
      <c r="W88" s="156"/>
      <c r="X88" s="156"/>
    </row>
    <row r="89" spans="1:84" s="101" customFormat="1" ht="17.25" customHeight="1" x14ac:dyDescent="0.2">
      <c r="A89" s="84"/>
      <c r="B89" s="40"/>
      <c r="C89" s="167" t="s">
        <v>157</v>
      </c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8"/>
      <c r="Q89" s="168"/>
      <c r="R89" s="168"/>
      <c r="S89" s="168"/>
      <c r="T89" s="169"/>
      <c r="U89" s="155"/>
      <c r="V89" s="155"/>
      <c r="W89" s="156"/>
      <c r="X89" s="156"/>
    </row>
    <row r="90" spans="1:84" s="101" customFormat="1" ht="17.25" customHeight="1" x14ac:dyDescent="0.2">
      <c r="A90" s="84"/>
      <c r="B90" s="40"/>
      <c r="C90" s="167" t="s">
        <v>102</v>
      </c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9"/>
      <c r="U90" s="155"/>
      <c r="V90" s="155"/>
      <c r="W90" s="156"/>
      <c r="X90" s="156"/>
    </row>
    <row r="91" spans="1:84" s="101" customFormat="1" ht="17.25" customHeight="1" x14ac:dyDescent="0.2">
      <c r="A91" s="84"/>
      <c r="B91" s="40"/>
      <c r="C91" s="167" t="s">
        <v>103</v>
      </c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9"/>
      <c r="U91" s="155"/>
      <c r="V91" s="155"/>
      <c r="W91" s="156"/>
      <c r="X91" s="156"/>
    </row>
    <row r="92" spans="1:84" s="101" customFormat="1" ht="17.25" customHeight="1" x14ac:dyDescent="0.2">
      <c r="A92" s="84"/>
      <c r="B92" s="40"/>
      <c r="C92" s="167" t="s">
        <v>104</v>
      </c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9"/>
      <c r="U92" s="155"/>
      <c r="V92" s="155"/>
      <c r="W92" s="156"/>
      <c r="X92" s="156"/>
    </row>
    <row r="93" spans="1:84" s="101" customFormat="1" ht="10.5" customHeight="1" x14ac:dyDescent="0.2">
      <c r="A93" s="84"/>
      <c r="B93" s="40"/>
      <c r="C93" s="167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9"/>
      <c r="U93" s="155"/>
      <c r="V93" s="155"/>
      <c r="W93" s="156"/>
      <c r="X93" s="156"/>
    </row>
    <row r="94" spans="1:84" s="101" customFormat="1" ht="17.25" customHeight="1" x14ac:dyDescent="0.2">
      <c r="A94" s="84"/>
      <c r="B94" s="40"/>
      <c r="C94" s="167" t="s">
        <v>110</v>
      </c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8"/>
      <c r="Q94" s="168"/>
      <c r="R94" s="168"/>
      <c r="S94" s="168"/>
      <c r="T94" s="169"/>
      <c r="U94" s="155"/>
      <c r="V94" s="155"/>
      <c r="W94" s="156"/>
      <c r="X94" s="156"/>
    </row>
    <row r="95" spans="1:84" s="101" customFormat="1" ht="17.25" customHeight="1" x14ac:dyDescent="0.2">
      <c r="A95" s="84"/>
      <c r="B95" s="40"/>
      <c r="C95" s="167" t="s">
        <v>111</v>
      </c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8"/>
      <c r="Q95" s="168"/>
      <c r="R95" s="168"/>
      <c r="S95" s="168"/>
      <c r="T95" s="169"/>
      <c r="U95" s="155"/>
      <c r="V95" s="155"/>
      <c r="W95" s="156"/>
      <c r="X95" s="156"/>
    </row>
    <row r="96" spans="1:84" s="101" customFormat="1" ht="17.25" customHeight="1" x14ac:dyDescent="0.2">
      <c r="A96" s="84"/>
      <c r="B96" s="40"/>
      <c r="C96" s="227" t="s">
        <v>112</v>
      </c>
      <c r="D96" s="228"/>
      <c r="E96" s="228"/>
      <c r="F96" s="228"/>
      <c r="G96" s="228"/>
      <c r="H96" s="228"/>
      <c r="I96" s="228"/>
      <c r="J96" s="228"/>
      <c r="K96" s="228"/>
      <c r="L96" s="228"/>
      <c r="M96" s="228"/>
      <c r="N96" s="228"/>
      <c r="O96" s="228"/>
      <c r="P96" s="228"/>
      <c r="Q96" s="228"/>
      <c r="R96" s="228"/>
      <c r="S96" s="228"/>
      <c r="T96" s="229"/>
      <c r="U96" s="155"/>
      <c r="V96" s="155"/>
      <c r="W96" s="156"/>
      <c r="X96" s="156"/>
    </row>
    <row r="97" spans="1:84" s="101" customFormat="1" ht="9.75" customHeight="1" x14ac:dyDescent="0.2">
      <c r="A97" s="84"/>
      <c r="B97" s="40"/>
      <c r="C97" s="167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8"/>
      <c r="Q97" s="168"/>
      <c r="R97" s="168"/>
      <c r="S97" s="168"/>
      <c r="T97" s="169"/>
      <c r="U97" s="155"/>
      <c r="V97" s="155"/>
      <c r="W97" s="156"/>
      <c r="X97" s="156"/>
    </row>
    <row r="98" spans="1:84" s="101" customFormat="1" ht="17.25" customHeight="1" x14ac:dyDescent="0.2">
      <c r="A98" s="84"/>
      <c r="B98" s="40"/>
      <c r="C98" s="167" t="s">
        <v>109</v>
      </c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8"/>
      <c r="Q98" s="168"/>
      <c r="R98" s="168"/>
      <c r="S98" s="168"/>
      <c r="T98" s="169"/>
      <c r="U98" s="155"/>
      <c r="V98" s="155"/>
      <c r="W98" s="156"/>
      <c r="X98" s="156"/>
    </row>
    <row r="99" spans="1:84" s="101" customFormat="1" ht="17.25" customHeight="1" x14ac:dyDescent="0.2">
      <c r="A99" s="84"/>
      <c r="B99" s="40"/>
      <c r="C99" s="221" t="s">
        <v>169</v>
      </c>
      <c r="D99" s="222"/>
      <c r="E99" s="222"/>
      <c r="F99" s="222"/>
      <c r="G99" s="222"/>
      <c r="H99" s="222"/>
      <c r="I99" s="222"/>
      <c r="J99" s="222"/>
      <c r="K99" s="222"/>
      <c r="L99" s="222"/>
      <c r="M99" s="222"/>
      <c r="N99" s="222"/>
      <c r="O99" s="222"/>
      <c r="P99" s="222"/>
      <c r="Q99" s="222"/>
      <c r="R99" s="222"/>
      <c r="S99" s="222"/>
      <c r="T99" s="223"/>
      <c r="U99" s="155"/>
      <c r="V99" s="155"/>
      <c r="W99" s="156"/>
      <c r="X99" s="156"/>
    </row>
    <row r="100" spans="1:84" s="101" customFormat="1" ht="28.5" customHeight="1" x14ac:dyDescent="0.2">
      <c r="A100" s="84"/>
      <c r="B100" s="40"/>
      <c r="C100" s="173" t="s">
        <v>168</v>
      </c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5"/>
      <c r="U100" s="155"/>
      <c r="V100" s="155"/>
      <c r="W100" s="156"/>
      <c r="X100" s="156"/>
    </row>
    <row r="101" spans="1:84" s="17" customFormat="1" ht="18" customHeight="1" x14ac:dyDescent="0.2">
      <c r="A101" s="40"/>
      <c r="B101" s="49">
        <v>75085</v>
      </c>
      <c r="C101" s="50"/>
      <c r="D101" s="224" t="s">
        <v>78</v>
      </c>
      <c r="E101" s="72" t="s">
        <v>56</v>
      </c>
      <c r="F101" s="41">
        <f>G101+P101</f>
        <v>1527206</v>
      </c>
      <c r="G101" s="42">
        <f>H101+K101+L101+M101</f>
        <v>1527206</v>
      </c>
      <c r="H101" s="43">
        <f>SUM(I101:J101)</f>
        <v>1526406</v>
      </c>
      <c r="I101" s="39">
        <v>1252353</v>
      </c>
      <c r="J101" s="39">
        <v>274053</v>
      </c>
      <c r="K101" s="39"/>
      <c r="L101" s="39">
        <v>800</v>
      </c>
      <c r="M101" s="39"/>
      <c r="N101" s="54"/>
      <c r="O101" s="125"/>
      <c r="P101" s="38"/>
      <c r="Q101" s="39"/>
      <c r="R101" s="39"/>
      <c r="S101" s="39"/>
      <c r="T101" s="54"/>
      <c r="U101" s="159"/>
      <c r="V101" s="147"/>
      <c r="W101" s="148"/>
      <c r="X101" s="148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</row>
    <row r="102" spans="1:84" s="16" customFormat="1" ht="18" customHeight="1" x14ac:dyDescent="0.2">
      <c r="A102" s="40"/>
      <c r="B102" s="40"/>
      <c r="C102" s="48"/>
      <c r="D102" s="225"/>
      <c r="E102" s="72" t="s">
        <v>57</v>
      </c>
      <c r="F102" s="41"/>
      <c r="G102" s="42"/>
      <c r="H102" s="43"/>
      <c r="I102" s="43"/>
      <c r="J102" s="43"/>
      <c r="K102" s="43"/>
      <c r="L102" s="43"/>
      <c r="M102" s="43"/>
      <c r="N102" s="43"/>
      <c r="O102" s="55"/>
      <c r="P102" s="42"/>
      <c r="Q102" s="43"/>
      <c r="R102" s="43"/>
      <c r="S102" s="43"/>
      <c r="T102" s="43"/>
      <c r="U102" s="153"/>
      <c r="V102" s="147"/>
      <c r="W102" s="148"/>
      <c r="X102" s="148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</row>
    <row r="103" spans="1:84" s="16" customFormat="1" ht="18" customHeight="1" x14ac:dyDescent="0.2">
      <c r="A103" s="40"/>
      <c r="B103" s="40"/>
      <c r="C103" s="48"/>
      <c r="D103" s="225"/>
      <c r="E103" s="72" t="s">
        <v>58</v>
      </c>
      <c r="F103" s="41">
        <f>G103+P103</f>
        <v>522945</v>
      </c>
      <c r="G103" s="42">
        <f>H103+K103+L103+M103</f>
        <v>522945</v>
      </c>
      <c r="H103" s="43">
        <f>SUM(I103:J103)</f>
        <v>522945</v>
      </c>
      <c r="I103" s="43">
        <f t="shared" ref="I103" si="10">I107+I111+I115+I119+I123+I127+I131+I135+I139</f>
        <v>313945</v>
      </c>
      <c r="J103" s="43">
        <f>J107+J111+J115+J119+J123+J127+J131+J135+J139</f>
        <v>209000</v>
      </c>
      <c r="K103" s="43"/>
      <c r="L103" s="43"/>
      <c r="M103" s="43"/>
      <c r="N103" s="43"/>
      <c r="O103" s="55"/>
      <c r="P103" s="42"/>
      <c r="Q103" s="43"/>
      <c r="R103" s="43"/>
      <c r="S103" s="43"/>
      <c r="T103" s="43"/>
      <c r="U103" s="153"/>
      <c r="V103" s="147"/>
      <c r="W103" s="148"/>
      <c r="X103" s="148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</row>
    <row r="104" spans="1:84" s="20" customFormat="1" ht="18" customHeight="1" x14ac:dyDescent="0.2">
      <c r="A104" s="68"/>
      <c r="B104" s="68"/>
      <c r="C104" s="44"/>
      <c r="D104" s="226"/>
      <c r="E104" s="73" t="s">
        <v>59</v>
      </c>
      <c r="F104" s="45">
        <f t="shared" ref="F104:H104" si="11">F101-F102+F103</f>
        <v>2050151</v>
      </c>
      <c r="G104" s="46">
        <f t="shared" si="11"/>
        <v>2050151</v>
      </c>
      <c r="H104" s="45">
        <f t="shared" si="11"/>
        <v>2049351</v>
      </c>
      <c r="I104" s="59">
        <f>I101-I102+I103</f>
        <v>1566298</v>
      </c>
      <c r="J104" s="59">
        <f t="shared" ref="J104" si="12">J101-J102+J103</f>
        <v>483053</v>
      </c>
      <c r="K104" s="45"/>
      <c r="L104" s="59">
        <f>L101-L102+L103</f>
        <v>800</v>
      </c>
      <c r="M104" s="45"/>
      <c r="N104" s="45"/>
      <c r="O104" s="47"/>
      <c r="P104" s="46"/>
      <c r="Q104" s="45"/>
      <c r="R104" s="45"/>
      <c r="S104" s="59"/>
      <c r="T104" s="59"/>
      <c r="U104" s="154"/>
      <c r="V104" s="147"/>
      <c r="W104" s="148"/>
      <c r="X104" s="148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</row>
    <row r="105" spans="1:84" s="11" customFormat="1" ht="17.25" customHeight="1" x14ac:dyDescent="0.2">
      <c r="A105" s="48"/>
      <c r="B105" s="48"/>
      <c r="C105" s="86">
        <v>4010</v>
      </c>
      <c r="D105" s="179" t="s">
        <v>36</v>
      </c>
      <c r="E105" s="72" t="s">
        <v>56</v>
      </c>
      <c r="F105" s="41">
        <f>G105+P105</f>
        <v>1029584</v>
      </c>
      <c r="G105" s="42">
        <f>H105+K105+L105+M105</f>
        <v>1029584</v>
      </c>
      <c r="H105" s="43">
        <f>SUM(I105:J105)</f>
        <v>1029584</v>
      </c>
      <c r="I105" s="43">
        <v>1029584</v>
      </c>
      <c r="J105" s="43"/>
      <c r="K105" s="43"/>
      <c r="L105" s="43"/>
      <c r="M105" s="43"/>
      <c r="N105" s="43"/>
      <c r="O105" s="55"/>
      <c r="P105" s="56"/>
      <c r="Q105" s="43"/>
      <c r="R105" s="43"/>
      <c r="S105" s="43"/>
      <c r="T105" s="43"/>
      <c r="U105" s="160"/>
      <c r="V105" s="147"/>
      <c r="W105" s="148"/>
      <c r="X105" s="148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</row>
    <row r="106" spans="1:84" s="16" customFormat="1" ht="17.25" customHeight="1" x14ac:dyDescent="0.2">
      <c r="A106" s="40"/>
      <c r="B106" s="40"/>
      <c r="C106" s="86"/>
      <c r="D106" s="180"/>
      <c r="E106" s="72" t="s">
        <v>57</v>
      </c>
      <c r="F106" s="41"/>
      <c r="G106" s="42"/>
      <c r="H106" s="43"/>
      <c r="I106" s="43"/>
      <c r="J106" s="43"/>
      <c r="K106" s="43"/>
      <c r="L106" s="43"/>
      <c r="M106" s="43"/>
      <c r="N106" s="43"/>
      <c r="O106" s="55"/>
      <c r="P106" s="42"/>
      <c r="Q106" s="43"/>
      <c r="R106" s="43"/>
      <c r="S106" s="43"/>
      <c r="T106" s="43"/>
      <c r="U106" s="153"/>
      <c r="V106" s="147"/>
      <c r="W106" s="148"/>
      <c r="X106" s="148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</row>
    <row r="107" spans="1:84" s="16" customFormat="1" ht="17.25" customHeight="1" x14ac:dyDescent="0.2">
      <c r="A107" s="40"/>
      <c r="B107" s="40"/>
      <c r="C107" s="86"/>
      <c r="D107" s="180"/>
      <c r="E107" s="72" t="s">
        <v>58</v>
      </c>
      <c r="F107" s="41">
        <f>G107+P107</f>
        <v>252155</v>
      </c>
      <c r="G107" s="42">
        <f>H107+K107+L107+M107</f>
        <v>252155</v>
      </c>
      <c r="H107" s="43">
        <f>SUM(I107:J107)</f>
        <v>252155</v>
      </c>
      <c r="I107" s="43">
        <v>252155</v>
      </c>
      <c r="J107" s="43"/>
      <c r="K107" s="43"/>
      <c r="L107" s="43"/>
      <c r="M107" s="43"/>
      <c r="N107" s="43"/>
      <c r="O107" s="55"/>
      <c r="P107" s="42"/>
      <c r="Q107" s="43"/>
      <c r="R107" s="43"/>
      <c r="S107" s="43"/>
      <c r="T107" s="43"/>
      <c r="U107" s="153"/>
      <c r="V107" s="147"/>
      <c r="W107" s="148"/>
      <c r="X107" s="148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</row>
    <row r="108" spans="1:84" s="20" customFormat="1" ht="17.25" customHeight="1" x14ac:dyDescent="0.2">
      <c r="A108" s="68"/>
      <c r="B108" s="68"/>
      <c r="C108" s="87"/>
      <c r="D108" s="181"/>
      <c r="E108" s="73" t="s">
        <v>59</v>
      </c>
      <c r="F108" s="45">
        <f>F105-F106+F107</f>
        <v>1281739</v>
      </c>
      <c r="G108" s="46">
        <f>G105-G106+G107</f>
        <v>1281739</v>
      </c>
      <c r="H108" s="45">
        <f>H105-H106+H107</f>
        <v>1281739</v>
      </c>
      <c r="I108" s="45">
        <f>I105-I106+I107</f>
        <v>1281739</v>
      </c>
      <c r="J108" s="45"/>
      <c r="K108" s="45"/>
      <c r="L108" s="45"/>
      <c r="M108" s="45"/>
      <c r="N108" s="45"/>
      <c r="O108" s="47"/>
      <c r="P108" s="46"/>
      <c r="Q108" s="45"/>
      <c r="R108" s="45"/>
      <c r="S108" s="59"/>
      <c r="T108" s="59"/>
      <c r="U108" s="154"/>
      <c r="V108" s="147"/>
      <c r="W108" s="148"/>
      <c r="X108" s="14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</row>
    <row r="109" spans="1:84" s="11" customFormat="1" ht="17.25" customHeight="1" x14ac:dyDescent="0.2">
      <c r="A109" s="48"/>
      <c r="B109" s="48"/>
      <c r="C109" s="86">
        <v>4110</v>
      </c>
      <c r="D109" s="179" t="s">
        <v>27</v>
      </c>
      <c r="E109" s="72" t="s">
        <v>56</v>
      </c>
      <c r="F109" s="41">
        <f>G109+P109</f>
        <v>176986</v>
      </c>
      <c r="G109" s="42">
        <f>H109+K109+L109+M109</f>
        <v>176986</v>
      </c>
      <c r="H109" s="43">
        <f>SUM(I109:J109)</f>
        <v>176986</v>
      </c>
      <c r="I109" s="43">
        <v>176986</v>
      </c>
      <c r="J109" s="43"/>
      <c r="K109" s="43"/>
      <c r="L109" s="43"/>
      <c r="M109" s="43"/>
      <c r="N109" s="43"/>
      <c r="O109" s="55"/>
      <c r="P109" s="56"/>
      <c r="Q109" s="43"/>
      <c r="R109" s="43"/>
      <c r="S109" s="43"/>
      <c r="T109" s="43"/>
      <c r="U109" s="160"/>
      <c r="V109" s="147"/>
      <c r="W109" s="148"/>
      <c r="X109" s="148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</row>
    <row r="110" spans="1:84" s="16" customFormat="1" ht="17.25" customHeight="1" x14ac:dyDescent="0.2">
      <c r="A110" s="40"/>
      <c r="B110" s="40"/>
      <c r="C110" s="86"/>
      <c r="D110" s="180"/>
      <c r="E110" s="72" t="s">
        <v>57</v>
      </c>
      <c r="F110" s="41"/>
      <c r="G110" s="42"/>
      <c r="H110" s="43"/>
      <c r="I110" s="43"/>
      <c r="J110" s="43"/>
      <c r="K110" s="43"/>
      <c r="L110" s="43"/>
      <c r="M110" s="43"/>
      <c r="N110" s="43"/>
      <c r="O110" s="55"/>
      <c r="P110" s="42"/>
      <c r="Q110" s="43"/>
      <c r="R110" s="43"/>
      <c r="S110" s="43"/>
      <c r="T110" s="43"/>
      <c r="U110" s="153"/>
      <c r="V110" s="147"/>
      <c r="W110" s="148"/>
      <c r="X110" s="148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</row>
    <row r="111" spans="1:84" s="16" customFormat="1" ht="17.25" customHeight="1" x14ac:dyDescent="0.2">
      <c r="A111" s="40"/>
      <c r="B111" s="40"/>
      <c r="C111" s="86"/>
      <c r="D111" s="180"/>
      <c r="E111" s="72" t="s">
        <v>58</v>
      </c>
      <c r="F111" s="41">
        <f>G111+P111</f>
        <v>48036</v>
      </c>
      <c r="G111" s="42">
        <f>H111+K111+L111+M111</f>
        <v>48036</v>
      </c>
      <c r="H111" s="43">
        <f>SUM(I111:J111)</f>
        <v>48036</v>
      </c>
      <c r="I111" s="43">
        <v>48036</v>
      </c>
      <c r="J111" s="43"/>
      <c r="K111" s="43"/>
      <c r="L111" s="43"/>
      <c r="M111" s="43"/>
      <c r="N111" s="43"/>
      <c r="O111" s="55"/>
      <c r="P111" s="42"/>
      <c r="Q111" s="43"/>
      <c r="R111" s="43"/>
      <c r="S111" s="43"/>
      <c r="T111" s="43"/>
      <c r="U111" s="153"/>
      <c r="V111" s="147"/>
      <c r="W111" s="148"/>
      <c r="X111" s="148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</row>
    <row r="112" spans="1:84" s="20" customFormat="1" ht="17.25" customHeight="1" x14ac:dyDescent="0.2">
      <c r="A112" s="68"/>
      <c r="B112" s="68"/>
      <c r="C112" s="87"/>
      <c r="D112" s="181"/>
      <c r="E112" s="73" t="s">
        <v>59</v>
      </c>
      <c r="F112" s="45">
        <f>F109-F110+F111</f>
        <v>225022</v>
      </c>
      <c r="G112" s="46">
        <f>G109-G110+G111</f>
        <v>225022</v>
      </c>
      <c r="H112" s="45">
        <f>H109-H110+H111</f>
        <v>225022</v>
      </c>
      <c r="I112" s="45">
        <f>I109-I110+I111</f>
        <v>225022</v>
      </c>
      <c r="J112" s="45"/>
      <c r="K112" s="45"/>
      <c r="L112" s="45"/>
      <c r="M112" s="45"/>
      <c r="N112" s="45"/>
      <c r="O112" s="47"/>
      <c r="P112" s="46"/>
      <c r="Q112" s="45"/>
      <c r="R112" s="45"/>
      <c r="S112" s="59"/>
      <c r="T112" s="59"/>
      <c r="U112" s="154"/>
      <c r="V112" s="147"/>
      <c r="W112" s="148"/>
      <c r="X112" s="148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</row>
    <row r="113" spans="1:84" s="11" customFormat="1" ht="17.25" customHeight="1" x14ac:dyDescent="0.2">
      <c r="A113" s="48"/>
      <c r="B113" s="48"/>
      <c r="C113" s="86">
        <v>4120</v>
      </c>
      <c r="D113" s="179" t="s">
        <v>75</v>
      </c>
      <c r="E113" s="72" t="s">
        <v>56</v>
      </c>
      <c r="F113" s="41">
        <f>G113+P113</f>
        <v>25225</v>
      </c>
      <c r="G113" s="42">
        <f>H113+K113+L113+M113</f>
        <v>25225</v>
      </c>
      <c r="H113" s="43">
        <f>SUM(I113:J113)</f>
        <v>25225</v>
      </c>
      <c r="I113" s="43">
        <v>25225</v>
      </c>
      <c r="J113" s="43"/>
      <c r="K113" s="43"/>
      <c r="L113" s="43"/>
      <c r="M113" s="43"/>
      <c r="N113" s="43"/>
      <c r="O113" s="55"/>
      <c r="P113" s="56"/>
      <c r="Q113" s="43"/>
      <c r="R113" s="43"/>
      <c r="S113" s="43"/>
      <c r="T113" s="43"/>
      <c r="U113" s="160"/>
      <c r="V113" s="147"/>
      <c r="W113" s="148"/>
      <c r="X113" s="148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</row>
    <row r="114" spans="1:84" s="16" customFormat="1" ht="17.25" customHeight="1" x14ac:dyDescent="0.2">
      <c r="A114" s="40"/>
      <c r="B114" s="40"/>
      <c r="C114" s="86"/>
      <c r="D114" s="180"/>
      <c r="E114" s="72" t="s">
        <v>57</v>
      </c>
      <c r="F114" s="41"/>
      <c r="G114" s="42"/>
      <c r="H114" s="43"/>
      <c r="I114" s="43"/>
      <c r="J114" s="43"/>
      <c r="K114" s="43"/>
      <c r="L114" s="43"/>
      <c r="M114" s="43"/>
      <c r="N114" s="43"/>
      <c r="O114" s="55"/>
      <c r="P114" s="42"/>
      <c r="Q114" s="43"/>
      <c r="R114" s="43"/>
      <c r="S114" s="43"/>
      <c r="T114" s="43"/>
      <c r="U114" s="153"/>
      <c r="V114" s="147"/>
      <c r="W114" s="148"/>
      <c r="X114" s="148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</row>
    <row r="115" spans="1:84" s="16" customFormat="1" ht="17.25" customHeight="1" x14ac:dyDescent="0.2">
      <c r="A115" s="40"/>
      <c r="B115" s="40"/>
      <c r="C115" s="86"/>
      <c r="D115" s="180"/>
      <c r="E115" s="72" t="s">
        <v>58</v>
      </c>
      <c r="F115" s="41">
        <f>G115+P115</f>
        <v>6179</v>
      </c>
      <c r="G115" s="42">
        <f>H115+K115+L115+M115</f>
        <v>6179</v>
      </c>
      <c r="H115" s="43">
        <f>SUM(I115:J115)</f>
        <v>6179</v>
      </c>
      <c r="I115" s="43">
        <v>6179</v>
      </c>
      <c r="J115" s="43"/>
      <c r="K115" s="43"/>
      <c r="L115" s="43"/>
      <c r="M115" s="43"/>
      <c r="N115" s="43"/>
      <c r="O115" s="55"/>
      <c r="P115" s="42"/>
      <c r="Q115" s="43"/>
      <c r="R115" s="43"/>
      <c r="S115" s="43"/>
      <c r="T115" s="43"/>
      <c r="U115" s="153"/>
      <c r="V115" s="147"/>
      <c r="W115" s="148"/>
      <c r="X115" s="148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</row>
    <row r="116" spans="1:84" s="20" customFormat="1" ht="17.25" customHeight="1" x14ac:dyDescent="0.2">
      <c r="A116" s="68"/>
      <c r="B116" s="68"/>
      <c r="C116" s="87"/>
      <c r="D116" s="181"/>
      <c r="E116" s="73" t="s">
        <v>59</v>
      </c>
      <c r="F116" s="45">
        <f>F113-F114+F115</f>
        <v>31404</v>
      </c>
      <c r="G116" s="46">
        <f>G113-G114+G115</f>
        <v>31404</v>
      </c>
      <c r="H116" s="45">
        <f>H113-H114+H115</f>
        <v>31404</v>
      </c>
      <c r="I116" s="45">
        <f>I113-I114+I115</f>
        <v>31404</v>
      </c>
      <c r="J116" s="45"/>
      <c r="K116" s="45"/>
      <c r="L116" s="45"/>
      <c r="M116" s="45"/>
      <c r="N116" s="45"/>
      <c r="O116" s="47"/>
      <c r="P116" s="46"/>
      <c r="Q116" s="45"/>
      <c r="R116" s="45"/>
      <c r="S116" s="59"/>
      <c r="T116" s="59"/>
      <c r="U116" s="154"/>
      <c r="V116" s="147"/>
      <c r="W116" s="148"/>
      <c r="X116" s="148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</row>
    <row r="117" spans="1:84" s="11" customFormat="1" ht="17.25" customHeight="1" x14ac:dyDescent="0.2">
      <c r="A117" s="48"/>
      <c r="B117" s="48"/>
      <c r="C117" s="48">
        <v>4170</v>
      </c>
      <c r="D117" s="179" t="s">
        <v>28</v>
      </c>
      <c r="E117" s="72" t="s">
        <v>56</v>
      </c>
      <c r="F117" s="41">
        <f>G117+P117</f>
        <v>4800</v>
      </c>
      <c r="G117" s="42">
        <f>H117+K117+L117+M117</f>
        <v>4800</v>
      </c>
      <c r="H117" s="43">
        <f>SUM(I117:J117)</f>
        <v>4800</v>
      </c>
      <c r="I117" s="43">
        <v>4800</v>
      </c>
      <c r="J117" s="43"/>
      <c r="K117" s="43"/>
      <c r="L117" s="43"/>
      <c r="M117" s="43"/>
      <c r="N117" s="43"/>
      <c r="O117" s="55"/>
      <c r="P117" s="56"/>
      <c r="Q117" s="43"/>
      <c r="R117" s="43"/>
      <c r="S117" s="43"/>
      <c r="T117" s="43"/>
      <c r="U117" s="160"/>
      <c r="V117" s="147"/>
      <c r="W117" s="148"/>
      <c r="X117" s="148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</row>
    <row r="118" spans="1:84" s="16" customFormat="1" ht="17.25" customHeight="1" x14ac:dyDescent="0.2">
      <c r="A118" s="40"/>
      <c r="B118" s="40"/>
      <c r="C118" s="48"/>
      <c r="D118" s="180"/>
      <c r="E118" s="72" t="s">
        <v>57</v>
      </c>
      <c r="F118" s="41"/>
      <c r="G118" s="42"/>
      <c r="H118" s="43"/>
      <c r="I118" s="43"/>
      <c r="J118" s="43"/>
      <c r="K118" s="43"/>
      <c r="L118" s="43"/>
      <c r="M118" s="43"/>
      <c r="N118" s="43"/>
      <c r="O118" s="55"/>
      <c r="P118" s="42"/>
      <c r="Q118" s="43"/>
      <c r="R118" s="43"/>
      <c r="S118" s="43"/>
      <c r="T118" s="43"/>
      <c r="U118" s="153"/>
      <c r="V118" s="147"/>
      <c r="W118" s="148"/>
      <c r="X118" s="14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</row>
    <row r="119" spans="1:84" s="16" customFormat="1" ht="17.25" customHeight="1" x14ac:dyDescent="0.2">
      <c r="A119" s="40"/>
      <c r="B119" s="40"/>
      <c r="C119" s="48"/>
      <c r="D119" s="180"/>
      <c r="E119" s="72" t="s">
        <v>58</v>
      </c>
      <c r="F119" s="41">
        <f>G119+P119</f>
        <v>6000</v>
      </c>
      <c r="G119" s="42">
        <f>H119+K119+L119+M119</f>
        <v>6000</v>
      </c>
      <c r="H119" s="43">
        <f>SUM(I119:J119)</f>
        <v>6000</v>
      </c>
      <c r="I119" s="43">
        <v>6000</v>
      </c>
      <c r="J119" s="43"/>
      <c r="K119" s="43"/>
      <c r="L119" s="43"/>
      <c r="M119" s="43"/>
      <c r="N119" s="43"/>
      <c r="O119" s="55"/>
      <c r="P119" s="42"/>
      <c r="Q119" s="43"/>
      <c r="R119" s="43"/>
      <c r="S119" s="43"/>
      <c r="T119" s="43"/>
      <c r="U119" s="153"/>
      <c r="V119" s="147"/>
      <c r="W119" s="148"/>
      <c r="X119" s="148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</row>
    <row r="120" spans="1:84" s="20" customFormat="1" ht="17.25" customHeight="1" x14ac:dyDescent="0.2">
      <c r="A120" s="68"/>
      <c r="B120" s="68"/>
      <c r="C120" s="44"/>
      <c r="D120" s="181"/>
      <c r="E120" s="73" t="s">
        <v>59</v>
      </c>
      <c r="F120" s="45">
        <f>F117-F118+F119</f>
        <v>10800</v>
      </c>
      <c r="G120" s="46">
        <f>G117-G118+G119</f>
        <v>10800</v>
      </c>
      <c r="H120" s="45">
        <f>H117-H118+H119</f>
        <v>10800</v>
      </c>
      <c r="I120" s="45">
        <f>I117-I118+I119</f>
        <v>10800</v>
      </c>
      <c r="J120" s="45"/>
      <c r="K120" s="45"/>
      <c r="L120" s="45"/>
      <c r="M120" s="45"/>
      <c r="N120" s="45"/>
      <c r="O120" s="47"/>
      <c r="P120" s="46"/>
      <c r="Q120" s="45"/>
      <c r="R120" s="45"/>
      <c r="S120" s="59"/>
      <c r="T120" s="59"/>
      <c r="U120" s="154"/>
      <c r="V120" s="147"/>
      <c r="W120" s="148"/>
      <c r="X120" s="148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</row>
    <row r="121" spans="1:84" s="1" customFormat="1" ht="18" customHeight="1" x14ac:dyDescent="0.2">
      <c r="A121" s="48"/>
      <c r="B121" s="48"/>
      <c r="C121" s="48">
        <v>4210</v>
      </c>
      <c r="D121" s="179" t="s">
        <v>29</v>
      </c>
      <c r="E121" s="72" t="s">
        <v>56</v>
      </c>
      <c r="F121" s="41">
        <f>G121+P121</f>
        <v>25000</v>
      </c>
      <c r="G121" s="42">
        <f>H121+K121+L121+M121</f>
        <v>25000</v>
      </c>
      <c r="H121" s="43">
        <f>SUM(I121:J121)</f>
        <v>25000</v>
      </c>
      <c r="I121" s="43"/>
      <c r="J121" s="43">
        <v>25000</v>
      </c>
      <c r="K121" s="43"/>
      <c r="L121" s="43"/>
      <c r="M121" s="43"/>
      <c r="N121" s="43"/>
      <c r="O121" s="55"/>
      <c r="P121" s="56"/>
      <c r="Q121" s="43"/>
      <c r="R121" s="43"/>
      <c r="S121" s="43"/>
      <c r="T121" s="43"/>
      <c r="U121" s="154"/>
      <c r="V121" s="147"/>
      <c r="W121" s="148"/>
      <c r="X121" s="148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</row>
    <row r="122" spans="1:84" s="16" customFormat="1" ht="18" customHeight="1" x14ac:dyDescent="0.2">
      <c r="A122" s="40"/>
      <c r="B122" s="40"/>
      <c r="C122" s="48"/>
      <c r="D122" s="180"/>
      <c r="E122" s="72" t="s">
        <v>57</v>
      </c>
      <c r="F122" s="41"/>
      <c r="G122" s="42"/>
      <c r="H122" s="43"/>
      <c r="I122" s="43"/>
      <c r="J122" s="43"/>
      <c r="K122" s="43"/>
      <c r="L122" s="43"/>
      <c r="M122" s="43"/>
      <c r="N122" s="43"/>
      <c r="O122" s="55"/>
      <c r="P122" s="42"/>
      <c r="Q122" s="43"/>
      <c r="R122" s="43"/>
      <c r="S122" s="43"/>
      <c r="T122" s="43"/>
      <c r="U122" s="153"/>
      <c r="V122" s="147"/>
      <c r="W122" s="148"/>
      <c r="X122" s="148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</row>
    <row r="123" spans="1:84" s="16" customFormat="1" ht="18" customHeight="1" x14ac:dyDescent="0.2">
      <c r="A123" s="40"/>
      <c r="B123" s="40"/>
      <c r="C123" s="48"/>
      <c r="D123" s="180"/>
      <c r="E123" s="72" t="s">
        <v>58</v>
      </c>
      <c r="F123" s="41">
        <f>G123+P123</f>
        <v>65000</v>
      </c>
      <c r="G123" s="42">
        <f>H123+K123+L123+M123</f>
        <v>65000</v>
      </c>
      <c r="H123" s="43">
        <f>SUM(I123:J123)</f>
        <v>65000</v>
      </c>
      <c r="I123" s="43"/>
      <c r="J123" s="43">
        <v>65000</v>
      </c>
      <c r="K123" s="43"/>
      <c r="L123" s="43"/>
      <c r="M123" s="43"/>
      <c r="N123" s="43"/>
      <c r="O123" s="55"/>
      <c r="P123" s="42"/>
      <c r="Q123" s="43"/>
      <c r="R123" s="43"/>
      <c r="S123" s="43"/>
      <c r="T123" s="43"/>
      <c r="U123" s="153"/>
      <c r="V123" s="147"/>
      <c r="W123" s="148"/>
      <c r="X123" s="148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</row>
    <row r="124" spans="1:84" s="20" customFormat="1" ht="18" customHeight="1" x14ac:dyDescent="0.2">
      <c r="A124" s="68"/>
      <c r="B124" s="68"/>
      <c r="C124" s="44"/>
      <c r="D124" s="181"/>
      <c r="E124" s="73" t="s">
        <v>59</v>
      </c>
      <c r="F124" s="45">
        <f>F121-F122+F123</f>
        <v>90000</v>
      </c>
      <c r="G124" s="46">
        <f>G121-G122+G123</f>
        <v>90000</v>
      </c>
      <c r="H124" s="45">
        <f>H121-H122+H123</f>
        <v>90000</v>
      </c>
      <c r="I124" s="45"/>
      <c r="J124" s="45">
        <f>J121-J122+J123</f>
        <v>90000</v>
      </c>
      <c r="K124" s="45"/>
      <c r="L124" s="45"/>
      <c r="M124" s="45"/>
      <c r="N124" s="45"/>
      <c r="O124" s="47"/>
      <c r="P124" s="46"/>
      <c r="Q124" s="45"/>
      <c r="R124" s="45"/>
      <c r="S124" s="59"/>
      <c r="T124" s="59"/>
      <c r="U124" s="154"/>
      <c r="V124" s="147"/>
      <c r="W124" s="148"/>
      <c r="X124" s="148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</row>
    <row r="125" spans="1:84" s="1" customFormat="1" ht="18" customHeight="1" x14ac:dyDescent="0.2">
      <c r="A125" s="48"/>
      <c r="B125" s="48"/>
      <c r="C125" s="48">
        <v>4260</v>
      </c>
      <c r="D125" s="78" t="s">
        <v>30</v>
      </c>
      <c r="E125" s="72" t="s">
        <v>56</v>
      </c>
      <c r="F125" s="41">
        <f>G125+P125</f>
        <v>0</v>
      </c>
      <c r="G125" s="42">
        <f>H125+K125+L125+M125</f>
        <v>0</v>
      </c>
      <c r="H125" s="43">
        <f>SUM(I125:J125)</f>
        <v>0</v>
      </c>
      <c r="I125" s="43"/>
      <c r="J125" s="43">
        <v>0</v>
      </c>
      <c r="K125" s="43"/>
      <c r="L125" s="43"/>
      <c r="M125" s="43"/>
      <c r="N125" s="43"/>
      <c r="O125" s="55"/>
      <c r="P125" s="56"/>
      <c r="Q125" s="43"/>
      <c r="R125" s="43"/>
      <c r="S125" s="43"/>
      <c r="T125" s="43"/>
      <c r="U125" s="154"/>
      <c r="V125" s="147"/>
      <c r="W125" s="148"/>
      <c r="X125" s="148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</row>
    <row r="126" spans="1:84" s="16" customFormat="1" ht="18" customHeight="1" x14ac:dyDescent="0.2">
      <c r="A126" s="40"/>
      <c r="B126" s="40"/>
      <c r="C126" s="48"/>
      <c r="D126" s="79"/>
      <c r="E126" s="72" t="s">
        <v>57</v>
      </c>
      <c r="F126" s="41"/>
      <c r="G126" s="42"/>
      <c r="H126" s="43"/>
      <c r="I126" s="43"/>
      <c r="J126" s="43"/>
      <c r="K126" s="43"/>
      <c r="L126" s="43"/>
      <c r="M126" s="43"/>
      <c r="N126" s="43"/>
      <c r="O126" s="55"/>
      <c r="P126" s="42"/>
      <c r="Q126" s="43"/>
      <c r="R126" s="43"/>
      <c r="S126" s="43"/>
      <c r="T126" s="43"/>
      <c r="U126" s="153"/>
      <c r="V126" s="147"/>
      <c r="W126" s="148"/>
      <c r="X126" s="148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</row>
    <row r="127" spans="1:84" s="16" customFormat="1" ht="18" customHeight="1" x14ac:dyDescent="0.2">
      <c r="A127" s="40"/>
      <c r="B127" s="40"/>
      <c r="C127" s="48"/>
      <c r="D127" s="79"/>
      <c r="E127" s="72" t="s">
        <v>58</v>
      </c>
      <c r="F127" s="41">
        <f>G127+P127</f>
        <v>10000</v>
      </c>
      <c r="G127" s="42">
        <f>H127+K127+L127+M127</f>
        <v>10000</v>
      </c>
      <c r="H127" s="43">
        <f>SUM(I127:J127)</f>
        <v>10000</v>
      </c>
      <c r="I127" s="43"/>
      <c r="J127" s="43">
        <v>10000</v>
      </c>
      <c r="K127" s="43"/>
      <c r="L127" s="43"/>
      <c r="M127" s="43"/>
      <c r="N127" s="43"/>
      <c r="O127" s="55"/>
      <c r="P127" s="42"/>
      <c r="Q127" s="43"/>
      <c r="R127" s="43"/>
      <c r="S127" s="43"/>
      <c r="T127" s="43"/>
      <c r="U127" s="153"/>
      <c r="V127" s="147"/>
      <c r="W127" s="148"/>
      <c r="X127" s="148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</row>
    <row r="128" spans="1:84" s="20" customFormat="1" ht="18" customHeight="1" x14ac:dyDescent="0.2">
      <c r="A128" s="68"/>
      <c r="B128" s="68"/>
      <c r="C128" s="44"/>
      <c r="D128" s="80"/>
      <c r="E128" s="73" t="s">
        <v>59</v>
      </c>
      <c r="F128" s="45">
        <f>F125-F126+F127</f>
        <v>10000</v>
      </c>
      <c r="G128" s="46">
        <f>G125-G126+G127</f>
        <v>10000</v>
      </c>
      <c r="H128" s="45">
        <f>H125-H126+H127</f>
        <v>10000</v>
      </c>
      <c r="I128" s="45"/>
      <c r="J128" s="45">
        <f>J125-J126+J127</f>
        <v>10000</v>
      </c>
      <c r="K128" s="45"/>
      <c r="L128" s="45"/>
      <c r="M128" s="45"/>
      <c r="N128" s="45"/>
      <c r="O128" s="47"/>
      <c r="P128" s="46"/>
      <c r="Q128" s="45"/>
      <c r="R128" s="45"/>
      <c r="S128" s="59"/>
      <c r="T128" s="59"/>
      <c r="U128" s="154"/>
      <c r="V128" s="147"/>
      <c r="W128" s="148"/>
      <c r="X128" s="14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</row>
    <row r="129" spans="1:84" s="1" customFormat="1" ht="18" customHeight="1" x14ac:dyDescent="0.2">
      <c r="A129" s="48"/>
      <c r="B129" s="48"/>
      <c r="C129" s="48">
        <v>4300</v>
      </c>
      <c r="D129" s="179" t="s">
        <v>32</v>
      </c>
      <c r="E129" s="72" t="s">
        <v>56</v>
      </c>
      <c r="F129" s="41">
        <f>G129+P129</f>
        <v>205100</v>
      </c>
      <c r="G129" s="42">
        <f>H129+K129+L129+M129</f>
        <v>205100</v>
      </c>
      <c r="H129" s="43">
        <f>SUM(I129:J129)</f>
        <v>205100</v>
      </c>
      <c r="I129" s="43"/>
      <c r="J129" s="43">
        <v>205100</v>
      </c>
      <c r="K129" s="43"/>
      <c r="L129" s="43"/>
      <c r="M129" s="43"/>
      <c r="N129" s="43"/>
      <c r="O129" s="55"/>
      <c r="P129" s="56"/>
      <c r="Q129" s="43"/>
      <c r="R129" s="43"/>
      <c r="S129" s="43"/>
      <c r="T129" s="43"/>
      <c r="U129" s="154"/>
      <c r="V129" s="147"/>
      <c r="W129" s="148"/>
      <c r="X129" s="148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</row>
    <row r="130" spans="1:84" s="16" customFormat="1" ht="18" customHeight="1" x14ac:dyDescent="0.2">
      <c r="A130" s="40"/>
      <c r="B130" s="40"/>
      <c r="C130" s="48"/>
      <c r="D130" s="180"/>
      <c r="E130" s="72" t="s">
        <v>57</v>
      </c>
      <c r="F130" s="41"/>
      <c r="G130" s="42"/>
      <c r="H130" s="43"/>
      <c r="I130" s="43"/>
      <c r="J130" s="43"/>
      <c r="K130" s="43"/>
      <c r="L130" s="43"/>
      <c r="M130" s="43"/>
      <c r="N130" s="43"/>
      <c r="O130" s="55"/>
      <c r="P130" s="42"/>
      <c r="Q130" s="43"/>
      <c r="R130" s="43"/>
      <c r="S130" s="43"/>
      <c r="T130" s="43"/>
      <c r="U130" s="153"/>
      <c r="V130" s="147"/>
      <c r="W130" s="148"/>
      <c r="X130" s="148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</row>
    <row r="131" spans="1:84" s="16" customFormat="1" ht="18" customHeight="1" x14ac:dyDescent="0.2">
      <c r="A131" s="40"/>
      <c r="B131" s="40"/>
      <c r="C131" s="48"/>
      <c r="D131" s="180"/>
      <c r="E131" s="72" t="s">
        <v>58</v>
      </c>
      <c r="F131" s="41">
        <f>G131+P131</f>
        <v>130000</v>
      </c>
      <c r="G131" s="42">
        <f>H131+K131+L131+M131</f>
        <v>130000</v>
      </c>
      <c r="H131" s="43">
        <f>SUM(I131:J131)</f>
        <v>130000</v>
      </c>
      <c r="I131" s="43"/>
      <c r="J131" s="43">
        <v>130000</v>
      </c>
      <c r="K131" s="43"/>
      <c r="L131" s="43"/>
      <c r="M131" s="43"/>
      <c r="N131" s="43"/>
      <c r="O131" s="55"/>
      <c r="P131" s="42"/>
      <c r="Q131" s="43"/>
      <c r="R131" s="43"/>
      <c r="S131" s="43"/>
      <c r="T131" s="43"/>
      <c r="U131" s="153"/>
      <c r="V131" s="147"/>
      <c r="W131" s="148"/>
      <c r="X131" s="148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</row>
    <row r="132" spans="1:84" s="20" customFormat="1" ht="18" customHeight="1" x14ac:dyDescent="0.2">
      <c r="A132" s="68"/>
      <c r="B132" s="68"/>
      <c r="C132" s="44"/>
      <c r="D132" s="181"/>
      <c r="E132" s="73" t="s">
        <v>59</v>
      </c>
      <c r="F132" s="45">
        <f>F129-F130+F131</f>
        <v>335100</v>
      </c>
      <c r="G132" s="46">
        <f>G129-G130+G131</f>
        <v>335100</v>
      </c>
      <c r="H132" s="45">
        <f>H129-H130+H131</f>
        <v>335100</v>
      </c>
      <c r="I132" s="45"/>
      <c r="J132" s="45">
        <f>J129-J130+J131</f>
        <v>335100</v>
      </c>
      <c r="K132" s="45"/>
      <c r="L132" s="45"/>
      <c r="M132" s="45"/>
      <c r="N132" s="45"/>
      <c r="O132" s="47"/>
      <c r="P132" s="46"/>
      <c r="Q132" s="45"/>
      <c r="R132" s="45"/>
      <c r="S132" s="59"/>
      <c r="T132" s="59"/>
      <c r="U132" s="154"/>
      <c r="V132" s="147"/>
      <c r="W132" s="148"/>
      <c r="X132" s="148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</row>
    <row r="133" spans="1:84" s="1" customFormat="1" ht="18" customHeight="1" x14ac:dyDescent="0.2">
      <c r="A133" s="48"/>
      <c r="B133" s="48"/>
      <c r="C133" s="48">
        <v>4360</v>
      </c>
      <c r="D133" s="179" t="s">
        <v>70</v>
      </c>
      <c r="E133" s="72" t="s">
        <v>56</v>
      </c>
      <c r="F133" s="41">
        <f>G133+P133</f>
        <v>500</v>
      </c>
      <c r="G133" s="42">
        <f>H133+K133+L133+M133</f>
        <v>500</v>
      </c>
      <c r="H133" s="43">
        <f>SUM(I133:J133)</f>
        <v>500</v>
      </c>
      <c r="I133" s="43"/>
      <c r="J133" s="43">
        <v>500</v>
      </c>
      <c r="K133" s="43"/>
      <c r="L133" s="43"/>
      <c r="M133" s="43"/>
      <c r="N133" s="43"/>
      <c r="O133" s="55"/>
      <c r="P133" s="56"/>
      <c r="Q133" s="43"/>
      <c r="R133" s="43"/>
      <c r="S133" s="43"/>
      <c r="T133" s="43"/>
      <c r="U133" s="154"/>
      <c r="V133" s="147"/>
      <c r="W133" s="148"/>
      <c r="X133" s="148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</row>
    <row r="134" spans="1:84" s="16" customFormat="1" ht="18" customHeight="1" x14ac:dyDescent="0.2">
      <c r="A134" s="40"/>
      <c r="B134" s="40"/>
      <c r="C134" s="48"/>
      <c r="D134" s="180"/>
      <c r="E134" s="72" t="s">
        <v>57</v>
      </c>
      <c r="F134" s="41"/>
      <c r="G134" s="42"/>
      <c r="H134" s="43"/>
      <c r="I134" s="43"/>
      <c r="J134" s="43"/>
      <c r="K134" s="43"/>
      <c r="L134" s="43"/>
      <c r="M134" s="43"/>
      <c r="N134" s="43"/>
      <c r="O134" s="55"/>
      <c r="P134" s="42"/>
      <c r="Q134" s="43"/>
      <c r="R134" s="43"/>
      <c r="S134" s="43"/>
      <c r="T134" s="43"/>
      <c r="U134" s="153"/>
      <c r="V134" s="147"/>
      <c r="W134" s="148"/>
      <c r="X134" s="148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</row>
    <row r="135" spans="1:84" s="16" customFormat="1" ht="18" customHeight="1" x14ac:dyDescent="0.2">
      <c r="A135" s="40"/>
      <c r="B135" s="40"/>
      <c r="C135" s="48"/>
      <c r="D135" s="180"/>
      <c r="E135" s="72" t="s">
        <v>58</v>
      </c>
      <c r="F135" s="41">
        <f>G135+P135</f>
        <v>4000</v>
      </c>
      <c r="G135" s="42">
        <f>H135+K135+L135+M135</f>
        <v>4000</v>
      </c>
      <c r="H135" s="43">
        <f>SUM(I135:J135)</f>
        <v>4000</v>
      </c>
      <c r="I135" s="43"/>
      <c r="J135" s="43">
        <v>4000</v>
      </c>
      <c r="K135" s="43"/>
      <c r="L135" s="43"/>
      <c r="M135" s="43"/>
      <c r="N135" s="43"/>
      <c r="O135" s="55"/>
      <c r="P135" s="42"/>
      <c r="Q135" s="43"/>
      <c r="R135" s="43"/>
      <c r="S135" s="43"/>
      <c r="T135" s="43"/>
      <c r="U135" s="153"/>
      <c r="V135" s="147"/>
      <c r="W135" s="148"/>
      <c r="X135" s="148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</row>
    <row r="136" spans="1:84" s="20" customFormat="1" ht="18" customHeight="1" x14ac:dyDescent="0.2">
      <c r="A136" s="68"/>
      <c r="B136" s="68"/>
      <c r="C136" s="44"/>
      <c r="D136" s="181"/>
      <c r="E136" s="73" t="s">
        <v>59</v>
      </c>
      <c r="F136" s="45">
        <f>F133-F134+F135</f>
        <v>4500</v>
      </c>
      <c r="G136" s="46">
        <f>G133-G134+G135</f>
        <v>4500</v>
      </c>
      <c r="H136" s="45">
        <f>H133-H134+H135</f>
        <v>4500</v>
      </c>
      <c r="I136" s="45"/>
      <c r="J136" s="45">
        <f>J133-J134+J135</f>
        <v>4500</v>
      </c>
      <c r="K136" s="45"/>
      <c r="L136" s="45"/>
      <c r="M136" s="45"/>
      <c r="N136" s="45"/>
      <c r="O136" s="47"/>
      <c r="P136" s="46"/>
      <c r="Q136" s="45"/>
      <c r="R136" s="45"/>
      <c r="S136" s="59"/>
      <c r="T136" s="59"/>
      <c r="U136" s="154"/>
      <c r="V136" s="147"/>
      <c r="W136" s="148"/>
      <c r="X136" s="148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</row>
    <row r="137" spans="1:84" s="11" customFormat="1" ht="18" customHeight="1" x14ac:dyDescent="0.2">
      <c r="A137" s="48"/>
      <c r="B137" s="48"/>
      <c r="C137" s="86">
        <v>4710</v>
      </c>
      <c r="D137" s="179" t="s">
        <v>77</v>
      </c>
      <c r="E137" s="72" t="s">
        <v>56</v>
      </c>
      <c r="F137" s="41">
        <f>G137+P137</f>
        <v>15758</v>
      </c>
      <c r="G137" s="42">
        <f>H137+K137+L137+M137</f>
        <v>15758</v>
      </c>
      <c r="H137" s="43">
        <f>SUM(I137:J137)</f>
        <v>15758</v>
      </c>
      <c r="I137" s="43">
        <v>15758</v>
      </c>
      <c r="J137" s="43"/>
      <c r="K137" s="43"/>
      <c r="L137" s="43"/>
      <c r="M137" s="43"/>
      <c r="N137" s="43"/>
      <c r="O137" s="55"/>
      <c r="P137" s="56"/>
      <c r="Q137" s="43"/>
      <c r="R137" s="43"/>
      <c r="S137" s="43"/>
      <c r="T137" s="43"/>
      <c r="U137" s="160"/>
      <c r="V137" s="147"/>
      <c r="W137" s="148"/>
      <c r="X137" s="148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</row>
    <row r="138" spans="1:84" s="16" customFormat="1" ht="18" customHeight="1" x14ac:dyDescent="0.2">
      <c r="A138" s="40"/>
      <c r="B138" s="40"/>
      <c r="C138" s="86"/>
      <c r="D138" s="180"/>
      <c r="E138" s="72" t="s">
        <v>57</v>
      </c>
      <c r="F138" s="41"/>
      <c r="G138" s="42"/>
      <c r="H138" s="43"/>
      <c r="I138" s="43"/>
      <c r="J138" s="43"/>
      <c r="K138" s="43"/>
      <c r="L138" s="43"/>
      <c r="M138" s="43"/>
      <c r="N138" s="43"/>
      <c r="O138" s="55"/>
      <c r="P138" s="42"/>
      <c r="Q138" s="43"/>
      <c r="R138" s="43"/>
      <c r="S138" s="43"/>
      <c r="T138" s="43"/>
      <c r="U138" s="153"/>
      <c r="V138" s="147"/>
      <c r="W138" s="148"/>
      <c r="X138" s="14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</row>
    <row r="139" spans="1:84" s="16" customFormat="1" ht="18" customHeight="1" x14ac:dyDescent="0.2">
      <c r="A139" s="40"/>
      <c r="B139" s="40"/>
      <c r="C139" s="86"/>
      <c r="D139" s="180"/>
      <c r="E139" s="72" t="s">
        <v>58</v>
      </c>
      <c r="F139" s="41">
        <f>G139+P139</f>
        <v>1575</v>
      </c>
      <c r="G139" s="42">
        <f>H139+K139+L139+M139</f>
        <v>1575</v>
      </c>
      <c r="H139" s="43">
        <f>SUM(I139:J139)</f>
        <v>1575</v>
      </c>
      <c r="I139" s="43">
        <v>1575</v>
      </c>
      <c r="J139" s="43"/>
      <c r="K139" s="43"/>
      <c r="L139" s="43"/>
      <c r="M139" s="43"/>
      <c r="N139" s="43"/>
      <c r="O139" s="55"/>
      <c r="P139" s="42"/>
      <c r="Q139" s="43"/>
      <c r="R139" s="43"/>
      <c r="S139" s="43"/>
      <c r="T139" s="43"/>
      <c r="U139" s="153"/>
      <c r="V139" s="147"/>
      <c r="W139" s="148"/>
      <c r="X139" s="148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</row>
    <row r="140" spans="1:84" s="20" customFormat="1" ht="18" customHeight="1" x14ac:dyDescent="0.2">
      <c r="A140" s="68"/>
      <c r="B140" s="68"/>
      <c r="C140" s="87"/>
      <c r="D140" s="181"/>
      <c r="E140" s="73" t="s">
        <v>59</v>
      </c>
      <c r="F140" s="45">
        <f>F137-F138+F139</f>
        <v>17333</v>
      </c>
      <c r="G140" s="46">
        <f>G137-G138+G139</f>
        <v>17333</v>
      </c>
      <c r="H140" s="45">
        <f>H137-H138+H139</f>
        <v>17333</v>
      </c>
      <c r="I140" s="45">
        <f>I137-I138+I139</f>
        <v>17333</v>
      </c>
      <c r="J140" s="45"/>
      <c r="K140" s="45"/>
      <c r="L140" s="45"/>
      <c r="M140" s="45"/>
      <c r="N140" s="45"/>
      <c r="O140" s="47"/>
      <c r="P140" s="46"/>
      <c r="Q140" s="45"/>
      <c r="R140" s="45"/>
      <c r="S140" s="59"/>
      <c r="T140" s="59"/>
      <c r="U140" s="154"/>
      <c r="V140" s="147"/>
      <c r="W140" s="148"/>
      <c r="X140" s="148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</row>
    <row r="141" spans="1:84" s="101" customFormat="1" ht="18.600000000000001" customHeight="1" x14ac:dyDescent="0.2">
      <c r="A141" s="84"/>
      <c r="B141" s="84"/>
      <c r="C141" s="170" t="s">
        <v>62</v>
      </c>
      <c r="D141" s="171"/>
      <c r="E141" s="171"/>
      <c r="F141" s="171"/>
      <c r="G141" s="171"/>
      <c r="H141" s="171"/>
      <c r="I141" s="171"/>
      <c r="J141" s="171"/>
      <c r="K141" s="171"/>
      <c r="L141" s="171"/>
      <c r="M141" s="171"/>
      <c r="N141" s="171"/>
      <c r="O141" s="171"/>
      <c r="P141" s="171"/>
      <c r="Q141" s="171"/>
      <c r="R141" s="171"/>
      <c r="S141" s="171"/>
      <c r="T141" s="172"/>
      <c r="U141" s="155"/>
      <c r="V141" s="155"/>
      <c r="W141" s="156"/>
      <c r="X141" s="156"/>
    </row>
    <row r="142" spans="1:84" s="101" customFormat="1" ht="18.600000000000001" customHeight="1" x14ac:dyDescent="0.2">
      <c r="A142" s="84"/>
      <c r="B142" s="40"/>
      <c r="C142" s="221" t="s">
        <v>158</v>
      </c>
      <c r="D142" s="222"/>
      <c r="E142" s="222"/>
      <c r="F142" s="222"/>
      <c r="G142" s="222"/>
      <c r="H142" s="222"/>
      <c r="I142" s="222"/>
      <c r="J142" s="222"/>
      <c r="K142" s="222"/>
      <c r="L142" s="222"/>
      <c r="M142" s="222"/>
      <c r="N142" s="222"/>
      <c r="O142" s="222"/>
      <c r="P142" s="222"/>
      <c r="Q142" s="222"/>
      <c r="R142" s="222"/>
      <c r="S142" s="222"/>
      <c r="T142" s="223"/>
      <c r="U142" s="155"/>
      <c r="V142" s="155"/>
      <c r="W142" s="156"/>
      <c r="X142" s="156"/>
    </row>
    <row r="143" spans="1:84" s="101" customFormat="1" ht="18.600000000000001" customHeight="1" x14ac:dyDescent="0.2">
      <c r="A143" s="84"/>
      <c r="B143" s="40"/>
      <c r="C143" s="167" t="s">
        <v>140</v>
      </c>
      <c r="D143" s="168"/>
      <c r="E143" s="168"/>
      <c r="F143" s="168"/>
      <c r="G143" s="168"/>
      <c r="H143" s="168"/>
      <c r="I143" s="168"/>
      <c r="J143" s="168"/>
      <c r="K143" s="168"/>
      <c r="L143" s="168"/>
      <c r="M143" s="168"/>
      <c r="N143" s="168"/>
      <c r="O143" s="168"/>
      <c r="P143" s="168"/>
      <c r="Q143" s="168"/>
      <c r="R143" s="168"/>
      <c r="S143" s="168"/>
      <c r="T143" s="169"/>
      <c r="U143" s="155"/>
      <c r="V143" s="155"/>
      <c r="W143" s="156"/>
      <c r="X143" s="156"/>
    </row>
    <row r="144" spans="1:84" s="101" customFormat="1" ht="18.600000000000001" customHeight="1" x14ac:dyDescent="0.2">
      <c r="A144" s="84"/>
      <c r="B144" s="40"/>
      <c r="C144" s="167" t="s">
        <v>141</v>
      </c>
      <c r="D144" s="168"/>
      <c r="E144" s="168"/>
      <c r="F144" s="168"/>
      <c r="G144" s="168"/>
      <c r="H144" s="168"/>
      <c r="I144" s="168"/>
      <c r="J144" s="168"/>
      <c r="K144" s="168"/>
      <c r="L144" s="168"/>
      <c r="M144" s="168"/>
      <c r="N144" s="168"/>
      <c r="O144" s="168"/>
      <c r="P144" s="168"/>
      <c r="Q144" s="168"/>
      <c r="R144" s="168"/>
      <c r="S144" s="168"/>
      <c r="T144" s="169"/>
      <c r="U144" s="155"/>
      <c r="V144" s="155"/>
      <c r="W144" s="156"/>
      <c r="X144" s="156"/>
    </row>
    <row r="145" spans="1:84" s="101" customFormat="1" ht="18.600000000000001" customHeight="1" x14ac:dyDescent="0.2">
      <c r="A145" s="84"/>
      <c r="B145" s="40"/>
      <c r="C145" s="167" t="s">
        <v>142</v>
      </c>
      <c r="D145" s="168"/>
      <c r="E145" s="168"/>
      <c r="F145" s="168"/>
      <c r="G145" s="168"/>
      <c r="H145" s="168"/>
      <c r="I145" s="168"/>
      <c r="J145" s="168"/>
      <c r="K145" s="168"/>
      <c r="L145" s="168"/>
      <c r="M145" s="168"/>
      <c r="N145" s="168"/>
      <c r="O145" s="168"/>
      <c r="P145" s="168"/>
      <c r="Q145" s="168"/>
      <c r="R145" s="168"/>
      <c r="S145" s="168"/>
      <c r="T145" s="169"/>
      <c r="U145" s="155"/>
      <c r="V145" s="155"/>
      <c r="W145" s="156"/>
      <c r="X145" s="156"/>
    </row>
    <row r="146" spans="1:84" s="101" customFormat="1" ht="18.600000000000001" customHeight="1" x14ac:dyDescent="0.2">
      <c r="A146" s="84"/>
      <c r="B146" s="40"/>
      <c r="C146" s="167" t="s">
        <v>143</v>
      </c>
      <c r="D146" s="168"/>
      <c r="E146" s="168"/>
      <c r="F146" s="168"/>
      <c r="G146" s="168"/>
      <c r="H146" s="168"/>
      <c r="I146" s="168"/>
      <c r="J146" s="168"/>
      <c r="K146" s="168"/>
      <c r="L146" s="168"/>
      <c r="M146" s="168"/>
      <c r="N146" s="168"/>
      <c r="O146" s="168"/>
      <c r="P146" s="168"/>
      <c r="Q146" s="168"/>
      <c r="R146" s="168"/>
      <c r="S146" s="168"/>
      <c r="T146" s="169"/>
      <c r="U146" s="155"/>
      <c r="V146" s="155"/>
      <c r="W146" s="156"/>
      <c r="X146" s="156"/>
    </row>
    <row r="147" spans="1:84" s="101" customFormat="1" ht="18.600000000000001" customHeight="1" x14ac:dyDescent="0.2">
      <c r="A147" s="84"/>
      <c r="B147" s="40"/>
      <c r="C147" s="167" t="s">
        <v>144</v>
      </c>
      <c r="D147" s="168"/>
      <c r="E147" s="168"/>
      <c r="F147" s="168"/>
      <c r="G147" s="168"/>
      <c r="H147" s="168"/>
      <c r="I147" s="168"/>
      <c r="J147" s="168"/>
      <c r="K147" s="168"/>
      <c r="L147" s="168"/>
      <c r="M147" s="168"/>
      <c r="N147" s="168"/>
      <c r="O147" s="168"/>
      <c r="P147" s="168"/>
      <c r="Q147" s="168"/>
      <c r="R147" s="168"/>
      <c r="S147" s="168"/>
      <c r="T147" s="169"/>
      <c r="U147" s="155"/>
      <c r="V147" s="155"/>
      <c r="W147" s="156"/>
      <c r="X147" s="156"/>
    </row>
    <row r="148" spans="1:84" s="101" customFormat="1" ht="18.600000000000001" customHeight="1" x14ac:dyDescent="0.2">
      <c r="A148" s="84"/>
      <c r="B148" s="40"/>
      <c r="C148" s="167" t="s">
        <v>145</v>
      </c>
      <c r="D148" s="168"/>
      <c r="E148" s="168"/>
      <c r="F148" s="168"/>
      <c r="G148" s="168"/>
      <c r="H148" s="168"/>
      <c r="I148" s="168"/>
      <c r="J148" s="168"/>
      <c r="K148" s="168"/>
      <c r="L148" s="168"/>
      <c r="M148" s="168"/>
      <c r="N148" s="168"/>
      <c r="O148" s="168"/>
      <c r="P148" s="168"/>
      <c r="Q148" s="168"/>
      <c r="R148" s="168"/>
      <c r="S148" s="168"/>
      <c r="T148" s="169"/>
      <c r="U148" s="155"/>
      <c r="V148" s="155"/>
      <c r="W148" s="156"/>
      <c r="X148" s="156"/>
    </row>
    <row r="149" spans="1:84" s="101" customFormat="1" ht="18.600000000000001" customHeight="1" x14ac:dyDescent="0.2">
      <c r="A149" s="84"/>
      <c r="B149" s="40"/>
      <c r="C149" s="167" t="s">
        <v>146</v>
      </c>
      <c r="D149" s="168"/>
      <c r="E149" s="168"/>
      <c r="F149" s="168"/>
      <c r="G149" s="168"/>
      <c r="H149" s="168"/>
      <c r="I149" s="168"/>
      <c r="J149" s="168"/>
      <c r="K149" s="168"/>
      <c r="L149" s="168"/>
      <c r="M149" s="168"/>
      <c r="N149" s="168"/>
      <c r="O149" s="168"/>
      <c r="P149" s="168"/>
      <c r="Q149" s="168"/>
      <c r="R149" s="168"/>
      <c r="S149" s="168"/>
      <c r="T149" s="169"/>
      <c r="U149" s="155"/>
      <c r="V149" s="155"/>
      <c r="W149" s="156"/>
      <c r="X149" s="156"/>
    </row>
    <row r="150" spans="1:84" s="101" customFormat="1" ht="18.600000000000001" customHeight="1" x14ac:dyDescent="0.2">
      <c r="A150" s="84"/>
      <c r="B150" s="40"/>
      <c r="C150" s="167" t="s">
        <v>147</v>
      </c>
      <c r="D150" s="168"/>
      <c r="E150" s="168"/>
      <c r="F150" s="168"/>
      <c r="G150" s="168"/>
      <c r="H150" s="168"/>
      <c r="I150" s="168"/>
      <c r="J150" s="168"/>
      <c r="K150" s="168"/>
      <c r="L150" s="168"/>
      <c r="M150" s="168"/>
      <c r="N150" s="168"/>
      <c r="O150" s="168"/>
      <c r="P150" s="168"/>
      <c r="Q150" s="168"/>
      <c r="R150" s="168"/>
      <c r="S150" s="168"/>
      <c r="T150" s="169"/>
      <c r="U150" s="155"/>
      <c r="V150" s="155"/>
      <c r="W150" s="156"/>
      <c r="X150" s="156"/>
    </row>
    <row r="151" spans="1:84" s="101" customFormat="1" ht="18.600000000000001" customHeight="1" x14ac:dyDescent="0.2">
      <c r="A151" s="84"/>
      <c r="B151" s="40"/>
      <c r="C151" s="173" t="s">
        <v>148</v>
      </c>
      <c r="D151" s="174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  <c r="R151" s="174"/>
      <c r="S151" s="174"/>
      <c r="T151" s="175"/>
      <c r="U151" s="155"/>
      <c r="V151" s="155"/>
      <c r="W151" s="156"/>
      <c r="X151" s="156"/>
    </row>
    <row r="152" spans="1:84" s="8" customFormat="1" ht="18" customHeight="1" x14ac:dyDescent="0.2">
      <c r="A152" s="40"/>
      <c r="B152" s="49">
        <v>75095</v>
      </c>
      <c r="C152" s="50"/>
      <c r="D152" s="176" t="s">
        <v>17</v>
      </c>
      <c r="E152" s="72" t="s">
        <v>56</v>
      </c>
      <c r="F152" s="41">
        <f>G152+P152</f>
        <v>3199423.2</v>
      </c>
      <c r="G152" s="42">
        <f>H152+K152+L152+M152</f>
        <v>959858.2</v>
      </c>
      <c r="H152" s="43">
        <f>SUM(I152:J152)</f>
        <v>322116.12</v>
      </c>
      <c r="I152" s="39"/>
      <c r="J152" s="39">
        <v>322116.12</v>
      </c>
      <c r="K152" s="39"/>
      <c r="L152" s="39">
        <v>43700</v>
      </c>
      <c r="M152" s="39">
        <v>594042.07999999996</v>
      </c>
      <c r="N152" s="54"/>
      <c r="O152" s="125"/>
      <c r="P152" s="38">
        <f>Q152+S152+T152</f>
        <v>2239565</v>
      </c>
      <c r="Q152" s="39">
        <v>2239565</v>
      </c>
      <c r="R152" s="39">
        <v>1820784.55</v>
      </c>
      <c r="S152" s="54"/>
      <c r="T152" s="43"/>
      <c r="U152" s="159"/>
      <c r="V152" s="147"/>
      <c r="W152" s="148"/>
      <c r="X152" s="148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</row>
    <row r="153" spans="1:84" s="16" customFormat="1" ht="18" customHeight="1" x14ac:dyDescent="0.2">
      <c r="A153" s="40"/>
      <c r="B153" s="40"/>
      <c r="C153" s="48"/>
      <c r="D153" s="177"/>
      <c r="E153" s="72" t="s">
        <v>57</v>
      </c>
      <c r="F153" s="41"/>
      <c r="G153" s="42"/>
      <c r="H153" s="43"/>
      <c r="I153" s="43"/>
      <c r="J153" s="43"/>
      <c r="K153" s="43"/>
      <c r="L153" s="43"/>
      <c r="M153" s="43"/>
      <c r="N153" s="43"/>
      <c r="O153" s="55"/>
      <c r="P153" s="42"/>
      <c r="Q153" s="43"/>
      <c r="R153" s="43"/>
      <c r="S153" s="43"/>
      <c r="T153" s="43"/>
      <c r="U153" s="153"/>
      <c r="V153" s="147"/>
      <c r="W153" s="148"/>
      <c r="X153" s="148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</row>
    <row r="154" spans="1:84" s="16" customFormat="1" ht="18" customHeight="1" x14ac:dyDescent="0.2">
      <c r="A154" s="40"/>
      <c r="B154" s="40"/>
      <c r="C154" s="48"/>
      <c r="D154" s="177"/>
      <c r="E154" s="72" t="s">
        <v>58</v>
      </c>
      <c r="F154" s="41">
        <f>G154+P154</f>
        <v>21525</v>
      </c>
      <c r="G154" s="42">
        <f>H154+K154+L154+M154</f>
        <v>21525</v>
      </c>
      <c r="H154" s="43">
        <f>SUM(I154:J154)</f>
        <v>21525</v>
      </c>
      <c r="I154" s="43"/>
      <c r="J154" s="43">
        <f>J158</f>
        <v>21525</v>
      </c>
      <c r="K154" s="43"/>
      <c r="L154" s="43"/>
      <c r="M154" s="43"/>
      <c r="N154" s="43"/>
      <c r="O154" s="55"/>
      <c r="P154" s="42"/>
      <c r="Q154" s="43"/>
      <c r="R154" s="43"/>
      <c r="S154" s="43"/>
      <c r="T154" s="43"/>
      <c r="U154" s="153"/>
      <c r="V154" s="147"/>
      <c r="W154" s="148"/>
      <c r="X154" s="148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</row>
    <row r="155" spans="1:84" s="20" customFormat="1" ht="18" customHeight="1" x14ac:dyDescent="0.2">
      <c r="A155" s="68"/>
      <c r="B155" s="68"/>
      <c r="C155" s="44"/>
      <c r="D155" s="178"/>
      <c r="E155" s="73" t="s">
        <v>59</v>
      </c>
      <c r="F155" s="45">
        <f t="shared" ref="F155:R155" si="13">F152-F153+F154</f>
        <v>3220948.2</v>
      </c>
      <c r="G155" s="46">
        <f t="shared" si="13"/>
        <v>981383.2</v>
      </c>
      <c r="H155" s="45">
        <f t="shared" si="13"/>
        <v>343641.12</v>
      </c>
      <c r="I155" s="59"/>
      <c r="J155" s="59">
        <f>J152-J153+J154</f>
        <v>343641.12</v>
      </c>
      <c r="K155" s="59"/>
      <c r="L155" s="59">
        <f>L152-L153+L154</f>
        <v>43700</v>
      </c>
      <c r="M155" s="59">
        <f>M152-M153+M154</f>
        <v>594042.07999999996</v>
      </c>
      <c r="N155" s="45"/>
      <c r="O155" s="47"/>
      <c r="P155" s="46">
        <f t="shared" si="13"/>
        <v>2239565</v>
      </c>
      <c r="Q155" s="59">
        <f t="shared" si="13"/>
        <v>2239565</v>
      </c>
      <c r="R155" s="59">
        <f t="shared" si="13"/>
        <v>1820784.55</v>
      </c>
      <c r="S155" s="59"/>
      <c r="T155" s="59"/>
      <c r="U155" s="154"/>
      <c r="V155" s="147"/>
      <c r="W155" s="148"/>
      <c r="X155" s="148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</row>
    <row r="156" spans="1:84" s="11" customFormat="1" ht="18" customHeight="1" x14ac:dyDescent="0.2">
      <c r="A156" s="48"/>
      <c r="B156" s="48"/>
      <c r="C156" s="48">
        <v>4300</v>
      </c>
      <c r="D156" s="179" t="s">
        <v>32</v>
      </c>
      <c r="E156" s="72" t="s">
        <v>56</v>
      </c>
      <c r="F156" s="41">
        <f>G156+P156</f>
        <v>179277.14</v>
      </c>
      <c r="G156" s="42">
        <f>H156+K156+L156+M156</f>
        <v>179277.14</v>
      </c>
      <c r="H156" s="43">
        <f>SUM(I156:J156)</f>
        <v>179277.14</v>
      </c>
      <c r="I156" s="43"/>
      <c r="J156" s="43">
        <v>179277.14</v>
      </c>
      <c r="K156" s="43"/>
      <c r="L156" s="43"/>
      <c r="M156" s="43"/>
      <c r="N156" s="43"/>
      <c r="O156" s="55"/>
      <c r="P156" s="56"/>
      <c r="Q156" s="43"/>
      <c r="R156" s="43"/>
      <c r="S156" s="43"/>
      <c r="T156" s="43"/>
      <c r="U156" s="157"/>
      <c r="V156" s="147"/>
      <c r="W156" s="148"/>
      <c r="X156" s="148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</row>
    <row r="157" spans="1:84" s="16" customFormat="1" ht="18" customHeight="1" x14ac:dyDescent="0.2">
      <c r="A157" s="40"/>
      <c r="B157" s="40"/>
      <c r="C157" s="48"/>
      <c r="D157" s="180"/>
      <c r="E157" s="72" t="s">
        <v>57</v>
      </c>
      <c r="F157" s="41"/>
      <c r="G157" s="42"/>
      <c r="H157" s="43"/>
      <c r="I157" s="43"/>
      <c r="J157" s="43"/>
      <c r="K157" s="43"/>
      <c r="L157" s="43"/>
      <c r="M157" s="43"/>
      <c r="N157" s="43"/>
      <c r="O157" s="55"/>
      <c r="P157" s="42"/>
      <c r="Q157" s="43"/>
      <c r="R157" s="43"/>
      <c r="S157" s="43"/>
      <c r="T157" s="43"/>
      <c r="U157" s="153"/>
      <c r="V157" s="147"/>
      <c r="W157" s="148"/>
      <c r="X157" s="148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</row>
    <row r="158" spans="1:84" s="16" customFormat="1" ht="18" customHeight="1" x14ac:dyDescent="0.2">
      <c r="A158" s="40"/>
      <c r="B158" s="40"/>
      <c r="C158" s="48"/>
      <c r="D158" s="180"/>
      <c r="E158" s="72" t="s">
        <v>58</v>
      </c>
      <c r="F158" s="41">
        <f>G158+P158</f>
        <v>21525</v>
      </c>
      <c r="G158" s="42">
        <f>H158+K158+L158+M158</f>
        <v>21525</v>
      </c>
      <c r="H158" s="43">
        <f>SUM(I158:J158)</f>
        <v>21525</v>
      </c>
      <c r="I158" s="43"/>
      <c r="J158" s="43">
        <v>21525</v>
      </c>
      <c r="K158" s="43"/>
      <c r="L158" s="43"/>
      <c r="M158" s="43"/>
      <c r="N158" s="43"/>
      <c r="O158" s="55"/>
      <c r="P158" s="42"/>
      <c r="Q158" s="43"/>
      <c r="R158" s="43"/>
      <c r="S158" s="43"/>
      <c r="T158" s="43"/>
      <c r="U158" s="153"/>
      <c r="V158" s="147"/>
      <c r="W158" s="148"/>
      <c r="X158" s="14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</row>
    <row r="159" spans="1:84" s="20" customFormat="1" ht="18" customHeight="1" x14ac:dyDescent="0.2">
      <c r="A159" s="68"/>
      <c r="B159" s="68"/>
      <c r="C159" s="44"/>
      <c r="D159" s="181"/>
      <c r="E159" s="73" t="s">
        <v>59</v>
      </c>
      <c r="F159" s="45">
        <f>F156-F157+F158</f>
        <v>200802.14</v>
      </c>
      <c r="G159" s="46">
        <f>G156-G157+G158</f>
        <v>200802.14</v>
      </c>
      <c r="H159" s="45">
        <f>H156-H157+H158</f>
        <v>200802.14</v>
      </c>
      <c r="I159" s="45"/>
      <c r="J159" s="45">
        <f>J156-J157+J158</f>
        <v>200802.14</v>
      </c>
      <c r="K159" s="45"/>
      <c r="L159" s="45"/>
      <c r="M159" s="45"/>
      <c r="N159" s="45"/>
      <c r="O159" s="47"/>
      <c r="P159" s="46"/>
      <c r="Q159" s="45"/>
      <c r="R159" s="45"/>
      <c r="S159" s="59"/>
      <c r="T159" s="59"/>
      <c r="U159" s="154"/>
      <c r="V159" s="147"/>
      <c r="W159" s="148"/>
      <c r="X159" s="148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</row>
    <row r="160" spans="1:84" s="101" customFormat="1" ht="18" customHeight="1" x14ac:dyDescent="0.2">
      <c r="A160" s="84"/>
      <c r="B160" s="84"/>
      <c r="C160" s="170" t="s">
        <v>62</v>
      </c>
      <c r="D160" s="171"/>
      <c r="E160" s="171"/>
      <c r="F160" s="171"/>
      <c r="G160" s="171"/>
      <c r="H160" s="171"/>
      <c r="I160" s="171"/>
      <c r="J160" s="171"/>
      <c r="K160" s="171"/>
      <c r="L160" s="171"/>
      <c r="M160" s="171"/>
      <c r="N160" s="171"/>
      <c r="O160" s="171"/>
      <c r="P160" s="171"/>
      <c r="Q160" s="171"/>
      <c r="R160" s="171"/>
      <c r="S160" s="171"/>
      <c r="T160" s="172"/>
      <c r="U160" s="155"/>
      <c r="V160" s="155"/>
      <c r="W160" s="156"/>
      <c r="X160" s="156"/>
    </row>
    <row r="161" spans="1:84" s="101" customFormat="1" ht="36.75" customHeight="1" x14ac:dyDescent="0.2">
      <c r="A161" s="84"/>
      <c r="B161" s="40"/>
      <c r="C161" s="167" t="s">
        <v>153</v>
      </c>
      <c r="D161" s="168"/>
      <c r="E161" s="168"/>
      <c r="F161" s="168"/>
      <c r="G161" s="168"/>
      <c r="H161" s="168"/>
      <c r="I161" s="168"/>
      <c r="J161" s="168"/>
      <c r="K161" s="168"/>
      <c r="L161" s="168"/>
      <c r="M161" s="168"/>
      <c r="N161" s="168"/>
      <c r="O161" s="168"/>
      <c r="P161" s="168"/>
      <c r="Q161" s="168"/>
      <c r="R161" s="168"/>
      <c r="S161" s="168"/>
      <c r="T161" s="169"/>
      <c r="U161" s="155"/>
      <c r="V161" s="155"/>
      <c r="W161" s="156"/>
      <c r="X161" s="156"/>
    </row>
    <row r="162" spans="1:84" s="101" customFormat="1" ht="18" customHeight="1" x14ac:dyDescent="0.2">
      <c r="A162" s="84"/>
      <c r="B162" s="40"/>
      <c r="C162" s="173" t="s">
        <v>113</v>
      </c>
      <c r="D162" s="174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P162" s="174"/>
      <c r="Q162" s="174"/>
      <c r="R162" s="174"/>
      <c r="S162" s="174"/>
      <c r="T162" s="175"/>
      <c r="U162" s="155"/>
      <c r="V162" s="155"/>
      <c r="W162" s="156"/>
      <c r="X162" s="156"/>
    </row>
    <row r="163" spans="1:84" s="1" customFormat="1" ht="18" customHeight="1" x14ac:dyDescent="0.2">
      <c r="A163" s="51">
        <v>754</v>
      </c>
      <c r="B163" s="51"/>
      <c r="C163" s="95"/>
      <c r="D163" s="185" t="s">
        <v>71</v>
      </c>
      <c r="E163" s="70" t="s">
        <v>56</v>
      </c>
      <c r="F163" s="28">
        <f>G163+P163</f>
        <v>2105137</v>
      </c>
      <c r="G163" s="29">
        <f>H163+K163+L163+M163</f>
        <v>2005137</v>
      </c>
      <c r="H163" s="30">
        <f>SUM(I163:J163)</f>
        <v>1702387</v>
      </c>
      <c r="I163" s="30">
        <v>1506672</v>
      </c>
      <c r="J163" s="30">
        <v>195715</v>
      </c>
      <c r="K163" s="30">
        <v>221000</v>
      </c>
      <c r="L163" s="30">
        <v>81750</v>
      </c>
      <c r="M163" s="30"/>
      <c r="N163" s="52"/>
      <c r="O163" s="122"/>
      <c r="P163" s="29">
        <f>Q163+S163+T163</f>
        <v>100000</v>
      </c>
      <c r="Q163" s="30"/>
      <c r="R163" s="30"/>
      <c r="S163" s="52"/>
      <c r="T163" s="30">
        <v>100000</v>
      </c>
      <c r="U163" s="153"/>
      <c r="V163" s="147"/>
      <c r="W163" s="148"/>
      <c r="X163" s="148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</row>
    <row r="164" spans="1:84" s="16" customFormat="1" ht="18" customHeight="1" x14ac:dyDescent="0.2">
      <c r="A164" s="27"/>
      <c r="B164" s="27"/>
      <c r="C164" s="67"/>
      <c r="D164" s="186"/>
      <c r="E164" s="70" t="s">
        <v>57</v>
      </c>
      <c r="F164" s="28"/>
      <c r="G164" s="31"/>
      <c r="H164" s="32"/>
      <c r="I164" s="32"/>
      <c r="J164" s="32"/>
      <c r="K164" s="32"/>
      <c r="L164" s="32"/>
      <c r="M164" s="32"/>
      <c r="N164" s="32"/>
      <c r="O164" s="123"/>
      <c r="P164" s="31"/>
      <c r="Q164" s="32"/>
      <c r="R164" s="32"/>
      <c r="S164" s="32"/>
      <c r="T164" s="32"/>
      <c r="U164" s="159"/>
      <c r="V164" s="147"/>
      <c r="W164" s="148"/>
      <c r="X164" s="148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</row>
    <row r="165" spans="1:84" s="16" customFormat="1" ht="18" customHeight="1" x14ac:dyDescent="0.2">
      <c r="A165" s="27"/>
      <c r="B165" s="27"/>
      <c r="C165" s="67"/>
      <c r="D165" s="186"/>
      <c r="E165" s="70" t="s">
        <v>58</v>
      </c>
      <c r="F165" s="28">
        <f>G165+P165</f>
        <v>4029</v>
      </c>
      <c r="G165" s="31">
        <f>H165+K165+L165+M165</f>
        <v>4029</v>
      </c>
      <c r="H165" s="32">
        <f>SUM(I165:J165)</f>
        <v>4029</v>
      </c>
      <c r="I165" s="32"/>
      <c r="J165" s="32">
        <f>J169</f>
        <v>4029</v>
      </c>
      <c r="K165" s="32"/>
      <c r="L165" s="32"/>
      <c r="M165" s="32"/>
      <c r="N165" s="32"/>
      <c r="O165" s="123"/>
      <c r="P165" s="31"/>
      <c r="Q165" s="32"/>
      <c r="R165" s="32"/>
      <c r="S165" s="32"/>
      <c r="T165" s="32"/>
      <c r="U165" s="159"/>
      <c r="V165" s="147"/>
      <c r="W165" s="148"/>
      <c r="X165" s="148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</row>
    <row r="166" spans="1:84" s="20" customFormat="1" ht="18" customHeight="1" x14ac:dyDescent="0.2">
      <c r="A166" s="67"/>
      <c r="B166" s="33"/>
      <c r="C166" s="33"/>
      <c r="D166" s="187"/>
      <c r="E166" s="71" t="s">
        <v>59</v>
      </c>
      <c r="F166" s="34">
        <f t="shared" ref="F166:T166" si="14">F163-F164+F165</f>
        <v>2109166</v>
      </c>
      <c r="G166" s="35">
        <f t="shared" si="14"/>
        <v>2009166</v>
      </c>
      <c r="H166" s="34">
        <f t="shared" si="14"/>
        <v>1706416</v>
      </c>
      <c r="I166" s="34">
        <f>I163-I164+I165</f>
        <v>1506672</v>
      </c>
      <c r="J166" s="81">
        <f>J163-J164+J165</f>
        <v>199744</v>
      </c>
      <c r="K166" s="81">
        <f t="shared" si="14"/>
        <v>221000</v>
      </c>
      <c r="L166" s="34">
        <f>L163-L164+L165</f>
        <v>81750</v>
      </c>
      <c r="M166" s="34"/>
      <c r="N166" s="34"/>
      <c r="O166" s="36"/>
      <c r="P166" s="35">
        <f t="shared" si="14"/>
        <v>100000</v>
      </c>
      <c r="Q166" s="34"/>
      <c r="R166" s="34"/>
      <c r="S166" s="81"/>
      <c r="T166" s="81">
        <f t="shared" si="14"/>
        <v>100000</v>
      </c>
      <c r="U166" s="154"/>
      <c r="V166" s="147"/>
      <c r="W166" s="148"/>
      <c r="X166" s="148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</row>
    <row r="167" spans="1:84" s="20" customFormat="1" ht="18" customHeight="1" x14ac:dyDescent="0.2">
      <c r="A167" s="40"/>
      <c r="B167" s="49">
        <v>75495</v>
      </c>
      <c r="C167" s="50"/>
      <c r="D167" s="176" t="s">
        <v>17</v>
      </c>
      <c r="E167" s="72" t="s">
        <v>56</v>
      </c>
      <c r="F167" s="37">
        <f>G167+P167</f>
        <v>344152</v>
      </c>
      <c r="G167" s="38">
        <f>H167+K167+L167+M167</f>
        <v>344152</v>
      </c>
      <c r="H167" s="39">
        <f>SUM(I167:J167)</f>
        <v>344152</v>
      </c>
      <c r="I167" s="39">
        <v>282450</v>
      </c>
      <c r="J167" s="39">
        <v>61702</v>
      </c>
      <c r="K167" s="39"/>
      <c r="L167" s="39"/>
      <c r="M167" s="54"/>
      <c r="N167" s="54"/>
      <c r="O167" s="125"/>
      <c r="P167" s="38"/>
      <c r="Q167" s="39"/>
      <c r="R167" s="39"/>
      <c r="S167" s="39"/>
      <c r="T167" s="39"/>
      <c r="U167" s="153"/>
      <c r="V167" s="147"/>
      <c r="W167" s="148"/>
      <c r="X167" s="148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</row>
    <row r="168" spans="1:84" s="20" customFormat="1" ht="18" customHeight="1" x14ac:dyDescent="0.2">
      <c r="A168" s="40"/>
      <c r="B168" s="40"/>
      <c r="C168" s="48"/>
      <c r="D168" s="177"/>
      <c r="E168" s="72" t="s">
        <v>57</v>
      </c>
      <c r="F168" s="41"/>
      <c r="G168" s="42"/>
      <c r="H168" s="43"/>
      <c r="I168" s="43"/>
      <c r="J168" s="43"/>
      <c r="K168" s="43"/>
      <c r="L168" s="43"/>
      <c r="M168" s="102"/>
      <c r="N168" s="102"/>
      <c r="O168" s="127"/>
      <c r="P168" s="42"/>
      <c r="Q168" s="43"/>
      <c r="R168" s="43"/>
      <c r="S168" s="43"/>
      <c r="T168" s="43"/>
      <c r="U168" s="153"/>
      <c r="V168" s="147"/>
      <c r="W168" s="148"/>
      <c r="X168" s="14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</row>
    <row r="169" spans="1:84" s="20" customFormat="1" ht="18" customHeight="1" x14ac:dyDescent="0.2">
      <c r="A169" s="40"/>
      <c r="B169" s="40"/>
      <c r="C169" s="48"/>
      <c r="D169" s="177"/>
      <c r="E169" s="72" t="s">
        <v>58</v>
      </c>
      <c r="F169" s="41">
        <f>G169+P169</f>
        <v>4029</v>
      </c>
      <c r="G169" s="42">
        <f>H169+K169+L169+M169</f>
        <v>4029</v>
      </c>
      <c r="H169" s="43">
        <f>SUM(I169:J169)</f>
        <v>4029</v>
      </c>
      <c r="I169" s="43"/>
      <c r="J169" s="43">
        <f>J173</f>
        <v>4029</v>
      </c>
      <c r="K169" s="43"/>
      <c r="L169" s="43"/>
      <c r="M169" s="102"/>
      <c r="N169" s="102"/>
      <c r="O169" s="127"/>
      <c r="P169" s="42"/>
      <c r="Q169" s="43"/>
      <c r="R169" s="43"/>
      <c r="S169" s="43"/>
      <c r="T169" s="43"/>
      <c r="U169" s="153"/>
      <c r="V169" s="147"/>
      <c r="W169" s="148"/>
      <c r="X169" s="148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</row>
    <row r="170" spans="1:84" s="20" customFormat="1" ht="18" customHeight="1" x14ac:dyDescent="0.2">
      <c r="A170" s="68"/>
      <c r="B170" s="68"/>
      <c r="C170" s="44"/>
      <c r="D170" s="178"/>
      <c r="E170" s="73" t="s">
        <v>59</v>
      </c>
      <c r="F170" s="45">
        <f t="shared" ref="F170:J170" si="15">F167-F168+F169</f>
        <v>348181</v>
      </c>
      <c r="G170" s="46">
        <f t="shared" si="15"/>
        <v>348181</v>
      </c>
      <c r="H170" s="45">
        <f t="shared" si="15"/>
        <v>348181</v>
      </c>
      <c r="I170" s="59">
        <f t="shared" si="15"/>
        <v>282450</v>
      </c>
      <c r="J170" s="59">
        <f t="shared" si="15"/>
        <v>65731</v>
      </c>
      <c r="K170" s="59"/>
      <c r="L170" s="59"/>
      <c r="M170" s="45"/>
      <c r="N170" s="45"/>
      <c r="O170" s="47"/>
      <c r="P170" s="46"/>
      <c r="Q170" s="59"/>
      <c r="R170" s="45"/>
      <c r="S170" s="59"/>
      <c r="T170" s="59"/>
      <c r="U170" s="154"/>
      <c r="V170" s="147"/>
      <c r="W170" s="148"/>
      <c r="X170" s="148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</row>
    <row r="171" spans="1:84" s="20" customFormat="1" ht="18" customHeight="1" x14ac:dyDescent="0.2">
      <c r="A171" s="48"/>
      <c r="B171" s="48"/>
      <c r="C171" s="48">
        <v>4300</v>
      </c>
      <c r="D171" s="179" t="s">
        <v>32</v>
      </c>
      <c r="E171" s="72" t="s">
        <v>56</v>
      </c>
      <c r="F171" s="41">
        <f>G171+P171</f>
        <v>13000</v>
      </c>
      <c r="G171" s="42">
        <f>H171+K171+L171+M171</f>
        <v>13000</v>
      </c>
      <c r="H171" s="43">
        <f>SUM(I171:J171)</f>
        <v>13000</v>
      </c>
      <c r="I171" s="43"/>
      <c r="J171" s="43">
        <v>13000</v>
      </c>
      <c r="K171" s="43"/>
      <c r="L171" s="43"/>
      <c r="M171" s="43"/>
      <c r="N171" s="43"/>
      <c r="O171" s="55"/>
      <c r="P171" s="56"/>
      <c r="Q171" s="43"/>
      <c r="R171" s="43"/>
      <c r="S171" s="43"/>
      <c r="T171" s="43"/>
      <c r="U171" s="154"/>
      <c r="V171" s="147"/>
      <c r="W171" s="148"/>
      <c r="X171" s="148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</row>
    <row r="172" spans="1:84" s="20" customFormat="1" ht="18" customHeight="1" x14ac:dyDescent="0.2">
      <c r="A172" s="40"/>
      <c r="B172" s="40"/>
      <c r="C172" s="48"/>
      <c r="D172" s="180"/>
      <c r="E172" s="72" t="s">
        <v>57</v>
      </c>
      <c r="F172" s="41"/>
      <c r="G172" s="42"/>
      <c r="H172" s="43"/>
      <c r="I172" s="43"/>
      <c r="J172" s="43"/>
      <c r="K172" s="43"/>
      <c r="L172" s="43"/>
      <c r="M172" s="43"/>
      <c r="N172" s="43"/>
      <c r="O172" s="55"/>
      <c r="P172" s="42"/>
      <c r="Q172" s="43"/>
      <c r="R172" s="43"/>
      <c r="S172" s="43"/>
      <c r="T172" s="43"/>
      <c r="U172" s="153"/>
      <c r="V172" s="147"/>
      <c r="W172" s="148"/>
      <c r="X172" s="148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</row>
    <row r="173" spans="1:84" s="20" customFormat="1" ht="18" customHeight="1" x14ac:dyDescent="0.2">
      <c r="A173" s="40"/>
      <c r="B173" s="40"/>
      <c r="C173" s="48"/>
      <c r="D173" s="180"/>
      <c r="E173" s="72" t="s">
        <v>58</v>
      </c>
      <c r="F173" s="41">
        <f>G173+P173</f>
        <v>4029</v>
      </c>
      <c r="G173" s="42">
        <f>H173+K173+L173+M173</f>
        <v>4029</v>
      </c>
      <c r="H173" s="43">
        <f>SUM(I173:J173)</f>
        <v>4029</v>
      </c>
      <c r="I173" s="43"/>
      <c r="J173" s="43">
        <v>4029</v>
      </c>
      <c r="K173" s="43"/>
      <c r="L173" s="43"/>
      <c r="M173" s="43"/>
      <c r="N173" s="43"/>
      <c r="O173" s="55"/>
      <c r="P173" s="42"/>
      <c r="Q173" s="43"/>
      <c r="R173" s="43"/>
      <c r="S173" s="43"/>
      <c r="T173" s="43"/>
      <c r="U173" s="153"/>
      <c r="V173" s="147"/>
      <c r="W173" s="148"/>
      <c r="X173" s="148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</row>
    <row r="174" spans="1:84" s="20" customFormat="1" ht="18" customHeight="1" x14ac:dyDescent="0.2">
      <c r="A174" s="68"/>
      <c r="B174" s="68"/>
      <c r="C174" s="44"/>
      <c r="D174" s="181"/>
      <c r="E174" s="73" t="s">
        <v>59</v>
      </c>
      <c r="F174" s="45">
        <f>F171-F172+F173</f>
        <v>17029</v>
      </c>
      <c r="G174" s="46">
        <f>G171-G172+G173</f>
        <v>17029</v>
      </c>
      <c r="H174" s="45">
        <f>H171-H172+H173</f>
        <v>17029</v>
      </c>
      <c r="I174" s="45"/>
      <c r="J174" s="45">
        <f>J171-J172+J173</f>
        <v>17029</v>
      </c>
      <c r="K174" s="45"/>
      <c r="L174" s="45"/>
      <c r="M174" s="45"/>
      <c r="N174" s="45"/>
      <c r="O174" s="47"/>
      <c r="P174" s="46"/>
      <c r="Q174" s="45"/>
      <c r="R174" s="45"/>
      <c r="S174" s="59"/>
      <c r="T174" s="59"/>
      <c r="U174" s="154"/>
      <c r="V174" s="147"/>
      <c r="W174" s="148"/>
      <c r="X174" s="148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</row>
    <row r="175" spans="1:84" s="101" customFormat="1" ht="18" customHeight="1" x14ac:dyDescent="0.2">
      <c r="A175" s="84"/>
      <c r="B175" s="84"/>
      <c r="C175" s="170" t="s">
        <v>62</v>
      </c>
      <c r="D175" s="171"/>
      <c r="E175" s="171"/>
      <c r="F175" s="171"/>
      <c r="G175" s="171"/>
      <c r="H175" s="171"/>
      <c r="I175" s="171"/>
      <c r="J175" s="171"/>
      <c r="K175" s="171"/>
      <c r="L175" s="171"/>
      <c r="M175" s="171"/>
      <c r="N175" s="171"/>
      <c r="O175" s="171"/>
      <c r="P175" s="171"/>
      <c r="Q175" s="171"/>
      <c r="R175" s="171"/>
      <c r="S175" s="171"/>
      <c r="T175" s="172"/>
      <c r="U175" s="155"/>
      <c r="V175" s="155"/>
      <c r="W175" s="156"/>
      <c r="X175" s="156"/>
    </row>
    <row r="176" spans="1:84" s="101" customFormat="1" ht="18" customHeight="1" x14ac:dyDescent="0.2">
      <c r="A176" s="84"/>
      <c r="B176" s="40"/>
      <c r="C176" s="167" t="s">
        <v>108</v>
      </c>
      <c r="D176" s="168"/>
      <c r="E176" s="168"/>
      <c r="F176" s="168"/>
      <c r="G176" s="168"/>
      <c r="H176" s="168"/>
      <c r="I176" s="168"/>
      <c r="J176" s="168"/>
      <c r="K176" s="168"/>
      <c r="L176" s="168"/>
      <c r="M176" s="168"/>
      <c r="N176" s="168"/>
      <c r="O176" s="168"/>
      <c r="P176" s="168"/>
      <c r="Q176" s="168"/>
      <c r="R176" s="168"/>
      <c r="S176" s="168"/>
      <c r="T176" s="169"/>
      <c r="U176" s="155"/>
      <c r="V176" s="155"/>
      <c r="W176" s="156"/>
      <c r="X176" s="156"/>
    </row>
    <row r="177" spans="1:84" s="101" customFormat="1" ht="18" customHeight="1" x14ac:dyDescent="0.2">
      <c r="A177" s="84"/>
      <c r="B177" s="40"/>
      <c r="C177" s="173" t="s">
        <v>170</v>
      </c>
      <c r="D177" s="174"/>
      <c r="E177" s="174"/>
      <c r="F177" s="174"/>
      <c r="G177" s="174"/>
      <c r="H177" s="174"/>
      <c r="I177" s="174"/>
      <c r="J177" s="174"/>
      <c r="K177" s="174"/>
      <c r="L177" s="174"/>
      <c r="M177" s="174"/>
      <c r="N177" s="174"/>
      <c r="O177" s="174"/>
      <c r="P177" s="174"/>
      <c r="Q177" s="174"/>
      <c r="R177" s="174"/>
      <c r="S177" s="174"/>
      <c r="T177" s="175"/>
      <c r="U177" s="155"/>
      <c r="V177" s="155"/>
      <c r="W177" s="156"/>
      <c r="X177" s="156"/>
    </row>
    <row r="178" spans="1:84" s="2" customFormat="1" ht="18" customHeight="1" x14ac:dyDescent="0.2">
      <c r="A178" s="51">
        <v>758</v>
      </c>
      <c r="B178" s="51"/>
      <c r="C178" s="95"/>
      <c r="D178" s="185" t="s">
        <v>6</v>
      </c>
      <c r="E178" s="70" t="s">
        <v>56</v>
      </c>
      <c r="F178" s="28">
        <f>G178+P178</f>
        <v>2564921</v>
      </c>
      <c r="G178" s="29">
        <f>H178+K178+L178+M178</f>
        <v>2564921</v>
      </c>
      <c r="H178" s="30">
        <f>SUM(I178:J178)</f>
        <v>2554921</v>
      </c>
      <c r="I178" s="30"/>
      <c r="J178" s="30">
        <v>2554921</v>
      </c>
      <c r="K178" s="30"/>
      <c r="L178" s="30">
        <v>10000</v>
      </c>
      <c r="M178" s="30"/>
      <c r="N178" s="52"/>
      <c r="O178" s="122"/>
      <c r="P178" s="88"/>
      <c r="Q178" s="30"/>
      <c r="R178" s="30"/>
      <c r="S178" s="30"/>
      <c r="T178" s="30"/>
      <c r="U178" s="153"/>
      <c r="V178" s="147"/>
      <c r="W178" s="148"/>
      <c r="X178" s="14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</row>
    <row r="179" spans="1:84" s="2" customFormat="1" ht="18" customHeight="1" x14ac:dyDescent="0.2">
      <c r="A179" s="27"/>
      <c r="B179" s="27"/>
      <c r="C179" s="67"/>
      <c r="D179" s="186"/>
      <c r="E179" s="70" t="s">
        <v>57</v>
      </c>
      <c r="F179" s="28"/>
      <c r="G179" s="31"/>
      <c r="H179" s="32"/>
      <c r="I179" s="32"/>
      <c r="J179" s="32"/>
      <c r="K179" s="32"/>
      <c r="L179" s="32"/>
      <c r="M179" s="32"/>
      <c r="N179" s="53"/>
      <c r="O179" s="126"/>
      <c r="P179" s="89"/>
      <c r="Q179" s="32"/>
      <c r="R179" s="32"/>
      <c r="S179" s="32"/>
      <c r="T179" s="32"/>
      <c r="U179" s="153"/>
      <c r="V179" s="147"/>
      <c r="W179" s="148"/>
      <c r="X179" s="148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</row>
    <row r="180" spans="1:84" s="2" customFormat="1" ht="18" customHeight="1" x14ac:dyDescent="0.2">
      <c r="A180" s="27"/>
      <c r="B180" s="27"/>
      <c r="C180" s="67"/>
      <c r="D180" s="186"/>
      <c r="E180" s="70" t="s">
        <v>58</v>
      </c>
      <c r="F180" s="28">
        <f>G180+P180</f>
        <v>9337.43</v>
      </c>
      <c r="G180" s="31">
        <f>H180+K180+L180+M180</f>
        <v>9337.43</v>
      </c>
      <c r="H180" s="32"/>
      <c r="I180" s="32"/>
      <c r="J180" s="32"/>
      <c r="K180" s="32"/>
      <c r="L180" s="32">
        <f>L184</f>
        <v>9337.43</v>
      </c>
      <c r="M180" s="32"/>
      <c r="N180" s="53"/>
      <c r="O180" s="126"/>
      <c r="P180" s="89"/>
      <c r="Q180" s="32"/>
      <c r="R180" s="32"/>
      <c r="S180" s="32"/>
      <c r="T180" s="32"/>
      <c r="U180" s="153"/>
      <c r="V180" s="147"/>
      <c r="W180" s="148"/>
      <c r="X180" s="148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</row>
    <row r="181" spans="1:84" s="20" customFormat="1" ht="18" customHeight="1" x14ac:dyDescent="0.2">
      <c r="A181" s="67"/>
      <c r="B181" s="67"/>
      <c r="C181" s="33"/>
      <c r="D181" s="187"/>
      <c r="E181" s="71" t="s">
        <v>59</v>
      </c>
      <c r="F181" s="34">
        <f>F178-F179+F180</f>
        <v>2574258.4300000002</v>
      </c>
      <c r="G181" s="35">
        <f>G178-G179+G180</f>
        <v>2574258.4300000002</v>
      </c>
      <c r="H181" s="34">
        <f>H178-H179+H180</f>
        <v>2554921</v>
      </c>
      <c r="I181" s="34"/>
      <c r="J181" s="34">
        <f>J178-J179+J180</f>
        <v>2554921</v>
      </c>
      <c r="K181" s="34"/>
      <c r="L181" s="34">
        <f>L178-L179+L180</f>
        <v>19337.43</v>
      </c>
      <c r="M181" s="34"/>
      <c r="N181" s="34"/>
      <c r="O181" s="36"/>
      <c r="P181" s="90"/>
      <c r="Q181" s="34"/>
      <c r="R181" s="34"/>
      <c r="S181" s="81"/>
      <c r="T181" s="81"/>
      <c r="U181" s="154"/>
      <c r="V181" s="147"/>
      <c r="W181" s="148"/>
      <c r="X181" s="148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</row>
    <row r="182" spans="1:84" s="1" customFormat="1" ht="18" customHeight="1" x14ac:dyDescent="0.2">
      <c r="A182" s="40"/>
      <c r="B182" s="49">
        <v>75814</v>
      </c>
      <c r="C182" s="50"/>
      <c r="D182" s="176" t="s">
        <v>18</v>
      </c>
      <c r="E182" s="72" t="s">
        <v>56</v>
      </c>
      <c r="F182" s="37">
        <f>G182+P182</f>
        <v>10000</v>
      </c>
      <c r="G182" s="38">
        <f>H182+K182+L182+M182</f>
        <v>10000</v>
      </c>
      <c r="H182" s="39"/>
      <c r="I182" s="54"/>
      <c r="J182" s="39"/>
      <c r="K182" s="39"/>
      <c r="L182" s="39">
        <v>10000</v>
      </c>
      <c r="M182" s="54"/>
      <c r="N182" s="54"/>
      <c r="O182" s="125"/>
      <c r="P182" s="42"/>
      <c r="Q182" s="54"/>
      <c r="R182" s="54"/>
      <c r="S182" s="39"/>
      <c r="T182" s="39"/>
      <c r="U182" s="153"/>
      <c r="V182" s="147"/>
      <c r="W182" s="148"/>
      <c r="X182" s="148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</row>
    <row r="183" spans="1:84" s="16" customFormat="1" ht="18" customHeight="1" x14ac:dyDescent="0.2">
      <c r="A183" s="40"/>
      <c r="B183" s="40"/>
      <c r="C183" s="48"/>
      <c r="D183" s="177"/>
      <c r="E183" s="72" t="s">
        <v>57</v>
      </c>
      <c r="F183" s="41"/>
      <c r="G183" s="42"/>
      <c r="H183" s="43"/>
      <c r="I183" s="102"/>
      <c r="J183" s="43"/>
      <c r="K183" s="43"/>
      <c r="L183" s="43"/>
      <c r="M183" s="102"/>
      <c r="N183" s="102"/>
      <c r="O183" s="127"/>
      <c r="P183" s="42"/>
      <c r="Q183" s="102"/>
      <c r="R183" s="102"/>
      <c r="S183" s="43"/>
      <c r="T183" s="43"/>
      <c r="U183" s="153"/>
      <c r="V183" s="147"/>
      <c r="W183" s="148"/>
      <c r="X183" s="148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</row>
    <row r="184" spans="1:84" s="16" customFormat="1" ht="18" customHeight="1" x14ac:dyDescent="0.2">
      <c r="A184" s="40"/>
      <c r="B184" s="40"/>
      <c r="C184" s="48"/>
      <c r="D184" s="177"/>
      <c r="E184" s="72" t="s">
        <v>58</v>
      </c>
      <c r="F184" s="41">
        <f>G184+P184</f>
        <v>9337.43</v>
      </c>
      <c r="G184" s="42">
        <f>H184+K184+L184+M184</f>
        <v>9337.43</v>
      </c>
      <c r="H184" s="43"/>
      <c r="I184" s="102"/>
      <c r="J184" s="43"/>
      <c r="K184" s="43"/>
      <c r="L184" s="43">
        <f>L188</f>
        <v>9337.43</v>
      </c>
      <c r="M184" s="102"/>
      <c r="N184" s="102"/>
      <c r="O184" s="127"/>
      <c r="P184" s="42"/>
      <c r="Q184" s="102"/>
      <c r="R184" s="102"/>
      <c r="S184" s="43"/>
      <c r="T184" s="43"/>
      <c r="U184" s="153"/>
      <c r="V184" s="147"/>
      <c r="W184" s="148"/>
      <c r="X184" s="148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</row>
    <row r="185" spans="1:84" s="20" customFormat="1" ht="18" customHeight="1" x14ac:dyDescent="0.2">
      <c r="A185" s="68"/>
      <c r="B185" s="68"/>
      <c r="C185" s="44"/>
      <c r="D185" s="178"/>
      <c r="E185" s="73" t="s">
        <v>59</v>
      </c>
      <c r="F185" s="45">
        <f>F182-F183+F184</f>
        <v>19337.43</v>
      </c>
      <c r="G185" s="46">
        <f>G182-G183+G184</f>
        <v>19337.43</v>
      </c>
      <c r="H185" s="45"/>
      <c r="I185" s="45"/>
      <c r="J185" s="59"/>
      <c r="K185" s="59"/>
      <c r="L185" s="59">
        <f>L182-L183+L184</f>
        <v>19337.43</v>
      </c>
      <c r="M185" s="45"/>
      <c r="N185" s="45"/>
      <c r="O185" s="47"/>
      <c r="P185" s="46"/>
      <c r="Q185" s="45"/>
      <c r="R185" s="45"/>
      <c r="S185" s="59"/>
      <c r="T185" s="59"/>
      <c r="U185" s="154"/>
      <c r="V185" s="147"/>
      <c r="W185" s="148"/>
      <c r="X185" s="148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</row>
    <row r="186" spans="1:84" s="20" customFormat="1" ht="18" customHeight="1" x14ac:dyDescent="0.2">
      <c r="A186" s="48"/>
      <c r="B186" s="48"/>
      <c r="C186" s="48">
        <v>3020</v>
      </c>
      <c r="D186" s="179" t="s">
        <v>26</v>
      </c>
      <c r="E186" s="72" t="s">
        <v>56</v>
      </c>
      <c r="F186" s="41">
        <f>G186+P186</f>
        <v>10000</v>
      </c>
      <c r="G186" s="42">
        <f>H186+K186+L186+M186</f>
        <v>10000</v>
      </c>
      <c r="H186" s="43"/>
      <c r="I186" s="43"/>
      <c r="J186" s="43"/>
      <c r="K186" s="43"/>
      <c r="L186" s="43">
        <v>10000</v>
      </c>
      <c r="M186" s="43"/>
      <c r="N186" s="43"/>
      <c r="O186" s="55"/>
      <c r="P186" s="56"/>
      <c r="Q186" s="43"/>
      <c r="R186" s="43"/>
      <c r="S186" s="43"/>
      <c r="T186" s="43"/>
      <c r="U186" s="154"/>
      <c r="V186" s="147"/>
      <c r="W186" s="148"/>
      <c r="X186" s="148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</row>
    <row r="187" spans="1:84" s="20" customFormat="1" ht="18" customHeight="1" x14ac:dyDescent="0.2">
      <c r="A187" s="40"/>
      <c r="B187" s="40"/>
      <c r="C187" s="48"/>
      <c r="D187" s="180"/>
      <c r="E187" s="72" t="s">
        <v>57</v>
      </c>
      <c r="F187" s="41"/>
      <c r="G187" s="42"/>
      <c r="H187" s="43"/>
      <c r="I187" s="43"/>
      <c r="J187" s="43"/>
      <c r="K187" s="43"/>
      <c r="L187" s="43"/>
      <c r="M187" s="43"/>
      <c r="N187" s="43"/>
      <c r="O187" s="55"/>
      <c r="P187" s="42"/>
      <c r="Q187" s="43"/>
      <c r="R187" s="43"/>
      <c r="S187" s="43"/>
      <c r="T187" s="43"/>
      <c r="U187" s="153"/>
      <c r="V187" s="147"/>
      <c r="W187" s="148"/>
      <c r="X187" s="148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</row>
    <row r="188" spans="1:84" s="20" customFormat="1" ht="18" customHeight="1" x14ac:dyDescent="0.2">
      <c r="A188" s="40"/>
      <c r="B188" s="40"/>
      <c r="C188" s="48"/>
      <c r="D188" s="180"/>
      <c r="E188" s="72" t="s">
        <v>58</v>
      </c>
      <c r="F188" s="41">
        <f>G188+P188</f>
        <v>9337.43</v>
      </c>
      <c r="G188" s="42">
        <f>H188+K188+L188+M188</f>
        <v>9337.43</v>
      </c>
      <c r="H188" s="43"/>
      <c r="I188" s="43"/>
      <c r="J188" s="43"/>
      <c r="K188" s="43"/>
      <c r="L188" s="43">
        <v>9337.43</v>
      </c>
      <c r="M188" s="43"/>
      <c r="N188" s="43"/>
      <c r="O188" s="55"/>
      <c r="P188" s="42"/>
      <c r="Q188" s="43"/>
      <c r="R188" s="43"/>
      <c r="S188" s="43"/>
      <c r="T188" s="43"/>
      <c r="U188" s="153"/>
      <c r="V188" s="147"/>
      <c r="W188" s="148"/>
      <c r="X188" s="14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</row>
    <row r="189" spans="1:84" s="20" customFormat="1" ht="18" customHeight="1" x14ac:dyDescent="0.2">
      <c r="A189" s="68"/>
      <c r="B189" s="68"/>
      <c r="C189" s="44"/>
      <c r="D189" s="181"/>
      <c r="E189" s="73" t="s">
        <v>59</v>
      </c>
      <c r="F189" s="45">
        <f>F186-F187+F188</f>
        <v>19337.43</v>
      </c>
      <c r="G189" s="46">
        <f>G186-G187+G188</f>
        <v>19337.43</v>
      </c>
      <c r="H189" s="45"/>
      <c r="I189" s="45"/>
      <c r="J189" s="45"/>
      <c r="K189" s="45"/>
      <c r="L189" s="45">
        <f>L186-L187+L188</f>
        <v>19337.43</v>
      </c>
      <c r="M189" s="45"/>
      <c r="N189" s="45"/>
      <c r="O189" s="47"/>
      <c r="P189" s="46"/>
      <c r="Q189" s="45"/>
      <c r="R189" s="45"/>
      <c r="S189" s="59"/>
      <c r="T189" s="59"/>
      <c r="U189" s="154"/>
      <c r="V189" s="147"/>
      <c r="W189" s="148"/>
      <c r="X189" s="148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</row>
    <row r="190" spans="1:84" s="101" customFormat="1" ht="18" customHeight="1" x14ac:dyDescent="0.2">
      <c r="A190" s="84"/>
      <c r="B190" s="84"/>
      <c r="C190" s="170" t="s">
        <v>62</v>
      </c>
      <c r="D190" s="171"/>
      <c r="E190" s="171"/>
      <c r="F190" s="171"/>
      <c r="G190" s="171"/>
      <c r="H190" s="171"/>
      <c r="I190" s="171"/>
      <c r="J190" s="171"/>
      <c r="K190" s="171"/>
      <c r="L190" s="171"/>
      <c r="M190" s="171"/>
      <c r="N190" s="171"/>
      <c r="O190" s="171"/>
      <c r="P190" s="171"/>
      <c r="Q190" s="171"/>
      <c r="R190" s="171"/>
      <c r="S190" s="171"/>
      <c r="T190" s="172"/>
      <c r="U190" s="155"/>
      <c r="V190" s="155"/>
      <c r="W190" s="156"/>
      <c r="X190" s="156"/>
    </row>
    <row r="191" spans="1:84" s="101" customFormat="1" ht="18" customHeight="1" x14ac:dyDescent="0.2">
      <c r="A191" s="84"/>
      <c r="B191" s="40"/>
      <c r="C191" s="167" t="s">
        <v>82</v>
      </c>
      <c r="D191" s="168"/>
      <c r="E191" s="168"/>
      <c r="F191" s="168"/>
      <c r="G191" s="168"/>
      <c r="H191" s="168"/>
      <c r="I191" s="168"/>
      <c r="J191" s="168"/>
      <c r="K191" s="168"/>
      <c r="L191" s="168"/>
      <c r="M191" s="168"/>
      <c r="N191" s="168"/>
      <c r="O191" s="168"/>
      <c r="P191" s="168"/>
      <c r="Q191" s="168"/>
      <c r="R191" s="168"/>
      <c r="S191" s="168"/>
      <c r="T191" s="169"/>
      <c r="U191" s="155"/>
      <c r="V191" s="155"/>
      <c r="W191" s="156"/>
      <c r="X191" s="156"/>
    </row>
    <row r="192" spans="1:84" s="101" customFormat="1" ht="38.25" customHeight="1" x14ac:dyDescent="0.2">
      <c r="A192" s="84"/>
      <c r="B192" s="40"/>
      <c r="C192" s="173" t="s">
        <v>166</v>
      </c>
      <c r="D192" s="174"/>
      <c r="E192" s="174"/>
      <c r="F192" s="174"/>
      <c r="G192" s="174"/>
      <c r="H192" s="174"/>
      <c r="I192" s="174"/>
      <c r="J192" s="174"/>
      <c r="K192" s="174"/>
      <c r="L192" s="174"/>
      <c r="M192" s="174"/>
      <c r="N192" s="174"/>
      <c r="O192" s="174"/>
      <c r="P192" s="174"/>
      <c r="Q192" s="174"/>
      <c r="R192" s="174"/>
      <c r="S192" s="174"/>
      <c r="T192" s="175"/>
      <c r="U192" s="155"/>
      <c r="V192" s="155"/>
      <c r="W192" s="156"/>
      <c r="X192" s="156"/>
    </row>
    <row r="193" spans="1:84" s="8" customFormat="1" ht="20.25" customHeight="1" x14ac:dyDescent="0.2">
      <c r="A193" s="51">
        <v>801</v>
      </c>
      <c r="B193" s="51"/>
      <c r="C193" s="95"/>
      <c r="D193" s="185" t="s">
        <v>5</v>
      </c>
      <c r="E193" s="76" t="s">
        <v>56</v>
      </c>
      <c r="F193" s="62">
        <f>G193+P193</f>
        <v>57055368.82</v>
      </c>
      <c r="G193" s="29">
        <f>H193+K193+L193+M193</f>
        <v>56906368.82</v>
      </c>
      <c r="H193" s="30">
        <f>SUM(I193:J193)</f>
        <v>51328274.82</v>
      </c>
      <c r="I193" s="30">
        <v>45833462</v>
      </c>
      <c r="J193" s="30">
        <v>5494812.8200000003</v>
      </c>
      <c r="K193" s="30">
        <v>5445600</v>
      </c>
      <c r="L193" s="30">
        <v>132494</v>
      </c>
      <c r="M193" s="30"/>
      <c r="N193" s="52"/>
      <c r="O193" s="122"/>
      <c r="P193" s="29">
        <f>Q193+S193+T193</f>
        <v>149000</v>
      </c>
      <c r="Q193" s="30">
        <v>149000</v>
      </c>
      <c r="R193" s="52"/>
      <c r="S193" s="52"/>
      <c r="T193" s="30"/>
      <c r="U193" s="153"/>
      <c r="V193" s="147"/>
      <c r="W193" s="148"/>
      <c r="X193" s="148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</row>
    <row r="194" spans="1:84" s="16" customFormat="1" ht="18" customHeight="1" x14ac:dyDescent="0.2">
      <c r="A194" s="27"/>
      <c r="B194" s="27"/>
      <c r="C194" s="67"/>
      <c r="D194" s="186"/>
      <c r="E194" s="70" t="s">
        <v>57</v>
      </c>
      <c r="F194" s="28">
        <f>G194+P194</f>
        <v>5982</v>
      </c>
      <c r="G194" s="31">
        <f>H194+K194+L194+M194</f>
        <v>5982</v>
      </c>
      <c r="H194" s="32">
        <f>SUM(I194:J194)</f>
        <v>5982</v>
      </c>
      <c r="I194" s="32"/>
      <c r="J194" s="32">
        <f>J198+J217</f>
        <v>5982</v>
      </c>
      <c r="K194" s="32"/>
      <c r="L194" s="32"/>
      <c r="M194" s="32"/>
      <c r="N194" s="53"/>
      <c r="O194" s="126"/>
      <c r="P194" s="31"/>
      <c r="Q194" s="32"/>
      <c r="R194" s="53"/>
      <c r="S194" s="53"/>
      <c r="T194" s="32"/>
      <c r="U194" s="153"/>
      <c r="V194" s="147"/>
      <c r="W194" s="148"/>
      <c r="X194" s="148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</row>
    <row r="195" spans="1:84" s="16" customFormat="1" ht="18" customHeight="1" x14ac:dyDescent="0.2">
      <c r="A195" s="27"/>
      <c r="B195" s="27"/>
      <c r="C195" s="67"/>
      <c r="D195" s="186"/>
      <c r="E195" s="70" t="s">
        <v>58</v>
      </c>
      <c r="F195" s="28">
        <f>G195+P195</f>
        <v>12300</v>
      </c>
      <c r="G195" s="31">
        <f>H195+K195+L195+M195</f>
        <v>12300</v>
      </c>
      <c r="H195" s="32">
        <f>SUM(I195:J195)</f>
        <v>12300</v>
      </c>
      <c r="I195" s="32"/>
      <c r="J195" s="32">
        <f>J199+J218</f>
        <v>12300</v>
      </c>
      <c r="K195" s="32"/>
      <c r="L195" s="32"/>
      <c r="M195" s="32"/>
      <c r="N195" s="53"/>
      <c r="O195" s="126"/>
      <c r="P195" s="31"/>
      <c r="Q195" s="32"/>
      <c r="R195" s="53"/>
      <c r="S195" s="53"/>
      <c r="T195" s="32"/>
      <c r="U195" s="153"/>
      <c r="V195" s="147"/>
      <c r="W195" s="148"/>
      <c r="X195" s="148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</row>
    <row r="196" spans="1:84" s="20" customFormat="1" ht="18" customHeight="1" x14ac:dyDescent="0.2">
      <c r="A196" s="67"/>
      <c r="B196" s="33"/>
      <c r="C196" s="33"/>
      <c r="D196" s="187"/>
      <c r="E196" s="71" t="s">
        <v>59</v>
      </c>
      <c r="F196" s="34">
        <f t="shared" ref="F196:L196" si="16">F193-F194+F195</f>
        <v>57061686.82</v>
      </c>
      <c r="G196" s="35">
        <f t="shared" si="16"/>
        <v>56912686.82</v>
      </c>
      <c r="H196" s="34">
        <f t="shared" si="16"/>
        <v>51334592.82</v>
      </c>
      <c r="I196" s="81">
        <f t="shared" si="16"/>
        <v>45833462</v>
      </c>
      <c r="J196" s="81">
        <f t="shared" si="16"/>
        <v>5501130.8200000003</v>
      </c>
      <c r="K196" s="81">
        <f t="shared" si="16"/>
        <v>5445600</v>
      </c>
      <c r="L196" s="81">
        <f t="shared" si="16"/>
        <v>132494</v>
      </c>
      <c r="M196" s="81"/>
      <c r="N196" s="34"/>
      <c r="O196" s="36"/>
      <c r="P196" s="35">
        <f>P193-P194+P195</f>
        <v>149000</v>
      </c>
      <c r="Q196" s="81">
        <f>Q193-Q194+Q195</f>
        <v>149000</v>
      </c>
      <c r="R196" s="34"/>
      <c r="S196" s="81"/>
      <c r="T196" s="81"/>
      <c r="U196" s="154"/>
      <c r="V196" s="147"/>
      <c r="W196" s="148"/>
      <c r="X196" s="148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</row>
    <row r="197" spans="1:84" s="10" customFormat="1" ht="16.5" customHeight="1" x14ac:dyDescent="0.2">
      <c r="A197" s="40"/>
      <c r="B197" s="49">
        <v>80146</v>
      </c>
      <c r="C197" s="50"/>
      <c r="D197" s="176" t="s">
        <v>19</v>
      </c>
      <c r="E197" s="72" t="s">
        <v>56</v>
      </c>
      <c r="F197" s="41">
        <f>G197+P197</f>
        <v>227948</v>
      </c>
      <c r="G197" s="42">
        <f>H197+K197+L197+M197</f>
        <v>227948</v>
      </c>
      <c r="H197" s="43">
        <f>SUM(I197:J197)</f>
        <v>227948</v>
      </c>
      <c r="I197" s="39">
        <v>4000</v>
      </c>
      <c r="J197" s="39">
        <v>223948</v>
      </c>
      <c r="K197" s="54"/>
      <c r="L197" s="39"/>
      <c r="M197" s="54"/>
      <c r="N197" s="54"/>
      <c r="O197" s="125"/>
      <c r="P197" s="58"/>
      <c r="Q197" s="54"/>
      <c r="R197" s="54"/>
      <c r="S197" s="54"/>
      <c r="T197" s="54"/>
      <c r="U197" s="153"/>
      <c r="V197" s="147"/>
      <c r="W197" s="148"/>
      <c r="X197" s="148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</row>
    <row r="198" spans="1:84" s="16" customFormat="1" ht="16.5" customHeight="1" x14ac:dyDescent="0.2">
      <c r="A198" s="40"/>
      <c r="B198" s="40"/>
      <c r="C198" s="48"/>
      <c r="D198" s="177"/>
      <c r="E198" s="72" t="s">
        <v>57</v>
      </c>
      <c r="F198" s="41">
        <f>G198+P198</f>
        <v>5982</v>
      </c>
      <c r="G198" s="42">
        <f>H198+K198+L198+M198</f>
        <v>5982</v>
      </c>
      <c r="H198" s="43">
        <f>SUM(I198:J198)</f>
        <v>5982</v>
      </c>
      <c r="I198" s="43"/>
      <c r="J198" s="43">
        <f>J202+J206</f>
        <v>5982</v>
      </c>
      <c r="K198" s="102"/>
      <c r="L198" s="43"/>
      <c r="M198" s="102"/>
      <c r="N198" s="102"/>
      <c r="O198" s="127"/>
      <c r="P198" s="56"/>
      <c r="Q198" s="102"/>
      <c r="R198" s="102"/>
      <c r="S198" s="102"/>
      <c r="T198" s="102"/>
      <c r="U198" s="159"/>
      <c r="V198" s="147"/>
      <c r="W198" s="148"/>
      <c r="X198" s="14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</row>
    <row r="199" spans="1:84" s="16" customFormat="1" ht="16.5" customHeight="1" x14ac:dyDescent="0.2">
      <c r="A199" s="40"/>
      <c r="B199" s="40"/>
      <c r="C199" s="48"/>
      <c r="D199" s="177"/>
      <c r="E199" s="72" t="s">
        <v>58</v>
      </c>
      <c r="F199" s="41"/>
      <c r="G199" s="42"/>
      <c r="H199" s="43"/>
      <c r="I199" s="43"/>
      <c r="J199" s="43"/>
      <c r="K199" s="102"/>
      <c r="L199" s="43"/>
      <c r="M199" s="102"/>
      <c r="N199" s="102"/>
      <c r="O199" s="127"/>
      <c r="P199" s="56"/>
      <c r="Q199" s="102"/>
      <c r="R199" s="102"/>
      <c r="S199" s="102"/>
      <c r="T199" s="102"/>
      <c r="U199" s="159"/>
      <c r="V199" s="147"/>
      <c r="W199" s="148"/>
      <c r="X199" s="148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</row>
    <row r="200" spans="1:84" s="20" customFormat="1" ht="16.5" customHeight="1" x14ac:dyDescent="0.2">
      <c r="A200" s="68"/>
      <c r="B200" s="68"/>
      <c r="C200" s="44"/>
      <c r="D200" s="178"/>
      <c r="E200" s="73" t="s">
        <v>59</v>
      </c>
      <c r="F200" s="45">
        <f>F197-F198+F199</f>
        <v>221966</v>
      </c>
      <c r="G200" s="46">
        <f>G197-G198+G199</f>
        <v>221966</v>
      </c>
      <c r="H200" s="45">
        <f>H197-H198+H199</f>
        <v>221966</v>
      </c>
      <c r="I200" s="45">
        <f>I197-I198+I199</f>
        <v>4000</v>
      </c>
      <c r="J200" s="45">
        <f>J197-J198+J199</f>
        <v>217966</v>
      </c>
      <c r="K200" s="45"/>
      <c r="L200" s="45"/>
      <c r="M200" s="45"/>
      <c r="N200" s="45"/>
      <c r="O200" s="47"/>
      <c r="P200" s="46"/>
      <c r="Q200" s="45"/>
      <c r="R200" s="45"/>
      <c r="S200" s="59"/>
      <c r="T200" s="59"/>
      <c r="U200" s="154"/>
      <c r="V200" s="147"/>
      <c r="W200" s="148"/>
      <c r="X200" s="148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</row>
    <row r="201" spans="1:84" s="8" customFormat="1" ht="16.5" customHeight="1" x14ac:dyDescent="0.2">
      <c r="A201" s="48"/>
      <c r="B201" s="48"/>
      <c r="C201" s="48">
        <v>4300</v>
      </c>
      <c r="D201" s="179" t="s">
        <v>32</v>
      </c>
      <c r="E201" s="72" t="s">
        <v>56</v>
      </c>
      <c r="F201" s="41">
        <f>G201+P201</f>
        <v>62318</v>
      </c>
      <c r="G201" s="42">
        <f>H201+K201+L201+M201</f>
        <v>62318</v>
      </c>
      <c r="H201" s="43">
        <f>SUM(I201:J201)</f>
        <v>62318</v>
      </c>
      <c r="I201" s="43"/>
      <c r="J201" s="43">
        <v>62318</v>
      </c>
      <c r="K201" s="43"/>
      <c r="L201" s="43"/>
      <c r="M201" s="43"/>
      <c r="N201" s="43"/>
      <c r="O201" s="55"/>
      <c r="P201" s="56"/>
      <c r="Q201" s="43"/>
      <c r="R201" s="43"/>
      <c r="S201" s="43"/>
      <c r="T201" s="43"/>
      <c r="U201" s="157"/>
      <c r="V201" s="147"/>
      <c r="W201" s="148"/>
      <c r="X201" s="148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</row>
    <row r="202" spans="1:84" s="16" customFormat="1" ht="16.5" customHeight="1" x14ac:dyDescent="0.2">
      <c r="A202" s="40"/>
      <c r="B202" s="40"/>
      <c r="C202" s="48"/>
      <c r="D202" s="180"/>
      <c r="E202" s="72" t="s">
        <v>57</v>
      </c>
      <c r="F202" s="41">
        <f>G202+P202</f>
        <v>1000</v>
      </c>
      <c r="G202" s="42">
        <f>H202+K202+L202+M202</f>
        <v>1000</v>
      </c>
      <c r="H202" s="43">
        <f>SUM(I202:J202)</f>
        <v>1000</v>
      </c>
      <c r="I202" s="43"/>
      <c r="J202" s="43">
        <v>1000</v>
      </c>
      <c r="K202" s="43"/>
      <c r="L202" s="43"/>
      <c r="M202" s="43"/>
      <c r="N202" s="43"/>
      <c r="O202" s="55"/>
      <c r="P202" s="42"/>
      <c r="Q202" s="43"/>
      <c r="R202" s="43"/>
      <c r="S202" s="43"/>
      <c r="T202" s="43"/>
      <c r="U202" s="153"/>
      <c r="V202" s="147"/>
      <c r="W202" s="148"/>
      <c r="X202" s="148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</row>
    <row r="203" spans="1:84" s="16" customFormat="1" ht="16.5" customHeight="1" x14ac:dyDescent="0.2">
      <c r="A203" s="40"/>
      <c r="B203" s="40"/>
      <c r="C203" s="48"/>
      <c r="D203" s="180"/>
      <c r="E203" s="72" t="s">
        <v>58</v>
      </c>
      <c r="F203" s="41"/>
      <c r="G203" s="42"/>
      <c r="H203" s="43"/>
      <c r="I203" s="43"/>
      <c r="J203" s="43"/>
      <c r="K203" s="43"/>
      <c r="L203" s="43"/>
      <c r="M203" s="43"/>
      <c r="N203" s="43"/>
      <c r="O203" s="55"/>
      <c r="P203" s="42"/>
      <c r="Q203" s="43"/>
      <c r="R203" s="43"/>
      <c r="S203" s="43"/>
      <c r="T203" s="43"/>
      <c r="U203" s="153"/>
      <c r="V203" s="147"/>
      <c r="W203" s="148"/>
      <c r="X203" s="148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</row>
    <row r="204" spans="1:84" s="20" customFormat="1" ht="16.5" customHeight="1" x14ac:dyDescent="0.2">
      <c r="A204" s="68"/>
      <c r="B204" s="68"/>
      <c r="C204" s="44"/>
      <c r="D204" s="181"/>
      <c r="E204" s="73" t="s">
        <v>59</v>
      </c>
      <c r="F204" s="45">
        <f>F201-F202+F203</f>
        <v>61318</v>
      </c>
      <c r="G204" s="46">
        <f>G201-G202+G203</f>
        <v>61318</v>
      </c>
      <c r="H204" s="45">
        <f>H201-H202+H203</f>
        <v>61318</v>
      </c>
      <c r="I204" s="45"/>
      <c r="J204" s="45">
        <f>J201-J202+J203</f>
        <v>61318</v>
      </c>
      <c r="K204" s="45"/>
      <c r="L204" s="45"/>
      <c r="M204" s="45"/>
      <c r="N204" s="45"/>
      <c r="O204" s="47"/>
      <c r="P204" s="46"/>
      <c r="Q204" s="45"/>
      <c r="R204" s="45"/>
      <c r="S204" s="59"/>
      <c r="T204" s="59"/>
      <c r="U204" s="154"/>
      <c r="V204" s="147"/>
      <c r="W204" s="148"/>
      <c r="X204" s="148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</row>
    <row r="205" spans="1:84" s="8" customFormat="1" ht="16.5" customHeight="1" x14ac:dyDescent="0.2">
      <c r="A205" s="48"/>
      <c r="B205" s="48"/>
      <c r="C205" s="48">
        <v>4700</v>
      </c>
      <c r="D205" s="182" t="s">
        <v>38</v>
      </c>
      <c r="E205" s="72" t="s">
        <v>56</v>
      </c>
      <c r="F205" s="41">
        <f>G205+P205</f>
        <v>158368</v>
      </c>
      <c r="G205" s="42">
        <f>H205+K205+L205+M205</f>
        <v>158368</v>
      </c>
      <c r="H205" s="43">
        <f>SUM(I205:J205)</f>
        <v>158368</v>
      </c>
      <c r="I205" s="43"/>
      <c r="J205" s="43">
        <v>158368</v>
      </c>
      <c r="K205" s="43"/>
      <c r="L205" s="43"/>
      <c r="M205" s="43"/>
      <c r="N205" s="43"/>
      <c r="O205" s="55"/>
      <c r="P205" s="56"/>
      <c r="Q205" s="43"/>
      <c r="R205" s="43"/>
      <c r="S205" s="43"/>
      <c r="T205" s="43"/>
      <c r="U205" s="154"/>
      <c r="V205" s="147"/>
      <c r="W205" s="148"/>
      <c r="X205" s="148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</row>
    <row r="206" spans="1:84" s="16" customFormat="1" ht="16.5" customHeight="1" x14ac:dyDescent="0.2">
      <c r="A206" s="40"/>
      <c r="B206" s="40"/>
      <c r="C206" s="48"/>
      <c r="D206" s="183"/>
      <c r="E206" s="72" t="s">
        <v>57</v>
      </c>
      <c r="F206" s="41">
        <f>G206+P206</f>
        <v>4982</v>
      </c>
      <c r="G206" s="42">
        <f>H206+K206+L206+M206</f>
        <v>4982</v>
      </c>
      <c r="H206" s="43">
        <f>SUM(I206:J206)</f>
        <v>4982</v>
      </c>
      <c r="I206" s="43"/>
      <c r="J206" s="43">
        <v>4982</v>
      </c>
      <c r="K206" s="43"/>
      <c r="L206" s="43"/>
      <c r="M206" s="43"/>
      <c r="N206" s="43"/>
      <c r="O206" s="55"/>
      <c r="P206" s="42"/>
      <c r="Q206" s="43"/>
      <c r="R206" s="43"/>
      <c r="S206" s="43"/>
      <c r="T206" s="43"/>
      <c r="U206" s="153"/>
      <c r="V206" s="147"/>
      <c r="W206" s="148"/>
      <c r="X206" s="148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</row>
    <row r="207" spans="1:84" s="16" customFormat="1" ht="16.5" customHeight="1" x14ac:dyDescent="0.2">
      <c r="A207" s="40"/>
      <c r="B207" s="40"/>
      <c r="C207" s="48"/>
      <c r="D207" s="183"/>
      <c r="E207" s="72" t="s">
        <v>58</v>
      </c>
      <c r="F207" s="41"/>
      <c r="G207" s="42"/>
      <c r="H207" s="43"/>
      <c r="I207" s="43"/>
      <c r="J207" s="43"/>
      <c r="K207" s="43"/>
      <c r="L207" s="43"/>
      <c r="M207" s="43"/>
      <c r="N207" s="43"/>
      <c r="O207" s="55"/>
      <c r="P207" s="42"/>
      <c r="Q207" s="43"/>
      <c r="R207" s="43"/>
      <c r="S207" s="43"/>
      <c r="T207" s="43"/>
      <c r="U207" s="153"/>
      <c r="V207" s="147"/>
      <c r="W207" s="148"/>
      <c r="X207" s="148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</row>
    <row r="208" spans="1:84" s="20" customFormat="1" ht="16.5" customHeight="1" x14ac:dyDescent="0.2">
      <c r="A208" s="68"/>
      <c r="B208" s="68"/>
      <c r="C208" s="44"/>
      <c r="D208" s="184"/>
      <c r="E208" s="73" t="s">
        <v>59</v>
      </c>
      <c r="F208" s="45">
        <f>F205-F206+F207</f>
        <v>153386</v>
      </c>
      <c r="G208" s="46">
        <f>G205-G206+G207</f>
        <v>153386</v>
      </c>
      <c r="H208" s="45">
        <f>H205-H206+H207</f>
        <v>153386</v>
      </c>
      <c r="I208" s="45"/>
      <c r="J208" s="45">
        <f>J205-J206+J207</f>
        <v>153386</v>
      </c>
      <c r="K208" s="45"/>
      <c r="L208" s="45"/>
      <c r="M208" s="45"/>
      <c r="N208" s="45"/>
      <c r="O208" s="47"/>
      <c r="P208" s="46"/>
      <c r="Q208" s="45"/>
      <c r="R208" s="45"/>
      <c r="S208" s="59"/>
      <c r="T208" s="59"/>
      <c r="U208" s="154"/>
      <c r="V208" s="147"/>
      <c r="W208" s="148"/>
      <c r="X208" s="14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</row>
    <row r="209" spans="1:84" s="101" customFormat="1" ht="16.5" customHeight="1" x14ac:dyDescent="0.2">
      <c r="A209" s="84"/>
      <c r="B209" s="84"/>
      <c r="C209" s="170" t="s">
        <v>62</v>
      </c>
      <c r="D209" s="171"/>
      <c r="E209" s="171"/>
      <c r="F209" s="171"/>
      <c r="G209" s="171"/>
      <c r="H209" s="171"/>
      <c r="I209" s="171"/>
      <c r="J209" s="171"/>
      <c r="K209" s="171"/>
      <c r="L209" s="171"/>
      <c r="M209" s="171"/>
      <c r="N209" s="171"/>
      <c r="O209" s="171"/>
      <c r="P209" s="171"/>
      <c r="Q209" s="171"/>
      <c r="R209" s="171"/>
      <c r="S209" s="171"/>
      <c r="T209" s="172"/>
      <c r="U209" s="155"/>
      <c r="V209" s="155"/>
      <c r="W209" s="156"/>
      <c r="X209" s="156"/>
    </row>
    <row r="210" spans="1:84" s="101" customFormat="1" ht="16.5" customHeight="1" x14ac:dyDescent="0.2">
      <c r="A210" s="84"/>
      <c r="B210" s="40"/>
      <c r="C210" s="167" t="s">
        <v>115</v>
      </c>
      <c r="D210" s="168"/>
      <c r="E210" s="168"/>
      <c r="F210" s="168"/>
      <c r="G210" s="168"/>
      <c r="H210" s="168"/>
      <c r="I210" s="168"/>
      <c r="J210" s="168"/>
      <c r="K210" s="168"/>
      <c r="L210" s="168"/>
      <c r="M210" s="168"/>
      <c r="N210" s="168"/>
      <c r="O210" s="168"/>
      <c r="P210" s="168"/>
      <c r="Q210" s="168"/>
      <c r="R210" s="168"/>
      <c r="S210" s="168"/>
      <c r="T210" s="169"/>
      <c r="U210" s="155"/>
      <c r="V210" s="155"/>
      <c r="W210" s="156"/>
      <c r="X210" s="156"/>
    </row>
    <row r="211" spans="1:84" s="101" customFormat="1" ht="16.5" customHeight="1" x14ac:dyDescent="0.2">
      <c r="A211" s="84"/>
      <c r="B211" s="40"/>
      <c r="C211" s="167" t="s">
        <v>156</v>
      </c>
      <c r="D211" s="168"/>
      <c r="E211" s="168"/>
      <c r="F211" s="168"/>
      <c r="G211" s="168"/>
      <c r="H211" s="168"/>
      <c r="I211" s="168"/>
      <c r="J211" s="168"/>
      <c r="K211" s="168"/>
      <c r="L211" s="168"/>
      <c r="M211" s="168"/>
      <c r="N211" s="168"/>
      <c r="O211" s="168"/>
      <c r="P211" s="168"/>
      <c r="Q211" s="168"/>
      <c r="R211" s="168"/>
      <c r="S211" s="168"/>
      <c r="T211" s="169"/>
      <c r="U211" s="155"/>
      <c r="V211" s="155"/>
      <c r="W211" s="156"/>
      <c r="X211" s="156"/>
    </row>
    <row r="212" spans="1:84" s="101" customFormat="1" ht="7.5" customHeight="1" x14ac:dyDescent="0.2">
      <c r="A212" s="84"/>
      <c r="B212" s="40"/>
      <c r="C212" s="167"/>
      <c r="D212" s="168"/>
      <c r="E212" s="168"/>
      <c r="F212" s="168"/>
      <c r="G212" s="168"/>
      <c r="H212" s="168"/>
      <c r="I212" s="168"/>
      <c r="J212" s="168"/>
      <c r="K212" s="168"/>
      <c r="L212" s="168"/>
      <c r="M212" s="168"/>
      <c r="N212" s="168"/>
      <c r="O212" s="168"/>
      <c r="P212" s="168"/>
      <c r="Q212" s="168"/>
      <c r="R212" s="168"/>
      <c r="S212" s="168"/>
      <c r="T212" s="169"/>
      <c r="U212" s="155"/>
      <c r="V212" s="155"/>
      <c r="W212" s="156"/>
      <c r="X212" s="156"/>
    </row>
    <row r="213" spans="1:84" s="101" customFormat="1" ht="16.5" customHeight="1" x14ac:dyDescent="0.2">
      <c r="A213" s="84"/>
      <c r="B213" s="40"/>
      <c r="C213" s="167" t="s">
        <v>116</v>
      </c>
      <c r="D213" s="168"/>
      <c r="E213" s="168"/>
      <c r="F213" s="168"/>
      <c r="G213" s="168"/>
      <c r="H213" s="168"/>
      <c r="I213" s="168"/>
      <c r="J213" s="168"/>
      <c r="K213" s="168"/>
      <c r="L213" s="168"/>
      <c r="M213" s="168"/>
      <c r="N213" s="168"/>
      <c r="O213" s="168"/>
      <c r="P213" s="168"/>
      <c r="Q213" s="168"/>
      <c r="R213" s="168"/>
      <c r="S213" s="168"/>
      <c r="T213" s="169"/>
      <c r="U213" s="155"/>
      <c r="V213" s="155"/>
      <c r="W213" s="156"/>
      <c r="X213" s="156"/>
    </row>
    <row r="214" spans="1:84" s="101" customFormat="1" ht="16.5" customHeight="1" x14ac:dyDescent="0.2">
      <c r="A214" s="84"/>
      <c r="B214" s="40"/>
      <c r="C214" s="167" t="s">
        <v>117</v>
      </c>
      <c r="D214" s="168"/>
      <c r="E214" s="168"/>
      <c r="F214" s="168"/>
      <c r="G214" s="168"/>
      <c r="H214" s="168"/>
      <c r="I214" s="168"/>
      <c r="J214" s="168"/>
      <c r="K214" s="168"/>
      <c r="L214" s="168"/>
      <c r="M214" s="168"/>
      <c r="N214" s="168"/>
      <c r="O214" s="168"/>
      <c r="P214" s="168"/>
      <c r="Q214" s="168"/>
      <c r="R214" s="168"/>
      <c r="S214" s="168"/>
      <c r="T214" s="169"/>
      <c r="U214" s="155"/>
      <c r="V214" s="155"/>
      <c r="W214" s="156"/>
      <c r="X214" s="156"/>
    </row>
    <row r="215" spans="1:84" s="101" customFormat="1" ht="16.5" customHeight="1" x14ac:dyDescent="0.2">
      <c r="A215" s="84"/>
      <c r="B215" s="40"/>
      <c r="C215" s="173" t="s">
        <v>118</v>
      </c>
      <c r="D215" s="174"/>
      <c r="E215" s="174"/>
      <c r="F215" s="174"/>
      <c r="G215" s="174"/>
      <c r="H215" s="174"/>
      <c r="I215" s="174"/>
      <c r="J215" s="174"/>
      <c r="K215" s="174"/>
      <c r="L215" s="174"/>
      <c r="M215" s="174"/>
      <c r="N215" s="174"/>
      <c r="O215" s="174"/>
      <c r="P215" s="174"/>
      <c r="Q215" s="174"/>
      <c r="R215" s="174"/>
      <c r="S215" s="174"/>
      <c r="T215" s="175"/>
      <c r="U215" s="155"/>
      <c r="V215" s="155"/>
      <c r="W215" s="156"/>
      <c r="X215" s="156"/>
    </row>
    <row r="216" spans="1:84" s="11" customFormat="1" ht="16.5" customHeight="1" x14ac:dyDescent="0.2">
      <c r="A216" s="40"/>
      <c r="B216" s="49">
        <v>80195</v>
      </c>
      <c r="C216" s="50"/>
      <c r="D216" s="176" t="s">
        <v>1</v>
      </c>
      <c r="E216" s="72" t="s">
        <v>56</v>
      </c>
      <c r="F216" s="41">
        <f>G216+P216</f>
        <v>364400</v>
      </c>
      <c r="G216" s="42">
        <f>H216+K216+L216+M216</f>
        <v>364400</v>
      </c>
      <c r="H216" s="43">
        <f>SUM(I216:J216)</f>
        <v>263886</v>
      </c>
      <c r="I216" s="39">
        <v>8855</v>
      </c>
      <c r="J216" s="39">
        <v>255031</v>
      </c>
      <c r="K216" s="39"/>
      <c r="L216" s="39">
        <v>100514</v>
      </c>
      <c r="M216" s="39"/>
      <c r="N216" s="54"/>
      <c r="O216" s="125"/>
      <c r="P216" s="38"/>
      <c r="Q216" s="39"/>
      <c r="R216" s="54"/>
      <c r="S216" s="54"/>
      <c r="T216" s="54"/>
      <c r="U216" s="153"/>
      <c r="V216" s="147"/>
      <c r="W216" s="148"/>
      <c r="X216" s="148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</row>
    <row r="217" spans="1:84" s="16" customFormat="1" ht="16.5" customHeight="1" x14ac:dyDescent="0.2">
      <c r="A217" s="40"/>
      <c r="B217" s="40"/>
      <c r="C217" s="48"/>
      <c r="D217" s="177"/>
      <c r="E217" s="72" t="s">
        <v>57</v>
      </c>
      <c r="F217" s="41"/>
      <c r="G217" s="42"/>
      <c r="H217" s="43"/>
      <c r="I217" s="43"/>
      <c r="J217" s="43"/>
      <c r="K217" s="43"/>
      <c r="L217" s="43"/>
      <c r="M217" s="43"/>
      <c r="N217" s="102"/>
      <c r="O217" s="127"/>
      <c r="P217" s="42"/>
      <c r="Q217" s="43"/>
      <c r="R217" s="102"/>
      <c r="S217" s="102"/>
      <c r="T217" s="102"/>
      <c r="U217" s="159"/>
      <c r="V217" s="147"/>
      <c r="W217" s="148"/>
      <c r="X217" s="148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</row>
    <row r="218" spans="1:84" s="16" customFormat="1" ht="16.5" customHeight="1" x14ac:dyDescent="0.2">
      <c r="A218" s="40"/>
      <c r="B218" s="40"/>
      <c r="C218" s="48"/>
      <c r="D218" s="177"/>
      <c r="E218" s="72" t="s">
        <v>58</v>
      </c>
      <c r="F218" s="41">
        <f>G218+P218</f>
        <v>12300</v>
      </c>
      <c r="G218" s="42">
        <f>H218+K218+L218+M218</f>
        <v>12300</v>
      </c>
      <c r="H218" s="43">
        <f>SUM(I218:J218)</f>
        <v>12300</v>
      </c>
      <c r="I218" s="43"/>
      <c r="J218" s="43">
        <f>J222</f>
        <v>12300</v>
      </c>
      <c r="K218" s="43"/>
      <c r="L218" s="43"/>
      <c r="M218" s="43"/>
      <c r="N218" s="102"/>
      <c r="O218" s="127"/>
      <c r="P218" s="42"/>
      <c r="Q218" s="43"/>
      <c r="R218" s="102"/>
      <c r="S218" s="102"/>
      <c r="T218" s="102"/>
      <c r="U218" s="159"/>
      <c r="V218" s="147"/>
      <c r="W218" s="148"/>
      <c r="X218" s="14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</row>
    <row r="219" spans="1:84" s="20" customFormat="1" ht="16.5" customHeight="1" x14ac:dyDescent="0.2">
      <c r="A219" s="68"/>
      <c r="B219" s="68"/>
      <c r="C219" s="44"/>
      <c r="D219" s="178"/>
      <c r="E219" s="73" t="s">
        <v>59</v>
      </c>
      <c r="F219" s="45">
        <f>F216-F217+F218</f>
        <v>376700</v>
      </c>
      <c r="G219" s="46">
        <f>G216-G217+G218</f>
        <v>376700</v>
      </c>
      <c r="H219" s="45">
        <f>H216-H217+H218</f>
        <v>276186</v>
      </c>
      <c r="I219" s="59">
        <f>I216-I217+I218</f>
        <v>8855</v>
      </c>
      <c r="J219" s="59">
        <f>J216-J217+J218</f>
        <v>267331</v>
      </c>
      <c r="K219" s="45"/>
      <c r="L219" s="59">
        <f>L216-L217+L218</f>
        <v>100514</v>
      </c>
      <c r="M219" s="59"/>
      <c r="N219" s="45"/>
      <c r="O219" s="47"/>
      <c r="P219" s="46"/>
      <c r="Q219" s="45"/>
      <c r="R219" s="45"/>
      <c r="S219" s="59"/>
      <c r="T219" s="59"/>
      <c r="U219" s="154"/>
      <c r="V219" s="147"/>
      <c r="W219" s="148"/>
      <c r="X219" s="148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</row>
    <row r="220" spans="1:84" s="17" customFormat="1" ht="16.5" customHeight="1" x14ac:dyDescent="0.2">
      <c r="A220" s="48"/>
      <c r="B220" s="48"/>
      <c r="C220" s="48">
        <v>4300</v>
      </c>
      <c r="D220" s="179" t="s">
        <v>32</v>
      </c>
      <c r="E220" s="72" t="s">
        <v>56</v>
      </c>
      <c r="F220" s="41">
        <f>G220+P220</f>
        <v>6500</v>
      </c>
      <c r="G220" s="42">
        <f>H220+K220+L220+M220</f>
        <v>6500</v>
      </c>
      <c r="H220" s="43">
        <f>SUM(I220:J220)</f>
        <v>6500</v>
      </c>
      <c r="I220" s="43"/>
      <c r="J220" s="43">
        <v>6500</v>
      </c>
      <c r="K220" s="43"/>
      <c r="L220" s="43"/>
      <c r="M220" s="43"/>
      <c r="N220" s="43"/>
      <c r="O220" s="55"/>
      <c r="P220" s="56"/>
      <c r="Q220" s="43"/>
      <c r="R220" s="43"/>
      <c r="S220" s="43"/>
      <c r="T220" s="43"/>
      <c r="U220" s="161"/>
      <c r="V220" s="147"/>
      <c r="W220" s="148"/>
      <c r="X220" s="148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</row>
    <row r="221" spans="1:84" s="17" customFormat="1" ht="16.5" customHeight="1" x14ac:dyDescent="0.2">
      <c r="A221" s="40"/>
      <c r="B221" s="40"/>
      <c r="C221" s="48"/>
      <c r="D221" s="180"/>
      <c r="E221" s="72" t="s">
        <v>57</v>
      </c>
      <c r="F221" s="41"/>
      <c r="G221" s="42"/>
      <c r="H221" s="43"/>
      <c r="I221" s="43"/>
      <c r="J221" s="43"/>
      <c r="K221" s="43"/>
      <c r="L221" s="43"/>
      <c r="M221" s="43"/>
      <c r="N221" s="43"/>
      <c r="O221" s="55"/>
      <c r="P221" s="42"/>
      <c r="Q221" s="43"/>
      <c r="R221" s="43"/>
      <c r="S221" s="43"/>
      <c r="T221" s="43"/>
      <c r="U221" s="153"/>
      <c r="V221" s="147"/>
      <c r="W221" s="148"/>
      <c r="X221" s="148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</row>
    <row r="222" spans="1:84" s="17" customFormat="1" ht="16.5" customHeight="1" x14ac:dyDescent="0.2">
      <c r="A222" s="40"/>
      <c r="B222" s="40"/>
      <c r="C222" s="48"/>
      <c r="D222" s="180"/>
      <c r="E222" s="72" t="s">
        <v>58</v>
      </c>
      <c r="F222" s="41">
        <f>G222+P222</f>
        <v>12300</v>
      </c>
      <c r="G222" s="42">
        <f>H222+K222+L222+M222</f>
        <v>12300</v>
      </c>
      <c r="H222" s="43">
        <f>SUM(I222:J222)</f>
        <v>12300</v>
      </c>
      <c r="I222" s="43"/>
      <c r="J222" s="43">
        <v>12300</v>
      </c>
      <c r="K222" s="43"/>
      <c r="L222" s="43"/>
      <c r="M222" s="43"/>
      <c r="N222" s="43"/>
      <c r="O222" s="55"/>
      <c r="P222" s="42"/>
      <c r="Q222" s="43"/>
      <c r="R222" s="43"/>
      <c r="S222" s="43"/>
      <c r="T222" s="43"/>
      <c r="U222" s="153"/>
      <c r="V222" s="147"/>
      <c r="W222" s="148"/>
      <c r="X222" s="148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</row>
    <row r="223" spans="1:84" s="20" customFormat="1" ht="16.5" customHeight="1" x14ac:dyDescent="0.2">
      <c r="A223" s="68"/>
      <c r="B223" s="68"/>
      <c r="C223" s="44"/>
      <c r="D223" s="181"/>
      <c r="E223" s="73" t="s">
        <v>59</v>
      </c>
      <c r="F223" s="45">
        <f>F220-F221+F222</f>
        <v>18800</v>
      </c>
      <c r="G223" s="46">
        <f>G220-G221+G222</f>
        <v>18800</v>
      </c>
      <c r="H223" s="45">
        <f>H220-H221+H222</f>
        <v>18800</v>
      </c>
      <c r="I223" s="45"/>
      <c r="J223" s="45">
        <f>J220-J221+J222</f>
        <v>18800</v>
      </c>
      <c r="K223" s="45"/>
      <c r="L223" s="45"/>
      <c r="M223" s="45"/>
      <c r="N223" s="45"/>
      <c r="O223" s="47"/>
      <c r="P223" s="46"/>
      <c r="Q223" s="45"/>
      <c r="R223" s="45"/>
      <c r="S223" s="59"/>
      <c r="T223" s="59"/>
      <c r="U223" s="154"/>
      <c r="V223" s="147"/>
      <c r="W223" s="148"/>
      <c r="X223" s="148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</row>
    <row r="224" spans="1:84" s="101" customFormat="1" ht="16.5" customHeight="1" x14ac:dyDescent="0.2">
      <c r="A224" s="84"/>
      <c r="B224" s="84"/>
      <c r="C224" s="170" t="s">
        <v>62</v>
      </c>
      <c r="D224" s="171"/>
      <c r="E224" s="171"/>
      <c r="F224" s="171"/>
      <c r="G224" s="171"/>
      <c r="H224" s="171"/>
      <c r="I224" s="171"/>
      <c r="J224" s="171"/>
      <c r="K224" s="171"/>
      <c r="L224" s="171"/>
      <c r="M224" s="171"/>
      <c r="N224" s="171"/>
      <c r="O224" s="171"/>
      <c r="P224" s="171"/>
      <c r="Q224" s="171"/>
      <c r="R224" s="171"/>
      <c r="S224" s="171"/>
      <c r="T224" s="172"/>
      <c r="U224" s="155"/>
      <c r="V224" s="155"/>
      <c r="W224" s="156"/>
      <c r="X224" s="156"/>
    </row>
    <row r="225" spans="1:84" s="101" customFormat="1" ht="16.5" customHeight="1" x14ac:dyDescent="0.2">
      <c r="A225" s="84"/>
      <c r="B225" s="40"/>
      <c r="C225" s="167" t="s">
        <v>108</v>
      </c>
      <c r="D225" s="168"/>
      <c r="E225" s="168"/>
      <c r="F225" s="168"/>
      <c r="G225" s="168"/>
      <c r="H225" s="168"/>
      <c r="I225" s="168"/>
      <c r="J225" s="168"/>
      <c r="K225" s="168"/>
      <c r="L225" s="168"/>
      <c r="M225" s="168"/>
      <c r="N225" s="168"/>
      <c r="O225" s="168"/>
      <c r="P225" s="168"/>
      <c r="Q225" s="168"/>
      <c r="R225" s="168"/>
      <c r="S225" s="168"/>
      <c r="T225" s="169"/>
      <c r="U225" s="155"/>
      <c r="V225" s="155"/>
      <c r="W225" s="156"/>
      <c r="X225" s="156"/>
    </row>
    <row r="226" spans="1:84" s="101" customFormat="1" ht="30" customHeight="1" x14ac:dyDescent="0.2">
      <c r="A226" s="84"/>
      <c r="B226" s="40"/>
      <c r="C226" s="173" t="s">
        <v>114</v>
      </c>
      <c r="D226" s="174"/>
      <c r="E226" s="174"/>
      <c r="F226" s="174"/>
      <c r="G226" s="174"/>
      <c r="H226" s="174"/>
      <c r="I226" s="174"/>
      <c r="J226" s="174"/>
      <c r="K226" s="174"/>
      <c r="L226" s="174"/>
      <c r="M226" s="174"/>
      <c r="N226" s="174"/>
      <c r="O226" s="174"/>
      <c r="P226" s="174"/>
      <c r="Q226" s="174"/>
      <c r="R226" s="174"/>
      <c r="S226" s="174"/>
      <c r="T226" s="175"/>
      <c r="U226" s="155"/>
      <c r="V226" s="155"/>
      <c r="W226" s="156"/>
      <c r="X226" s="156"/>
    </row>
    <row r="227" spans="1:84" s="1" customFormat="1" ht="18" customHeight="1" x14ac:dyDescent="0.2">
      <c r="A227" s="51">
        <v>851</v>
      </c>
      <c r="B227" s="51"/>
      <c r="C227" s="95"/>
      <c r="D227" s="185" t="s">
        <v>13</v>
      </c>
      <c r="E227" s="70" t="s">
        <v>56</v>
      </c>
      <c r="F227" s="28">
        <f>G227+P227</f>
        <v>1034600</v>
      </c>
      <c r="G227" s="29">
        <f>H227+K227+L227+M227</f>
        <v>1034600</v>
      </c>
      <c r="H227" s="30">
        <f>SUM(I227:J227)</f>
        <v>526600</v>
      </c>
      <c r="I227" s="30">
        <v>221763</v>
      </c>
      <c r="J227" s="30">
        <v>304837</v>
      </c>
      <c r="K227" s="30">
        <v>505000</v>
      </c>
      <c r="L227" s="30">
        <v>3000</v>
      </c>
      <c r="M227" s="52"/>
      <c r="N227" s="52"/>
      <c r="O227" s="122"/>
      <c r="P227" s="31"/>
      <c r="Q227" s="30"/>
      <c r="R227" s="52"/>
      <c r="S227" s="52"/>
      <c r="T227" s="30"/>
      <c r="U227" s="153"/>
      <c r="V227" s="147"/>
      <c r="W227" s="148"/>
      <c r="X227" s="148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</row>
    <row r="228" spans="1:84" s="16" customFormat="1" ht="16.5" customHeight="1" x14ac:dyDescent="0.2">
      <c r="A228" s="27"/>
      <c r="B228" s="27"/>
      <c r="C228" s="67"/>
      <c r="D228" s="186"/>
      <c r="E228" s="70" t="s">
        <v>57</v>
      </c>
      <c r="F228" s="28"/>
      <c r="G228" s="31"/>
      <c r="H228" s="32"/>
      <c r="I228" s="32"/>
      <c r="J228" s="32"/>
      <c r="K228" s="32"/>
      <c r="L228" s="32"/>
      <c r="M228" s="53"/>
      <c r="N228" s="53"/>
      <c r="O228" s="126"/>
      <c r="P228" s="31"/>
      <c r="Q228" s="32"/>
      <c r="R228" s="53"/>
      <c r="S228" s="53"/>
      <c r="T228" s="32"/>
      <c r="U228" s="159"/>
      <c r="V228" s="147"/>
      <c r="W228" s="148"/>
      <c r="X228" s="14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</row>
    <row r="229" spans="1:84" s="16" customFormat="1" ht="16.5" customHeight="1" x14ac:dyDescent="0.2">
      <c r="A229" s="27"/>
      <c r="B229" s="27"/>
      <c r="C229" s="67"/>
      <c r="D229" s="186"/>
      <c r="E229" s="70" t="s">
        <v>58</v>
      </c>
      <c r="F229" s="28">
        <f>G229+P229</f>
        <v>762050.74</v>
      </c>
      <c r="G229" s="31">
        <f>H229+K229+L229+M229</f>
        <v>762050.74</v>
      </c>
      <c r="H229" s="32">
        <f>SUM(I229:J229)</f>
        <v>349705.28</v>
      </c>
      <c r="I229" s="32">
        <f t="shared" ref="I229:K229" si="17">I233</f>
        <v>92000</v>
      </c>
      <c r="J229" s="32">
        <f t="shared" si="17"/>
        <v>257705.28</v>
      </c>
      <c r="K229" s="32">
        <f t="shared" si="17"/>
        <v>410345.46</v>
      </c>
      <c r="L229" s="32">
        <f>L233</f>
        <v>2000</v>
      </c>
      <c r="M229" s="53"/>
      <c r="N229" s="53"/>
      <c r="O229" s="126"/>
      <c r="P229" s="31"/>
      <c r="Q229" s="32"/>
      <c r="R229" s="53"/>
      <c r="S229" s="53"/>
      <c r="T229" s="32"/>
      <c r="U229" s="159"/>
      <c r="V229" s="147"/>
      <c r="W229" s="148"/>
      <c r="X229" s="148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</row>
    <row r="230" spans="1:84" s="20" customFormat="1" ht="16.5" customHeight="1" x14ac:dyDescent="0.2">
      <c r="A230" s="67"/>
      <c r="B230" s="67"/>
      <c r="C230" s="33"/>
      <c r="D230" s="187"/>
      <c r="E230" s="71" t="s">
        <v>59</v>
      </c>
      <c r="F230" s="34">
        <f t="shared" ref="F230:L230" si="18">F227-F228+F229</f>
        <v>1796650.74</v>
      </c>
      <c r="G230" s="35">
        <f t="shared" si="18"/>
        <v>1796650.74</v>
      </c>
      <c r="H230" s="34">
        <f t="shared" si="18"/>
        <v>876305.28</v>
      </c>
      <c r="I230" s="34">
        <f t="shared" si="18"/>
        <v>313763</v>
      </c>
      <c r="J230" s="34">
        <f t="shared" si="18"/>
        <v>562542.28</v>
      </c>
      <c r="K230" s="34">
        <f t="shared" si="18"/>
        <v>915345.46</v>
      </c>
      <c r="L230" s="34">
        <f t="shared" si="18"/>
        <v>5000</v>
      </c>
      <c r="M230" s="34"/>
      <c r="N230" s="34"/>
      <c r="O230" s="36"/>
      <c r="P230" s="34"/>
      <c r="Q230" s="34"/>
      <c r="R230" s="34"/>
      <c r="S230" s="81"/>
      <c r="T230" s="81"/>
      <c r="U230" s="154"/>
      <c r="V230" s="147"/>
      <c r="W230" s="148"/>
      <c r="X230" s="148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</row>
    <row r="231" spans="1:84" s="8" customFormat="1" ht="16.5" customHeight="1" x14ac:dyDescent="0.2">
      <c r="A231" s="40"/>
      <c r="B231" s="49">
        <v>85154</v>
      </c>
      <c r="C231" s="50"/>
      <c r="D231" s="176" t="s">
        <v>4</v>
      </c>
      <c r="E231" s="72" t="s">
        <v>56</v>
      </c>
      <c r="F231" s="41">
        <f>G231+P231</f>
        <v>845000</v>
      </c>
      <c r="G231" s="42">
        <f>H231+K231+L231+M231</f>
        <v>845000</v>
      </c>
      <c r="H231" s="43">
        <f>SUM(I231:J231)</f>
        <v>442000</v>
      </c>
      <c r="I231" s="39">
        <v>219000</v>
      </c>
      <c r="J231" s="39">
        <v>223000</v>
      </c>
      <c r="K231" s="39">
        <v>400000</v>
      </c>
      <c r="L231" s="39">
        <v>3000</v>
      </c>
      <c r="M231" s="54"/>
      <c r="N231" s="54"/>
      <c r="O231" s="125"/>
      <c r="P231" s="38"/>
      <c r="Q231" s="39"/>
      <c r="R231" s="54"/>
      <c r="S231" s="54"/>
      <c r="T231" s="39"/>
      <c r="U231" s="153"/>
      <c r="V231" s="147"/>
      <c r="W231" s="148"/>
      <c r="X231" s="148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</row>
    <row r="232" spans="1:84" s="16" customFormat="1" ht="16.5" customHeight="1" x14ac:dyDescent="0.2">
      <c r="A232" s="40"/>
      <c r="B232" s="40"/>
      <c r="C232" s="48"/>
      <c r="D232" s="177"/>
      <c r="E232" s="72" t="s">
        <v>57</v>
      </c>
      <c r="F232" s="41"/>
      <c r="G232" s="42"/>
      <c r="H232" s="43"/>
      <c r="I232" s="43"/>
      <c r="J232" s="43"/>
      <c r="K232" s="43"/>
      <c r="L232" s="43"/>
      <c r="M232" s="102"/>
      <c r="N232" s="102"/>
      <c r="O232" s="127"/>
      <c r="P232" s="42"/>
      <c r="Q232" s="43"/>
      <c r="R232" s="102"/>
      <c r="S232" s="102"/>
      <c r="T232" s="43"/>
      <c r="U232" s="159"/>
      <c r="V232" s="147"/>
      <c r="W232" s="148"/>
      <c r="X232" s="148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</row>
    <row r="233" spans="1:84" s="16" customFormat="1" ht="16.5" customHeight="1" x14ac:dyDescent="0.2">
      <c r="A233" s="40"/>
      <c r="B233" s="40"/>
      <c r="C233" s="48"/>
      <c r="D233" s="177"/>
      <c r="E233" s="72" t="s">
        <v>58</v>
      </c>
      <c r="F233" s="41">
        <f>G233+P233</f>
        <v>762050.74</v>
      </c>
      <c r="G233" s="42">
        <f>H233+K233+L233+M233</f>
        <v>762050.74</v>
      </c>
      <c r="H233" s="43">
        <f>SUM(I233:J233)</f>
        <v>349705.28</v>
      </c>
      <c r="I233" s="43">
        <f t="shared" ref="I233:K233" si="19">I237+I241+I245+I249+I253+I257+I261+I265+I269</f>
        <v>92000</v>
      </c>
      <c r="J233" s="43">
        <f t="shared" si="19"/>
        <v>257705.28</v>
      </c>
      <c r="K233" s="43">
        <f t="shared" si="19"/>
        <v>410345.46</v>
      </c>
      <c r="L233" s="43">
        <f>L237+L241+L245+L249+L253+L257+L261+L265+L269</f>
        <v>2000</v>
      </c>
      <c r="M233" s="102"/>
      <c r="N233" s="102"/>
      <c r="O233" s="127"/>
      <c r="P233" s="42"/>
      <c r="Q233" s="43"/>
      <c r="R233" s="102"/>
      <c r="S233" s="102"/>
      <c r="T233" s="43"/>
      <c r="U233" s="159"/>
      <c r="V233" s="147"/>
      <c r="W233" s="148"/>
      <c r="X233" s="148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</row>
    <row r="234" spans="1:84" s="20" customFormat="1" ht="16.5" customHeight="1" x14ac:dyDescent="0.2">
      <c r="A234" s="68"/>
      <c r="B234" s="68"/>
      <c r="C234" s="44"/>
      <c r="D234" s="178"/>
      <c r="E234" s="73" t="s">
        <v>59</v>
      </c>
      <c r="F234" s="45">
        <f t="shared" ref="F234:L234" si="20">F231-F232+F233</f>
        <v>1607050.74</v>
      </c>
      <c r="G234" s="46">
        <f t="shared" si="20"/>
        <v>1607050.74</v>
      </c>
      <c r="H234" s="45">
        <f t="shared" si="20"/>
        <v>791705.28</v>
      </c>
      <c r="I234" s="45">
        <f t="shared" si="20"/>
        <v>311000</v>
      </c>
      <c r="J234" s="45">
        <f t="shared" si="20"/>
        <v>480705.28000000003</v>
      </c>
      <c r="K234" s="45">
        <f t="shared" si="20"/>
        <v>810345.46</v>
      </c>
      <c r="L234" s="45">
        <f t="shared" si="20"/>
        <v>5000</v>
      </c>
      <c r="M234" s="45"/>
      <c r="N234" s="45"/>
      <c r="O234" s="47"/>
      <c r="P234" s="45"/>
      <c r="Q234" s="45"/>
      <c r="R234" s="45"/>
      <c r="S234" s="59"/>
      <c r="T234" s="45"/>
      <c r="U234" s="154"/>
      <c r="V234" s="147"/>
      <c r="W234" s="148"/>
      <c r="X234" s="148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</row>
    <row r="235" spans="1:84" s="8" customFormat="1" ht="44.25" customHeight="1" x14ac:dyDescent="0.2">
      <c r="A235" s="48"/>
      <c r="B235" s="48"/>
      <c r="C235" s="48">
        <v>2360</v>
      </c>
      <c r="D235" s="179" t="s">
        <v>66</v>
      </c>
      <c r="E235" s="72" t="s">
        <v>56</v>
      </c>
      <c r="F235" s="41">
        <f>G235+P235</f>
        <v>400000</v>
      </c>
      <c r="G235" s="42">
        <f>H235+K235+L235+M235</f>
        <v>400000</v>
      </c>
      <c r="H235" s="43"/>
      <c r="I235" s="43"/>
      <c r="J235" s="43"/>
      <c r="K235" s="43">
        <v>400000</v>
      </c>
      <c r="L235" s="43"/>
      <c r="M235" s="43"/>
      <c r="N235" s="43"/>
      <c r="O235" s="55"/>
      <c r="P235" s="56"/>
      <c r="Q235" s="43"/>
      <c r="R235" s="43"/>
      <c r="S235" s="43"/>
      <c r="T235" s="43"/>
      <c r="U235" s="154"/>
      <c r="V235" s="147"/>
      <c r="W235" s="148"/>
      <c r="X235" s="148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</row>
    <row r="236" spans="1:84" s="16" customFormat="1" ht="44.25" customHeight="1" x14ac:dyDescent="0.2">
      <c r="A236" s="40"/>
      <c r="B236" s="40"/>
      <c r="C236" s="48"/>
      <c r="D236" s="180"/>
      <c r="E236" s="72" t="s">
        <v>57</v>
      </c>
      <c r="F236" s="41"/>
      <c r="G236" s="42"/>
      <c r="H236" s="43"/>
      <c r="I236" s="43"/>
      <c r="J236" s="43"/>
      <c r="K236" s="43"/>
      <c r="L236" s="43"/>
      <c r="M236" s="43"/>
      <c r="N236" s="43"/>
      <c r="O236" s="55"/>
      <c r="P236" s="42"/>
      <c r="Q236" s="43"/>
      <c r="R236" s="43"/>
      <c r="S236" s="43"/>
      <c r="T236" s="43"/>
      <c r="U236" s="153"/>
      <c r="V236" s="147"/>
      <c r="W236" s="148"/>
      <c r="X236" s="148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</row>
    <row r="237" spans="1:84" s="16" customFormat="1" ht="44.25" customHeight="1" x14ac:dyDescent="0.2">
      <c r="A237" s="40"/>
      <c r="B237" s="40"/>
      <c r="C237" s="48"/>
      <c r="D237" s="180"/>
      <c r="E237" s="72" t="s">
        <v>58</v>
      </c>
      <c r="F237" s="41">
        <f>G237+P237</f>
        <v>410345.46</v>
      </c>
      <c r="G237" s="42">
        <f>H237+K237+L237+M237</f>
        <v>410345.46</v>
      </c>
      <c r="H237" s="43"/>
      <c r="I237" s="43"/>
      <c r="J237" s="43"/>
      <c r="K237" s="43">
        <v>410345.46</v>
      </c>
      <c r="L237" s="43"/>
      <c r="M237" s="43"/>
      <c r="N237" s="43"/>
      <c r="O237" s="55"/>
      <c r="P237" s="42"/>
      <c r="Q237" s="43"/>
      <c r="R237" s="43"/>
      <c r="S237" s="43"/>
      <c r="T237" s="43"/>
      <c r="U237" s="153"/>
      <c r="V237" s="147"/>
      <c r="W237" s="148"/>
      <c r="X237" s="148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</row>
    <row r="238" spans="1:84" s="20" customFormat="1" ht="44.25" customHeight="1" x14ac:dyDescent="0.2">
      <c r="A238" s="68"/>
      <c r="B238" s="68"/>
      <c r="C238" s="44"/>
      <c r="D238" s="181"/>
      <c r="E238" s="73" t="s">
        <v>59</v>
      </c>
      <c r="F238" s="45">
        <f>F235-F236+F237</f>
        <v>810345.46</v>
      </c>
      <c r="G238" s="46">
        <f>G235-G236+G237</f>
        <v>810345.46</v>
      </c>
      <c r="H238" s="45"/>
      <c r="I238" s="45"/>
      <c r="J238" s="45"/>
      <c r="K238" s="45">
        <f>K235-K236+K237</f>
        <v>810345.46</v>
      </c>
      <c r="L238" s="45"/>
      <c r="M238" s="45"/>
      <c r="N238" s="45"/>
      <c r="O238" s="47"/>
      <c r="P238" s="46"/>
      <c r="Q238" s="45"/>
      <c r="R238" s="45"/>
      <c r="S238" s="59"/>
      <c r="T238" s="59"/>
      <c r="U238" s="154"/>
      <c r="V238" s="147"/>
      <c r="W238" s="148"/>
      <c r="X238" s="14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</row>
    <row r="239" spans="1:84" s="15" customFormat="1" ht="16.5" customHeight="1" x14ac:dyDescent="0.2">
      <c r="A239" s="48"/>
      <c r="B239" s="48"/>
      <c r="C239" s="48">
        <v>3030</v>
      </c>
      <c r="D239" s="179" t="s">
        <v>37</v>
      </c>
      <c r="E239" s="72" t="s">
        <v>56</v>
      </c>
      <c r="F239" s="41">
        <f>G239+P239</f>
        <v>3000</v>
      </c>
      <c r="G239" s="42">
        <f>H239+K239+L239+M239</f>
        <v>3000</v>
      </c>
      <c r="H239" s="43"/>
      <c r="I239" s="43"/>
      <c r="J239" s="43"/>
      <c r="K239" s="43"/>
      <c r="L239" s="43">
        <v>3000</v>
      </c>
      <c r="M239" s="43"/>
      <c r="N239" s="43"/>
      <c r="O239" s="55"/>
      <c r="P239" s="56"/>
      <c r="Q239" s="43"/>
      <c r="R239" s="43"/>
      <c r="S239" s="43"/>
      <c r="T239" s="43"/>
      <c r="U239" s="157"/>
      <c r="V239" s="147"/>
      <c r="W239" s="148"/>
      <c r="X239" s="148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</row>
    <row r="240" spans="1:84" s="16" customFormat="1" ht="16.5" customHeight="1" x14ac:dyDescent="0.2">
      <c r="A240" s="40"/>
      <c r="B240" s="40"/>
      <c r="C240" s="48"/>
      <c r="D240" s="180"/>
      <c r="E240" s="72" t="s">
        <v>57</v>
      </c>
      <c r="F240" s="41"/>
      <c r="G240" s="42"/>
      <c r="H240" s="43"/>
      <c r="I240" s="43"/>
      <c r="J240" s="43"/>
      <c r="K240" s="43"/>
      <c r="L240" s="43"/>
      <c r="M240" s="43"/>
      <c r="N240" s="43"/>
      <c r="O240" s="55"/>
      <c r="P240" s="42"/>
      <c r="Q240" s="43"/>
      <c r="R240" s="43"/>
      <c r="S240" s="43"/>
      <c r="T240" s="43"/>
      <c r="U240" s="153"/>
      <c r="V240" s="147"/>
      <c r="W240" s="148"/>
      <c r="X240" s="148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</row>
    <row r="241" spans="1:84" s="16" customFormat="1" ht="16.5" customHeight="1" x14ac:dyDescent="0.2">
      <c r="A241" s="40"/>
      <c r="B241" s="40"/>
      <c r="C241" s="48"/>
      <c r="D241" s="180"/>
      <c r="E241" s="72" t="s">
        <v>58</v>
      </c>
      <c r="F241" s="41">
        <f>G241+P241</f>
        <v>2000</v>
      </c>
      <c r="G241" s="42">
        <f>H241+K241+L241+M241</f>
        <v>2000</v>
      </c>
      <c r="H241" s="43"/>
      <c r="I241" s="43"/>
      <c r="J241" s="43"/>
      <c r="K241" s="43"/>
      <c r="L241" s="43">
        <v>2000</v>
      </c>
      <c r="M241" s="43"/>
      <c r="N241" s="43"/>
      <c r="O241" s="55"/>
      <c r="P241" s="42"/>
      <c r="Q241" s="43"/>
      <c r="R241" s="43"/>
      <c r="S241" s="43"/>
      <c r="T241" s="43"/>
      <c r="U241" s="153"/>
      <c r="V241" s="147"/>
      <c r="W241" s="148"/>
      <c r="X241" s="148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</row>
    <row r="242" spans="1:84" s="20" customFormat="1" ht="16.5" customHeight="1" x14ac:dyDescent="0.2">
      <c r="A242" s="68"/>
      <c r="B242" s="68"/>
      <c r="C242" s="44"/>
      <c r="D242" s="181"/>
      <c r="E242" s="73" t="s">
        <v>59</v>
      </c>
      <c r="F242" s="45">
        <f>F239-F240+F241</f>
        <v>5000</v>
      </c>
      <c r="G242" s="46">
        <f>G239-G240+G241</f>
        <v>5000</v>
      </c>
      <c r="H242" s="45"/>
      <c r="I242" s="45"/>
      <c r="J242" s="45"/>
      <c r="K242" s="45"/>
      <c r="L242" s="45">
        <f>L239-L240+L241</f>
        <v>5000</v>
      </c>
      <c r="M242" s="45"/>
      <c r="N242" s="45"/>
      <c r="O242" s="47"/>
      <c r="P242" s="46"/>
      <c r="Q242" s="45"/>
      <c r="R242" s="45"/>
      <c r="S242" s="59"/>
      <c r="T242" s="59"/>
      <c r="U242" s="154"/>
      <c r="V242" s="147"/>
      <c r="W242" s="148"/>
      <c r="X242" s="148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</row>
    <row r="243" spans="1:84" s="3" customFormat="1" ht="16.5" customHeight="1" x14ac:dyDescent="0.2">
      <c r="A243" s="48"/>
      <c r="B243" s="48"/>
      <c r="C243" s="48">
        <v>4110</v>
      </c>
      <c r="D243" s="179" t="s">
        <v>27</v>
      </c>
      <c r="E243" s="72" t="s">
        <v>56</v>
      </c>
      <c r="F243" s="41">
        <f>G243+P243</f>
        <v>26000</v>
      </c>
      <c r="G243" s="42">
        <f>H243+K243+L243+M243</f>
        <v>26000</v>
      </c>
      <c r="H243" s="43">
        <f>SUM(I243:J243)</f>
        <v>26000</v>
      </c>
      <c r="I243" s="43">
        <v>26000</v>
      </c>
      <c r="J243" s="43"/>
      <c r="K243" s="43"/>
      <c r="L243" s="43"/>
      <c r="M243" s="43"/>
      <c r="N243" s="43"/>
      <c r="O243" s="55"/>
      <c r="P243" s="56"/>
      <c r="Q243" s="43"/>
      <c r="R243" s="43"/>
      <c r="S243" s="43"/>
      <c r="T243" s="43"/>
      <c r="U243" s="162"/>
      <c r="V243" s="147"/>
      <c r="W243" s="148"/>
      <c r="X243" s="148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</row>
    <row r="244" spans="1:84" s="17" customFormat="1" ht="16.5" customHeight="1" x14ac:dyDescent="0.2">
      <c r="A244" s="40"/>
      <c r="B244" s="40"/>
      <c r="C244" s="48"/>
      <c r="D244" s="180"/>
      <c r="E244" s="72" t="s">
        <v>57</v>
      </c>
      <c r="F244" s="41"/>
      <c r="G244" s="42"/>
      <c r="H244" s="43"/>
      <c r="I244" s="43"/>
      <c r="J244" s="43"/>
      <c r="K244" s="43"/>
      <c r="L244" s="43"/>
      <c r="M244" s="43"/>
      <c r="N244" s="43"/>
      <c r="O244" s="55"/>
      <c r="P244" s="42"/>
      <c r="Q244" s="43"/>
      <c r="R244" s="43"/>
      <c r="S244" s="43"/>
      <c r="T244" s="43"/>
      <c r="U244" s="153"/>
      <c r="V244" s="147"/>
      <c r="W244" s="148"/>
      <c r="X244" s="148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</row>
    <row r="245" spans="1:84" s="17" customFormat="1" ht="16.5" customHeight="1" x14ac:dyDescent="0.2">
      <c r="A245" s="40"/>
      <c r="B245" s="40"/>
      <c r="C245" s="48"/>
      <c r="D245" s="180"/>
      <c r="E245" s="72" t="s">
        <v>58</v>
      </c>
      <c r="F245" s="41">
        <f>G245+P245</f>
        <v>2000</v>
      </c>
      <c r="G245" s="42">
        <f>H245+K245+L245+M245</f>
        <v>2000</v>
      </c>
      <c r="H245" s="43">
        <f>SUM(I245:J245)</f>
        <v>2000</v>
      </c>
      <c r="I245" s="43">
        <v>2000</v>
      </c>
      <c r="J245" s="43"/>
      <c r="K245" s="43"/>
      <c r="L245" s="43"/>
      <c r="M245" s="43"/>
      <c r="N245" s="43"/>
      <c r="O245" s="55"/>
      <c r="P245" s="42"/>
      <c r="Q245" s="43"/>
      <c r="R245" s="43"/>
      <c r="S245" s="43"/>
      <c r="T245" s="43"/>
      <c r="U245" s="153"/>
      <c r="V245" s="147"/>
      <c r="W245" s="148"/>
      <c r="X245" s="148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</row>
    <row r="246" spans="1:84" s="20" customFormat="1" ht="16.5" customHeight="1" x14ac:dyDescent="0.2">
      <c r="A246" s="68"/>
      <c r="B246" s="68"/>
      <c r="C246" s="44"/>
      <c r="D246" s="181"/>
      <c r="E246" s="73" t="s">
        <v>59</v>
      </c>
      <c r="F246" s="45">
        <f>F243-F244+F245</f>
        <v>28000</v>
      </c>
      <c r="G246" s="46">
        <f>G243-G244+G245</f>
        <v>28000</v>
      </c>
      <c r="H246" s="45">
        <f>H243-H244+H245</f>
        <v>28000</v>
      </c>
      <c r="I246" s="45">
        <f>I243-I244+I245</f>
        <v>28000</v>
      </c>
      <c r="J246" s="45"/>
      <c r="K246" s="45"/>
      <c r="L246" s="45"/>
      <c r="M246" s="45"/>
      <c r="N246" s="45"/>
      <c r="O246" s="47"/>
      <c r="P246" s="46"/>
      <c r="Q246" s="45"/>
      <c r="R246" s="45"/>
      <c r="S246" s="59"/>
      <c r="T246" s="59"/>
      <c r="U246" s="154"/>
      <c r="V246" s="147"/>
      <c r="W246" s="148"/>
      <c r="X246" s="148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</row>
    <row r="247" spans="1:84" s="11" customFormat="1" ht="16.5" customHeight="1" x14ac:dyDescent="0.2">
      <c r="A247" s="48"/>
      <c r="B247" s="48"/>
      <c r="C247" s="48">
        <v>4170</v>
      </c>
      <c r="D247" s="179" t="s">
        <v>28</v>
      </c>
      <c r="E247" s="72" t="s">
        <v>56</v>
      </c>
      <c r="F247" s="41">
        <f>G247+P247</f>
        <v>100000</v>
      </c>
      <c r="G247" s="42">
        <f>H247+K247+L247+M247</f>
        <v>100000</v>
      </c>
      <c r="H247" s="43">
        <f>SUM(I247:J247)</f>
        <v>100000</v>
      </c>
      <c r="I247" s="43">
        <v>100000</v>
      </c>
      <c r="J247" s="43"/>
      <c r="K247" s="43"/>
      <c r="L247" s="43"/>
      <c r="M247" s="43"/>
      <c r="N247" s="43"/>
      <c r="O247" s="55"/>
      <c r="P247" s="56"/>
      <c r="Q247" s="43"/>
      <c r="R247" s="43"/>
      <c r="S247" s="43"/>
      <c r="T247" s="43"/>
      <c r="U247" s="162"/>
      <c r="V247" s="147"/>
      <c r="W247" s="148"/>
      <c r="X247" s="148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</row>
    <row r="248" spans="1:84" s="16" customFormat="1" ht="16.5" customHeight="1" x14ac:dyDescent="0.2">
      <c r="A248" s="40"/>
      <c r="B248" s="40"/>
      <c r="C248" s="48"/>
      <c r="D248" s="180"/>
      <c r="E248" s="72" t="s">
        <v>57</v>
      </c>
      <c r="F248" s="41"/>
      <c r="G248" s="42"/>
      <c r="H248" s="43"/>
      <c r="I248" s="43"/>
      <c r="J248" s="43"/>
      <c r="K248" s="43"/>
      <c r="L248" s="43"/>
      <c r="M248" s="43"/>
      <c r="N248" s="43"/>
      <c r="O248" s="55"/>
      <c r="P248" s="42"/>
      <c r="Q248" s="43"/>
      <c r="R248" s="43"/>
      <c r="S248" s="43"/>
      <c r="T248" s="43"/>
      <c r="U248" s="153"/>
      <c r="V248" s="147"/>
      <c r="W248" s="148"/>
      <c r="X248" s="1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</row>
    <row r="249" spans="1:84" s="16" customFormat="1" ht="16.5" customHeight="1" x14ac:dyDescent="0.2">
      <c r="A249" s="40"/>
      <c r="B249" s="40"/>
      <c r="C249" s="48"/>
      <c r="D249" s="180"/>
      <c r="E249" s="72" t="s">
        <v>58</v>
      </c>
      <c r="F249" s="41">
        <f>G249+P249</f>
        <v>90000</v>
      </c>
      <c r="G249" s="42">
        <f>H249+K249+L249+M249</f>
        <v>90000</v>
      </c>
      <c r="H249" s="43">
        <f>SUM(I249:J249)</f>
        <v>90000</v>
      </c>
      <c r="I249" s="43">
        <v>90000</v>
      </c>
      <c r="J249" s="43"/>
      <c r="K249" s="43"/>
      <c r="L249" s="43"/>
      <c r="M249" s="43"/>
      <c r="N249" s="43"/>
      <c r="O249" s="55"/>
      <c r="P249" s="42"/>
      <c r="Q249" s="43"/>
      <c r="R249" s="43"/>
      <c r="S249" s="43"/>
      <c r="T249" s="43"/>
      <c r="U249" s="153"/>
      <c r="V249" s="147"/>
      <c r="W249" s="148"/>
      <c r="X249" s="148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</row>
    <row r="250" spans="1:84" s="20" customFormat="1" ht="16.5" customHeight="1" x14ac:dyDescent="0.2">
      <c r="A250" s="68"/>
      <c r="B250" s="68"/>
      <c r="C250" s="44"/>
      <c r="D250" s="181"/>
      <c r="E250" s="73" t="s">
        <v>59</v>
      </c>
      <c r="F250" s="45">
        <f>F247-F248+F249</f>
        <v>190000</v>
      </c>
      <c r="G250" s="46">
        <f>G247-G248+G249</f>
        <v>190000</v>
      </c>
      <c r="H250" s="45">
        <f>H247-H248+H249</f>
        <v>190000</v>
      </c>
      <c r="I250" s="45">
        <f>I247-I248+I249</f>
        <v>190000</v>
      </c>
      <c r="J250" s="45"/>
      <c r="K250" s="45"/>
      <c r="L250" s="45"/>
      <c r="M250" s="45"/>
      <c r="N250" s="45"/>
      <c r="O250" s="47"/>
      <c r="P250" s="46"/>
      <c r="Q250" s="45"/>
      <c r="R250" s="45"/>
      <c r="S250" s="59"/>
      <c r="T250" s="59"/>
      <c r="U250" s="154"/>
      <c r="V250" s="147"/>
      <c r="W250" s="148"/>
      <c r="X250" s="148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</row>
    <row r="251" spans="1:84" s="10" customFormat="1" ht="16.5" customHeight="1" x14ac:dyDescent="0.2">
      <c r="A251" s="48"/>
      <c r="B251" s="48"/>
      <c r="C251" s="48">
        <v>4210</v>
      </c>
      <c r="D251" s="179" t="s">
        <v>29</v>
      </c>
      <c r="E251" s="72" t="s">
        <v>56</v>
      </c>
      <c r="F251" s="41">
        <f>G251+P251</f>
        <v>10000</v>
      </c>
      <c r="G251" s="42">
        <f>H251+K251+L251+M251</f>
        <v>10000</v>
      </c>
      <c r="H251" s="43">
        <f>SUM(I251:J251)</f>
        <v>10000</v>
      </c>
      <c r="I251" s="43"/>
      <c r="J251" s="43">
        <v>10000</v>
      </c>
      <c r="K251" s="43"/>
      <c r="L251" s="43"/>
      <c r="M251" s="43"/>
      <c r="N251" s="43"/>
      <c r="O251" s="55"/>
      <c r="P251" s="56"/>
      <c r="Q251" s="43"/>
      <c r="R251" s="43"/>
      <c r="S251" s="43"/>
      <c r="T251" s="43"/>
      <c r="U251" s="157"/>
      <c r="V251" s="147"/>
      <c r="W251" s="148"/>
      <c r="X251" s="148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</row>
    <row r="252" spans="1:84" s="16" customFormat="1" ht="16.5" customHeight="1" x14ac:dyDescent="0.2">
      <c r="A252" s="40"/>
      <c r="B252" s="40"/>
      <c r="C252" s="48"/>
      <c r="D252" s="180"/>
      <c r="E252" s="72" t="s">
        <v>57</v>
      </c>
      <c r="F252" s="41"/>
      <c r="G252" s="42"/>
      <c r="H252" s="43"/>
      <c r="I252" s="43"/>
      <c r="J252" s="43"/>
      <c r="K252" s="43"/>
      <c r="L252" s="43"/>
      <c r="M252" s="43"/>
      <c r="N252" s="43"/>
      <c r="O252" s="55"/>
      <c r="P252" s="42"/>
      <c r="Q252" s="43"/>
      <c r="R252" s="43"/>
      <c r="S252" s="43"/>
      <c r="T252" s="43"/>
      <c r="U252" s="153"/>
      <c r="V252" s="147"/>
      <c r="W252" s="148"/>
      <c r="X252" s="148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</row>
    <row r="253" spans="1:84" s="16" customFormat="1" ht="16.5" customHeight="1" x14ac:dyDescent="0.2">
      <c r="A253" s="40"/>
      <c r="B253" s="40"/>
      <c r="C253" s="48"/>
      <c r="D253" s="180"/>
      <c r="E253" s="72" t="s">
        <v>58</v>
      </c>
      <c r="F253" s="41">
        <f>G253+P253</f>
        <v>43705.279999999999</v>
      </c>
      <c r="G253" s="42">
        <f>H253+K253+L253+M253</f>
        <v>43705.279999999999</v>
      </c>
      <c r="H253" s="43">
        <f>SUM(I253:J253)</f>
        <v>43705.279999999999</v>
      </c>
      <c r="I253" s="43"/>
      <c r="J253" s="43">
        <v>43705.279999999999</v>
      </c>
      <c r="K253" s="43"/>
      <c r="L253" s="43"/>
      <c r="M253" s="43"/>
      <c r="N253" s="43"/>
      <c r="O253" s="55"/>
      <c r="P253" s="42"/>
      <c r="Q253" s="43"/>
      <c r="R253" s="43"/>
      <c r="S253" s="43"/>
      <c r="T253" s="43"/>
      <c r="U253" s="153"/>
      <c r="V253" s="147"/>
      <c r="W253" s="148"/>
      <c r="X253" s="148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</row>
    <row r="254" spans="1:84" s="20" customFormat="1" ht="16.5" customHeight="1" x14ac:dyDescent="0.2">
      <c r="A254" s="68"/>
      <c r="B254" s="68"/>
      <c r="C254" s="44"/>
      <c r="D254" s="181"/>
      <c r="E254" s="73" t="s">
        <v>59</v>
      </c>
      <c r="F254" s="45">
        <f>F251-F252+F253</f>
        <v>53705.279999999999</v>
      </c>
      <c r="G254" s="46">
        <f>G251-G252+G253</f>
        <v>53705.279999999999</v>
      </c>
      <c r="H254" s="45">
        <f>H251-H252+H253</f>
        <v>53705.279999999999</v>
      </c>
      <c r="I254" s="45"/>
      <c r="J254" s="45">
        <f>J251-J252+J253</f>
        <v>53705.279999999999</v>
      </c>
      <c r="K254" s="45"/>
      <c r="L254" s="45"/>
      <c r="M254" s="45"/>
      <c r="N254" s="45"/>
      <c r="O254" s="47"/>
      <c r="P254" s="46"/>
      <c r="Q254" s="45"/>
      <c r="R254" s="45"/>
      <c r="S254" s="59"/>
      <c r="T254" s="59"/>
      <c r="U254" s="154"/>
      <c r="V254" s="147"/>
      <c r="W254" s="148"/>
      <c r="X254" s="148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</row>
    <row r="255" spans="1:84" s="11" customFormat="1" ht="16.5" customHeight="1" x14ac:dyDescent="0.2">
      <c r="A255" s="48"/>
      <c r="B255" s="48"/>
      <c r="C255" s="48">
        <v>4220</v>
      </c>
      <c r="D255" s="179" t="s">
        <v>61</v>
      </c>
      <c r="E255" s="72" t="s">
        <v>56</v>
      </c>
      <c r="F255" s="41">
        <f>G255+P255</f>
        <v>4000</v>
      </c>
      <c r="G255" s="42">
        <f>H255+K255+L255+M255</f>
        <v>4000</v>
      </c>
      <c r="H255" s="43">
        <f>SUM(I255:J255)</f>
        <v>4000</v>
      </c>
      <c r="I255" s="43"/>
      <c r="J255" s="43">
        <v>4000</v>
      </c>
      <c r="K255" s="43"/>
      <c r="L255" s="43"/>
      <c r="M255" s="43"/>
      <c r="N255" s="43"/>
      <c r="O255" s="55"/>
      <c r="P255" s="56"/>
      <c r="Q255" s="43"/>
      <c r="R255" s="43"/>
      <c r="S255" s="43"/>
      <c r="T255" s="43"/>
      <c r="U255" s="157"/>
      <c r="V255" s="147"/>
      <c r="W255" s="148"/>
      <c r="X255" s="148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</row>
    <row r="256" spans="1:84" s="16" customFormat="1" ht="16.5" customHeight="1" x14ac:dyDescent="0.2">
      <c r="A256" s="40"/>
      <c r="B256" s="40"/>
      <c r="C256" s="48"/>
      <c r="D256" s="180"/>
      <c r="E256" s="72" t="s">
        <v>57</v>
      </c>
      <c r="F256" s="41"/>
      <c r="G256" s="42"/>
      <c r="H256" s="43"/>
      <c r="I256" s="43"/>
      <c r="J256" s="43"/>
      <c r="K256" s="43"/>
      <c r="L256" s="43"/>
      <c r="M256" s="43"/>
      <c r="N256" s="43"/>
      <c r="O256" s="55"/>
      <c r="P256" s="42"/>
      <c r="Q256" s="43"/>
      <c r="R256" s="43"/>
      <c r="S256" s="43"/>
      <c r="T256" s="43"/>
      <c r="U256" s="153"/>
      <c r="V256" s="147"/>
      <c r="W256" s="148"/>
      <c r="X256" s="148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</row>
    <row r="257" spans="1:84" s="16" customFormat="1" ht="16.5" customHeight="1" x14ac:dyDescent="0.2">
      <c r="A257" s="40"/>
      <c r="B257" s="40"/>
      <c r="C257" s="48"/>
      <c r="D257" s="180"/>
      <c r="E257" s="72" t="s">
        <v>58</v>
      </c>
      <c r="F257" s="41">
        <f>G257+P257</f>
        <v>2000</v>
      </c>
      <c r="G257" s="42">
        <f>H257+K257+L257+M257</f>
        <v>2000</v>
      </c>
      <c r="H257" s="43">
        <f>SUM(I257:J257)</f>
        <v>2000</v>
      </c>
      <c r="I257" s="43"/>
      <c r="J257" s="43">
        <v>2000</v>
      </c>
      <c r="K257" s="43"/>
      <c r="L257" s="43"/>
      <c r="M257" s="43"/>
      <c r="N257" s="43"/>
      <c r="O257" s="55"/>
      <c r="P257" s="42"/>
      <c r="Q257" s="43"/>
      <c r="R257" s="43"/>
      <c r="S257" s="43"/>
      <c r="T257" s="43"/>
      <c r="U257" s="153"/>
      <c r="V257" s="147"/>
      <c r="W257" s="148"/>
      <c r="X257" s="148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</row>
    <row r="258" spans="1:84" s="20" customFormat="1" ht="16.5" customHeight="1" x14ac:dyDescent="0.2">
      <c r="A258" s="68"/>
      <c r="B258" s="68"/>
      <c r="C258" s="44"/>
      <c r="D258" s="181"/>
      <c r="E258" s="73" t="s">
        <v>59</v>
      </c>
      <c r="F258" s="45">
        <f>F255-F256+F257</f>
        <v>6000</v>
      </c>
      <c r="G258" s="46">
        <f>G255-G256+G257</f>
        <v>6000</v>
      </c>
      <c r="H258" s="45">
        <f>H255-H256+H257</f>
        <v>6000</v>
      </c>
      <c r="I258" s="45"/>
      <c r="J258" s="45">
        <f>J255-J256+J257</f>
        <v>6000</v>
      </c>
      <c r="K258" s="45"/>
      <c r="L258" s="45"/>
      <c r="M258" s="45"/>
      <c r="N258" s="45"/>
      <c r="O258" s="47"/>
      <c r="P258" s="46"/>
      <c r="Q258" s="45"/>
      <c r="R258" s="45"/>
      <c r="S258" s="59"/>
      <c r="T258" s="59"/>
      <c r="U258" s="154"/>
      <c r="V258" s="147"/>
      <c r="W258" s="148"/>
      <c r="X258" s="14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</row>
    <row r="259" spans="1:84" s="20" customFormat="1" ht="16.5" customHeight="1" x14ac:dyDescent="0.2">
      <c r="A259" s="48"/>
      <c r="B259" s="48"/>
      <c r="C259" s="48">
        <v>4270</v>
      </c>
      <c r="D259" s="179" t="s">
        <v>31</v>
      </c>
      <c r="E259" s="72" t="s">
        <v>56</v>
      </c>
      <c r="F259" s="41">
        <f>G259+P259</f>
        <v>5000</v>
      </c>
      <c r="G259" s="42">
        <f>H259+K259+L259+M259</f>
        <v>5000</v>
      </c>
      <c r="H259" s="43">
        <f>SUM(I259:J259)</f>
        <v>5000</v>
      </c>
      <c r="I259" s="43"/>
      <c r="J259" s="43">
        <v>5000</v>
      </c>
      <c r="K259" s="43"/>
      <c r="L259" s="43"/>
      <c r="M259" s="43"/>
      <c r="N259" s="43"/>
      <c r="O259" s="55"/>
      <c r="P259" s="56"/>
      <c r="Q259" s="43"/>
      <c r="R259" s="43"/>
      <c r="S259" s="43"/>
      <c r="T259" s="43"/>
      <c r="U259" s="157"/>
      <c r="V259" s="147"/>
      <c r="W259" s="148"/>
      <c r="X259" s="148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</row>
    <row r="260" spans="1:84" s="20" customFormat="1" ht="16.5" customHeight="1" x14ac:dyDescent="0.2">
      <c r="A260" s="40"/>
      <c r="B260" s="40"/>
      <c r="C260" s="48"/>
      <c r="D260" s="180"/>
      <c r="E260" s="72" t="s">
        <v>57</v>
      </c>
      <c r="F260" s="41"/>
      <c r="G260" s="42"/>
      <c r="H260" s="43"/>
      <c r="I260" s="43"/>
      <c r="J260" s="43"/>
      <c r="K260" s="43"/>
      <c r="L260" s="43"/>
      <c r="M260" s="43"/>
      <c r="N260" s="43"/>
      <c r="O260" s="55"/>
      <c r="P260" s="42"/>
      <c r="Q260" s="43"/>
      <c r="R260" s="43"/>
      <c r="S260" s="43"/>
      <c r="T260" s="43"/>
      <c r="U260" s="153"/>
      <c r="V260" s="147"/>
      <c r="W260" s="148"/>
      <c r="X260" s="148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</row>
    <row r="261" spans="1:84" s="20" customFormat="1" ht="16.5" customHeight="1" x14ac:dyDescent="0.2">
      <c r="A261" s="40"/>
      <c r="B261" s="40"/>
      <c r="C261" s="48"/>
      <c r="D261" s="180"/>
      <c r="E261" s="72" t="s">
        <v>58</v>
      </c>
      <c r="F261" s="41">
        <f>G261+P261</f>
        <v>10000</v>
      </c>
      <c r="G261" s="42">
        <f>H261+K261+L261+M261</f>
        <v>10000</v>
      </c>
      <c r="H261" s="43">
        <f>SUM(I261:J261)</f>
        <v>10000</v>
      </c>
      <c r="I261" s="43"/>
      <c r="J261" s="43">
        <v>10000</v>
      </c>
      <c r="K261" s="43"/>
      <c r="L261" s="43"/>
      <c r="M261" s="43"/>
      <c r="N261" s="43"/>
      <c r="O261" s="55"/>
      <c r="P261" s="42"/>
      <c r="Q261" s="43"/>
      <c r="R261" s="43"/>
      <c r="S261" s="43"/>
      <c r="T261" s="43"/>
      <c r="U261" s="153"/>
      <c r="V261" s="147"/>
      <c r="W261" s="148"/>
      <c r="X261" s="148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</row>
    <row r="262" spans="1:84" s="20" customFormat="1" ht="16.5" customHeight="1" x14ac:dyDescent="0.2">
      <c r="A262" s="68"/>
      <c r="B262" s="68"/>
      <c r="C262" s="44"/>
      <c r="D262" s="181"/>
      <c r="E262" s="73" t="s">
        <v>59</v>
      </c>
      <c r="F262" s="45">
        <f>F259-F260+F261</f>
        <v>15000</v>
      </c>
      <c r="G262" s="46">
        <f>G259-G260+G261</f>
        <v>15000</v>
      </c>
      <c r="H262" s="45">
        <f>H259-H260+H261</f>
        <v>15000</v>
      </c>
      <c r="I262" s="45"/>
      <c r="J262" s="45">
        <f>J259-J260+J261</f>
        <v>15000</v>
      </c>
      <c r="K262" s="45"/>
      <c r="L262" s="45"/>
      <c r="M262" s="45"/>
      <c r="N262" s="45"/>
      <c r="O262" s="47"/>
      <c r="P262" s="46"/>
      <c r="Q262" s="45"/>
      <c r="R262" s="45"/>
      <c r="S262" s="59"/>
      <c r="T262" s="59"/>
      <c r="U262" s="154"/>
      <c r="V262" s="147"/>
      <c r="W262" s="148"/>
      <c r="X262" s="148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</row>
    <row r="263" spans="1:84" s="2" customFormat="1" ht="16.5" customHeight="1" x14ac:dyDescent="0.2">
      <c r="A263" s="48"/>
      <c r="B263" s="48"/>
      <c r="C263" s="48">
        <v>4300</v>
      </c>
      <c r="D263" s="179" t="s">
        <v>32</v>
      </c>
      <c r="E263" s="72" t="s">
        <v>56</v>
      </c>
      <c r="F263" s="41">
        <f>G263+P263</f>
        <v>200000</v>
      </c>
      <c r="G263" s="42">
        <f>H263+K263+L263+M263</f>
        <v>200000</v>
      </c>
      <c r="H263" s="43">
        <f>SUM(I263:J263)</f>
        <v>200000</v>
      </c>
      <c r="I263" s="43"/>
      <c r="J263" s="43">
        <v>200000</v>
      </c>
      <c r="K263" s="43"/>
      <c r="L263" s="43"/>
      <c r="M263" s="43"/>
      <c r="N263" s="43"/>
      <c r="O263" s="55"/>
      <c r="P263" s="56"/>
      <c r="Q263" s="43"/>
      <c r="R263" s="43"/>
      <c r="S263" s="43"/>
      <c r="T263" s="43"/>
      <c r="U263" s="157"/>
      <c r="V263" s="147"/>
      <c r="W263" s="148"/>
      <c r="X263" s="148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</row>
    <row r="264" spans="1:84" s="17" customFormat="1" ht="16.5" customHeight="1" x14ac:dyDescent="0.2">
      <c r="A264" s="40"/>
      <c r="B264" s="40"/>
      <c r="C264" s="48"/>
      <c r="D264" s="180"/>
      <c r="E264" s="72" t="s">
        <v>57</v>
      </c>
      <c r="F264" s="41"/>
      <c r="G264" s="42"/>
      <c r="H264" s="43"/>
      <c r="I264" s="43"/>
      <c r="J264" s="43"/>
      <c r="K264" s="43"/>
      <c r="L264" s="43"/>
      <c r="M264" s="43"/>
      <c r="N264" s="43"/>
      <c r="O264" s="55"/>
      <c r="P264" s="42"/>
      <c r="Q264" s="43"/>
      <c r="R264" s="43"/>
      <c r="S264" s="43"/>
      <c r="T264" s="43"/>
      <c r="U264" s="153"/>
      <c r="V264" s="147"/>
      <c r="W264" s="148"/>
      <c r="X264" s="148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</row>
    <row r="265" spans="1:84" s="17" customFormat="1" ht="16.5" customHeight="1" x14ac:dyDescent="0.2">
      <c r="A265" s="40"/>
      <c r="B265" s="40"/>
      <c r="C265" s="48"/>
      <c r="D265" s="180"/>
      <c r="E265" s="72" t="s">
        <v>58</v>
      </c>
      <c r="F265" s="41">
        <f>G265+P265</f>
        <v>200000</v>
      </c>
      <c r="G265" s="42">
        <f>H265+K265+L265+M265</f>
        <v>200000</v>
      </c>
      <c r="H265" s="43">
        <f>SUM(I265:J265)</f>
        <v>200000</v>
      </c>
      <c r="I265" s="43"/>
      <c r="J265" s="43">
        <v>200000</v>
      </c>
      <c r="K265" s="43"/>
      <c r="L265" s="43"/>
      <c r="M265" s="43"/>
      <c r="N265" s="43"/>
      <c r="O265" s="55"/>
      <c r="P265" s="42"/>
      <c r="Q265" s="43"/>
      <c r="R265" s="43"/>
      <c r="S265" s="43"/>
      <c r="T265" s="43"/>
      <c r="U265" s="153"/>
      <c r="V265" s="147"/>
      <c r="W265" s="148"/>
      <c r="X265" s="148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</row>
    <row r="266" spans="1:84" s="1" customFormat="1" ht="16.5" customHeight="1" x14ac:dyDescent="0.2">
      <c r="A266" s="68"/>
      <c r="B266" s="68"/>
      <c r="C266" s="44"/>
      <c r="D266" s="181"/>
      <c r="E266" s="73" t="s">
        <v>59</v>
      </c>
      <c r="F266" s="45">
        <f>F263-F264+F265</f>
        <v>400000</v>
      </c>
      <c r="G266" s="46">
        <f>G263-G264+G265</f>
        <v>400000</v>
      </c>
      <c r="H266" s="45">
        <f>H263-H264+H265</f>
        <v>400000</v>
      </c>
      <c r="I266" s="45"/>
      <c r="J266" s="45">
        <f>J263-J264+J265</f>
        <v>400000</v>
      </c>
      <c r="K266" s="45"/>
      <c r="L266" s="45"/>
      <c r="M266" s="45"/>
      <c r="N266" s="45"/>
      <c r="O266" s="47"/>
      <c r="P266" s="46"/>
      <c r="Q266" s="45"/>
      <c r="R266" s="45"/>
      <c r="S266" s="59"/>
      <c r="T266" s="59"/>
      <c r="U266" s="154"/>
      <c r="V266" s="147"/>
      <c r="W266" s="148"/>
      <c r="X266" s="148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</row>
    <row r="267" spans="1:84" s="2" customFormat="1" ht="16.5" customHeight="1" x14ac:dyDescent="0.2">
      <c r="A267" s="48"/>
      <c r="B267" s="48"/>
      <c r="C267" s="48">
        <v>4610</v>
      </c>
      <c r="D267" s="179" t="s">
        <v>35</v>
      </c>
      <c r="E267" s="72" t="s">
        <v>56</v>
      </c>
      <c r="F267" s="41">
        <f>G267+P267</f>
        <v>2000</v>
      </c>
      <c r="G267" s="42">
        <f>H267+K267+L267+M267</f>
        <v>2000</v>
      </c>
      <c r="H267" s="43">
        <f>SUM(I267:J267)</f>
        <v>2000</v>
      </c>
      <c r="I267" s="43"/>
      <c r="J267" s="43">
        <v>2000</v>
      </c>
      <c r="K267" s="43"/>
      <c r="L267" s="43"/>
      <c r="M267" s="43"/>
      <c r="N267" s="43"/>
      <c r="O267" s="55"/>
      <c r="P267" s="56"/>
      <c r="Q267" s="43"/>
      <c r="R267" s="43"/>
      <c r="S267" s="43"/>
      <c r="T267" s="43"/>
      <c r="U267" s="157"/>
      <c r="V267" s="147"/>
      <c r="W267" s="148"/>
      <c r="X267" s="148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</row>
    <row r="268" spans="1:84" s="17" customFormat="1" ht="16.5" customHeight="1" x14ac:dyDescent="0.2">
      <c r="A268" s="40"/>
      <c r="B268" s="40"/>
      <c r="C268" s="48"/>
      <c r="D268" s="180"/>
      <c r="E268" s="72" t="s">
        <v>57</v>
      </c>
      <c r="F268" s="41"/>
      <c r="G268" s="42"/>
      <c r="H268" s="43"/>
      <c r="I268" s="43"/>
      <c r="J268" s="43"/>
      <c r="K268" s="43"/>
      <c r="L268" s="43"/>
      <c r="M268" s="43"/>
      <c r="N268" s="43"/>
      <c r="O268" s="55"/>
      <c r="P268" s="42"/>
      <c r="Q268" s="43"/>
      <c r="R268" s="43"/>
      <c r="S268" s="43"/>
      <c r="T268" s="43"/>
      <c r="U268" s="153"/>
      <c r="V268" s="147"/>
      <c r="W268" s="148"/>
      <c r="X268" s="14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</row>
    <row r="269" spans="1:84" s="17" customFormat="1" ht="16.5" customHeight="1" x14ac:dyDescent="0.2">
      <c r="A269" s="40"/>
      <c r="B269" s="40"/>
      <c r="C269" s="48"/>
      <c r="D269" s="180"/>
      <c r="E269" s="72" t="s">
        <v>58</v>
      </c>
      <c r="F269" s="41">
        <f>G269+P269</f>
        <v>2000</v>
      </c>
      <c r="G269" s="42">
        <f>H269+K269+L269+M269</f>
        <v>2000</v>
      </c>
      <c r="H269" s="43">
        <f>SUM(I269:J269)</f>
        <v>2000</v>
      </c>
      <c r="I269" s="43"/>
      <c r="J269" s="43">
        <v>2000</v>
      </c>
      <c r="K269" s="43"/>
      <c r="L269" s="43"/>
      <c r="M269" s="43"/>
      <c r="N269" s="43"/>
      <c r="O269" s="55"/>
      <c r="P269" s="42"/>
      <c r="Q269" s="43"/>
      <c r="R269" s="43"/>
      <c r="S269" s="43"/>
      <c r="T269" s="43"/>
      <c r="U269" s="153"/>
      <c r="V269" s="147"/>
      <c r="W269" s="148"/>
      <c r="X269" s="148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</row>
    <row r="270" spans="1:84" s="20" customFormat="1" ht="16.5" customHeight="1" x14ac:dyDescent="0.2">
      <c r="A270" s="68"/>
      <c r="B270" s="68"/>
      <c r="C270" s="44"/>
      <c r="D270" s="181"/>
      <c r="E270" s="73" t="s">
        <v>59</v>
      </c>
      <c r="F270" s="45">
        <f>F267-F268+F269</f>
        <v>4000</v>
      </c>
      <c r="G270" s="46">
        <f>G267-G268+G269</f>
        <v>4000</v>
      </c>
      <c r="H270" s="45">
        <f>H267-H268+H269</f>
        <v>4000</v>
      </c>
      <c r="I270" s="45"/>
      <c r="J270" s="45">
        <f>J267-J268+J269</f>
        <v>4000</v>
      </c>
      <c r="K270" s="45"/>
      <c r="L270" s="45"/>
      <c r="M270" s="45"/>
      <c r="N270" s="45"/>
      <c r="O270" s="47"/>
      <c r="P270" s="46"/>
      <c r="Q270" s="45"/>
      <c r="R270" s="45"/>
      <c r="S270" s="59"/>
      <c r="T270" s="59"/>
      <c r="U270" s="154"/>
      <c r="V270" s="147"/>
      <c r="W270" s="148"/>
      <c r="X270" s="148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</row>
    <row r="271" spans="1:84" s="101" customFormat="1" ht="16.5" customHeight="1" x14ac:dyDescent="0.2">
      <c r="A271" s="84"/>
      <c r="B271" s="84"/>
      <c r="C271" s="170" t="s">
        <v>62</v>
      </c>
      <c r="D271" s="171"/>
      <c r="E271" s="171"/>
      <c r="F271" s="171"/>
      <c r="G271" s="171"/>
      <c r="H271" s="171"/>
      <c r="I271" s="171"/>
      <c r="J271" s="171"/>
      <c r="K271" s="171"/>
      <c r="L271" s="171"/>
      <c r="M271" s="171"/>
      <c r="N271" s="171"/>
      <c r="O271" s="171"/>
      <c r="P271" s="171"/>
      <c r="Q271" s="171"/>
      <c r="R271" s="171"/>
      <c r="S271" s="171"/>
      <c r="T271" s="172"/>
      <c r="U271" s="155"/>
      <c r="V271" s="155"/>
      <c r="W271" s="156"/>
      <c r="X271" s="156"/>
    </row>
    <row r="272" spans="1:84" s="101" customFormat="1" ht="30" customHeight="1" x14ac:dyDescent="0.2">
      <c r="A272" s="84"/>
      <c r="B272" s="40"/>
      <c r="C272" s="167" t="s">
        <v>154</v>
      </c>
      <c r="D272" s="168"/>
      <c r="E272" s="168"/>
      <c r="F272" s="168"/>
      <c r="G272" s="168"/>
      <c r="H272" s="168"/>
      <c r="I272" s="168"/>
      <c r="J272" s="168"/>
      <c r="K272" s="168"/>
      <c r="L272" s="168"/>
      <c r="M272" s="168"/>
      <c r="N272" s="168"/>
      <c r="O272" s="168"/>
      <c r="P272" s="168"/>
      <c r="Q272" s="168"/>
      <c r="R272" s="168"/>
      <c r="S272" s="168"/>
      <c r="T272" s="169"/>
      <c r="U272" s="155"/>
      <c r="V272" s="155"/>
      <c r="W272" s="156"/>
      <c r="X272" s="156"/>
    </row>
    <row r="273" spans="1:84" s="101" customFormat="1" ht="30" customHeight="1" x14ac:dyDescent="0.2">
      <c r="A273" s="84"/>
      <c r="B273" s="40"/>
      <c r="C273" s="167" t="s">
        <v>84</v>
      </c>
      <c r="D273" s="168"/>
      <c r="E273" s="168"/>
      <c r="F273" s="168"/>
      <c r="G273" s="168"/>
      <c r="H273" s="168"/>
      <c r="I273" s="168"/>
      <c r="J273" s="168"/>
      <c r="K273" s="168"/>
      <c r="L273" s="168"/>
      <c r="M273" s="168"/>
      <c r="N273" s="168"/>
      <c r="O273" s="168"/>
      <c r="P273" s="168"/>
      <c r="Q273" s="168"/>
      <c r="R273" s="168"/>
      <c r="S273" s="168"/>
      <c r="T273" s="169"/>
      <c r="U273" s="155"/>
      <c r="V273" s="155"/>
      <c r="W273" s="156"/>
      <c r="X273" s="156"/>
    </row>
    <row r="274" spans="1:84" s="101" customFormat="1" ht="17.25" customHeight="1" x14ac:dyDescent="0.2">
      <c r="A274" s="84"/>
      <c r="B274" s="40"/>
      <c r="C274" s="167" t="s">
        <v>85</v>
      </c>
      <c r="D274" s="168"/>
      <c r="E274" s="168"/>
      <c r="F274" s="168"/>
      <c r="G274" s="168"/>
      <c r="H274" s="168"/>
      <c r="I274" s="168"/>
      <c r="J274" s="168"/>
      <c r="K274" s="168"/>
      <c r="L274" s="168"/>
      <c r="M274" s="168"/>
      <c r="N274" s="168"/>
      <c r="O274" s="168"/>
      <c r="P274" s="168"/>
      <c r="Q274" s="168"/>
      <c r="R274" s="168"/>
      <c r="S274" s="168"/>
      <c r="T274" s="169"/>
      <c r="U274" s="155"/>
      <c r="V274" s="155"/>
      <c r="W274" s="156"/>
      <c r="X274" s="156"/>
    </row>
    <row r="275" spans="1:84" s="101" customFormat="1" ht="17.25" customHeight="1" x14ac:dyDescent="0.2">
      <c r="A275" s="84"/>
      <c r="B275" s="40"/>
      <c r="C275" s="167" t="s">
        <v>86</v>
      </c>
      <c r="D275" s="168"/>
      <c r="E275" s="168"/>
      <c r="F275" s="168"/>
      <c r="G275" s="168"/>
      <c r="H275" s="168"/>
      <c r="I275" s="168"/>
      <c r="J275" s="168"/>
      <c r="K275" s="168"/>
      <c r="L275" s="168"/>
      <c r="M275" s="168"/>
      <c r="N275" s="168"/>
      <c r="O275" s="168"/>
      <c r="P275" s="168"/>
      <c r="Q275" s="168"/>
      <c r="R275" s="168"/>
      <c r="S275" s="168"/>
      <c r="T275" s="169"/>
      <c r="U275" s="155"/>
      <c r="V275" s="155"/>
      <c r="W275" s="156"/>
      <c r="X275" s="156"/>
    </row>
    <row r="276" spans="1:84" s="101" customFormat="1" ht="17.25" customHeight="1" x14ac:dyDescent="0.2">
      <c r="A276" s="84"/>
      <c r="B276" s="40"/>
      <c r="C276" s="167" t="s">
        <v>87</v>
      </c>
      <c r="D276" s="168"/>
      <c r="E276" s="168"/>
      <c r="F276" s="168"/>
      <c r="G276" s="168"/>
      <c r="H276" s="168"/>
      <c r="I276" s="168"/>
      <c r="J276" s="168"/>
      <c r="K276" s="168"/>
      <c r="L276" s="168"/>
      <c r="M276" s="168"/>
      <c r="N276" s="168"/>
      <c r="O276" s="168"/>
      <c r="P276" s="168"/>
      <c r="Q276" s="168"/>
      <c r="R276" s="168"/>
      <c r="S276" s="168"/>
      <c r="T276" s="169"/>
      <c r="U276" s="155"/>
      <c r="V276" s="155"/>
      <c r="W276" s="156"/>
      <c r="X276" s="156"/>
    </row>
    <row r="277" spans="1:84" s="101" customFormat="1" ht="17.25" customHeight="1" x14ac:dyDescent="0.2">
      <c r="A277" s="84"/>
      <c r="B277" s="40"/>
      <c r="C277" s="167" t="s">
        <v>88</v>
      </c>
      <c r="D277" s="168"/>
      <c r="E277" s="168"/>
      <c r="F277" s="168"/>
      <c r="G277" s="168"/>
      <c r="H277" s="168"/>
      <c r="I277" s="168"/>
      <c r="J277" s="168"/>
      <c r="K277" s="168"/>
      <c r="L277" s="168"/>
      <c r="M277" s="168"/>
      <c r="N277" s="168"/>
      <c r="O277" s="168"/>
      <c r="P277" s="168"/>
      <c r="Q277" s="168"/>
      <c r="R277" s="168"/>
      <c r="S277" s="168"/>
      <c r="T277" s="169"/>
      <c r="U277" s="155"/>
      <c r="V277" s="155"/>
      <c r="W277" s="156"/>
      <c r="X277" s="156"/>
    </row>
    <row r="278" spans="1:84" s="101" customFormat="1" ht="30" customHeight="1" x14ac:dyDescent="0.2">
      <c r="A278" s="84"/>
      <c r="B278" s="40"/>
      <c r="C278" s="167" t="s">
        <v>89</v>
      </c>
      <c r="D278" s="168"/>
      <c r="E278" s="168"/>
      <c r="F278" s="168"/>
      <c r="G278" s="168"/>
      <c r="H278" s="168"/>
      <c r="I278" s="168"/>
      <c r="J278" s="168"/>
      <c r="K278" s="168"/>
      <c r="L278" s="168"/>
      <c r="M278" s="168"/>
      <c r="N278" s="168"/>
      <c r="O278" s="168"/>
      <c r="P278" s="168"/>
      <c r="Q278" s="168"/>
      <c r="R278" s="168"/>
      <c r="S278" s="168"/>
      <c r="T278" s="169"/>
      <c r="U278" s="155"/>
      <c r="V278" s="155"/>
      <c r="W278" s="156"/>
      <c r="X278" s="156"/>
    </row>
    <row r="279" spans="1:84" s="101" customFormat="1" ht="17.25" customHeight="1" x14ac:dyDescent="0.2">
      <c r="A279" s="84"/>
      <c r="B279" s="40"/>
      <c r="C279" s="167" t="s">
        <v>90</v>
      </c>
      <c r="D279" s="168"/>
      <c r="E279" s="168"/>
      <c r="F279" s="168"/>
      <c r="G279" s="168"/>
      <c r="H279" s="168"/>
      <c r="I279" s="168"/>
      <c r="J279" s="168"/>
      <c r="K279" s="168"/>
      <c r="L279" s="168"/>
      <c r="M279" s="168"/>
      <c r="N279" s="168"/>
      <c r="O279" s="168"/>
      <c r="P279" s="168"/>
      <c r="Q279" s="168"/>
      <c r="R279" s="168"/>
      <c r="S279" s="168"/>
      <c r="T279" s="169"/>
      <c r="U279" s="155"/>
      <c r="V279" s="155"/>
      <c r="W279" s="156"/>
      <c r="X279" s="156"/>
    </row>
    <row r="280" spans="1:84" s="101" customFormat="1" ht="17.25" customHeight="1" x14ac:dyDescent="0.2">
      <c r="A280" s="84"/>
      <c r="B280" s="40"/>
      <c r="C280" s="167" t="s">
        <v>91</v>
      </c>
      <c r="D280" s="168"/>
      <c r="E280" s="168"/>
      <c r="F280" s="168"/>
      <c r="G280" s="168"/>
      <c r="H280" s="168"/>
      <c r="I280" s="168"/>
      <c r="J280" s="168"/>
      <c r="K280" s="168"/>
      <c r="L280" s="168"/>
      <c r="M280" s="168"/>
      <c r="N280" s="168"/>
      <c r="O280" s="168"/>
      <c r="P280" s="168"/>
      <c r="Q280" s="168"/>
      <c r="R280" s="168"/>
      <c r="S280" s="168"/>
      <c r="T280" s="169"/>
      <c r="U280" s="155"/>
      <c r="V280" s="155"/>
      <c r="W280" s="156"/>
      <c r="X280" s="156"/>
    </row>
    <row r="281" spans="1:84" s="101" customFormat="1" ht="17.25" customHeight="1" x14ac:dyDescent="0.2">
      <c r="A281" s="84"/>
      <c r="B281" s="40"/>
      <c r="C281" s="167" t="s">
        <v>92</v>
      </c>
      <c r="D281" s="168"/>
      <c r="E281" s="168"/>
      <c r="F281" s="168"/>
      <c r="G281" s="168"/>
      <c r="H281" s="168"/>
      <c r="I281" s="168"/>
      <c r="J281" s="168"/>
      <c r="K281" s="168"/>
      <c r="L281" s="168"/>
      <c r="M281" s="168"/>
      <c r="N281" s="168"/>
      <c r="O281" s="168"/>
      <c r="P281" s="168"/>
      <c r="Q281" s="168"/>
      <c r="R281" s="168"/>
      <c r="S281" s="168"/>
      <c r="T281" s="169"/>
      <c r="U281" s="155"/>
      <c r="V281" s="155"/>
      <c r="W281" s="156"/>
      <c r="X281" s="156"/>
    </row>
    <row r="282" spans="1:84" s="101" customFormat="1" ht="17.25" customHeight="1" x14ac:dyDescent="0.2">
      <c r="A282" s="84"/>
      <c r="B282" s="40"/>
      <c r="C282" s="167" t="s">
        <v>93</v>
      </c>
      <c r="D282" s="168"/>
      <c r="E282" s="168"/>
      <c r="F282" s="168"/>
      <c r="G282" s="168"/>
      <c r="H282" s="168"/>
      <c r="I282" s="168"/>
      <c r="J282" s="168"/>
      <c r="K282" s="168"/>
      <c r="L282" s="168"/>
      <c r="M282" s="168"/>
      <c r="N282" s="168"/>
      <c r="O282" s="168"/>
      <c r="P282" s="168"/>
      <c r="Q282" s="168"/>
      <c r="R282" s="168"/>
      <c r="S282" s="168"/>
      <c r="T282" s="169"/>
      <c r="U282" s="155"/>
      <c r="V282" s="155"/>
      <c r="W282" s="156"/>
      <c r="X282" s="156"/>
    </row>
    <row r="283" spans="1:84" s="101" customFormat="1" ht="8.25" customHeight="1" x14ac:dyDescent="0.2">
      <c r="A283" s="84"/>
      <c r="B283" s="40"/>
      <c r="C283" s="167"/>
      <c r="D283" s="168"/>
      <c r="E283" s="168"/>
      <c r="F283" s="168"/>
      <c r="G283" s="168"/>
      <c r="H283" s="168"/>
      <c r="I283" s="168"/>
      <c r="J283" s="168"/>
      <c r="K283" s="168"/>
      <c r="L283" s="168"/>
      <c r="M283" s="168"/>
      <c r="N283" s="168"/>
      <c r="O283" s="168"/>
      <c r="P283" s="168"/>
      <c r="Q283" s="168"/>
      <c r="R283" s="168"/>
      <c r="S283" s="168"/>
      <c r="T283" s="169"/>
      <c r="U283" s="155"/>
      <c r="V283" s="155"/>
      <c r="W283" s="156"/>
      <c r="X283" s="156"/>
    </row>
    <row r="284" spans="1:84" s="101" customFormat="1" ht="30" customHeight="1" x14ac:dyDescent="0.2">
      <c r="A284" s="84"/>
      <c r="B284" s="40"/>
      <c r="C284" s="167" t="s">
        <v>94</v>
      </c>
      <c r="D284" s="168"/>
      <c r="E284" s="168"/>
      <c r="F284" s="168"/>
      <c r="G284" s="168"/>
      <c r="H284" s="168"/>
      <c r="I284" s="168"/>
      <c r="J284" s="168"/>
      <c r="K284" s="168"/>
      <c r="L284" s="168"/>
      <c r="M284" s="168"/>
      <c r="N284" s="168"/>
      <c r="O284" s="168"/>
      <c r="P284" s="168"/>
      <c r="Q284" s="168"/>
      <c r="R284" s="168"/>
      <c r="S284" s="168"/>
      <c r="T284" s="169"/>
      <c r="U284" s="155"/>
      <c r="V284" s="155"/>
      <c r="W284" s="156"/>
      <c r="X284" s="156"/>
    </row>
    <row r="285" spans="1:84" s="101" customFormat="1" ht="18" customHeight="1" x14ac:dyDescent="0.2">
      <c r="A285" s="84"/>
      <c r="B285" s="40"/>
      <c r="C285" s="173" t="s">
        <v>95</v>
      </c>
      <c r="D285" s="174"/>
      <c r="E285" s="174"/>
      <c r="F285" s="174"/>
      <c r="G285" s="174"/>
      <c r="H285" s="174"/>
      <c r="I285" s="174"/>
      <c r="J285" s="174"/>
      <c r="K285" s="174"/>
      <c r="L285" s="174"/>
      <c r="M285" s="174"/>
      <c r="N285" s="174"/>
      <c r="O285" s="174"/>
      <c r="P285" s="174"/>
      <c r="Q285" s="174"/>
      <c r="R285" s="174"/>
      <c r="S285" s="174"/>
      <c r="T285" s="175"/>
      <c r="U285" s="155"/>
      <c r="V285" s="155"/>
      <c r="W285" s="156"/>
      <c r="X285" s="156"/>
    </row>
    <row r="286" spans="1:84" s="1" customFormat="1" ht="18" customHeight="1" x14ac:dyDescent="0.2">
      <c r="A286" s="51">
        <v>852</v>
      </c>
      <c r="B286" s="51"/>
      <c r="C286" s="95"/>
      <c r="D286" s="185" t="s">
        <v>20</v>
      </c>
      <c r="E286" s="76" t="s">
        <v>56</v>
      </c>
      <c r="F286" s="62">
        <f>G286+P286</f>
        <v>8026303.0199999996</v>
      </c>
      <c r="G286" s="29">
        <f>H286+K286+L286+M286</f>
        <v>8026303.0199999996</v>
      </c>
      <c r="H286" s="30">
        <f>SUM(I286:J286)</f>
        <v>5526653.0199999996</v>
      </c>
      <c r="I286" s="30">
        <v>3714747</v>
      </c>
      <c r="J286" s="30">
        <v>1811906.02</v>
      </c>
      <c r="K286" s="30">
        <v>10000</v>
      </c>
      <c r="L286" s="30">
        <v>2489650</v>
      </c>
      <c r="M286" s="30"/>
      <c r="N286" s="52"/>
      <c r="O286" s="122"/>
      <c r="P286" s="29"/>
      <c r="Q286" s="30"/>
      <c r="R286" s="30"/>
      <c r="S286" s="52"/>
      <c r="T286" s="52"/>
      <c r="U286" s="153"/>
      <c r="V286" s="147"/>
      <c r="W286" s="148"/>
      <c r="X286" s="148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</row>
    <row r="287" spans="1:84" s="16" customFormat="1" ht="18" customHeight="1" x14ac:dyDescent="0.2">
      <c r="A287" s="27"/>
      <c r="B287" s="27"/>
      <c r="C287" s="67"/>
      <c r="D287" s="186"/>
      <c r="E287" s="70" t="s">
        <v>57</v>
      </c>
      <c r="F287" s="28">
        <f>G287+P287</f>
        <v>44000</v>
      </c>
      <c r="G287" s="31">
        <f>H287+K287+L287+M287</f>
        <v>44000</v>
      </c>
      <c r="H287" s="32">
        <f>SUM(I287:J287)</f>
        <v>44000</v>
      </c>
      <c r="I287" s="32"/>
      <c r="J287" s="32">
        <f>J314</f>
        <v>44000</v>
      </c>
      <c r="K287" s="32"/>
      <c r="L287" s="32"/>
      <c r="M287" s="32"/>
      <c r="N287" s="53"/>
      <c r="O287" s="126"/>
      <c r="P287" s="31"/>
      <c r="Q287" s="32"/>
      <c r="R287" s="32"/>
      <c r="S287" s="53"/>
      <c r="T287" s="53"/>
      <c r="U287" s="159"/>
      <c r="V287" s="147"/>
      <c r="W287" s="148"/>
      <c r="X287" s="148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</row>
    <row r="288" spans="1:84" s="16" customFormat="1" ht="18" customHeight="1" x14ac:dyDescent="0.2">
      <c r="A288" s="27"/>
      <c r="B288" s="27"/>
      <c r="C288" s="67"/>
      <c r="D288" s="82"/>
      <c r="E288" s="70" t="s">
        <v>58</v>
      </c>
      <c r="F288" s="28">
        <f>G288+P288</f>
        <v>6565</v>
      </c>
      <c r="G288" s="31">
        <f>H288+K288+L288+M288</f>
        <v>6565</v>
      </c>
      <c r="H288" s="32">
        <f>SUM(I288:J288)</f>
        <v>65</v>
      </c>
      <c r="I288" s="32">
        <f>I292</f>
        <v>65</v>
      </c>
      <c r="J288" s="32"/>
      <c r="K288" s="32"/>
      <c r="L288" s="32">
        <f>L292</f>
        <v>6500</v>
      </c>
      <c r="M288" s="32"/>
      <c r="N288" s="53"/>
      <c r="O288" s="126"/>
      <c r="P288" s="31"/>
      <c r="Q288" s="32"/>
      <c r="R288" s="32"/>
      <c r="S288" s="53"/>
      <c r="T288" s="53"/>
      <c r="U288" s="159"/>
      <c r="V288" s="147"/>
      <c r="W288" s="148"/>
      <c r="X288" s="14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</row>
    <row r="289" spans="1:84" s="20" customFormat="1" ht="18" customHeight="1" x14ac:dyDescent="0.2">
      <c r="A289" s="67"/>
      <c r="B289" s="33"/>
      <c r="C289" s="33"/>
      <c r="D289" s="128"/>
      <c r="E289" s="71" t="s">
        <v>59</v>
      </c>
      <c r="F289" s="34">
        <f t="shared" ref="F289:K289" si="21">F286-F287+F288</f>
        <v>7988868.0199999996</v>
      </c>
      <c r="G289" s="35">
        <f t="shared" si="21"/>
        <v>7988868.0199999996</v>
      </c>
      <c r="H289" s="34">
        <f t="shared" si="21"/>
        <v>5482718.0199999996</v>
      </c>
      <c r="I289" s="81">
        <f t="shared" si="21"/>
        <v>3714812</v>
      </c>
      <c r="J289" s="81">
        <f t="shared" si="21"/>
        <v>1767906.02</v>
      </c>
      <c r="K289" s="81">
        <f t="shared" si="21"/>
        <v>10000</v>
      </c>
      <c r="L289" s="81">
        <f>L286-L287+L288</f>
        <v>2496150</v>
      </c>
      <c r="M289" s="81"/>
      <c r="N289" s="34"/>
      <c r="O289" s="36"/>
      <c r="P289" s="35"/>
      <c r="Q289" s="81"/>
      <c r="R289" s="81"/>
      <c r="S289" s="81"/>
      <c r="T289" s="81"/>
      <c r="U289" s="154"/>
      <c r="V289" s="147"/>
      <c r="W289" s="148"/>
      <c r="X289" s="148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</row>
    <row r="290" spans="1:84" s="20" customFormat="1" ht="18" customHeight="1" x14ac:dyDescent="0.2">
      <c r="A290" s="40"/>
      <c r="B290" s="49">
        <v>85215</v>
      </c>
      <c r="C290" s="50"/>
      <c r="D290" s="176" t="s">
        <v>161</v>
      </c>
      <c r="E290" s="233" t="s">
        <v>56</v>
      </c>
      <c r="F290" s="234">
        <f>G290+P290</f>
        <v>454845</v>
      </c>
      <c r="G290" s="235">
        <f>H290+K290+L290+M290</f>
        <v>454845</v>
      </c>
      <c r="H290" s="236">
        <f>SUM(I290:J290)</f>
        <v>95</v>
      </c>
      <c r="I290" s="236">
        <v>95</v>
      </c>
      <c r="J290" s="236"/>
      <c r="K290" s="236"/>
      <c r="L290" s="237">
        <v>454750</v>
      </c>
      <c r="M290" s="238"/>
      <c r="N290" s="238"/>
      <c r="O290" s="239"/>
      <c r="P290" s="240"/>
      <c r="Q290" s="238"/>
      <c r="R290" s="238"/>
      <c r="S290" s="238"/>
      <c r="T290" s="238"/>
      <c r="U290" s="1"/>
      <c r="V290" s="147"/>
      <c r="W290" s="148"/>
      <c r="X290" s="148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</row>
    <row r="291" spans="1:84" s="20" customFormat="1" ht="18" customHeight="1" x14ac:dyDescent="0.2">
      <c r="A291" s="40"/>
      <c r="B291" s="40"/>
      <c r="C291" s="48"/>
      <c r="D291" s="177"/>
      <c r="E291" s="233" t="s">
        <v>57</v>
      </c>
      <c r="F291" s="234"/>
      <c r="G291" s="235"/>
      <c r="H291" s="236"/>
      <c r="I291" s="236"/>
      <c r="J291" s="236"/>
      <c r="K291" s="236"/>
      <c r="L291" s="236"/>
      <c r="M291" s="241"/>
      <c r="N291" s="241"/>
      <c r="O291" s="242"/>
      <c r="P291" s="243"/>
      <c r="Q291" s="241"/>
      <c r="R291" s="241"/>
      <c r="S291" s="241"/>
      <c r="T291" s="241"/>
      <c r="U291" s="2"/>
      <c r="V291" s="147"/>
      <c r="W291" s="148"/>
      <c r="X291" s="148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</row>
    <row r="292" spans="1:84" s="20" customFormat="1" ht="18" customHeight="1" x14ac:dyDescent="0.2">
      <c r="A292" s="40"/>
      <c r="B292" s="40"/>
      <c r="C292" s="48"/>
      <c r="D292" s="177"/>
      <c r="E292" s="233" t="s">
        <v>58</v>
      </c>
      <c r="F292" s="234">
        <f>G292+P292</f>
        <v>6565</v>
      </c>
      <c r="G292" s="235">
        <f>H292+K292+L292+M292</f>
        <v>6565</v>
      </c>
      <c r="H292" s="236">
        <f>SUM(I292:J292)</f>
        <v>65</v>
      </c>
      <c r="I292" s="236">
        <f>I296+I300+I304+I308</f>
        <v>65</v>
      </c>
      <c r="J292" s="236"/>
      <c r="K292" s="236"/>
      <c r="L292" s="236">
        <f>L296+L300+L304+L308</f>
        <v>6500</v>
      </c>
      <c r="M292" s="241"/>
      <c r="N292" s="241"/>
      <c r="O292" s="242"/>
      <c r="P292" s="243"/>
      <c r="Q292" s="241"/>
      <c r="R292" s="241"/>
      <c r="S292" s="241"/>
      <c r="T292" s="241"/>
      <c r="U292" s="2"/>
      <c r="V292" s="147"/>
      <c r="W292" s="148"/>
      <c r="X292" s="148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</row>
    <row r="293" spans="1:84" s="20" customFormat="1" ht="18" customHeight="1" x14ac:dyDescent="0.2">
      <c r="A293" s="244"/>
      <c r="B293" s="244"/>
      <c r="C293" s="245"/>
      <c r="D293" s="178"/>
      <c r="E293" s="246" t="s">
        <v>59</v>
      </c>
      <c r="F293" s="247">
        <f t="shared" ref="F293:L293" si="22">F290-F291+F292</f>
        <v>461410</v>
      </c>
      <c r="G293" s="248">
        <f t="shared" si="22"/>
        <v>461410</v>
      </c>
      <c r="H293" s="247">
        <f t="shared" si="22"/>
        <v>160</v>
      </c>
      <c r="I293" s="247">
        <f t="shared" si="22"/>
        <v>160</v>
      </c>
      <c r="J293" s="247"/>
      <c r="K293" s="247"/>
      <c r="L293" s="247">
        <f t="shared" si="22"/>
        <v>461250</v>
      </c>
      <c r="M293" s="247"/>
      <c r="N293" s="247"/>
      <c r="O293" s="249"/>
      <c r="P293" s="248"/>
      <c r="Q293" s="247"/>
      <c r="R293" s="247"/>
      <c r="S293" s="250"/>
      <c r="T293" s="250"/>
      <c r="U293" s="1"/>
      <c r="V293" s="147"/>
      <c r="W293" s="148"/>
      <c r="X293" s="148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</row>
    <row r="294" spans="1:84" s="20" customFormat="1" ht="18" customHeight="1" x14ac:dyDescent="0.2">
      <c r="A294" s="48"/>
      <c r="B294" s="48"/>
      <c r="C294" s="48">
        <v>3110</v>
      </c>
      <c r="D294" s="179" t="s">
        <v>162</v>
      </c>
      <c r="E294" s="233" t="s">
        <v>56</v>
      </c>
      <c r="F294" s="234">
        <f>G294+P294</f>
        <v>454750</v>
      </c>
      <c r="G294" s="235">
        <f>H294+K294+L294+M294</f>
        <v>454750</v>
      </c>
      <c r="H294" s="236"/>
      <c r="I294" s="236"/>
      <c r="J294" s="236"/>
      <c r="K294" s="236"/>
      <c r="L294" s="237">
        <v>454750</v>
      </c>
      <c r="M294" s="236"/>
      <c r="N294" s="236"/>
      <c r="O294" s="251"/>
      <c r="P294" s="243"/>
      <c r="Q294" s="236"/>
      <c r="R294" s="236"/>
      <c r="S294" s="236"/>
      <c r="T294" s="236"/>
      <c r="U294" s="1"/>
      <c r="V294" s="147"/>
      <c r="W294" s="148"/>
      <c r="X294" s="148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</row>
    <row r="295" spans="1:84" s="20" customFormat="1" ht="18" customHeight="1" x14ac:dyDescent="0.2">
      <c r="A295" s="40"/>
      <c r="B295" s="40"/>
      <c r="C295" s="48"/>
      <c r="D295" s="180"/>
      <c r="E295" s="233" t="s">
        <v>57</v>
      </c>
      <c r="F295" s="234"/>
      <c r="G295" s="235"/>
      <c r="H295" s="236"/>
      <c r="I295" s="236"/>
      <c r="J295" s="236"/>
      <c r="K295" s="236"/>
      <c r="L295" s="236"/>
      <c r="M295" s="236"/>
      <c r="N295" s="236"/>
      <c r="O295" s="251"/>
      <c r="P295" s="235"/>
      <c r="Q295" s="236"/>
      <c r="R295" s="236"/>
      <c r="S295" s="236"/>
      <c r="T295" s="236"/>
      <c r="U295" s="2"/>
      <c r="V295" s="147"/>
      <c r="W295" s="148"/>
      <c r="X295" s="148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</row>
    <row r="296" spans="1:84" s="20" customFormat="1" ht="18" customHeight="1" x14ac:dyDescent="0.2">
      <c r="A296" s="40"/>
      <c r="B296" s="40"/>
      <c r="C296" s="48"/>
      <c r="D296" s="180"/>
      <c r="E296" s="233" t="s">
        <v>58</v>
      </c>
      <c r="F296" s="234">
        <f>G296+P296</f>
        <v>6500</v>
      </c>
      <c r="G296" s="235">
        <f>H296+K296+L296+M296</f>
        <v>6500</v>
      </c>
      <c r="H296" s="236"/>
      <c r="I296" s="236"/>
      <c r="J296" s="236"/>
      <c r="K296" s="236"/>
      <c r="L296" s="236">
        <v>6500</v>
      </c>
      <c r="M296" s="236"/>
      <c r="N296" s="236"/>
      <c r="O296" s="251"/>
      <c r="P296" s="235"/>
      <c r="Q296" s="236"/>
      <c r="R296" s="236"/>
      <c r="S296" s="236"/>
      <c r="T296" s="236"/>
      <c r="U296" s="2"/>
      <c r="V296" s="147"/>
      <c r="W296" s="148"/>
      <c r="X296" s="148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</row>
    <row r="297" spans="1:84" s="20" customFormat="1" ht="18" customHeight="1" x14ac:dyDescent="0.2">
      <c r="A297" s="244"/>
      <c r="B297" s="244"/>
      <c r="C297" s="245"/>
      <c r="D297" s="181"/>
      <c r="E297" s="246" t="s">
        <v>59</v>
      </c>
      <c r="F297" s="247">
        <f>F294-F295+F296</f>
        <v>461250</v>
      </c>
      <c r="G297" s="248">
        <f>G294-G295+G296</f>
        <v>461250</v>
      </c>
      <c r="H297" s="247"/>
      <c r="I297" s="247"/>
      <c r="J297" s="247"/>
      <c r="K297" s="247"/>
      <c r="L297" s="247">
        <f>L294-L295+L296</f>
        <v>461250</v>
      </c>
      <c r="M297" s="247"/>
      <c r="N297" s="247"/>
      <c r="O297" s="249"/>
      <c r="P297" s="248"/>
      <c r="Q297" s="247"/>
      <c r="R297" s="247"/>
      <c r="S297" s="250"/>
      <c r="T297" s="250"/>
      <c r="U297" s="1"/>
      <c r="V297" s="147"/>
      <c r="W297" s="148"/>
      <c r="X297" s="148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</row>
    <row r="298" spans="1:84" s="20" customFormat="1" ht="18" customHeight="1" x14ac:dyDescent="0.2">
      <c r="A298" s="48"/>
      <c r="B298" s="48"/>
      <c r="C298" s="48">
        <v>4010</v>
      </c>
      <c r="D298" s="179" t="s">
        <v>36</v>
      </c>
      <c r="E298" s="233" t="s">
        <v>56</v>
      </c>
      <c r="F298" s="234">
        <f>G298+P298</f>
        <v>79.150000000000006</v>
      </c>
      <c r="G298" s="235">
        <f>H298+K298+L298+M298</f>
        <v>79.150000000000006</v>
      </c>
      <c r="H298" s="236">
        <f>SUM(I298:J298)</f>
        <v>79.150000000000006</v>
      </c>
      <c r="I298" s="236">
        <v>79.150000000000006</v>
      </c>
      <c r="J298" s="236"/>
      <c r="K298" s="236"/>
      <c r="L298" s="236"/>
      <c r="M298" s="236"/>
      <c r="N298" s="236"/>
      <c r="O298" s="251"/>
      <c r="P298" s="243"/>
      <c r="Q298" s="236"/>
      <c r="R298" s="236"/>
      <c r="S298" s="236"/>
      <c r="T298" s="236"/>
      <c r="U298" s="11"/>
      <c r="V298" s="147"/>
      <c r="W298" s="148"/>
      <c r="X298" s="14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</row>
    <row r="299" spans="1:84" s="20" customFormat="1" ht="18" customHeight="1" x14ac:dyDescent="0.2">
      <c r="A299" s="40"/>
      <c r="B299" s="40"/>
      <c r="C299" s="48"/>
      <c r="D299" s="180"/>
      <c r="E299" s="233" t="s">
        <v>57</v>
      </c>
      <c r="F299" s="234"/>
      <c r="G299" s="235"/>
      <c r="H299" s="236"/>
      <c r="I299" s="236"/>
      <c r="J299" s="236"/>
      <c r="K299" s="236"/>
      <c r="L299" s="236"/>
      <c r="M299" s="236"/>
      <c r="N299" s="236"/>
      <c r="O299" s="251"/>
      <c r="P299" s="235"/>
      <c r="Q299" s="236"/>
      <c r="R299" s="236"/>
      <c r="S299" s="236"/>
      <c r="T299" s="236"/>
      <c r="U299" s="2"/>
      <c r="V299" s="147"/>
      <c r="W299" s="148"/>
      <c r="X299" s="148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</row>
    <row r="300" spans="1:84" s="20" customFormat="1" ht="18" customHeight="1" x14ac:dyDescent="0.2">
      <c r="A300" s="40"/>
      <c r="B300" s="40"/>
      <c r="C300" s="48"/>
      <c r="D300" s="180"/>
      <c r="E300" s="233" t="s">
        <v>58</v>
      </c>
      <c r="F300" s="234">
        <f>G300+P300</f>
        <v>54.15</v>
      </c>
      <c r="G300" s="235">
        <f>H300+K300+L300+M300</f>
        <v>54.15</v>
      </c>
      <c r="H300" s="236">
        <f>SUM(I300:J300)</f>
        <v>54.15</v>
      </c>
      <c r="I300" s="236">
        <v>54.15</v>
      </c>
      <c r="J300" s="236"/>
      <c r="K300" s="236"/>
      <c r="L300" s="236"/>
      <c r="M300" s="236"/>
      <c r="N300" s="236"/>
      <c r="O300" s="251"/>
      <c r="P300" s="235"/>
      <c r="Q300" s="236"/>
      <c r="R300" s="236"/>
      <c r="S300" s="236"/>
      <c r="T300" s="236"/>
      <c r="U300" s="2"/>
      <c r="V300" s="147"/>
      <c r="W300" s="148"/>
      <c r="X300" s="148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</row>
    <row r="301" spans="1:84" s="20" customFormat="1" ht="18" customHeight="1" x14ac:dyDescent="0.2">
      <c r="A301" s="244"/>
      <c r="B301" s="244"/>
      <c r="C301" s="245"/>
      <c r="D301" s="181"/>
      <c r="E301" s="246" t="s">
        <v>59</v>
      </c>
      <c r="F301" s="247">
        <f>F298-F299+F300</f>
        <v>133.30000000000001</v>
      </c>
      <c r="G301" s="248">
        <f>G298-G299+G300</f>
        <v>133.30000000000001</v>
      </c>
      <c r="H301" s="247">
        <f>H298-H299+H300</f>
        <v>133.30000000000001</v>
      </c>
      <c r="I301" s="247">
        <f>I298-I299+I300</f>
        <v>133.30000000000001</v>
      </c>
      <c r="J301" s="247"/>
      <c r="K301" s="247"/>
      <c r="L301" s="247"/>
      <c r="M301" s="247"/>
      <c r="N301" s="247"/>
      <c r="O301" s="249"/>
      <c r="P301" s="248"/>
      <c r="Q301" s="247"/>
      <c r="R301" s="247"/>
      <c r="S301" s="250"/>
      <c r="T301" s="250"/>
      <c r="U301" s="1"/>
      <c r="V301" s="147"/>
      <c r="W301" s="148"/>
      <c r="X301" s="148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</row>
    <row r="302" spans="1:84" s="20" customFormat="1" ht="18" customHeight="1" x14ac:dyDescent="0.2">
      <c r="A302" s="48"/>
      <c r="B302" s="48"/>
      <c r="C302" s="48">
        <v>4110</v>
      </c>
      <c r="D302" s="179" t="s">
        <v>27</v>
      </c>
      <c r="E302" s="233" t="s">
        <v>56</v>
      </c>
      <c r="F302" s="234">
        <f>G302+P302</f>
        <v>13.91</v>
      </c>
      <c r="G302" s="235">
        <f>H302+K302+L302+M302</f>
        <v>13.91</v>
      </c>
      <c r="H302" s="236">
        <f>SUM(I302:J302)</f>
        <v>13.91</v>
      </c>
      <c r="I302" s="236">
        <v>13.91</v>
      </c>
      <c r="J302" s="236"/>
      <c r="K302" s="236"/>
      <c r="L302" s="236"/>
      <c r="M302" s="236"/>
      <c r="N302" s="236"/>
      <c r="O302" s="251"/>
      <c r="P302" s="243"/>
      <c r="Q302" s="236"/>
      <c r="R302" s="236"/>
      <c r="S302" s="236"/>
      <c r="T302" s="236"/>
      <c r="U302" s="11"/>
      <c r="V302" s="147"/>
      <c r="W302" s="148"/>
      <c r="X302" s="148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</row>
    <row r="303" spans="1:84" s="20" customFormat="1" ht="18" customHeight="1" x14ac:dyDescent="0.2">
      <c r="A303" s="40"/>
      <c r="B303" s="40"/>
      <c r="C303" s="48"/>
      <c r="D303" s="180"/>
      <c r="E303" s="233" t="s">
        <v>57</v>
      </c>
      <c r="F303" s="234"/>
      <c r="G303" s="235"/>
      <c r="H303" s="236"/>
      <c r="I303" s="236"/>
      <c r="J303" s="236"/>
      <c r="K303" s="236"/>
      <c r="L303" s="236"/>
      <c r="M303" s="236"/>
      <c r="N303" s="236"/>
      <c r="O303" s="251"/>
      <c r="P303" s="235"/>
      <c r="Q303" s="236"/>
      <c r="R303" s="236"/>
      <c r="S303" s="236"/>
      <c r="T303" s="236"/>
      <c r="U303" s="2"/>
      <c r="V303" s="147"/>
      <c r="W303" s="148"/>
      <c r="X303" s="148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</row>
    <row r="304" spans="1:84" s="20" customFormat="1" ht="18" customHeight="1" x14ac:dyDescent="0.2">
      <c r="A304" s="40"/>
      <c r="B304" s="40"/>
      <c r="C304" s="48"/>
      <c r="D304" s="180"/>
      <c r="E304" s="233" t="s">
        <v>58</v>
      </c>
      <c r="F304" s="234">
        <f>G304+P304</f>
        <v>9.52</v>
      </c>
      <c r="G304" s="235">
        <f>H304+K304+L304+M304</f>
        <v>9.52</v>
      </c>
      <c r="H304" s="236">
        <f>SUM(I304:J304)</f>
        <v>9.52</v>
      </c>
      <c r="I304" s="236">
        <v>9.52</v>
      </c>
      <c r="J304" s="236"/>
      <c r="K304" s="236"/>
      <c r="L304" s="236"/>
      <c r="M304" s="236"/>
      <c r="N304" s="236"/>
      <c r="O304" s="251"/>
      <c r="P304" s="235"/>
      <c r="Q304" s="236"/>
      <c r="R304" s="236"/>
      <c r="S304" s="236"/>
      <c r="T304" s="236"/>
      <c r="U304" s="2"/>
      <c r="V304" s="147"/>
      <c r="W304" s="148"/>
      <c r="X304" s="148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</row>
    <row r="305" spans="1:84" s="20" customFormat="1" ht="18" customHeight="1" x14ac:dyDescent="0.2">
      <c r="A305" s="244"/>
      <c r="B305" s="244"/>
      <c r="C305" s="245"/>
      <c r="D305" s="181"/>
      <c r="E305" s="246" t="s">
        <v>59</v>
      </c>
      <c r="F305" s="247">
        <f>F302-F303+F304</f>
        <v>23.43</v>
      </c>
      <c r="G305" s="248">
        <f>G302-G303+G304</f>
        <v>23.43</v>
      </c>
      <c r="H305" s="247">
        <f>H302-H303+H304</f>
        <v>23.43</v>
      </c>
      <c r="I305" s="247">
        <f>I302-I303+I304</f>
        <v>23.43</v>
      </c>
      <c r="J305" s="247"/>
      <c r="K305" s="247"/>
      <c r="L305" s="247"/>
      <c r="M305" s="247"/>
      <c r="N305" s="247"/>
      <c r="O305" s="249"/>
      <c r="P305" s="248"/>
      <c r="Q305" s="247"/>
      <c r="R305" s="247"/>
      <c r="S305" s="250"/>
      <c r="T305" s="250"/>
      <c r="U305" s="1"/>
      <c r="V305" s="147"/>
      <c r="W305" s="148"/>
      <c r="X305" s="148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</row>
    <row r="306" spans="1:84" s="20" customFormat="1" ht="18" customHeight="1" x14ac:dyDescent="0.2">
      <c r="A306" s="48"/>
      <c r="B306" s="48"/>
      <c r="C306" s="48">
        <v>4120</v>
      </c>
      <c r="D306" s="179" t="s">
        <v>163</v>
      </c>
      <c r="E306" s="233" t="s">
        <v>56</v>
      </c>
      <c r="F306" s="234">
        <f>G306+P306</f>
        <v>1.94</v>
      </c>
      <c r="G306" s="235">
        <f>H306+K306+L306+M306</f>
        <v>1.94</v>
      </c>
      <c r="H306" s="236">
        <f>SUM(I306:J306)</f>
        <v>1.94</v>
      </c>
      <c r="I306" s="236">
        <v>1.94</v>
      </c>
      <c r="J306" s="236"/>
      <c r="K306" s="236"/>
      <c r="L306" s="236"/>
      <c r="M306" s="236"/>
      <c r="N306" s="236"/>
      <c r="O306" s="251"/>
      <c r="P306" s="243"/>
      <c r="Q306" s="236"/>
      <c r="R306" s="236"/>
      <c r="S306" s="236"/>
      <c r="T306" s="236"/>
      <c r="U306" s="11"/>
      <c r="V306" s="147"/>
      <c r="W306" s="148"/>
      <c r="X306" s="148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</row>
    <row r="307" spans="1:84" s="20" customFormat="1" ht="18" customHeight="1" x14ac:dyDescent="0.2">
      <c r="A307" s="40"/>
      <c r="B307" s="40"/>
      <c r="C307" s="48"/>
      <c r="D307" s="180"/>
      <c r="E307" s="233" t="s">
        <v>57</v>
      </c>
      <c r="F307" s="234"/>
      <c r="G307" s="235"/>
      <c r="H307" s="236"/>
      <c r="I307" s="236"/>
      <c r="J307" s="236"/>
      <c r="K307" s="236"/>
      <c r="L307" s="236"/>
      <c r="M307" s="236"/>
      <c r="N307" s="236"/>
      <c r="O307" s="251"/>
      <c r="P307" s="235"/>
      <c r="Q307" s="236"/>
      <c r="R307" s="236"/>
      <c r="S307" s="236"/>
      <c r="T307" s="236"/>
      <c r="U307" s="2"/>
      <c r="V307" s="147"/>
      <c r="W307" s="148"/>
      <c r="X307" s="148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</row>
    <row r="308" spans="1:84" s="20" customFormat="1" ht="18" customHeight="1" x14ac:dyDescent="0.2">
      <c r="A308" s="40"/>
      <c r="B308" s="40"/>
      <c r="C308" s="48"/>
      <c r="D308" s="180"/>
      <c r="E308" s="233" t="s">
        <v>58</v>
      </c>
      <c r="F308" s="234">
        <f>G308+P308</f>
        <v>1.33</v>
      </c>
      <c r="G308" s="235">
        <f>H308+K308+L308+M308</f>
        <v>1.33</v>
      </c>
      <c r="H308" s="236">
        <f>SUM(I308:J308)</f>
        <v>1.33</v>
      </c>
      <c r="I308" s="236">
        <v>1.33</v>
      </c>
      <c r="J308" s="236"/>
      <c r="K308" s="236"/>
      <c r="L308" s="236"/>
      <c r="M308" s="236"/>
      <c r="N308" s="236"/>
      <c r="O308" s="251"/>
      <c r="P308" s="235"/>
      <c r="Q308" s="236"/>
      <c r="R308" s="236"/>
      <c r="S308" s="236"/>
      <c r="T308" s="236"/>
      <c r="U308" s="2"/>
      <c r="V308" s="147"/>
      <c r="W308" s="148"/>
      <c r="X308" s="14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</row>
    <row r="309" spans="1:84" s="20" customFormat="1" ht="18" customHeight="1" x14ac:dyDescent="0.2">
      <c r="A309" s="244"/>
      <c r="B309" s="244"/>
      <c r="C309" s="245"/>
      <c r="D309" s="181"/>
      <c r="E309" s="246" t="s">
        <v>59</v>
      </c>
      <c r="F309" s="247">
        <f>F306-F307+F308</f>
        <v>3.27</v>
      </c>
      <c r="G309" s="248">
        <f>G306-G307+G308</f>
        <v>3.27</v>
      </c>
      <c r="H309" s="247">
        <f>H306-H307+H308</f>
        <v>3.27</v>
      </c>
      <c r="I309" s="247">
        <f>I306-I307+I308</f>
        <v>3.27</v>
      </c>
      <c r="J309" s="247"/>
      <c r="K309" s="247"/>
      <c r="L309" s="247"/>
      <c r="M309" s="247"/>
      <c r="N309" s="247"/>
      <c r="O309" s="249"/>
      <c r="P309" s="248"/>
      <c r="Q309" s="247"/>
      <c r="R309" s="247"/>
      <c r="S309" s="250"/>
      <c r="T309" s="250"/>
      <c r="U309" s="1"/>
      <c r="V309" s="147"/>
      <c r="W309" s="148"/>
      <c r="X309" s="148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</row>
    <row r="310" spans="1:84" s="20" customFormat="1" ht="18" customHeight="1" x14ac:dyDescent="0.2">
      <c r="A310" s="84"/>
      <c r="B310" s="84"/>
      <c r="C310" s="252" t="s">
        <v>62</v>
      </c>
      <c r="D310" s="253"/>
      <c r="E310" s="253"/>
      <c r="F310" s="253"/>
      <c r="G310" s="253"/>
      <c r="H310" s="253"/>
      <c r="I310" s="253"/>
      <c r="J310" s="253"/>
      <c r="K310" s="253"/>
      <c r="L310" s="253"/>
      <c r="M310" s="253"/>
      <c r="N310" s="253"/>
      <c r="O310" s="253"/>
      <c r="P310" s="253"/>
      <c r="Q310" s="253"/>
      <c r="R310" s="253"/>
      <c r="S310" s="253"/>
      <c r="T310" s="254"/>
      <c r="U310" s="101"/>
      <c r="V310" s="147"/>
      <c r="W310" s="148"/>
      <c r="X310" s="148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</row>
    <row r="311" spans="1:84" s="20" customFormat="1" ht="18" customHeight="1" x14ac:dyDescent="0.2">
      <c r="A311" s="84"/>
      <c r="B311" s="40"/>
      <c r="C311" s="255" t="s">
        <v>164</v>
      </c>
      <c r="D311" s="256"/>
      <c r="E311" s="256"/>
      <c r="F311" s="256"/>
      <c r="G311" s="256"/>
      <c r="H311" s="256"/>
      <c r="I311" s="256"/>
      <c r="J311" s="256"/>
      <c r="K311" s="256"/>
      <c r="L311" s="256"/>
      <c r="M311" s="256"/>
      <c r="N311" s="256"/>
      <c r="O311" s="256"/>
      <c r="P311" s="256"/>
      <c r="Q311" s="256"/>
      <c r="R311" s="256"/>
      <c r="S311" s="256"/>
      <c r="T311" s="257"/>
      <c r="U311" s="101"/>
      <c r="V311" s="147"/>
      <c r="W311" s="148"/>
      <c r="X311" s="148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</row>
    <row r="312" spans="1:84" s="20" customFormat="1" ht="30.75" customHeight="1" x14ac:dyDescent="0.2">
      <c r="A312" s="84"/>
      <c r="B312" s="40"/>
      <c r="C312" s="258" t="s">
        <v>165</v>
      </c>
      <c r="D312" s="259"/>
      <c r="E312" s="259"/>
      <c r="F312" s="259"/>
      <c r="G312" s="259"/>
      <c r="H312" s="259"/>
      <c r="I312" s="259"/>
      <c r="J312" s="259"/>
      <c r="K312" s="259"/>
      <c r="L312" s="259"/>
      <c r="M312" s="259"/>
      <c r="N312" s="259"/>
      <c r="O312" s="259"/>
      <c r="P312" s="259"/>
      <c r="Q312" s="259"/>
      <c r="R312" s="259"/>
      <c r="S312" s="259"/>
      <c r="T312" s="260"/>
      <c r="U312" s="101"/>
      <c r="V312" s="147"/>
      <c r="W312" s="148"/>
      <c r="X312" s="148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</row>
    <row r="313" spans="1:84" s="1" customFormat="1" ht="18" customHeight="1" x14ac:dyDescent="0.2">
      <c r="A313" s="40"/>
      <c r="B313" s="49">
        <v>85219</v>
      </c>
      <c r="C313" s="50"/>
      <c r="D313" s="176" t="s">
        <v>10</v>
      </c>
      <c r="E313" s="72" t="s">
        <v>56</v>
      </c>
      <c r="F313" s="41">
        <f>G313+P313</f>
        <v>3478707</v>
      </c>
      <c r="G313" s="42">
        <f>H313+K313+L313+M313</f>
        <v>3478707</v>
      </c>
      <c r="H313" s="43">
        <f>SUM(I313:J313)</f>
        <v>3468707</v>
      </c>
      <c r="I313" s="39">
        <v>2874546</v>
      </c>
      <c r="J313" s="39">
        <v>594161</v>
      </c>
      <c r="K313" s="39"/>
      <c r="L313" s="39">
        <v>10000</v>
      </c>
      <c r="M313" s="54"/>
      <c r="N313" s="54"/>
      <c r="O313" s="125"/>
      <c r="P313" s="38"/>
      <c r="Q313" s="39"/>
      <c r="R313" s="54"/>
      <c r="S313" s="54"/>
      <c r="T313" s="54"/>
      <c r="U313" s="154"/>
      <c r="V313" s="147"/>
      <c r="W313" s="148"/>
      <c r="X313" s="148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</row>
    <row r="314" spans="1:84" s="16" customFormat="1" ht="18" customHeight="1" x14ac:dyDescent="0.2">
      <c r="A314" s="40"/>
      <c r="B314" s="40"/>
      <c r="C314" s="48"/>
      <c r="D314" s="177"/>
      <c r="E314" s="72" t="s">
        <v>57</v>
      </c>
      <c r="F314" s="41">
        <f>G314+P314</f>
        <v>44000</v>
      </c>
      <c r="G314" s="42">
        <f>H314+K314+L314+M314</f>
        <v>44000</v>
      </c>
      <c r="H314" s="43">
        <f>SUM(I314:J314)</f>
        <v>44000</v>
      </c>
      <c r="I314" s="43"/>
      <c r="J314" s="43">
        <f>J318+J322+J326</f>
        <v>44000</v>
      </c>
      <c r="K314" s="43"/>
      <c r="L314" s="43"/>
      <c r="M314" s="102"/>
      <c r="N314" s="102"/>
      <c r="O314" s="127"/>
      <c r="P314" s="42"/>
      <c r="Q314" s="43"/>
      <c r="R314" s="102"/>
      <c r="S314" s="102"/>
      <c r="T314" s="102"/>
      <c r="U314" s="159"/>
      <c r="V314" s="147"/>
      <c r="W314" s="148"/>
      <c r="X314" s="148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</row>
    <row r="315" spans="1:84" s="16" customFormat="1" ht="18" customHeight="1" x14ac:dyDescent="0.2">
      <c r="A315" s="40"/>
      <c r="B315" s="40"/>
      <c r="C315" s="48"/>
      <c r="D315" s="177"/>
      <c r="E315" s="72" t="s">
        <v>58</v>
      </c>
      <c r="F315" s="41"/>
      <c r="G315" s="42"/>
      <c r="H315" s="43"/>
      <c r="I315" s="43"/>
      <c r="J315" s="43"/>
      <c r="K315" s="43"/>
      <c r="L315" s="43"/>
      <c r="M315" s="102"/>
      <c r="N315" s="102"/>
      <c r="O315" s="127"/>
      <c r="P315" s="42"/>
      <c r="Q315" s="43"/>
      <c r="R315" s="102"/>
      <c r="S315" s="102"/>
      <c r="T315" s="102"/>
      <c r="U315" s="159"/>
      <c r="V315" s="147"/>
      <c r="W315" s="148"/>
      <c r="X315" s="148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</row>
    <row r="316" spans="1:84" s="20" customFormat="1" ht="18" customHeight="1" x14ac:dyDescent="0.2">
      <c r="A316" s="68"/>
      <c r="B316" s="68"/>
      <c r="C316" s="44"/>
      <c r="D316" s="178"/>
      <c r="E316" s="73" t="s">
        <v>59</v>
      </c>
      <c r="F316" s="45">
        <f t="shared" ref="F316:L316" si="23">F313-F314+F315</f>
        <v>3434707</v>
      </c>
      <c r="G316" s="46">
        <f t="shared" si="23"/>
        <v>3434707</v>
      </c>
      <c r="H316" s="45">
        <f t="shared" si="23"/>
        <v>3424707</v>
      </c>
      <c r="I316" s="59">
        <f t="shared" si="23"/>
        <v>2874546</v>
      </c>
      <c r="J316" s="59">
        <f t="shared" si="23"/>
        <v>550161</v>
      </c>
      <c r="K316" s="45"/>
      <c r="L316" s="45">
        <f t="shared" si="23"/>
        <v>10000</v>
      </c>
      <c r="M316" s="45"/>
      <c r="N316" s="45"/>
      <c r="O316" s="47"/>
      <c r="P316" s="46"/>
      <c r="Q316" s="45"/>
      <c r="R316" s="45"/>
      <c r="S316" s="59"/>
      <c r="T316" s="59"/>
      <c r="U316" s="154"/>
      <c r="V316" s="147"/>
      <c r="W316" s="148"/>
      <c r="X316" s="148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</row>
    <row r="317" spans="1:84" s="1" customFormat="1" ht="16.5" customHeight="1" x14ac:dyDescent="0.2">
      <c r="A317" s="48"/>
      <c r="B317" s="48"/>
      <c r="C317" s="48">
        <v>4210</v>
      </c>
      <c r="D317" s="179" t="s">
        <v>39</v>
      </c>
      <c r="E317" s="72" t="s">
        <v>56</v>
      </c>
      <c r="F317" s="41">
        <f>G317+P317</f>
        <v>110000</v>
      </c>
      <c r="G317" s="42">
        <f>H317+K317+L317+M317</f>
        <v>110000</v>
      </c>
      <c r="H317" s="43">
        <f>SUM(I317:J317)</f>
        <v>110000</v>
      </c>
      <c r="I317" s="43"/>
      <c r="J317" s="43">
        <v>110000</v>
      </c>
      <c r="K317" s="43"/>
      <c r="L317" s="43"/>
      <c r="M317" s="43"/>
      <c r="N317" s="43"/>
      <c r="O317" s="55"/>
      <c r="P317" s="56"/>
      <c r="Q317" s="43"/>
      <c r="R317" s="43"/>
      <c r="S317" s="43"/>
      <c r="T317" s="43"/>
      <c r="U317" s="154"/>
      <c r="V317" s="147"/>
      <c r="W317" s="148"/>
      <c r="X317" s="148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</row>
    <row r="318" spans="1:84" s="16" customFormat="1" ht="16.5" customHeight="1" x14ac:dyDescent="0.2">
      <c r="A318" s="40"/>
      <c r="B318" s="40"/>
      <c r="C318" s="48"/>
      <c r="D318" s="180"/>
      <c r="E318" s="72" t="s">
        <v>57</v>
      </c>
      <c r="F318" s="41">
        <f>G318+P318</f>
        <v>10000</v>
      </c>
      <c r="G318" s="42">
        <f>H318+K318+L318+M318</f>
        <v>10000</v>
      </c>
      <c r="H318" s="43">
        <f>SUM(I318:J318)</f>
        <v>10000</v>
      </c>
      <c r="I318" s="43"/>
      <c r="J318" s="43">
        <v>10000</v>
      </c>
      <c r="K318" s="43"/>
      <c r="L318" s="43"/>
      <c r="M318" s="43"/>
      <c r="N318" s="43"/>
      <c r="O318" s="55"/>
      <c r="P318" s="42"/>
      <c r="Q318" s="43"/>
      <c r="R318" s="43"/>
      <c r="S318" s="43"/>
      <c r="T318" s="43"/>
      <c r="U318" s="153"/>
      <c r="V318" s="147"/>
      <c r="W318" s="148"/>
      <c r="X318" s="14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</row>
    <row r="319" spans="1:84" s="16" customFormat="1" ht="16.5" customHeight="1" x14ac:dyDescent="0.2">
      <c r="A319" s="40"/>
      <c r="B319" s="40"/>
      <c r="C319" s="48"/>
      <c r="D319" s="180"/>
      <c r="E319" s="72" t="s">
        <v>58</v>
      </c>
      <c r="F319" s="41"/>
      <c r="G319" s="42"/>
      <c r="H319" s="43"/>
      <c r="I319" s="43"/>
      <c r="J319" s="43"/>
      <c r="K319" s="43"/>
      <c r="L319" s="43"/>
      <c r="M319" s="43"/>
      <c r="N319" s="43"/>
      <c r="O319" s="55"/>
      <c r="P319" s="42"/>
      <c r="Q319" s="43"/>
      <c r="R319" s="43"/>
      <c r="S319" s="43"/>
      <c r="T319" s="43"/>
      <c r="U319" s="153"/>
      <c r="V319" s="147"/>
      <c r="W319" s="148"/>
      <c r="X319" s="148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</row>
    <row r="320" spans="1:84" s="20" customFormat="1" ht="16.5" customHeight="1" x14ac:dyDescent="0.2">
      <c r="A320" s="68"/>
      <c r="B320" s="68"/>
      <c r="C320" s="44"/>
      <c r="D320" s="181"/>
      <c r="E320" s="73" t="s">
        <v>59</v>
      </c>
      <c r="F320" s="45">
        <f>F317-F318+F319</f>
        <v>100000</v>
      </c>
      <c r="G320" s="46">
        <f>G317-G318+G319</f>
        <v>100000</v>
      </c>
      <c r="H320" s="45">
        <f>H317-H318+H319</f>
        <v>100000</v>
      </c>
      <c r="I320" s="45"/>
      <c r="J320" s="45">
        <f>J317-J318+J319</f>
        <v>100000</v>
      </c>
      <c r="K320" s="45"/>
      <c r="L320" s="45"/>
      <c r="M320" s="45"/>
      <c r="N320" s="45"/>
      <c r="O320" s="47"/>
      <c r="P320" s="46"/>
      <c r="Q320" s="45"/>
      <c r="R320" s="45"/>
      <c r="S320" s="59"/>
      <c r="T320" s="59"/>
      <c r="U320" s="154"/>
      <c r="V320" s="147"/>
      <c r="W320" s="148"/>
      <c r="X320" s="148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</row>
    <row r="321" spans="1:84" s="11" customFormat="1" ht="16.5" customHeight="1" x14ac:dyDescent="0.2">
      <c r="A321" s="48"/>
      <c r="B321" s="48"/>
      <c r="C321" s="48">
        <v>4300</v>
      </c>
      <c r="D321" s="179" t="s">
        <v>32</v>
      </c>
      <c r="E321" s="72" t="s">
        <v>56</v>
      </c>
      <c r="F321" s="41">
        <f>G321+P321</f>
        <v>310000</v>
      </c>
      <c r="G321" s="42">
        <f>H321+K321+L321+M321</f>
        <v>310000</v>
      </c>
      <c r="H321" s="43">
        <f>SUM(I321:J321)</f>
        <v>310000</v>
      </c>
      <c r="I321" s="43"/>
      <c r="J321" s="43">
        <v>310000</v>
      </c>
      <c r="K321" s="43"/>
      <c r="L321" s="43"/>
      <c r="M321" s="43"/>
      <c r="N321" s="43"/>
      <c r="O321" s="55"/>
      <c r="P321" s="56"/>
      <c r="Q321" s="43"/>
      <c r="R321" s="43"/>
      <c r="S321" s="43"/>
      <c r="T321" s="43"/>
      <c r="U321" s="154"/>
      <c r="V321" s="147"/>
      <c r="W321" s="148"/>
      <c r="X321" s="148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</row>
    <row r="322" spans="1:84" s="16" customFormat="1" ht="16.5" customHeight="1" x14ac:dyDescent="0.2">
      <c r="A322" s="40"/>
      <c r="B322" s="40"/>
      <c r="C322" s="48"/>
      <c r="D322" s="180"/>
      <c r="E322" s="72" t="s">
        <v>57</v>
      </c>
      <c r="F322" s="41">
        <f>G322+P322</f>
        <v>30000</v>
      </c>
      <c r="G322" s="42">
        <f>H322+K322+L322+M322</f>
        <v>30000</v>
      </c>
      <c r="H322" s="43">
        <f>SUM(I322:J322)</f>
        <v>30000</v>
      </c>
      <c r="I322" s="43"/>
      <c r="J322" s="43">
        <v>30000</v>
      </c>
      <c r="K322" s="43"/>
      <c r="L322" s="43"/>
      <c r="M322" s="43"/>
      <c r="N322" s="43"/>
      <c r="O322" s="55"/>
      <c r="P322" s="42"/>
      <c r="Q322" s="43"/>
      <c r="R322" s="43"/>
      <c r="S322" s="43"/>
      <c r="T322" s="43"/>
      <c r="U322" s="153"/>
      <c r="V322" s="147"/>
      <c r="W322" s="148"/>
      <c r="X322" s="148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</row>
    <row r="323" spans="1:84" s="16" customFormat="1" ht="16.5" customHeight="1" x14ac:dyDescent="0.2">
      <c r="A323" s="40"/>
      <c r="B323" s="40"/>
      <c r="C323" s="48"/>
      <c r="D323" s="180"/>
      <c r="E323" s="72" t="s">
        <v>58</v>
      </c>
      <c r="F323" s="41"/>
      <c r="G323" s="42"/>
      <c r="H323" s="43"/>
      <c r="I323" s="43"/>
      <c r="J323" s="43"/>
      <c r="K323" s="43"/>
      <c r="L323" s="43"/>
      <c r="M323" s="43"/>
      <c r="N323" s="43"/>
      <c r="O323" s="55"/>
      <c r="P323" s="42"/>
      <c r="Q323" s="43"/>
      <c r="R323" s="43"/>
      <c r="S323" s="43"/>
      <c r="T323" s="43"/>
      <c r="U323" s="153"/>
      <c r="V323" s="147"/>
      <c r="W323" s="148"/>
      <c r="X323" s="148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</row>
    <row r="324" spans="1:84" s="20" customFormat="1" ht="16.5" customHeight="1" x14ac:dyDescent="0.2">
      <c r="A324" s="68"/>
      <c r="B324" s="68"/>
      <c r="C324" s="44"/>
      <c r="D324" s="181"/>
      <c r="E324" s="73" t="s">
        <v>59</v>
      </c>
      <c r="F324" s="45">
        <f>F321-F322+F323</f>
        <v>280000</v>
      </c>
      <c r="G324" s="46">
        <f>G321-G322+G323</f>
        <v>280000</v>
      </c>
      <c r="H324" s="45">
        <f>H321-H322+H323</f>
        <v>280000</v>
      </c>
      <c r="I324" s="45"/>
      <c r="J324" s="45">
        <f>J321-J322+J323</f>
        <v>280000</v>
      </c>
      <c r="K324" s="45"/>
      <c r="L324" s="45"/>
      <c r="M324" s="45"/>
      <c r="N324" s="45"/>
      <c r="O324" s="47"/>
      <c r="P324" s="46"/>
      <c r="Q324" s="45"/>
      <c r="R324" s="45"/>
      <c r="S324" s="59"/>
      <c r="T324" s="59"/>
      <c r="U324" s="154"/>
      <c r="V324" s="147"/>
      <c r="W324" s="148"/>
      <c r="X324" s="148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</row>
    <row r="325" spans="1:84" s="11" customFormat="1" ht="16.5" customHeight="1" x14ac:dyDescent="0.2">
      <c r="A325" s="48"/>
      <c r="B325" s="48"/>
      <c r="C325" s="48">
        <v>4360</v>
      </c>
      <c r="D325" s="179" t="s">
        <v>70</v>
      </c>
      <c r="E325" s="72" t="s">
        <v>56</v>
      </c>
      <c r="F325" s="41">
        <f>G325+P325</f>
        <v>9000</v>
      </c>
      <c r="G325" s="42">
        <f>H325+K325+L325+M325</f>
        <v>9000</v>
      </c>
      <c r="H325" s="43">
        <f>SUM(I325:J325)</f>
        <v>9000</v>
      </c>
      <c r="I325" s="43"/>
      <c r="J325" s="43">
        <v>9000</v>
      </c>
      <c r="K325" s="43"/>
      <c r="L325" s="43"/>
      <c r="M325" s="43"/>
      <c r="N325" s="43"/>
      <c r="O325" s="55"/>
      <c r="P325" s="56"/>
      <c r="Q325" s="43"/>
      <c r="R325" s="43"/>
      <c r="S325" s="43"/>
      <c r="T325" s="43"/>
      <c r="U325" s="154"/>
      <c r="V325" s="147"/>
      <c r="W325" s="148"/>
      <c r="X325" s="148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</row>
    <row r="326" spans="1:84" s="16" customFormat="1" ht="16.5" customHeight="1" x14ac:dyDescent="0.2">
      <c r="A326" s="40"/>
      <c r="B326" s="40"/>
      <c r="C326" s="48"/>
      <c r="D326" s="180"/>
      <c r="E326" s="72" t="s">
        <v>57</v>
      </c>
      <c r="F326" s="41">
        <f>G326+P326</f>
        <v>4000</v>
      </c>
      <c r="G326" s="42">
        <f>H326+K326+L326+M326</f>
        <v>4000</v>
      </c>
      <c r="H326" s="43">
        <f>SUM(I326:J326)</f>
        <v>4000</v>
      </c>
      <c r="I326" s="43"/>
      <c r="J326" s="43">
        <v>4000</v>
      </c>
      <c r="K326" s="43"/>
      <c r="L326" s="43"/>
      <c r="M326" s="43"/>
      <c r="N326" s="43"/>
      <c r="O326" s="55"/>
      <c r="P326" s="42"/>
      <c r="Q326" s="43"/>
      <c r="R326" s="43"/>
      <c r="S326" s="43"/>
      <c r="T326" s="43"/>
      <c r="U326" s="153"/>
      <c r="V326" s="147"/>
      <c r="W326" s="148"/>
      <c r="X326" s="148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</row>
    <row r="327" spans="1:84" s="16" customFormat="1" ht="16.5" customHeight="1" x14ac:dyDescent="0.2">
      <c r="A327" s="40"/>
      <c r="B327" s="40"/>
      <c r="C327" s="48"/>
      <c r="D327" s="180"/>
      <c r="E327" s="72" t="s">
        <v>58</v>
      </c>
      <c r="F327" s="41"/>
      <c r="G327" s="42"/>
      <c r="H327" s="43"/>
      <c r="I327" s="43"/>
      <c r="J327" s="43"/>
      <c r="K327" s="43"/>
      <c r="L327" s="43"/>
      <c r="M327" s="43"/>
      <c r="N327" s="43"/>
      <c r="O327" s="55"/>
      <c r="P327" s="42"/>
      <c r="Q327" s="43"/>
      <c r="R327" s="43"/>
      <c r="S327" s="43"/>
      <c r="T327" s="43"/>
      <c r="U327" s="153"/>
      <c r="V327" s="147"/>
      <c r="W327" s="148"/>
      <c r="X327" s="148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</row>
    <row r="328" spans="1:84" s="20" customFormat="1" ht="16.5" customHeight="1" x14ac:dyDescent="0.2">
      <c r="A328" s="68"/>
      <c r="B328" s="68"/>
      <c r="C328" s="44"/>
      <c r="D328" s="181"/>
      <c r="E328" s="73" t="s">
        <v>59</v>
      </c>
      <c r="F328" s="45">
        <f>F325-F326+F327</f>
        <v>5000</v>
      </c>
      <c r="G328" s="46">
        <f>G325-G326+G327</f>
        <v>5000</v>
      </c>
      <c r="H328" s="45">
        <f>H325-H326+H327</f>
        <v>5000</v>
      </c>
      <c r="I328" s="45"/>
      <c r="J328" s="45">
        <f>J325-J326+J327</f>
        <v>5000</v>
      </c>
      <c r="K328" s="45"/>
      <c r="L328" s="45"/>
      <c r="M328" s="45"/>
      <c r="N328" s="45"/>
      <c r="O328" s="47"/>
      <c r="P328" s="46"/>
      <c r="Q328" s="45"/>
      <c r="R328" s="45"/>
      <c r="S328" s="59"/>
      <c r="T328" s="59"/>
      <c r="U328" s="154"/>
      <c r="V328" s="147"/>
      <c r="W328" s="148"/>
      <c r="X328" s="14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</row>
    <row r="329" spans="1:84" s="101" customFormat="1" ht="18" customHeight="1" x14ac:dyDescent="0.2">
      <c r="A329" s="84"/>
      <c r="B329" s="84"/>
      <c r="C329" s="170" t="s">
        <v>62</v>
      </c>
      <c r="D329" s="171"/>
      <c r="E329" s="171"/>
      <c r="F329" s="171"/>
      <c r="G329" s="171"/>
      <c r="H329" s="171"/>
      <c r="I329" s="171"/>
      <c r="J329" s="171"/>
      <c r="K329" s="171"/>
      <c r="L329" s="171"/>
      <c r="M329" s="171"/>
      <c r="N329" s="171"/>
      <c r="O329" s="171"/>
      <c r="P329" s="171"/>
      <c r="Q329" s="171"/>
      <c r="R329" s="171"/>
      <c r="S329" s="171"/>
      <c r="T329" s="172"/>
      <c r="U329" s="155"/>
      <c r="V329" s="155"/>
      <c r="W329" s="156"/>
      <c r="X329" s="156"/>
    </row>
    <row r="330" spans="1:84" s="101" customFormat="1" ht="18" customHeight="1" x14ac:dyDescent="0.2">
      <c r="A330" s="84"/>
      <c r="B330" s="40"/>
      <c r="C330" s="167" t="s">
        <v>127</v>
      </c>
      <c r="D330" s="168"/>
      <c r="E330" s="168"/>
      <c r="F330" s="168"/>
      <c r="G330" s="168"/>
      <c r="H330" s="168"/>
      <c r="I330" s="168"/>
      <c r="J330" s="168"/>
      <c r="K330" s="168"/>
      <c r="L330" s="168"/>
      <c r="M330" s="168"/>
      <c r="N330" s="168"/>
      <c r="O330" s="168"/>
      <c r="P330" s="168"/>
      <c r="Q330" s="168"/>
      <c r="R330" s="168"/>
      <c r="S330" s="168"/>
      <c r="T330" s="169"/>
      <c r="U330" s="155"/>
      <c r="V330" s="155"/>
      <c r="W330" s="156"/>
      <c r="X330" s="156"/>
    </row>
    <row r="331" spans="1:84" s="101" customFormat="1" ht="18" customHeight="1" x14ac:dyDescent="0.2">
      <c r="A331" s="84"/>
      <c r="B331" s="40"/>
      <c r="C331" s="167" t="s">
        <v>128</v>
      </c>
      <c r="D331" s="168"/>
      <c r="E331" s="168"/>
      <c r="F331" s="168"/>
      <c r="G331" s="168"/>
      <c r="H331" s="168"/>
      <c r="I331" s="168"/>
      <c r="J331" s="168"/>
      <c r="K331" s="168"/>
      <c r="L331" s="168"/>
      <c r="M331" s="168"/>
      <c r="N331" s="168"/>
      <c r="O331" s="168"/>
      <c r="P331" s="168"/>
      <c r="Q331" s="168"/>
      <c r="R331" s="168"/>
      <c r="S331" s="168"/>
      <c r="T331" s="169"/>
      <c r="U331" s="155"/>
      <c r="V331" s="155"/>
      <c r="W331" s="156"/>
      <c r="X331" s="156"/>
    </row>
    <row r="332" spans="1:84" s="101" customFormat="1" ht="18" customHeight="1" x14ac:dyDescent="0.2">
      <c r="A332" s="84"/>
      <c r="B332" s="40"/>
      <c r="C332" s="167" t="s">
        <v>129</v>
      </c>
      <c r="D332" s="168"/>
      <c r="E332" s="168"/>
      <c r="F332" s="168"/>
      <c r="G332" s="168"/>
      <c r="H332" s="168"/>
      <c r="I332" s="168"/>
      <c r="J332" s="168"/>
      <c r="K332" s="168"/>
      <c r="L332" s="168"/>
      <c r="M332" s="168"/>
      <c r="N332" s="168"/>
      <c r="O332" s="168"/>
      <c r="P332" s="168"/>
      <c r="Q332" s="168"/>
      <c r="R332" s="168"/>
      <c r="S332" s="168"/>
      <c r="T332" s="169"/>
      <c r="U332" s="155"/>
      <c r="V332" s="155"/>
      <c r="W332" s="156"/>
      <c r="X332" s="156"/>
    </row>
    <row r="333" spans="1:84" s="101" customFormat="1" ht="18" customHeight="1" x14ac:dyDescent="0.2">
      <c r="A333" s="84"/>
      <c r="B333" s="40"/>
      <c r="C333" s="173" t="s">
        <v>130</v>
      </c>
      <c r="D333" s="174"/>
      <c r="E333" s="174"/>
      <c r="F333" s="174"/>
      <c r="G333" s="174"/>
      <c r="H333" s="174"/>
      <c r="I333" s="174"/>
      <c r="J333" s="174"/>
      <c r="K333" s="174"/>
      <c r="L333" s="174"/>
      <c r="M333" s="174"/>
      <c r="N333" s="174"/>
      <c r="O333" s="174"/>
      <c r="P333" s="174"/>
      <c r="Q333" s="174"/>
      <c r="R333" s="174"/>
      <c r="S333" s="174"/>
      <c r="T333" s="175"/>
      <c r="U333" s="155"/>
      <c r="V333" s="155"/>
      <c r="W333" s="156"/>
      <c r="X333" s="156"/>
    </row>
    <row r="334" spans="1:84" s="1" customFormat="1" ht="18" customHeight="1" x14ac:dyDescent="0.2">
      <c r="A334" s="51">
        <v>854</v>
      </c>
      <c r="B334" s="51"/>
      <c r="C334" s="111"/>
      <c r="D334" s="186" t="s">
        <v>11</v>
      </c>
      <c r="E334" s="70" t="s">
        <v>56</v>
      </c>
      <c r="F334" s="28">
        <f>G334+P334</f>
        <v>2251563</v>
      </c>
      <c r="G334" s="31">
        <f>H334+K334+L334+M334</f>
        <v>2251563</v>
      </c>
      <c r="H334" s="32">
        <f>SUM(I334:J334)</f>
        <v>2098563</v>
      </c>
      <c r="I334" s="32">
        <v>1986339</v>
      </c>
      <c r="J334" s="32">
        <v>112224</v>
      </c>
      <c r="K334" s="32">
        <v>93000</v>
      </c>
      <c r="L334" s="32">
        <v>60000</v>
      </c>
      <c r="M334" s="53"/>
      <c r="N334" s="53"/>
      <c r="O334" s="126"/>
      <c r="P334" s="61"/>
      <c r="Q334" s="53"/>
      <c r="R334" s="53"/>
      <c r="S334" s="53"/>
      <c r="T334" s="53"/>
      <c r="U334" s="153"/>
      <c r="V334" s="147"/>
      <c r="W334" s="148"/>
      <c r="X334" s="148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</row>
    <row r="335" spans="1:84" s="16" customFormat="1" ht="18" customHeight="1" x14ac:dyDescent="0.2">
      <c r="A335" s="27"/>
      <c r="B335" s="27"/>
      <c r="C335" s="67"/>
      <c r="D335" s="186"/>
      <c r="E335" s="70" t="s">
        <v>57</v>
      </c>
      <c r="F335" s="28"/>
      <c r="G335" s="31"/>
      <c r="H335" s="32"/>
      <c r="I335" s="32"/>
      <c r="J335" s="32"/>
      <c r="K335" s="32"/>
      <c r="L335" s="32"/>
      <c r="M335" s="53"/>
      <c r="N335" s="53"/>
      <c r="O335" s="126"/>
      <c r="P335" s="61"/>
      <c r="Q335" s="53"/>
      <c r="R335" s="53"/>
      <c r="S335" s="53"/>
      <c r="T335" s="53"/>
      <c r="U335" s="159"/>
      <c r="V335" s="147"/>
      <c r="W335" s="148"/>
      <c r="X335" s="148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</row>
    <row r="336" spans="1:84" s="16" customFormat="1" ht="18" customHeight="1" x14ac:dyDescent="0.2">
      <c r="A336" s="27"/>
      <c r="B336" s="27"/>
      <c r="C336" s="67"/>
      <c r="D336" s="186"/>
      <c r="E336" s="70" t="s">
        <v>58</v>
      </c>
      <c r="F336" s="28">
        <f>G336+P336</f>
        <v>5982</v>
      </c>
      <c r="G336" s="31">
        <f>H336+K336+L336+M336</f>
        <v>5982</v>
      </c>
      <c r="H336" s="32">
        <f>SUM(I336:J336)</f>
        <v>5982</v>
      </c>
      <c r="I336" s="32"/>
      <c r="J336" s="32">
        <f>J340</f>
        <v>5982</v>
      </c>
      <c r="K336" s="32"/>
      <c r="L336" s="32"/>
      <c r="M336" s="53"/>
      <c r="N336" s="53"/>
      <c r="O336" s="126"/>
      <c r="P336" s="61"/>
      <c r="Q336" s="53"/>
      <c r="R336" s="53"/>
      <c r="S336" s="53"/>
      <c r="T336" s="53"/>
      <c r="U336" s="159"/>
      <c r="V336" s="147"/>
      <c r="W336" s="148"/>
      <c r="X336" s="148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</row>
    <row r="337" spans="1:84" s="20" customFormat="1" ht="18" customHeight="1" x14ac:dyDescent="0.2">
      <c r="A337" s="67"/>
      <c r="B337" s="67"/>
      <c r="C337" s="33"/>
      <c r="D337" s="187"/>
      <c r="E337" s="71" t="s">
        <v>59</v>
      </c>
      <c r="F337" s="34">
        <f t="shared" ref="F337:L337" si="24">F334-F335+F336</f>
        <v>2257545</v>
      </c>
      <c r="G337" s="35">
        <f t="shared" si="24"/>
        <v>2257545</v>
      </c>
      <c r="H337" s="34">
        <f t="shared" si="24"/>
        <v>2104545</v>
      </c>
      <c r="I337" s="81">
        <f t="shared" si="24"/>
        <v>1986339</v>
      </c>
      <c r="J337" s="81">
        <f t="shared" si="24"/>
        <v>118206</v>
      </c>
      <c r="K337" s="81">
        <f t="shared" si="24"/>
        <v>93000</v>
      </c>
      <c r="L337" s="81">
        <f t="shared" si="24"/>
        <v>60000</v>
      </c>
      <c r="M337" s="34"/>
      <c r="N337" s="34"/>
      <c r="O337" s="36"/>
      <c r="P337" s="35"/>
      <c r="Q337" s="34"/>
      <c r="R337" s="34"/>
      <c r="S337" s="81"/>
      <c r="T337" s="81"/>
      <c r="U337" s="154"/>
      <c r="V337" s="147"/>
      <c r="W337" s="148"/>
      <c r="X337" s="148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</row>
    <row r="338" spans="1:84" s="10" customFormat="1" ht="18" customHeight="1" x14ac:dyDescent="0.2">
      <c r="A338" s="40"/>
      <c r="B338" s="49">
        <v>85446</v>
      </c>
      <c r="C338" s="50"/>
      <c r="D338" s="176" t="s">
        <v>19</v>
      </c>
      <c r="E338" s="72" t="s">
        <v>56</v>
      </c>
      <c r="F338" s="41">
        <f>G338+P338</f>
        <v>0</v>
      </c>
      <c r="G338" s="42">
        <f>H338+K338+L338+M338</f>
        <v>0</v>
      </c>
      <c r="H338" s="43">
        <f>SUM(I338:J338)</f>
        <v>0</v>
      </c>
      <c r="I338" s="39"/>
      <c r="J338" s="39">
        <v>0</v>
      </c>
      <c r="K338" s="54"/>
      <c r="L338" s="39"/>
      <c r="M338" s="54"/>
      <c r="N338" s="54"/>
      <c r="O338" s="125"/>
      <c r="P338" s="58"/>
      <c r="Q338" s="54"/>
      <c r="R338" s="54"/>
      <c r="S338" s="54"/>
      <c r="T338" s="54"/>
      <c r="U338" s="153"/>
      <c r="V338" s="147"/>
      <c r="W338" s="148"/>
      <c r="X338" s="14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</row>
    <row r="339" spans="1:84" s="16" customFormat="1" ht="18" customHeight="1" x14ac:dyDescent="0.2">
      <c r="A339" s="40"/>
      <c r="B339" s="40"/>
      <c r="C339" s="48"/>
      <c r="D339" s="177"/>
      <c r="E339" s="72" t="s">
        <v>57</v>
      </c>
      <c r="F339" s="41"/>
      <c r="G339" s="42"/>
      <c r="H339" s="43"/>
      <c r="I339" s="43"/>
      <c r="J339" s="43"/>
      <c r="K339" s="102"/>
      <c r="L339" s="43"/>
      <c r="M339" s="102"/>
      <c r="N339" s="102"/>
      <c r="O339" s="127"/>
      <c r="P339" s="56"/>
      <c r="Q339" s="102"/>
      <c r="R339" s="102"/>
      <c r="S339" s="102"/>
      <c r="T339" s="102"/>
      <c r="U339" s="159"/>
      <c r="V339" s="147"/>
      <c r="W339" s="148"/>
      <c r="X339" s="148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</row>
    <row r="340" spans="1:84" s="16" customFormat="1" ht="18" customHeight="1" x14ac:dyDescent="0.2">
      <c r="A340" s="40"/>
      <c r="B340" s="40"/>
      <c r="C340" s="48"/>
      <c r="D340" s="177"/>
      <c r="E340" s="72" t="s">
        <v>58</v>
      </c>
      <c r="F340" s="41">
        <f>G340+P340</f>
        <v>5982</v>
      </c>
      <c r="G340" s="42">
        <f>H340+K340+L340+M340</f>
        <v>5982</v>
      </c>
      <c r="H340" s="43">
        <f>SUM(I340:J340)</f>
        <v>5982</v>
      </c>
      <c r="I340" s="43"/>
      <c r="J340" s="43">
        <f>J344+J348</f>
        <v>5982</v>
      </c>
      <c r="K340" s="102"/>
      <c r="L340" s="43"/>
      <c r="M340" s="102"/>
      <c r="N340" s="102"/>
      <c r="O340" s="127"/>
      <c r="P340" s="56"/>
      <c r="Q340" s="102"/>
      <c r="R340" s="102"/>
      <c r="S340" s="102"/>
      <c r="T340" s="102"/>
      <c r="U340" s="159"/>
      <c r="V340" s="147"/>
      <c r="W340" s="148"/>
      <c r="X340" s="148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</row>
    <row r="341" spans="1:84" s="20" customFormat="1" ht="18" customHeight="1" x14ac:dyDescent="0.2">
      <c r="A341" s="68"/>
      <c r="B341" s="68"/>
      <c r="C341" s="44"/>
      <c r="D341" s="178"/>
      <c r="E341" s="73" t="s">
        <v>59</v>
      </c>
      <c r="F341" s="45">
        <f>F338-F339+F340</f>
        <v>5982</v>
      </c>
      <c r="G341" s="46">
        <f>G338-G339+G340</f>
        <v>5982</v>
      </c>
      <c r="H341" s="45">
        <f>H338-H339+H340</f>
        <v>5982</v>
      </c>
      <c r="I341" s="45"/>
      <c r="J341" s="45">
        <f>J338-J339+J340</f>
        <v>5982</v>
      </c>
      <c r="K341" s="45"/>
      <c r="L341" s="45"/>
      <c r="M341" s="45"/>
      <c r="N341" s="45"/>
      <c r="O341" s="47"/>
      <c r="P341" s="46"/>
      <c r="Q341" s="45"/>
      <c r="R341" s="45"/>
      <c r="S341" s="59"/>
      <c r="T341" s="59"/>
      <c r="U341" s="154"/>
      <c r="V341" s="147"/>
      <c r="W341" s="148"/>
      <c r="X341" s="148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</row>
    <row r="342" spans="1:84" s="8" customFormat="1" ht="16.5" customHeight="1" x14ac:dyDescent="0.2">
      <c r="A342" s="48"/>
      <c r="B342" s="48"/>
      <c r="C342" s="48">
        <v>4300</v>
      </c>
      <c r="D342" s="179" t="s">
        <v>32</v>
      </c>
      <c r="E342" s="72" t="s">
        <v>56</v>
      </c>
      <c r="F342" s="41">
        <f>G342+P342</f>
        <v>0</v>
      </c>
      <c r="G342" s="42">
        <f>H342+K342+L342+M342</f>
        <v>0</v>
      </c>
      <c r="H342" s="43">
        <f>SUM(I342:J342)</f>
        <v>0</v>
      </c>
      <c r="I342" s="43"/>
      <c r="J342" s="43">
        <v>0</v>
      </c>
      <c r="K342" s="43"/>
      <c r="L342" s="43"/>
      <c r="M342" s="43"/>
      <c r="N342" s="43"/>
      <c r="O342" s="55"/>
      <c r="P342" s="56"/>
      <c r="Q342" s="43"/>
      <c r="R342" s="43"/>
      <c r="S342" s="43"/>
      <c r="T342" s="43"/>
      <c r="U342" s="157"/>
      <c r="V342" s="147"/>
      <c r="W342" s="148"/>
      <c r="X342" s="148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</row>
    <row r="343" spans="1:84" s="16" customFormat="1" ht="16.5" customHeight="1" x14ac:dyDescent="0.2">
      <c r="A343" s="40"/>
      <c r="B343" s="40"/>
      <c r="C343" s="48"/>
      <c r="D343" s="180"/>
      <c r="E343" s="72" t="s">
        <v>57</v>
      </c>
      <c r="F343" s="41"/>
      <c r="G343" s="42"/>
      <c r="H343" s="43"/>
      <c r="I343" s="43"/>
      <c r="J343" s="43"/>
      <c r="K343" s="43"/>
      <c r="L343" s="43"/>
      <c r="M343" s="43"/>
      <c r="N343" s="43"/>
      <c r="O343" s="55"/>
      <c r="P343" s="42"/>
      <c r="Q343" s="43"/>
      <c r="R343" s="43"/>
      <c r="S343" s="43"/>
      <c r="T343" s="43"/>
      <c r="U343" s="153"/>
      <c r="V343" s="147"/>
      <c r="W343" s="148"/>
      <c r="X343" s="148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</row>
    <row r="344" spans="1:84" s="16" customFormat="1" ht="16.5" customHeight="1" x14ac:dyDescent="0.2">
      <c r="A344" s="40"/>
      <c r="B344" s="40"/>
      <c r="C344" s="48"/>
      <c r="D344" s="180"/>
      <c r="E344" s="72" t="s">
        <v>58</v>
      </c>
      <c r="F344" s="41">
        <f>G344+P344</f>
        <v>3950</v>
      </c>
      <c r="G344" s="42">
        <f>H344+K344+L344+M344</f>
        <v>3950</v>
      </c>
      <c r="H344" s="43">
        <f>SUM(I344:J344)</f>
        <v>3950</v>
      </c>
      <c r="I344" s="43"/>
      <c r="J344" s="43">
        <v>3950</v>
      </c>
      <c r="K344" s="43"/>
      <c r="L344" s="43"/>
      <c r="M344" s="43"/>
      <c r="N344" s="43"/>
      <c r="O344" s="55"/>
      <c r="P344" s="42"/>
      <c r="Q344" s="43"/>
      <c r="R344" s="43"/>
      <c r="S344" s="43"/>
      <c r="T344" s="43"/>
      <c r="U344" s="153"/>
      <c r="V344" s="147"/>
      <c r="W344" s="148"/>
      <c r="X344" s="148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</row>
    <row r="345" spans="1:84" s="20" customFormat="1" ht="16.5" customHeight="1" x14ac:dyDescent="0.2">
      <c r="A345" s="68"/>
      <c r="B345" s="68"/>
      <c r="C345" s="44"/>
      <c r="D345" s="181"/>
      <c r="E345" s="73" t="s">
        <v>59</v>
      </c>
      <c r="F345" s="45">
        <f>F342-F343+F344</f>
        <v>3950</v>
      </c>
      <c r="G345" s="46">
        <f>G342-G343+G344</f>
        <v>3950</v>
      </c>
      <c r="H345" s="45">
        <f>H342-H343+H344</f>
        <v>3950</v>
      </c>
      <c r="I345" s="45"/>
      <c r="J345" s="45">
        <f>J342-J343+J344</f>
        <v>3950</v>
      </c>
      <c r="K345" s="45"/>
      <c r="L345" s="45"/>
      <c r="M345" s="45"/>
      <c r="N345" s="45"/>
      <c r="O345" s="47"/>
      <c r="P345" s="46"/>
      <c r="Q345" s="45"/>
      <c r="R345" s="45"/>
      <c r="S345" s="59"/>
      <c r="T345" s="59"/>
      <c r="U345" s="154"/>
      <c r="V345" s="147"/>
      <c r="W345" s="148"/>
      <c r="X345" s="148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</row>
    <row r="346" spans="1:84" s="8" customFormat="1" ht="16.5" customHeight="1" x14ac:dyDescent="0.2">
      <c r="A346" s="48"/>
      <c r="B346" s="48"/>
      <c r="C346" s="48">
        <v>4700</v>
      </c>
      <c r="D346" s="182" t="s">
        <v>38</v>
      </c>
      <c r="E346" s="72" t="s">
        <v>56</v>
      </c>
      <c r="F346" s="41">
        <f>G346+P346</f>
        <v>0</v>
      </c>
      <c r="G346" s="42">
        <f>H346+K346+L346+M346</f>
        <v>0</v>
      </c>
      <c r="H346" s="43">
        <f>SUM(I346:J346)</f>
        <v>0</v>
      </c>
      <c r="I346" s="43"/>
      <c r="J346" s="43">
        <v>0</v>
      </c>
      <c r="K346" s="43"/>
      <c r="L346" s="43"/>
      <c r="M346" s="43"/>
      <c r="N346" s="43"/>
      <c r="O346" s="55"/>
      <c r="P346" s="56"/>
      <c r="Q346" s="43"/>
      <c r="R346" s="43"/>
      <c r="S346" s="43"/>
      <c r="T346" s="43"/>
      <c r="U346" s="154"/>
      <c r="V346" s="147"/>
      <c r="W346" s="148"/>
      <c r="X346" s="148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</row>
    <row r="347" spans="1:84" s="16" customFormat="1" ht="16.5" customHeight="1" x14ac:dyDescent="0.2">
      <c r="A347" s="40"/>
      <c r="B347" s="40"/>
      <c r="C347" s="48"/>
      <c r="D347" s="183"/>
      <c r="E347" s="72" t="s">
        <v>57</v>
      </c>
      <c r="F347" s="41"/>
      <c r="G347" s="42"/>
      <c r="H347" s="43"/>
      <c r="I347" s="43"/>
      <c r="J347" s="43"/>
      <c r="K347" s="43"/>
      <c r="L347" s="43"/>
      <c r="M347" s="43"/>
      <c r="N347" s="43"/>
      <c r="O347" s="55"/>
      <c r="P347" s="42"/>
      <c r="Q347" s="43"/>
      <c r="R347" s="43"/>
      <c r="S347" s="43"/>
      <c r="T347" s="43"/>
      <c r="U347" s="153"/>
      <c r="V347" s="147"/>
      <c r="W347" s="148"/>
      <c r="X347" s="148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</row>
    <row r="348" spans="1:84" s="16" customFormat="1" ht="16.5" customHeight="1" x14ac:dyDescent="0.2">
      <c r="A348" s="40"/>
      <c r="B348" s="40"/>
      <c r="C348" s="48"/>
      <c r="D348" s="183"/>
      <c r="E348" s="72" t="s">
        <v>58</v>
      </c>
      <c r="F348" s="41">
        <f>G348+P348</f>
        <v>2032</v>
      </c>
      <c r="G348" s="42">
        <f>H348+K348+L348+M348</f>
        <v>2032</v>
      </c>
      <c r="H348" s="43">
        <f>SUM(I348:J348)</f>
        <v>2032</v>
      </c>
      <c r="I348" s="43"/>
      <c r="J348" s="43">
        <v>2032</v>
      </c>
      <c r="K348" s="43"/>
      <c r="L348" s="43"/>
      <c r="M348" s="43"/>
      <c r="N348" s="43"/>
      <c r="O348" s="55"/>
      <c r="P348" s="42"/>
      <c r="Q348" s="43"/>
      <c r="R348" s="43"/>
      <c r="S348" s="43"/>
      <c r="T348" s="43"/>
      <c r="U348" s="153"/>
      <c r="V348" s="147"/>
      <c r="W348" s="148"/>
      <c r="X348" s="1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</row>
    <row r="349" spans="1:84" s="20" customFormat="1" ht="16.5" customHeight="1" x14ac:dyDescent="0.2">
      <c r="A349" s="68"/>
      <c r="B349" s="68"/>
      <c r="C349" s="44"/>
      <c r="D349" s="184"/>
      <c r="E349" s="73" t="s">
        <v>59</v>
      </c>
      <c r="F349" s="45">
        <f>F346-F347+F348</f>
        <v>2032</v>
      </c>
      <c r="G349" s="46">
        <f>G346-G347+G348</f>
        <v>2032</v>
      </c>
      <c r="H349" s="45">
        <f>H346-H347+H348</f>
        <v>2032</v>
      </c>
      <c r="I349" s="45"/>
      <c r="J349" s="45">
        <f>J346-J347+J348</f>
        <v>2032</v>
      </c>
      <c r="K349" s="45"/>
      <c r="L349" s="45"/>
      <c r="M349" s="45"/>
      <c r="N349" s="45"/>
      <c r="O349" s="47"/>
      <c r="P349" s="46"/>
      <c r="Q349" s="45"/>
      <c r="R349" s="45"/>
      <c r="S349" s="59"/>
      <c r="T349" s="59"/>
      <c r="U349" s="154"/>
      <c r="V349" s="147"/>
      <c r="W349" s="148"/>
      <c r="X349" s="148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</row>
    <row r="350" spans="1:84" s="101" customFormat="1" ht="16.5" customHeight="1" x14ac:dyDescent="0.2">
      <c r="A350" s="84"/>
      <c r="B350" s="84"/>
      <c r="C350" s="170" t="s">
        <v>62</v>
      </c>
      <c r="D350" s="171"/>
      <c r="E350" s="171"/>
      <c r="F350" s="171"/>
      <c r="G350" s="171"/>
      <c r="H350" s="171"/>
      <c r="I350" s="171"/>
      <c r="J350" s="171"/>
      <c r="K350" s="171"/>
      <c r="L350" s="171"/>
      <c r="M350" s="171"/>
      <c r="N350" s="171"/>
      <c r="O350" s="171"/>
      <c r="P350" s="171"/>
      <c r="Q350" s="171"/>
      <c r="R350" s="171"/>
      <c r="S350" s="171"/>
      <c r="T350" s="172"/>
      <c r="U350" s="155"/>
      <c r="V350" s="155"/>
      <c r="W350" s="156"/>
      <c r="X350" s="156"/>
    </row>
    <row r="351" spans="1:84" s="101" customFormat="1" ht="16.5" customHeight="1" x14ac:dyDescent="0.2">
      <c r="A351" s="84"/>
      <c r="B351" s="40"/>
      <c r="C351" s="167" t="s">
        <v>115</v>
      </c>
      <c r="D351" s="168"/>
      <c r="E351" s="168"/>
      <c r="F351" s="168"/>
      <c r="G351" s="168"/>
      <c r="H351" s="168"/>
      <c r="I351" s="168"/>
      <c r="J351" s="168"/>
      <c r="K351" s="168"/>
      <c r="L351" s="168"/>
      <c r="M351" s="168"/>
      <c r="N351" s="168"/>
      <c r="O351" s="168"/>
      <c r="P351" s="168"/>
      <c r="Q351" s="168"/>
      <c r="R351" s="168"/>
      <c r="S351" s="168"/>
      <c r="T351" s="169"/>
      <c r="U351" s="155"/>
      <c r="V351" s="155"/>
      <c r="W351" s="156"/>
      <c r="X351" s="156"/>
    </row>
    <row r="352" spans="1:84" s="101" customFormat="1" ht="16.5" customHeight="1" x14ac:dyDescent="0.2">
      <c r="A352" s="84"/>
      <c r="B352" s="40"/>
      <c r="C352" s="167" t="s">
        <v>119</v>
      </c>
      <c r="D352" s="168"/>
      <c r="E352" s="168"/>
      <c r="F352" s="168"/>
      <c r="G352" s="168"/>
      <c r="H352" s="168"/>
      <c r="I352" s="168"/>
      <c r="J352" s="168"/>
      <c r="K352" s="168"/>
      <c r="L352" s="168"/>
      <c r="M352" s="168"/>
      <c r="N352" s="168"/>
      <c r="O352" s="168"/>
      <c r="P352" s="168"/>
      <c r="Q352" s="168"/>
      <c r="R352" s="168"/>
      <c r="S352" s="168"/>
      <c r="T352" s="169"/>
      <c r="U352" s="155"/>
      <c r="V352" s="155"/>
      <c r="W352" s="156"/>
      <c r="X352" s="156"/>
    </row>
    <row r="353" spans="1:84" s="101" customFormat="1" ht="16.5" customHeight="1" x14ac:dyDescent="0.2">
      <c r="A353" s="84"/>
      <c r="B353" s="40"/>
      <c r="C353" s="167" t="s">
        <v>121</v>
      </c>
      <c r="D353" s="168"/>
      <c r="E353" s="168"/>
      <c r="F353" s="168"/>
      <c r="G353" s="168"/>
      <c r="H353" s="168"/>
      <c r="I353" s="168"/>
      <c r="J353" s="168"/>
      <c r="K353" s="168"/>
      <c r="L353" s="168"/>
      <c r="M353" s="168"/>
      <c r="N353" s="168"/>
      <c r="O353" s="168"/>
      <c r="P353" s="168"/>
      <c r="Q353" s="168"/>
      <c r="R353" s="168"/>
      <c r="S353" s="168"/>
      <c r="T353" s="169"/>
      <c r="U353" s="155"/>
      <c r="V353" s="155"/>
      <c r="W353" s="156"/>
      <c r="X353" s="156"/>
    </row>
    <row r="354" spans="1:84" s="101" customFormat="1" ht="6.75" customHeight="1" x14ac:dyDescent="0.2">
      <c r="A354" s="84"/>
      <c r="B354" s="40"/>
      <c r="C354" s="167"/>
      <c r="D354" s="168"/>
      <c r="E354" s="168"/>
      <c r="F354" s="168"/>
      <c r="G354" s="168"/>
      <c r="H354" s="168"/>
      <c r="I354" s="168"/>
      <c r="J354" s="168"/>
      <c r="K354" s="168"/>
      <c r="L354" s="168"/>
      <c r="M354" s="168"/>
      <c r="N354" s="168"/>
      <c r="O354" s="168"/>
      <c r="P354" s="168"/>
      <c r="Q354" s="168"/>
      <c r="R354" s="168"/>
      <c r="S354" s="168"/>
      <c r="T354" s="169"/>
      <c r="U354" s="155"/>
      <c r="V354" s="155"/>
      <c r="W354" s="156"/>
      <c r="X354" s="156"/>
    </row>
    <row r="355" spans="1:84" s="101" customFormat="1" ht="16.5" customHeight="1" x14ac:dyDescent="0.2">
      <c r="A355" s="84"/>
      <c r="B355" s="40"/>
      <c r="C355" s="167" t="s">
        <v>116</v>
      </c>
      <c r="D355" s="168"/>
      <c r="E355" s="168"/>
      <c r="F355" s="168"/>
      <c r="G355" s="168"/>
      <c r="H355" s="168"/>
      <c r="I355" s="168"/>
      <c r="J355" s="168"/>
      <c r="K355" s="168"/>
      <c r="L355" s="168"/>
      <c r="M355" s="168"/>
      <c r="N355" s="168"/>
      <c r="O355" s="168"/>
      <c r="P355" s="168"/>
      <c r="Q355" s="168"/>
      <c r="R355" s="168"/>
      <c r="S355" s="168"/>
      <c r="T355" s="169"/>
      <c r="U355" s="155"/>
      <c r="V355" s="155"/>
      <c r="W355" s="156"/>
      <c r="X355" s="156"/>
    </row>
    <row r="356" spans="1:84" s="101" customFormat="1" ht="16.5" customHeight="1" x14ac:dyDescent="0.2">
      <c r="A356" s="84"/>
      <c r="B356" s="40"/>
      <c r="C356" s="167" t="s">
        <v>120</v>
      </c>
      <c r="D356" s="168"/>
      <c r="E356" s="168"/>
      <c r="F356" s="168"/>
      <c r="G356" s="168"/>
      <c r="H356" s="168"/>
      <c r="I356" s="168"/>
      <c r="J356" s="168"/>
      <c r="K356" s="168"/>
      <c r="L356" s="168"/>
      <c r="M356" s="168"/>
      <c r="N356" s="168"/>
      <c r="O356" s="168"/>
      <c r="P356" s="168"/>
      <c r="Q356" s="168"/>
      <c r="R356" s="168"/>
      <c r="S356" s="168"/>
      <c r="T356" s="169"/>
      <c r="U356" s="155"/>
      <c r="V356" s="155"/>
      <c r="W356" s="156"/>
      <c r="X356" s="156"/>
    </row>
    <row r="357" spans="1:84" s="101" customFormat="1" ht="16.5" customHeight="1" x14ac:dyDescent="0.2">
      <c r="A357" s="84"/>
      <c r="B357" s="40"/>
      <c r="C357" s="173" t="s">
        <v>122</v>
      </c>
      <c r="D357" s="174"/>
      <c r="E357" s="174"/>
      <c r="F357" s="174"/>
      <c r="G357" s="174"/>
      <c r="H357" s="174"/>
      <c r="I357" s="174"/>
      <c r="J357" s="174"/>
      <c r="K357" s="174"/>
      <c r="L357" s="174"/>
      <c r="M357" s="174"/>
      <c r="N357" s="174"/>
      <c r="O357" s="174"/>
      <c r="P357" s="174"/>
      <c r="Q357" s="174"/>
      <c r="R357" s="174"/>
      <c r="S357" s="174"/>
      <c r="T357" s="175"/>
      <c r="U357" s="155"/>
      <c r="V357" s="155"/>
      <c r="W357" s="156"/>
      <c r="X357" s="156"/>
    </row>
    <row r="358" spans="1:84" s="1" customFormat="1" ht="16.5" customHeight="1" x14ac:dyDescent="0.2">
      <c r="A358" s="51">
        <v>900</v>
      </c>
      <c r="B358" s="51"/>
      <c r="C358" s="95"/>
      <c r="D358" s="185" t="s">
        <v>12</v>
      </c>
      <c r="E358" s="76" t="s">
        <v>56</v>
      </c>
      <c r="F358" s="60">
        <f>G358+P358</f>
        <v>25153394.390000001</v>
      </c>
      <c r="G358" s="29">
        <f>H358+K358+L358+M358</f>
        <v>14469824.32</v>
      </c>
      <c r="H358" s="30">
        <f>SUM(I358:J358)</f>
        <v>14437284.52</v>
      </c>
      <c r="I358" s="30"/>
      <c r="J358" s="30">
        <v>14437284.52</v>
      </c>
      <c r="K358" s="30"/>
      <c r="L358" s="30"/>
      <c r="M358" s="30">
        <v>32539.8</v>
      </c>
      <c r="N358" s="52"/>
      <c r="O358" s="122"/>
      <c r="P358" s="29">
        <f>Q358+S358+T358</f>
        <v>10683570.07</v>
      </c>
      <c r="Q358" s="30">
        <v>10290997.32</v>
      </c>
      <c r="R358" s="30">
        <v>5836420.04</v>
      </c>
      <c r="S358" s="30"/>
      <c r="T358" s="30">
        <v>392572.75</v>
      </c>
      <c r="U358" s="153"/>
      <c r="V358" s="147"/>
      <c r="W358" s="148"/>
      <c r="X358" s="14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</row>
    <row r="359" spans="1:84" s="16" customFormat="1" ht="16.5" customHeight="1" x14ac:dyDescent="0.2">
      <c r="A359" s="27"/>
      <c r="B359" s="27"/>
      <c r="C359" s="67"/>
      <c r="D359" s="186"/>
      <c r="E359" s="70" t="s">
        <v>57</v>
      </c>
      <c r="F359" s="28">
        <f>G359+P359</f>
        <v>149022</v>
      </c>
      <c r="G359" s="31">
        <f>H359+K359+L359+M359</f>
        <v>149022</v>
      </c>
      <c r="H359" s="32">
        <f>SUM(I359:J359)</f>
        <v>149022</v>
      </c>
      <c r="I359" s="32"/>
      <c r="J359" s="32">
        <f>J363+J379+J390</f>
        <v>149022</v>
      </c>
      <c r="K359" s="32"/>
      <c r="L359" s="32"/>
      <c r="M359" s="32"/>
      <c r="N359" s="53"/>
      <c r="O359" s="126"/>
      <c r="P359" s="31"/>
      <c r="Q359" s="32"/>
      <c r="R359" s="32"/>
      <c r="S359" s="32"/>
      <c r="T359" s="32"/>
      <c r="U359" s="159"/>
      <c r="V359" s="147"/>
      <c r="W359" s="148"/>
      <c r="X359" s="148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</row>
    <row r="360" spans="1:84" s="16" customFormat="1" ht="16.5" customHeight="1" x14ac:dyDescent="0.2">
      <c r="A360" s="27"/>
      <c r="B360" s="27"/>
      <c r="C360" s="67"/>
      <c r="D360" s="186"/>
      <c r="E360" s="70" t="s">
        <v>58</v>
      </c>
      <c r="F360" s="28">
        <f>G360+P360</f>
        <v>310630.07999999996</v>
      </c>
      <c r="G360" s="31">
        <f>H360+K360+L360+M360</f>
        <v>149022</v>
      </c>
      <c r="H360" s="32">
        <f>SUM(I360:J360)</f>
        <v>149022</v>
      </c>
      <c r="I360" s="32"/>
      <c r="J360" s="32">
        <f>J364+J380+J391</f>
        <v>149022</v>
      </c>
      <c r="K360" s="32"/>
      <c r="L360" s="32"/>
      <c r="M360" s="32"/>
      <c r="N360" s="53"/>
      <c r="O360" s="126"/>
      <c r="P360" s="31">
        <f>Q360+S360+T360</f>
        <v>161608.07999999999</v>
      </c>
      <c r="Q360" s="32">
        <f>Q364+Q380+Q391</f>
        <v>150000</v>
      </c>
      <c r="R360" s="32"/>
      <c r="S360" s="32"/>
      <c r="T360" s="32">
        <f>T364+T380+T391</f>
        <v>11608.08</v>
      </c>
      <c r="U360" s="159"/>
      <c r="V360" s="147"/>
      <c r="W360" s="148"/>
      <c r="X360" s="148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</row>
    <row r="361" spans="1:84" s="20" customFormat="1" ht="16.5" customHeight="1" x14ac:dyDescent="0.2">
      <c r="A361" s="67"/>
      <c r="B361" s="67"/>
      <c r="C361" s="33"/>
      <c r="D361" s="187"/>
      <c r="E361" s="71" t="s">
        <v>59</v>
      </c>
      <c r="F361" s="34">
        <f t="shared" ref="F361:T361" si="25">F358-F359+F360</f>
        <v>25315002.469999999</v>
      </c>
      <c r="G361" s="85">
        <f t="shared" si="25"/>
        <v>14469824.32</v>
      </c>
      <c r="H361" s="34">
        <f t="shared" si="25"/>
        <v>14437284.52</v>
      </c>
      <c r="I361" s="34"/>
      <c r="J361" s="81">
        <f t="shared" si="25"/>
        <v>14437284.52</v>
      </c>
      <c r="K361" s="34"/>
      <c r="L361" s="34"/>
      <c r="M361" s="34">
        <f t="shared" si="25"/>
        <v>32539.8</v>
      </c>
      <c r="N361" s="34"/>
      <c r="O361" s="36"/>
      <c r="P361" s="35">
        <f t="shared" si="25"/>
        <v>10845178.15</v>
      </c>
      <c r="Q361" s="34">
        <f t="shared" si="25"/>
        <v>10440997.32</v>
      </c>
      <c r="R361" s="81">
        <f t="shared" si="25"/>
        <v>5836420.04</v>
      </c>
      <c r="S361" s="81"/>
      <c r="T361" s="81">
        <f t="shared" si="25"/>
        <v>404180.83</v>
      </c>
      <c r="U361" s="154"/>
      <c r="V361" s="147"/>
      <c r="W361" s="148"/>
      <c r="X361" s="148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</row>
    <row r="362" spans="1:84" s="1" customFormat="1" ht="16.5" customHeight="1" x14ac:dyDescent="0.2">
      <c r="A362" s="40"/>
      <c r="B362" s="49">
        <v>90003</v>
      </c>
      <c r="C362" s="50"/>
      <c r="D362" s="176" t="s">
        <v>14</v>
      </c>
      <c r="E362" s="72" t="s">
        <v>56</v>
      </c>
      <c r="F362" s="41">
        <f>G362+P362</f>
        <v>1986932</v>
      </c>
      <c r="G362" s="42">
        <f>H362+K362+L362+M362</f>
        <v>1986932</v>
      </c>
      <c r="H362" s="43">
        <f>SUM(I362:J362)</f>
        <v>1986932</v>
      </c>
      <c r="I362" s="54"/>
      <c r="J362" s="39">
        <v>1986932</v>
      </c>
      <c r="K362" s="39"/>
      <c r="L362" s="54"/>
      <c r="M362" s="54"/>
      <c r="N362" s="54"/>
      <c r="O362" s="125"/>
      <c r="P362" s="38"/>
      <c r="Q362" s="39"/>
      <c r="R362" s="54"/>
      <c r="S362" s="54"/>
      <c r="T362" s="39"/>
      <c r="U362" s="154"/>
      <c r="V362" s="147"/>
      <c r="W362" s="148"/>
      <c r="X362" s="148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</row>
    <row r="363" spans="1:84" s="16" customFormat="1" ht="16.5" customHeight="1" x14ac:dyDescent="0.2">
      <c r="A363" s="40"/>
      <c r="B363" s="40"/>
      <c r="C363" s="48"/>
      <c r="D363" s="177"/>
      <c r="E363" s="72" t="s">
        <v>57</v>
      </c>
      <c r="F363" s="41">
        <f>G363+P363</f>
        <v>149022</v>
      </c>
      <c r="G363" s="42">
        <f>H363+K363+L363+M363</f>
        <v>149022</v>
      </c>
      <c r="H363" s="43">
        <f>SUM(I363:J363)</f>
        <v>149022</v>
      </c>
      <c r="I363" s="102"/>
      <c r="J363" s="43">
        <f>J367+J371</f>
        <v>149022</v>
      </c>
      <c r="K363" s="43"/>
      <c r="L363" s="102"/>
      <c r="M363" s="102"/>
      <c r="N363" s="102"/>
      <c r="O363" s="127"/>
      <c r="P363" s="42"/>
      <c r="Q363" s="43"/>
      <c r="R363" s="102"/>
      <c r="S363" s="102"/>
      <c r="T363" s="43"/>
      <c r="U363" s="159"/>
      <c r="V363" s="147"/>
      <c r="W363" s="148"/>
      <c r="X363" s="148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</row>
    <row r="364" spans="1:84" s="16" customFormat="1" ht="16.5" customHeight="1" x14ac:dyDescent="0.2">
      <c r="A364" s="40"/>
      <c r="B364" s="40"/>
      <c r="C364" s="48"/>
      <c r="D364" s="177"/>
      <c r="E364" s="72" t="s">
        <v>58</v>
      </c>
      <c r="F364" s="41">
        <f>G364+P364</f>
        <v>149022</v>
      </c>
      <c r="G364" s="42">
        <f>H364+K364+L364+M364</f>
        <v>149022</v>
      </c>
      <c r="H364" s="43">
        <f>SUM(I364:J364)</f>
        <v>149022</v>
      </c>
      <c r="I364" s="102"/>
      <c r="J364" s="43">
        <f>J368+J372</f>
        <v>149022</v>
      </c>
      <c r="K364" s="43"/>
      <c r="L364" s="102"/>
      <c r="M364" s="102"/>
      <c r="N364" s="102"/>
      <c r="O364" s="127"/>
      <c r="P364" s="42"/>
      <c r="Q364" s="43"/>
      <c r="R364" s="102"/>
      <c r="S364" s="102"/>
      <c r="T364" s="43"/>
      <c r="U364" s="159"/>
      <c r="V364" s="147"/>
      <c r="W364" s="148"/>
      <c r="X364" s="148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</row>
    <row r="365" spans="1:84" s="20" customFormat="1" ht="16.5" customHeight="1" x14ac:dyDescent="0.2">
      <c r="A365" s="68"/>
      <c r="B365" s="68"/>
      <c r="C365" s="44"/>
      <c r="D365" s="178"/>
      <c r="E365" s="73" t="s">
        <v>59</v>
      </c>
      <c r="F365" s="45">
        <f>F362-F363+F364</f>
        <v>1986932</v>
      </c>
      <c r="G365" s="46">
        <f>G362-G363+G364</f>
        <v>1986932</v>
      </c>
      <c r="H365" s="45">
        <f>H362-H363+H364</f>
        <v>1986932</v>
      </c>
      <c r="I365" s="45"/>
      <c r="J365" s="45">
        <f>J362-J363+J364</f>
        <v>1986932</v>
      </c>
      <c r="K365" s="45"/>
      <c r="L365" s="45"/>
      <c r="M365" s="45"/>
      <c r="N365" s="45"/>
      <c r="O365" s="47"/>
      <c r="P365" s="46"/>
      <c r="Q365" s="45"/>
      <c r="R365" s="45"/>
      <c r="S365" s="59"/>
      <c r="T365" s="59"/>
      <c r="U365" s="154"/>
      <c r="V365" s="147"/>
      <c r="W365" s="148"/>
      <c r="X365" s="148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</row>
    <row r="366" spans="1:84" s="1" customFormat="1" ht="16.5" customHeight="1" x14ac:dyDescent="0.2">
      <c r="A366" s="48"/>
      <c r="B366" s="48"/>
      <c r="C366" s="48">
        <v>4300</v>
      </c>
      <c r="D366" s="179" t="s">
        <v>32</v>
      </c>
      <c r="E366" s="72" t="s">
        <v>56</v>
      </c>
      <c r="F366" s="41">
        <f>G366+P366</f>
        <v>1834910</v>
      </c>
      <c r="G366" s="42">
        <f>H366+K366+L366+M366</f>
        <v>1834910</v>
      </c>
      <c r="H366" s="43">
        <f>SUM(I366:J366)</f>
        <v>1834910</v>
      </c>
      <c r="I366" s="43"/>
      <c r="J366" s="43">
        <v>1834910</v>
      </c>
      <c r="K366" s="43"/>
      <c r="L366" s="43"/>
      <c r="M366" s="43"/>
      <c r="N366" s="43"/>
      <c r="O366" s="55"/>
      <c r="P366" s="56"/>
      <c r="Q366" s="43"/>
      <c r="R366" s="43"/>
      <c r="S366" s="43"/>
      <c r="T366" s="43"/>
      <c r="U366" s="154"/>
      <c r="V366" s="147"/>
      <c r="W366" s="148"/>
      <c r="X366" s="148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</row>
    <row r="367" spans="1:84" s="16" customFormat="1" ht="16.5" customHeight="1" x14ac:dyDescent="0.2">
      <c r="A367" s="40"/>
      <c r="B367" s="40"/>
      <c r="C367" s="48"/>
      <c r="D367" s="180"/>
      <c r="E367" s="72" t="s">
        <v>57</v>
      </c>
      <c r="F367" s="41"/>
      <c r="G367" s="42"/>
      <c r="H367" s="43"/>
      <c r="I367" s="43"/>
      <c r="J367" s="43"/>
      <c r="K367" s="43"/>
      <c r="L367" s="43"/>
      <c r="M367" s="43"/>
      <c r="N367" s="43"/>
      <c r="O367" s="55"/>
      <c r="P367" s="42"/>
      <c r="Q367" s="43"/>
      <c r="R367" s="43"/>
      <c r="S367" s="43"/>
      <c r="T367" s="43"/>
      <c r="U367" s="153"/>
      <c r="V367" s="147"/>
      <c r="W367" s="148"/>
      <c r="X367" s="148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</row>
    <row r="368" spans="1:84" s="16" customFormat="1" ht="16.5" customHeight="1" x14ac:dyDescent="0.2">
      <c r="A368" s="40"/>
      <c r="B368" s="40"/>
      <c r="C368" s="48"/>
      <c r="D368" s="180"/>
      <c r="E368" s="72" t="s">
        <v>58</v>
      </c>
      <c r="F368" s="41">
        <f>G368+P368</f>
        <v>149022</v>
      </c>
      <c r="G368" s="42">
        <f>H368+K368+L368+M368</f>
        <v>149022</v>
      </c>
      <c r="H368" s="43">
        <f>SUM(I368:J368)</f>
        <v>149022</v>
      </c>
      <c r="I368" s="43"/>
      <c r="J368" s="43">
        <v>149022</v>
      </c>
      <c r="K368" s="43"/>
      <c r="L368" s="43"/>
      <c r="M368" s="43"/>
      <c r="N368" s="43"/>
      <c r="O368" s="55"/>
      <c r="P368" s="42"/>
      <c r="Q368" s="43"/>
      <c r="R368" s="43"/>
      <c r="S368" s="43"/>
      <c r="T368" s="43"/>
      <c r="U368" s="153"/>
      <c r="V368" s="147"/>
      <c r="W368" s="148"/>
      <c r="X368" s="14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</row>
    <row r="369" spans="1:84" s="20" customFormat="1" ht="16.5" customHeight="1" x14ac:dyDescent="0.2">
      <c r="A369" s="68"/>
      <c r="B369" s="68"/>
      <c r="C369" s="44"/>
      <c r="D369" s="181"/>
      <c r="E369" s="73" t="s">
        <v>59</v>
      </c>
      <c r="F369" s="45">
        <f>F366-F367+F368</f>
        <v>1983932</v>
      </c>
      <c r="G369" s="46">
        <f>G366-G367+G368</f>
        <v>1983932</v>
      </c>
      <c r="H369" s="45">
        <f>H366-H367+H368</f>
        <v>1983932</v>
      </c>
      <c r="I369" s="45"/>
      <c r="J369" s="45">
        <f>J366-J367+J368</f>
        <v>1983932</v>
      </c>
      <c r="K369" s="45"/>
      <c r="L369" s="45"/>
      <c r="M369" s="45"/>
      <c r="N369" s="45"/>
      <c r="O369" s="47"/>
      <c r="P369" s="46"/>
      <c r="Q369" s="45"/>
      <c r="R369" s="45"/>
      <c r="S369" s="59"/>
      <c r="T369" s="59"/>
      <c r="U369" s="154"/>
      <c r="V369" s="147"/>
      <c r="W369" s="148"/>
      <c r="X369" s="148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</row>
    <row r="370" spans="1:84" s="1" customFormat="1" ht="24.75" customHeight="1" x14ac:dyDescent="0.2">
      <c r="A370" s="48"/>
      <c r="B370" s="48"/>
      <c r="C370" s="48">
        <v>4920</v>
      </c>
      <c r="D370" s="179" t="s">
        <v>79</v>
      </c>
      <c r="E370" s="72" t="s">
        <v>56</v>
      </c>
      <c r="F370" s="41">
        <f>G370+P370</f>
        <v>149022</v>
      </c>
      <c r="G370" s="42">
        <f>H370+K370+L370+M370</f>
        <v>149022</v>
      </c>
      <c r="H370" s="43">
        <f>SUM(I370:J370)</f>
        <v>149022</v>
      </c>
      <c r="I370" s="43"/>
      <c r="J370" s="43">
        <v>149022</v>
      </c>
      <c r="K370" s="43"/>
      <c r="L370" s="43"/>
      <c r="M370" s="43"/>
      <c r="N370" s="43"/>
      <c r="O370" s="55"/>
      <c r="P370" s="56"/>
      <c r="Q370" s="43"/>
      <c r="R370" s="43"/>
      <c r="S370" s="43"/>
      <c r="T370" s="43"/>
      <c r="U370" s="154"/>
      <c r="V370" s="147"/>
      <c r="W370" s="148"/>
      <c r="X370" s="148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</row>
    <row r="371" spans="1:84" s="16" customFormat="1" ht="22.5" customHeight="1" x14ac:dyDescent="0.2">
      <c r="A371" s="40"/>
      <c r="B371" s="40"/>
      <c r="C371" s="48"/>
      <c r="D371" s="180"/>
      <c r="E371" s="72" t="s">
        <v>57</v>
      </c>
      <c r="F371" s="41">
        <f>G371+P371</f>
        <v>149022</v>
      </c>
      <c r="G371" s="42">
        <f>H371+K371+L371+M371</f>
        <v>149022</v>
      </c>
      <c r="H371" s="43">
        <f>SUM(I371:J371)</f>
        <v>149022</v>
      </c>
      <c r="I371" s="43"/>
      <c r="J371" s="43">
        <v>149022</v>
      </c>
      <c r="K371" s="43"/>
      <c r="L371" s="43"/>
      <c r="M371" s="43"/>
      <c r="N371" s="43"/>
      <c r="O371" s="55"/>
      <c r="P371" s="42"/>
      <c r="Q371" s="43"/>
      <c r="R371" s="43"/>
      <c r="S371" s="43"/>
      <c r="T371" s="43"/>
      <c r="U371" s="153"/>
      <c r="V371" s="147"/>
      <c r="W371" s="148"/>
      <c r="X371" s="148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</row>
    <row r="372" spans="1:84" s="16" customFormat="1" ht="22.5" customHeight="1" x14ac:dyDescent="0.2">
      <c r="A372" s="40"/>
      <c r="B372" s="40"/>
      <c r="C372" s="48"/>
      <c r="D372" s="180"/>
      <c r="E372" s="72" t="s">
        <v>58</v>
      </c>
      <c r="F372" s="41"/>
      <c r="G372" s="42"/>
      <c r="H372" s="43"/>
      <c r="I372" s="43"/>
      <c r="J372" s="43"/>
      <c r="K372" s="43"/>
      <c r="L372" s="43"/>
      <c r="M372" s="43"/>
      <c r="N372" s="43"/>
      <c r="O372" s="55"/>
      <c r="P372" s="42"/>
      <c r="Q372" s="43"/>
      <c r="R372" s="43"/>
      <c r="S372" s="43"/>
      <c r="T372" s="43"/>
      <c r="U372" s="153"/>
      <c r="V372" s="147"/>
      <c r="W372" s="148"/>
      <c r="X372" s="148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</row>
    <row r="373" spans="1:84" s="20" customFormat="1" ht="22.5" customHeight="1" x14ac:dyDescent="0.2">
      <c r="A373" s="68"/>
      <c r="B373" s="68"/>
      <c r="C373" s="44"/>
      <c r="D373" s="181"/>
      <c r="E373" s="73" t="s">
        <v>59</v>
      </c>
      <c r="F373" s="45">
        <f>F370-F371+F372</f>
        <v>0</v>
      </c>
      <c r="G373" s="46">
        <f>G370-G371+G372</f>
        <v>0</v>
      </c>
      <c r="H373" s="45">
        <f>H370-H371+H372</f>
        <v>0</v>
      </c>
      <c r="I373" s="45"/>
      <c r="J373" s="45">
        <f>J370-J371+J372</f>
        <v>0</v>
      </c>
      <c r="K373" s="45"/>
      <c r="L373" s="45"/>
      <c r="M373" s="45"/>
      <c r="N373" s="45"/>
      <c r="O373" s="47"/>
      <c r="P373" s="46"/>
      <c r="Q373" s="45"/>
      <c r="R373" s="45"/>
      <c r="S373" s="59"/>
      <c r="T373" s="59"/>
      <c r="U373" s="154"/>
      <c r="V373" s="147"/>
      <c r="W373" s="148"/>
      <c r="X373" s="148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</row>
    <row r="374" spans="1:84" s="101" customFormat="1" ht="16.5" customHeight="1" x14ac:dyDescent="0.2">
      <c r="A374" s="84"/>
      <c r="B374" s="84"/>
      <c r="C374" s="170" t="s">
        <v>62</v>
      </c>
      <c r="D374" s="171"/>
      <c r="E374" s="171"/>
      <c r="F374" s="171"/>
      <c r="G374" s="171"/>
      <c r="H374" s="171"/>
      <c r="I374" s="171"/>
      <c r="J374" s="171"/>
      <c r="K374" s="171"/>
      <c r="L374" s="171"/>
      <c r="M374" s="171"/>
      <c r="N374" s="171"/>
      <c r="O374" s="171"/>
      <c r="P374" s="171"/>
      <c r="Q374" s="171"/>
      <c r="R374" s="171"/>
      <c r="S374" s="171"/>
      <c r="T374" s="172"/>
      <c r="U374" s="155"/>
      <c r="V374" s="155"/>
      <c r="W374" s="156"/>
      <c r="X374" s="156"/>
    </row>
    <row r="375" spans="1:84" s="101" customFormat="1" ht="16.5" customHeight="1" x14ac:dyDescent="0.2">
      <c r="A375" s="84"/>
      <c r="B375" s="40"/>
      <c r="C375" s="167" t="s">
        <v>105</v>
      </c>
      <c r="D375" s="168"/>
      <c r="E375" s="168"/>
      <c r="F375" s="168"/>
      <c r="G375" s="168"/>
      <c r="H375" s="168"/>
      <c r="I375" s="168"/>
      <c r="J375" s="168"/>
      <c r="K375" s="168"/>
      <c r="L375" s="168"/>
      <c r="M375" s="168"/>
      <c r="N375" s="168"/>
      <c r="O375" s="168"/>
      <c r="P375" s="168"/>
      <c r="Q375" s="168"/>
      <c r="R375" s="168"/>
      <c r="S375" s="168"/>
      <c r="T375" s="169"/>
      <c r="U375" s="155"/>
      <c r="V375" s="155"/>
      <c r="W375" s="156"/>
      <c r="X375" s="156"/>
    </row>
    <row r="376" spans="1:84" s="101" customFormat="1" ht="29.1" customHeight="1" x14ac:dyDescent="0.2">
      <c r="A376" s="84"/>
      <c r="B376" s="40"/>
      <c r="C376" s="167" t="s">
        <v>106</v>
      </c>
      <c r="D376" s="168"/>
      <c r="E376" s="168"/>
      <c r="F376" s="168"/>
      <c r="G376" s="168"/>
      <c r="H376" s="168"/>
      <c r="I376" s="168"/>
      <c r="J376" s="168"/>
      <c r="K376" s="168"/>
      <c r="L376" s="168"/>
      <c r="M376" s="168"/>
      <c r="N376" s="168"/>
      <c r="O376" s="168"/>
      <c r="P376" s="168"/>
      <c r="Q376" s="168"/>
      <c r="R376" s="168"/>
      <c r="S376" s="168"/>
      <c r="T376" s="169"/>
      <c r="U376" s="155"/>
      <c r="V376" s="155"/>
      <c r="W376" s="156"/>
      <c r="X376" s="156"/>
    </row>
    <row r="377" spans="1:84" s="101" customFormat="1" ht="29.1" customHeight="1" x14ac:dyDescent="0.2">
      <c r="A377" s="84"/>
      <c r="B377" s="40"/>
      <c r="C377" s="167" t="s">
        <v>107</v>
      </c>
      <c r="D377" s="168"/>
      <c r="E377" s="168"/>
      <c r="F377" s="168"/>
      <c r="G377" s="168"/>
      <c r="H377" s="168"/>
      <c r="I377" s="168"/>
      <c r="J377" s="168"/>
      <c r="K377" s="168"/>
      <c r="L377" s="168"/>
      <c r="M377" s="168"/>
      <c r="N377" s="168"/>
      <c r="O377" s="168"/>
      <c r="P377" s="168"/>
      <c r="Q377" s="168"/>
      <c r="R377" s="168"/>
      <c r="S377" s="168"/>
      <c r="T377" s="169"/>
      <c r="U377" s="155"/>
      <c r="V377" s="155"/>
      <c r="W377" s="156"/>
      <c r="X377" s="156"/>
    </row>
    <row r="378" spans="1:84" s="11" customFormat="1" ht="17.25" customHeight="1" x14ac:dyDescent="0.2">
      <c r="A378" s="40"/>
      <c r="B378" s="49">
        <v>90005</v>
      </c>
      <c r="C378" s="50"/>
      <c r="D378" s="176" t="s">
        <v>54</v>
      </c>
      <c r="E378" s="166" t="s">
        <v>56</v>
      </c>
      <c r="F378" s="37">
        <f>G378+P378</f>
        <v>2760597.37</v>
      </c>
      <c r="G378" s="38">
        <f>H378+K378+L378+M378</f>
        <v>3700</v>
      </c>
      <c r="H378" s="39">
        <f>SUM(I378:J378)</f>
        <v>3700</v>
      </c>
      <c r="I378" s="39"/>
      <c r="J378" s="39">
        <v>3700</v>
      </c>
      <c r="K378" s="54"/>
      <c r="L378" s="54"/>
      <c r="M378" s="39"/>
      <c r="N378" s="54"/>
      <c r="O378" s="125"/>
      <c r="P378" s="38">
        <f>Q378+S378+T378</f>
        <v>2756897.37</v>
      </c>
      <c r="Q378" s="39">
        <v>2556897.37</v>
      </c>
      <c r="R378" s="39">
        <v>2278520.04</v>
      </c>
      <c r="S378" s="54"/>
      <c r="T378" s="39">
        <v>200000</v>
      </c>
      <c r="U378" s="162"/>
      <c r="V378" s="147"/>
      <c r="W378" s="148"/>
      <c r="X378" s="14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</row>
    <row r="379" spans="1:84" s="16" customFormat="1" ht="17.25" customHeight="1" x14ac:dyDescent="0.2">
      <c r="A379" s="40"/>
      <c r="B379" s="40"/>
      <c r="C379" s="48"/>
      <c r="D379" s="177"/>
      <c r="E379" s="72" t="s">
        <v>57</v>
      </c>
      <c r="F379" s="41"/>
      <c r="G379" s="42"/>
      <c r="H379" s="43"/>
      <c r="I379" s="43"/>
      <c r="J379" s="43"/>
      <c r="K379" s="102"/>
      <c r="L379" s="102"/>
      <c r="M379" s="43"/>
      <c r="N379" s="102"/>
      <c r="O379" s="127"/>
      <c r="P379" s="42"/>
      <c r="Q379" s="43"/>
      <c r="R379" s="43"/>
      <c r="S379" s="102"/>
      <c r="T379" s="43"/>
      <c r="U379" s="159"/>
      <c r="V379" s="147"/>
      <c r="W379" s="148"/>
      <c r="X379" s="148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</row>
    <row r="380" spans="1:84" s="16" customFormat="1" ht="17.25" customHeight="1" x14ac:dyDescent="0.2">
      <c r="A380" s="40"/>
      <c r="B380" s="40"/>
      <c r="C380" s="48"/>
      <c r="D380" s="177"/>
      <c r="E380" s="72" t="s">
        <v>58</v>
      </c>
      <c r="F380" s="41">
        <f>G380+P380</f>
        <v>150000</v>
      </c>
      <c r="G380" s="42"/>
      <c r="H380" s="43"/>
      <c r="I380" s="43"/>
      <c r="J380" s="43"/>
      <c r="K380" s="102"/>
      <c r="L380" s="102"/>
      <c r="M380" s="43"/>
      <c r="N380" s="102"/>
      <c r="O380" s="127"/>
      <c r="P380" s="42">
        <f>Q380+S380+T380</f>
        <v>150000</v>
      </c>
      <c r="Q380" s="43">
        <f>Q384</f>
        <v>150000</v>
      </c>
      <c r="R380" s="43"/>
      <c r="S380" s="102"/>
      <c r="T380" s="43"/>
      <c r="U380" s="159"/>
      <c r="V380" s="147"/>
      <c r="W380" s="148"/>
      <c r="X380" s="148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</row>
    <row r="381" spans="1:84" s="20" customFormat="1" ht="17.25" customHeight="1" x14ac:dyDescent="0.2">
      <c r="A381" s="68"/>
      <c r="B381" s="68"/>
      <c r="C381" s="44"/>
      <c r="D381" s="178"/>
      <c r="E381" s="73" t="s">
        <v>59</v>
      </c>
      <c r="F381" s="45">
        <f>F378-F379+F380</f>
        <v>2910597.37</v>
      </c>
      <c r="G381" s="46">
        <f>G378-G379+G380</f>
        <v>3700</v>
      </c>
      <c r="H381" s="45">
        <f>H378-H379+H380</f>
        <v>3700</v>
      </c>
      <c r="I381" s="59"/>
      <c r="J381" s="45">
        <f>J378-J379+J380</f>
        <v>3700</v>
      </c>
      <c r="K381" s="45"/>
      <c r="L381" s="45"/>
      <c r="M381" s="45"/>
      <c r="N381" s="45"/>
      <c r="O381" s="47"/>
      <c r="P381" s="46">
        <f>P378-P379+P380</f>
        <v>2906897.37</v>
      </c>
      <c r="Q381" s="45">
        <f>Q378-Q379+Q380</f>
        <v>2706897.37</v>
      </c>
      <c r="R381" s="45">
        <f>R378-R379+R380</f>
        <v>2278520.04</v>
      </c>
      <c r="S381" s="59"/>
      <c r="T381" s="59">
        <f>T378-T379+T380</f>
        <v>200000</v>
      </c>
      <c r="U381" s="154"/>
      <c r="V381" s="147"/>
      <c r="W381" s="148"/>
      <c r="X381" s="148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</row>
    <row r="382" spans="1:84" s="1" customFormat="1" ht="17.25" customHeight="1" x14ac:dyDescent="0.2">
      <c r="A382" s="48"/>
      <c r="B382" s="48"/>
      <c r="C382" s="48">
        <v>6050</v>
      </c>
      <c r="D382" s="179" t="s">
        <v>53</v>
      </c>
      <c r="E382" s="72" t="s">
        <v>56</v>
      </c>
      <c r="F382" s="41">
        <f>G382+P382</f>
        <v>278377.33</v>
      </c>
      <c r="G382" s="56"/>
      <c r="H382" s="43"/>
      <c r="I382" s="43"/>
      <c r="J382" s="43"/>
      <c r="K382" s="43"/>
      <c r="L382" s="43"/>
      <c r="M382" s="43"/>
      <c r="N382" s="43"/>
      <c r="O382" s="55"/>
      <c r="P382" s="42">
        <f>Q382+S382+T382</f>
        <v>278377.33</v>
      </c>
      <c r="Q382" s="43">
        <v>278377.33</v>
      </c>
      <c r="R382" s="43"/>
      <c r="S382" s="43"/>
      <c r="T382" s="43"/>
      <c r="U382" s="160"/>
      <c r="V382" s="147"/>
      <c r="W382" s="148"/>
      <c r="X382" s="148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</row>
    <row r="383" spans="1:84" s="16" customFormat="1" ht="17.25" customHeight="1" x14ac:dyDescent="0.2">
      <c r="A383" s="40"/>
      <c r="B383" s="40"/>
      <c r="C383" s="48"/>
      <c r="D383" s="180"/>
      <c r="E383" s="72" t="s">
        <v>57</v>
      </c>
      <c r="F383" s="41"/>
      <c r="G383" s="42"/>
      <c r="H383" s="43"/>
      <c r="I383" s="43"/>
      <c r="J383" s="43"/>
      <c r="K383" s="43"/>
      <c r="L383" s="43"/>
      <c r="M383" s="43"/>
      <c r="N383" s="43"/>
      <c r="O383" s="55"/>
      <c r="P383" s="42"/>
      <c r="Q383" s="43"/>
      <c r="R383" s="43"/>
      <c r="S383" s="43"/>
      <c r="T383" s="43"/>
      <c r="U383" s="153"/>
      <c r="V383" s="147"/>
      <c r="W383" s="148"/>
      <c r="X383" s="148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</row>
    <row r="384" spans="1:84" s="16" customFormat="1" ht="17.25" customHeight="1" x14ac:dyDescent="0.2">
      <c r="A384" s="40"/>
      <c r="B384" s="40"/>
      <c r="C384" s="48"/>
      <c r="D384" s="180"/>
      <c r="E384" s="72" t="s">
        <v>58</v>
      </c>
      <c r="F384" s="41">
        <f>G384+P384</f>
        <v>150000</v>
      </c>
      <c r="G384" s="42"/>
      <c r="H384" s="43"/>
      <c r="I384" s="43"/>
      <c r="J384" s="43"/>
      <c r="K384" s="43"/>
      <c r="L384" s="43"/>
      <c r="M384" s="43"/>
      <c r="N384" s="43"/>
      <c r="O384" s="55"/>
      <c r="P384" s="42">
        <f>Q384+S384+T384</f>
        <v>150000</v>
      </c>
      <c r="Q384" s="43">
        <v>150000</v>
      </c>
      <c r="R384" s="43"/>
      <c r="S384" s="43"/>
      <c r="T384" s="43"/>
      <c r="U384" s="153"/>
      <c r="V384" s="147"/>
      <c r="W384" s="148"/>
      <c r="X384" s="148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</row>
    <row r="385" spans="1:84" s="20" customFormat="1" ht="17.25" customHeight="1" x14ac:dyDescent="0.2">
      <c r="A385" s="68"/>
      <c r="B385" s="68"/>
      <c r="C385" s="44"/>
      <c r="D385" s="181"/>
      <c r="E385" s="73" t="s">
        <v>59</v>
      </c>
      <c r="F385" s="45">
        <f>F382-F383+F384</f>
        <v>428377.33</v>
      </c>
      <c r="G385" s="46"/>
      <c r="H385" s="45"/>
      <c r="I385" s="45"/>
      <c r="J385" s="45"/>
      <c r="K385" s="45"/>
      <c r="L385" s="45"/>
      <c r="M385" s="45"/>
      <c r="N385" s="45"/>
      <c r="O385" s="47"/>
      <c r="P385" s="46">
        <f>P382-P383+P384</f>
        <v>428377.33</v>
      </c>
      <c r="Q385" s="45">
        <f>Q382-Q383+Q384</f>
        <v>428377.33</v>
      </c>
      <c r="R385" s="45"/>
      <c r="S385" s="59"/>
      <c r="T385" s="59"/>
      <c r="U385" s="154"/>
      <c r="V385" s="147"/>
      <c r="W385" s="148"/>
      <c r="X385" s="148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</row>
    <row r="386" spans="1:84" s="101" customFormat="1" ht="17.25" customHeight="1" x14ac:dyDescent="0.2">
      <c r="A386" s="84"/>
      <c r="B386" s="84"/>
      <c r="C386" s="170" t="s">
        <v>62</v>
      </c>
      <c r="D386" s="171"/>
      <c r="E386" s="171"/>
      <c r="F386" s="171"/>
      <c r="G386" s="171"/>
      <c r="H386" s="171"/>
      <c r="I386" s="171"/>
      <c r="J386" s="171"/>
      <c r="K386" s="171"/>
      <c r="L386" s="171"/>
      <c r="M386" s="171"/>
      <c r="N386" s="171"/>
      <c r="O386" s="171"/>
      <c r="P386" s="171"/>
      <c r="Q386" s="171"/>
      <c r="R386" s="171"/>
      <c r="S386" s="171"/>
      <c r="T386" s="172"/>
      <c r="U386" s="155"/>
      <c r="V386" s="155"/>
      <c r="W386" s="156"/>
      <c r="X386" s="156"/>
    </row>
    <row r="387" spans="1:84" s="101" customFormat="1" ht="17.25" customHeight="1" x14ac:dyDescent="0.2">
      <c r="A387" s="84"/>
      <c r="B387" s="40"/>
      <c r="C387" s="167" t="s">
        <v>99</v>
      </c>
      <c r="D387" s="168"/>
      <c r="E387" s="168"/>
      <c r="F387" s="168"/>
      <c r="G387" s="168"/>
      <c r="H387" s="168"/>
      <c r="I387" s="168"/>
      <c r="J387" s="168"/>
      <c r="K387" s="168"/>
      <c r="L387" s="168"/>
      <c r="M387" s="168"/>
      <c r="N387" s="168"/>
      <c r="O387" s="168"/>
      <c r="P387" s="168"/>
      <c r="Q387" s="168"/>
      <c r="R387" s="168"/>
      <c r="S387" s="168"/>
      <c r="T387" s="169"/>
      <c r="U387" s="155"/>
      <c r="V387" s="155"/>
      <c r="W387" s="156"/>
      <c r="X387" s="156"/>
    </row>
    <row r="388" spans="1:84" s="101" customFormat="1" ht="46.5" customHeight="1" x14ac:dyDescent="0.2">
      <c r="A388" s="84"/>
      <c r="B388" s="40"/>
      <c r="C388" s="173" t="s">
        <v>159</v>
      </c>
      <c r="D388" s="174"/>
      <c r="E388" s="174"/>
      <c r="F388" s="174"/>
      <c r="G388" s="174"/>
      <c r="H388" s="174"/>
      <c r="I388" s="174"/>
      <c r="J388" s="174"/>
      <c r="K388" s="174"/>
      <c r="L388" s="174"/>
      <c r="M388" s="174"/>
      <c r="N388" s="174"/>
      <c r="O388" s="174"/>
      <c r="P388" s="174"/>
      <c r="Q388" s="174"/>
      <c r="R388" s="174"/>
      <c r="S388" s="174"/>
      <c r="T388" s="175"/>
      <c r="U388" s="155"/>
      <c r="V388" s="155"/>
      <c r="W388" s="156"/>
      <c r="X388" s="156"/>
    </row>
    <row r="389" spans="1:84" s="10" customFormat="1" ht="17.25" customHeight="1" x14ac:dyDescent="0.2">
      <c r="A389" s="40"/>
      <c r="B389" s="49">
        <v>90025</v>
      </c>
      <c r="C389" s="50"/>
      <c r="D389" s="176" t="s">
        <v>76</v>
      </c>
      <c r="E389" s="72" t="s">
        <v>56</v>
      </c>
      <c r="F389" s="37">
        <f>G389+P389</f>
        <v>192572.75</v>
      </c>
      <c r="G389" s="38"/>
      <c r="H389" s="54"/>
      <c r="I389" s="39"/>
      <c r="J389" s="39"/>
      <c r="K389" s="54"/>
      <c r="L389" s="54"/>
      <c r="M389" s="54"/>
      <c r="N389" s="54"/>
      <c r="O389" s="125"/>
      <c r="P389" s="38">
        <f>Q389+S389+T389</f>
        <v>192572.75</v>
      </c>
      <c r="Q389" s="39"/>
      <c r="R389" s="39"/>
      <c r="S389" s="54"/>
      <c r="T389" s="39">
        <f>T393</f>
        <v>192572.75</v>
      </c>
      <c r="U389" s="162"/>
      <c r="V389" s="147"/>
      <c r="W389" s="148"/>
      <c r="X389" s="148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</row>
    <row r="390" spans="1:84" s="17" customFormat="1" ht="17.25" customHeight="1" x14ac:dyDescent="0.2">
      <c r="A390" s="40"/>
      <c r="B390" s="40"/>
      <c r="C390" s="48"/>
      <c r="D390" s="177"/>
      <c r="E390" s="72" t="s">
        <v>57</v>
      </c>
      <c r="F390" s="41"/>
      <c r="G390" s="42"/>
      <c r="H390" s="43"/>
      <c r="I390" s="43"/>
      <c r="J390" s="43"/>
      <c r="K390" s="102"/>
      <c r="L390" s="102"/>
      <c r="M390" s="102"/>
      <c r="N390" s="102"/>
      <c r="O390" s="127"/>
      <c r="P390" s="42"/>
      <c r="Q390" s="43"/>
      <c r="R390" s="43"/>
      <c r="S390" s="102"/>
      <c r="T390" s="43"/>
      <c r="U390" s="159"/>
      <c r="V390" s="147"/>
      <c r="W390" s="148"/>
      <c r="X390" s="148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</row>
    <row r="391" spans="1:84" s="17" customFormat="1" ht="17.25" customHeight="1" x14ac:dyDescent="0.2">
      <c r="A391" s="40"/>
      <c r="B391" s="40"/>
      <c r="C391" s="48"/>
      <c r="D391" s="177"/>
      <c r="E391" s="72" t="s">
        <v>58</v>
      </c>
      <c r="F391" s="41">
        <f>G391+P391</f>
        <v>11608.08</v>
      </c>
      <c r="G391" s="42"/>
      <c r="H391" s="43"/>
      <c r="I391" s="43"/>
      <c r="J391" s="43"/>
      <c r="K391" s="102"/>
      <c r="L391" s="102"/>
      <c r="M391" s="102"/>
      <c r="N391" s="102"/>
      <c r="O391" s="127"/>
      <c r="P391" s="42">
        <f>Q391+S391+T391</f>
        <v>11608.08</v>
      </c>
      <c r="Q391" s="43"/>
      <c r="R391" s="43"/>
      <c r="S391" s="102"/>
      <c r="T391" s="43">
        <f>T395</f>
        <v>11608.08</v>
      </c>
      <c r="U391" s="159"/>
      <c r="V391" s="147"/>
      <c r="W391" s="148"/>
      <c r="X391" s="148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</row>
    <row r="392" spans="1:84" s="20" customFormat="1" ht="17.25" customHeight="1" x14ac:dyDescent="0.2">
      <c r="A392" s="68"/>
      <c r="B392" s="68"/>
      <c r="C392" s="44"/>
      <c r="D392" s="178"/>
      <c r="E392" s="73" t="s">
        <v>59</v>
      </c>
      <c r="F392" s="45">
        <f>F389-F390+F391</f>
        <v>204180.83</v>
      </c>
      <c r="G392" s="46"/>
      <c r="H392" s="45"/>
      <c r="I392" s="45"/>
      <c r="J392" s="45"/>
      <c r="K392" s="45"/>
      <c r="L392" s="45"/>
      <c r="M392" s="45"/>
      <c r="N392" s="45"/>
      <c r="O392" s="47"/>
      <c r="P392" s="46">
        <f>P389-P390+P391</f>
        <v>204180.83</v>
      </c>
      <c r="Q392" s="45"/>
      <c r="R392" s="45"/>
      <c r="S392" s="59"/>
      <c r="T392" s="59">
        <f>T389-T390+T391</f>
        <v>204180.83</v>
      </c>
      <c r="U392" s="154"/>
      <c r="V392" s="147"/>
      <c r="W392" s="148"/>
      <c r="X392" s="148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</row>
    <row r="393" spans="1:84" s="20" customFormat="1" ht="33" customHeight="1" x14ac:dyDescent="0.2">
      <c r="A393" s="48"/>
      <c r="B393" s="40"/>
      <c r="C393" s="48">
        <v>6220</v>
      </c>
      <c r="D393" s="179" t="s">
        <v>63</v>
      </c>
      <c r="E393" s="72" t="s">
        <v>56</v>
      </c>
      <c r="F393" s="41">
        <f>G393+P393</f>
        <v>192572.75</v>
      </c>
      <c r="G393" s="42"/>
      <c r="H393" s="43"/>
      <c r="I393" s="43"/>
      <c r="J393" s="43"/>
      <c r="K393" s="43"/>
      <c r="L393" s="43"/>
      <c r="M393" s="43"/>
      <c r="N393" s="43"/>
      <c r="O393" s="55"/>
      <c r="P393" s="42">
        <f>Q393+S393+T393</f>
        <v>192572.75</v>
      </c>
      <c r="Q393" s="43"/>
      <c r="R393" s="43"/>
      <c r="S393" s="43"/>
      <c r="T393" s="43">
        <v>192572.75</v>
      </c>
      <c r="U393" s="163"/>
      <c r="V393" s="147"/>
      <c r="W393" s="148"/>
      <c r="X393" s="148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</row>
    <row r="394" spans="1:84" s="20" customFormat="1" ht="33" customHeight="1" x14ac:dyDescent="0.2">
      <c r="A394" s="40"/>
      <c r="B394" s="40"/>
      <c r="C394" s="48"/>
      <c r="D394" s="180"/>
      <c r="E394" s="72" t="s">
        <v>57</v>
      </c>
      <c r="F394" s="41"/>
      <c r="G394" s="42"/>
      <c r="H394" s="43"/>
      <c r="I394" s="43"/>
      <c r="J394" s="43"/>
      <c r="K394" s="43"/>
      <c r="L394" s="43"/>
      <c r="M394" s="43"/>
      <c r="N394" s="43"/>
      <c r="O394" s="55"/>
      <c r="P394" s="42"/>
      <c r="Q394" s="43"/>
      <c r="R394" s="43"/>
      <c r="S394" s="43"/>
      <c r="T394" s="43"/>
      <c r="U394" s="153"/>
      <c r="V394" s="147"/>
      <c r="W394" s="148"/>
      <c r="X394" s="148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</row>
    <row r="395" spans="1:84" s="20" customFormat="1" ht="33" customHeight="1" x14ac:dyDescent="0.2">
      <c r="A395" s="40"/>
      <c r="B395" s="40"/>
      <c r="C395" s="48"/>
      <c r="D395" s="180"/>
      <c r="E395" s="72" t="s">
        <v>58</v>
      </c>
      <c r="F395" s="41">
        <f>G395+P395</f>
        <v>11608.08</v>
      </c>
      <c r="G395" s="42"/>
      <c r="H395" s="43"/>
      <c r="I395" s="43"/>
      <c r="J395" s="43"/>
      <c r="K395" s="43"/>
      <c r="L395" s="43"/>
      <c r="M395" s="43"/>
      <c r="N395" s="43"/>
      <c r="O395" s="55"/>
      <c r="P395" s="42">
        <f>Q395+S395+T395</f>
        <v>11608.08</v>
      </c>
      <c r="Q395" s="43"/>
      <c r="R395" s="43"/>
      <c r="S395" s="43"/>
      <c r="T395" s="43">
        <v>11608.08</v>
      </c>
      <c r="U395" s="153"/>
      <c r="V395" s="147"/>
      <c r="W395" s="148"/>
      <c r="X395" s="148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</row>
    <row r="396" spans="1:84" s="20" customFormat="1" ht="33" customHeight="1" x14ac:dyDescent="0.2">
      <c r="A396" s="68"/>
      <c r="B396" s="40"/>
      <c r="C396" s="44"/>
      <c r="D396" s="181"/>
      <c r="E396" s="73" t="s">
        <v>59</v>
      </c>
      <c r="F396" s="45">
        <f>F393-F394+F395</f>
        <v>204180.83</v>
      </c>
      <c r="G396" s="46"/>
      <c r="H396" s="45"/>
      <c r="I396" s="45"/>
      <c r="J396" s="45"/>
      <c r="K396" s="45"/>
      <c r="L396" s="45"/>
      <c r="M396" s="45"/>
      <c r="N396" s="45"/>
      <c r="O396" s="47"/>
      <c r="P396" s="46">
        <f>P393-P394+P395</f>
        <v>204180.83</v>
      </c>
      <c r="Q396" s="45"/>
      <c r="R396" s="45"/>
      <c r="S396" s="59"/>
      <c r="T396" s="59">
        <f>T393-T394+T395</f>
        <v>204180.83</v>
      </c>
      <c r="U396" s="154"/>
      <c r="V396" s="147"/>
      <c r="W396" s="148"/>
      <c r="X396" s="148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</row>
    <row r="397" spans="1:84" s="101" customFormat="1" ht="16.5" customHeight="1" x14ac:dyDescent="0.2">
      <c r="A397" s="84"/>
      <c r="B397" s="40"/>
      <c r="C397" s="170" t="s">
        <v>62</v>
      </c>
      <c r="D397" s="171"/>
      <c r="E397" s="171"/>
      <c r="F397" s="171"/>
      <c r="G397" s="171"/>
      <c r="H397" s="171"/>
      <c r="I397" s="171"/>
      <c r="J397" s="171"/>
      <c r="K397" s="171"/>
      <c r="L397" s="171"/>
      <c r="M397" s="171"/>
      <c r="N397" s="171"/>
      <c r="O397" s="171"/>
      <c r="P397" s="171"/>
      <c r="Q397" s="171"/>
      <c r="R397" s="171"/>
      <c r="S397" s="171"/>
      <c r="T397" s="172"/>
      <c r="U397" s="155"/>
      <c r="V397" s="155"/>
      <c r="W397" s="156"/>
      <c r="X397" s="156"/>
    </row>
    <row r="398" spans="1:84" s="101" customFormat="1" ht="16.5" customHeight="1" x14ac:dyDescent="0.2">
      <c r="A398" s="84"/>
      <c r="B398" s="40"/>
      <c r="C398" s="167" t="s">
        <v>96</v>
      </c>
      <c r="D398" s="168"/>
      <c r="E398" s="168"/>
      <c r="F398" s="168"/>
      <c r="G398" s="168"/>
      <c r="H398" s="168"/>
      <c r="I398" s="168"/>
      <c r="J398" s="168"/>
      <c r="K398" s="168"/>
      <c r="L398" s="168"/>
      <c r="M398" s="168"/>
      <c r="N398" s="168"/>
      <c r="O398" s="168"/>
      <c r="P398" s="168"/>
      <c r="Q398" s="168"/>
      <c r="R398" s="168"/>
      <c r="S398" s="168"/>
      <c r="T398" s="169"/>
      <c r="U398" s="155"/>
      <c r="V398" s="155"/>
      <c r="W398" s="156"/>
      <c r="X398" s="156"/>
    </row>
    <row r="399" spans="1:84" s="101" customFormat="1" ht="40.5" customHeight="1" x14ac:dyDescent="0.2">
      <c r="A399" s="84"/>
      <c r="B399" s="40"/>
      <c r="C399" s="173" t="s">
        <v>167</v>
      </c>
      <c r="D399" s="174"/>
      <c r="E399" s="174"/>
      <c r="F399" s="174"/>
      <c r="G399" s="174"/>
      <c r="H399" s="174"/>
      <c r="I399" s="174"/>
      <c r="J399" s="174"/>
      <c r="K399" s="174"/>
      <c r="L399" s="174"/>
      <c r="M399" s="174"/>
      <c r="N399" s="174"/>
      <c r="O399" s="174"/>
      <c r="P399" s="174"/>
      <c r="Q399" s="174"/>
      <c r="R399" s="174"/>
      <c r="S399" s="174"/>
      <c r="T399" s="175"/>
      <c r="U399" s="155"/>
      <c r="V399" s="155"/>
      <c r="W399" s="156"/>
      <c r="X399" s="156"/>
    </row>
    <row r="400" spans="1:84" s="11" customFormat="1" ht="19.5" customHeight="1" x14ac:dyDescent="0.2">
      <c r="A400" s="51">
        <v>921</v>
      </c>
      <c r="B400" s="51"/>
      <c r="C400" s="95"/>
      <c r="D400" s="185" t="s">
        <v>15</v>
      </c>
      <c r="E400" s="70" t="s">
        <v>56</v>
      </c>
      <c r="F400" s="28">
        <f>G400+P400</f>
        <v>12829729.34</v>
      </c>
      <c r="G400" s="29">
        <f>H400+K400+L400+M400</f>
        <v>3696583</v>
      </c>
      <c r="H400" s="32">
        <f>SUM(I400:J400)</f>
        <v>5000</v>
      </c>
      <c r="I400" s="30"/>
      <c r="J400" s="30">
        <v>5000</v>
      </c>
      <c r="K400" s="30">
        <v>3691583</v>
      </c>
      <c r="L400" s="52"/>
      <c r="M400" s="52"/>
      <c r="N400" s="52"/>
      <c r="O400" s="122"/>
      <c r="P400" s="29">
        <f>Q400+S400+T400</f>
        <v>9133146.3399999999</v>
      </c>
      <c r="Q400" s="30">
        <v>9133146.3399999999</v>
      </c>
      <c r="R400" s="30">
        <v>7903695.8899999997</v>
      </c>
      <c r="S400" s="52"/>
      <c r="T400" s="30">
        <v>0</v>
      </c>
      <c r="U400" s="153"/>
      <c r="V400" s="147"/>
      <c r="W400" s="148"/>
      <c r="X400" s="148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</row>
    <row r="401" spans="1:84" s="16" customFormat="1" ht="19.5" customHeight="1" x14ac:dyDescent="0.2">
      <c r="A401" s="27"/>
      <c r="B401" s="27"/>
      <c r="C401" s="67"/>
      <c r="D401" s="186"/>
      <c r="E401" s="70" t="s">
        <v>57</v>
      </c>
      <c r="F401" s="28"/>
      <c r="G401" s="31"/>
      <c r="H401" s="32"/>
      <c r="I401" s="32"/>
      <c r="J401" s="32"/>
      <c r="K401" s="32"/>
      <c r="L401" s="53"/>
      <c r="M401" s="53"/>
      <c r="N401" s="53"/>
      <c r="O401" s="126"/>
      <c r="P401" s="31"/>
      <c r="Q401" s="32"/>
      <c r="R401" s="32"/>
      <c r="S401" s="53"/>
      <c r="T401" s="32"/>
      <c r="U401" s="159"/>
      <c r="V401" s="147"/>
      <c r="W401" s="148"/>
      <c r="X401" s="148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</row>
    <row r="402" spans="1:84" s="16" customFormat="1" ht="19.5" customHeight="1" x14ac:dyDescent="0.2">
      <c r="A402" s="27"/>
      <c r="B402" s="27"/>
      <c r="C402" s="67"/>
      <c r="D402" s="186"/>
      <c r="E402" s="70" t="s">
        <v>58</v>
      </c>
      <c r="F402" s="28">
        <f>G402+P402</f>
        <v>35000</v>
      </c>
      <c r="G402" s="31"/>
      <c r="H402" s="32"/>
      <c r="I402" s="32"/>
      <c r="J402" s="32"/>
      <c r="K402" s="32"/>
      <c r="L402" s="53"/>
      <c r="M402" s="53"/>
      <c r="N402" s="53"/>
      <c r="O402" s="126"/>
      <c r="P402" s="31">
        <f>Q402+S402+T402</f>
        <v>35000</v>
      </c>
      <c r="Q402" s="32"/>
      <c r="R402" s="32"/>
      <c r="S402" s="53"/>
      <c r="T402" s="32">
        <f>T406</f>
        <v>35000</v>
      </c>
      <c r="U402" s="159"/>
      <c r="V402" s="147"/>
      <c r="W402" s="148"/>
      <c r="X402" s="148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</row>
    <row r="403" spans="1:84" s="20" customFormat="1" ht="19.5" customHeight="1" x14ac:dyDescent="0.2">
      <c r="A403" s="67"/>
      <c r="B403" s="67"/>
      <c r="C403" s="33"/>
      <c r="D403" s="187"/>
      <c r="E403" s="71" t="s">
        <v>59</v>
      </c>
      <c r="F403" s="34">
        <f t="shared" ref="F403:K403" si="26">F400-F401+F402</f>
        <v>12864729.34</v>
      </c>
      <c r="G403" s="35">
        <f t="shared" si="26"/>
        <v>3696583</v>
      </c>
      <c r="H403" s="34">
        <f t="shared" si="26"/>
        <v>5000</v>
      </c>
      <c r="I403" s="34"/>
      <c r="J403" s="34">
        <f t="shared" si="26"/>
        <v>5000</v>
      </c>
      <c r="K403" s="34">
        <f t="shared" si="26"/>
        <v>3691583</v>
      </c>
      <c r="L403" s="34"/>
      <c r="M403" s="34"/>
      <c r="N403" s="34"/>
      <c r="O403" s="36"/>
      <c r="P403" s="35">
        <f>P400-P401+P402</f>
        <v>9168146.3399999999</v>
      </c>
      <c r="Q403" s="34">
        <f>Q400-Q401+Q402</f>
        <v>9133146.3399999999</v>
      </c>
      <c r="R403" s="34">
        <f>R400-R401+R402</f>
        <v>7903695.8899999997</v>
      </c>
      <c r="S403" s="81"/>
      <c r="T403" s="81">
        <f>T400-T401+T402</f>
        <v>35000</v>
      </c>
      <c r="U403" s="154"/>
      <c r="V403" s="147"/>
      <c r="W403" s="148"/>
      <c r="X403" s="148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</row>
    <row r="404" spans="1:84" s="1" customFormat="1" ht="18" customHeight="1" x14ac:dyDescent="0.2">
      <c r="A404" s="40"/>
      <c r="B404" s="49">
        <v>92116</v>
      </c>
      <c r="C404" s="50"/>
      <c r="D404" s="176" t="s">
        <v>3</v>
      </c>
      <c r="E404" s="72" t="s">
        <v>56</v>
      </c>
      <c r="F404" s="37">
        <f>G404+P404</f>
        <v>2205292</v>
      </c>
      <c r="G404" s="38">
        <f>H404+K404+L404+M404</f>
        <v>2205292</v>
      </c>
      <c r="H404" s="54"/>
      <c r="I404" s="54"/>
      <c r="J404" s="54"/>
      <c r="K404" s="39">
        <v>2205292</v>
      </c>
      <c r="L404" s="54"/>
      <c r="M404" s="54"/>
      <c r="N404" s="54"/>
      <c r="O404" s="125"/>
      <c r="P404" s="42">
        <f>Q404+S404+T404</f>
        <v>0</v>
      </c>
      <c r="Q404" s="54"/>
      <c r="R404" s="54"/>
      <c r="S404" s="54"/>
      <c r="T404" s="39">
        <v>0</v>
      </c>
      <c r="U404" s="147"/>
      <c r="V404" s="147"/>
      <c r="W404" s="148"/>
      <c r="X404" s="148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</row>
    <row r="405" spans="1:84" s="16" customFormat="1" ht="18" customHeight="1" x14ac:dyDescent="0.2">
      <c r="A405" s="40"/>
      <c r="B405" s="40"/>
      <c r="C405" s="48"/>
      <c r="D405" s="177"/>
      <c r="E405" s="72" t="s">
        <v>57</v>
      </c>
      <c r="F405" s="41"/>
      <c r="G405" s="42"/>
      <c r="H405" s="43"/>
      <c r="I405" s="102"/>
      <c r="J405" s="102"/>
      <c r="K405" s="43"/>
      <c r="L405" s="102"/>
      <c r="M405" s="102"/>
      <c r="N405" s="102"/>
      <c r="O405" s="127"/>
      <c r="P405" s="42"/>
      <c r="Q405" s="102"/>
      <c r="R405" s="102"/>
      <c r="S405" s="102"/>
      <c r="T405" s="43"/>
      <c r="U405" s="159"/>
      <c r="V405" s="147"/>
      <c r="W405" s="148"/>
      <c r="X405" s="148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</row>
    <row r="406" spans="1:84" s="16" customFormat="1" ht="18" customHeight="1" x14ac:dyDescent="0.2">
      <c r="A406" s="40"/>
      <c r="B406" s="40"/>
      <c r="C406" s="48"/>
      <c r="D406" s="177"/>
      <c r="E406" s="72" t="s">
        <v>58</v>
      </c>
      <c r="F406" s="41">
        <f>G406+P406</f>
        <v>35000</v>
      </c>
      <c r="G406" s="42"/>
      <c r="H406" s="43"/>
      <c r="I406" s="102"/>
      <c r="J406" s="102"/>
      <c r="K406" s="43"/>
      <c r="L406" s="102"/>
      <c r="M406" s="102"/>
      <c r="N406" s="102"/>
      <c r="O406" s="127"/>
      <c r="P406" s="42">
        <f>Q406+S406+T406</f>
        <v>35000</v>
      </c>
      <c r="Q406" s="102"/>
      <c r="R406" s="102"/>
      <c r="S406" s="102"/>
      <c r="T406" s="43">
        <f>T410</f>
        <v>35000</v>
      </c>
      <c r="U406" s="159"/>
      <c r="V406" s="147"/>
      <c r="W406" s="148"/>
      <c r="X406" s="148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</row>
    <row r="407" spans="1:84" s="20" customFormat="1" ht="18" customHeight="1" x14ac:dyDescent="0.2">
      <c r="A407" s="68"/>
      <c r="B407" s="68"/>
      <c r="C407" s="44"/>
      <c r="D407" s="178"/>
      <c r="E407" s="73" t="s">
        <v>59</v>
      </c>
      <c r="F407" s="45">
        <f>F404-F405+F406</f>
        <v>2240292</v>
      </c>
      <c r="G407" s="46">
        <f>G404-G405+G406</f>
        <v>2205292</v>
      </c>
      <c r="H407" s="45"/>
      <c r="I407" s="45"/>
      <c r="J407" s="45"/>
      <c r="K407" s="59">
        <f>K404-K405+K406</f>
        <v>2205292</v>
      </c>
      <c r="L407" s="45"/>
      <c r="M407" s="45"/>
      <c r="N407" s="45"/>
      <c r="O407" s="47"/>
      <c r="P407" s="46">
        <f>P404-P405+P406</f>
        <v>35000</v>
      </c>
      <c r="Q407" s="45"/>
      <c r="R407" s="45"/>
      <c r="S407" s="59"/>
      <c r="T407" s="59">
        <f>T404-T405+T406</f>
        <v>35000</v>
      </c>
      <c r="U407" s="154"/>
      <c r="V407" s="147"/>
      <c r="W407" s="148"/>
      <c r="X407" s="148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</row>
    <row r="408" spans="1:84" s="20" customFormat="1" ht="33.75" customHeight="1" x14ac:dyDescent="0.2">
      <c r="A408" s="48"/>
      <c r="B408" s="40"/>
      <c r="C408" s="48">
        <v>6220</v>
      </c>
      <c r="D408" s="179" t="s">
        <v>63</v>
      </c>
      <c r="E408" s="72" t="s">
        <v>56</v>
      </c>
      <c r="F408" s="41">
        <f>G408+P408</f>
        <v>0</v>
      </c>
      <c r="G408" s="42"/>
      <c r="H408" s="43"/>
      <c r="I408" s="43"/>
      <c r="J408" s="43"/>
      <c r="K408" s="43"/>
      <c r="L408" s="43"/>
      <c r="M408" s="43"/>
      <c r="N408" s="43"/>
      <c r="O408" s="55"/>
      <c r="P408" s="42">
        <f>Q408+S408+T408</f>
        <v>0</v>
      </c>
      <c r="Q408" s="43"/>
      <c r="R408" s="43"/>
      <c r="S408" s="43"/>
      <c r="T408" s="43">
        <v>0</v>
      </c>
      <c r="U408" s="163"/>
      <c r="V408" s="147"/>
      <c r="W408" s="148"/>
      <c r="X408" s="14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</row>
    <row r="409" spans="1:84" s="20" customFormat="1" ht="31.5" customHeight="1" x14ac:dyDescent="0.2">
      <c r="A409" s="40"/>
      <c r="B409" s="40"/>
      <c r="C409" s="48"/>
      <c r="D409" s="180"/>
      <c r="E409" s="72" t="s">
        <v>57</v>
      </c>
      <c r="F409" s="41"/>
      <c r="G409" s="42"/>
      <c r="H409" s="43"/>
      <c r="I409" s="43"/>
      <c r="J409" s="43"/>
      <c r="K409" s="43"/>
      <c r="L409" s="43"/>
      <c r="M409" s="43"/>
      <c r="N409" s="43"/>
      <c r="O409" s="55"/>
      <c r="P409" s="42"/>
      <c r="Q409" s="43"/>
      <c r="R409" s="43"/>
      <c r="S409" s="43"/>
      <c r="T409" s="43"/>
      <c r="U409" s="153"/>
      <c r="V409" s="147"/>
      <c r="W409" s="148"/>
      <c r="X409" s="148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</row>
    <row r="410" spans="1:84" s="20" customFormat="1" ht="31.5" customHeight="1" x14ac:dyDescent="0.2">
      <c r="A410" s="40"/>
      <c r="B410" s="40"/>
      <c r="C410" s="48"/>
      <c r="D410" s="180"/>
      <c r="E410" s="72" t="s">
        <v>58</v>
      </c>
      <c r="F410" s="41">
        <f>G410+P410</f>
        <v>35000</v>
      </c>
      <c r="G410" s="42"/>
      <c r="H410" s="43"/>
      <c r="I410" s="43"/>
      <c r="J410" s="43"/>
      <c r="K410" s="43"/>
      <c r="L410" s="43"/>
      <c r="M410" s="43"/>
      <c r="N410" s="43"/>
      <c r="O410" s="55"/>
      <c r="P410" s="42">
        <f>Q410+S410+T410</f>
        <v>35000</v>
      </c>
      <c r="Q410" s="43"/>
      <c r="R410" s="43"/>
      <c r="S410" s="43"/>
      <c r="T410" s="43">
        <v>35000</v>
      </c>
      <c r="U410" s="153"/>
      <c r="V410" s="147"/>
      <c r="W410" s="148"/>
      <c r="X410" s="148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</row>
    <row r="411" spans="1:84" s="20" customFormat="1" ht="36" customHeight="1" x14ac:dyDescent="0.2">
      <c r="A411" s="68"/>
      <c r="B411" s="40"/>
      <c r="C411" s="44"/>
      <c r="D411" s="181"/>
      <c r="E411" s="73" t="s">
        <v>59</v>
      </c>
      <c r="F411" s="45">
        <f>F408-F409+F410</f>
        <v>35000</v>
      </c>
      <c r="G411" s="46"/>
      <c r="H411" s="45"/>
      <c r="I411" s="45"/>
      <c r="J411" s="45"/>
      <c r="K411" s="45"/>
      <c r="L411" s="45"/>
      <c r="M411" s="45"/>
      <c r="N411" s="45"/>
      <c r="O411" s="47"/>
      <c r="P411" s="46">
        <f>P408-P409+P410</f>
        <v>35000</v>
      </c>
      <c r="Q411" s="45"/>
      <c r="R411" s="45"/>
      <c r="S411" s="59"/>
      <c r="T411" s="59">
        <f>T408-T409+T410</f>
        <v>35000</v>
      </c>
      <c r="U411" s="154"/>
      <c r="V411" s="147"/>
      <c r="W411" s="148"/>
      <c r="X411" s="148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</row>
    <row r="412" spans="1:84" s="101" customFormat="1" ht="18" customHeight="1" x14ac:dyDescent="0.2">
      <c r="A412" s="84"/>
      <c r="B412" s="40"/>
      <c r="C412" s="170" t="s">
        <v>62</v>
      </c>
      <c r="D412" s="171"/>
      <c r="E412" s="171"/>
      <c r="F412" s="171"/>
      <c r="G412" s="171"/>
      <c r="H412" s="171"/>
      <c r="I412" s="171"/>
      <c r="J412" s="171"/>
      <c r="K412" s="171"/>
      <c r="L412" s="171"/>
      <c r="M412" s="171"/>
      <c r="N412" s="171"/>
      <c r="O412" s="171"/>
      <c r="P412" s="171"/>
      <c r="Q412" s="171"/>
      <c r="R412" s="171"/>
      <c r="S412" s="171"/>
      <c r="T412" s="172"/>
      <c r="U412" s="155"/>
      <c r="V412" s="155"/>
      <c r="W412" s="156"/>
      <c r="X412" s="156"/>
    </row>
    <row r="413" spans="1:84" s="101" customFormat="1" ht="18" customHeight="1" x14ac:dyDescent="0.2">
      <c r="A413" s="84"/>
      <c r="B413" s="40"/>
      <c r="C413" s="167" t="s">
        <v>97</v>
      </c>
      <c r="D413" s="168"/>
      <c r="E413" s="168"/>
      <c r="F413" s="168"/>
      <c r="G413" s="168"/>
      <c r="H413" s="168"/>
      <c r="I413" s="168"/>
      <c r="J413" s="168"/>
      <c r="K413" s="168"/>
      <c r="L413" s="168"/>
      <c r="M413" s="168"/>
      <c r="N413" s="168"/>
      <c r="O413" s="168"/>
      <c r="P413" s="168"/>
      <c r="Q413" s="168"/>
      <c r="R413" s="168"/>
      <c r="S413" s="168"/>
      <c r="T413" s="169"/>
      <c r="U413" s="155"/>
      <c r="V413" s="155"/>
      <c r="W413" s="156"/>
      <c r="X413" s="156"/>
    </row>
    <row r="414" spans="1:84" s="101" customFormat="1" ht="45.75" customHeight="1" x14ac:dyDescent="0.2">
      <c r="A414" s="84"/>
      <c r="B414" s="40"/>
      <c r="C414" s="173" t="s">
        <v>160</v>
      </c>
      <c r="D414" s="174"/>
      <c r="E414" s="174"/>
      <c r="F414" s="174"/>
      <c r="G414" s="174"/>
      <c r="H414" s="174"/>
      <c r="I414" s="174"/>
      <c r="J414" s="174"/>
      <c r="K414" s="174"/>
      <c r="L414" s="174"/>
      <c r="M414" s="174"/>
      <c r="N414" s="174"/>
      <c r="O414" s="174"/>
      <c r="P414" s="174"/>
      <c r="Q414" s="174"/>
      <c r="R414" s="174"/>
      <c r="S414" s="174"/>
      <c r="T414" s="175"/>
      <c r="U414" s="155"/>
      <c r="V414" s="155"/>
      <c r="W414" s="156"/>
      <c r="X414" s="156"/>
    </row>
    <row r="415" spans="1:84" s="12" customFormat="1" ht="18.95" customHeight="1" x14ac:dyDescent="0.2">
      <c r="A415" s="51">
        <v>926</v>
      </c>
      <c r="B415" s="51"/>
      <c r="C415" s="95"/>
      <c r="D415" s="185" t="s">
        <v>60</v>
      </c>
      <c r="E415" s="96" t="s">
        <v>56</v>
      </c>
      <c r="F415" s="28">
        <f>G415+P415</f>
        <v>10791699</v>
      </c>
      <c r="G415" s="29">
        <f>H415+K415+L415+M415</f>
        <v>10391699</v>
      </c>
      <c r="H415" s="30">
        <f>SUM(I415:J415)</f>
        <v>8973699</v>
      </c>
      <c r="I415" s="30">
        <v>3637344</v>
      </c>
      <c r="J415" s="30">
        <v>5336355</v>
      </c>
      <c r="K415" s="30">
        <v>240000</v>
      </c>
      <c r="L415" s="30">
        <f>L419</f>
        <v>1178000</v>
      </c>
      <c r="M415" s="30"/>
      <c r="N415" s="52"/>
      <c r="O415" s="122"/>
      <c r="P415" s="29">
        <f>Q415+S415+T415</f>
        <v>400000</v>
      </c>
      <c r="Q415" s="30">
        <f>Q419</f>
        <v>400000</v>
      </c>
      <c r="R415" s="52"/>
      <c r="S415" s="52"/>
      <c r="T415" s="30"/>
      <c r="U415" s="153"/>
      <c r="V415" s="147"/>
      <c r="W415" s="148"/>
      <c r="X415" s="148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</row>
    <row r="416" spans="1:84" s="16" customFormat="1" ht="18.95" customHeight="1" x14ac:dyDescent="0.2">
      <c r="A416" s="27"/>
      <c r="B416" s="27"/>
      <c r="C416" s="67"/>
      <c r="D416" s="186"/>
      <c r="E416" s="96" t="s">
        <v>57</v>
      </c>
      <c r="F416" s="28">
        <f>G416+P416</f>
        <v>368652</v>
      </c>
      <c r="G416" s="31">
        <f>H416+K416+L416+M416</f>
        <v>368652</v>
      </c>
      <c r="H416" s="32">
        <f>SUM(I416:J416)</f>
        <v>368652</v>
      </c>
      <c r="I416" s="32">
        <f t="shared" ref="I416" si="27">I420</f>
        <v>136652</v>
      </c>
      <c r="J416" s="32">
        <f>J420</f>
        <v>232000</v>
      </c>
      <c r="K416" s="32"/>
      <c r="L416" s="32"/>
      <c r="M416" s="32"/>
      <c r="N416" s="53"/>
      <c r="O416" s="126"/>
      <c r="P416" s="31"/>
      <c r="Q416" s="32"/>
      <c r="R416" s="53"/>
      <c r="S416" s="53"/>
      <c r="T416" s="32"/>
      <c r="U416" s="159"/>
      <c r="V416" s="147"/>
      <c r="W416" s="148"/>
      <c r="X416" s="148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</row>
    <row r="417" spans="1:84" s="16" customFormat="1" ht="18.95" customHeight="1" x14ac:dyDescent="0.2">
      <c r="A417" s="27"/>
      <c r="B417" s="27"/>
      <c r="C417" s="67"/>
      <c r="D417" s="186"/>
      <c r="E417" s="96" t="s">
        <v>58</v>
      </c>
      <c r="F417" s="28">
        <f>G417+P417</f>
        <v>17000</v>
      </c>
      <c r="G417" s="31">
        <f>H417+K417+L417+M417</f>
        <v>17000</v>
      </c>
      <c r="H417" s="32">
        <f>SUM(I417:J417)</f>
        <v>17000</v>
      </c>
      <c r="I417" s="32"/>
      <c r="J417" s="32">
        <f>J421</f>
        <v>17000</v>
      </c>
      <c r="K417" s="32"/>
      <c r="L417" s="32"/>
      <c r="M417" s="32"/>
      <c r="N417" s="53"/>
      <c r="O417" s="126"/>
      <c r="P417" s="31"/>
      <c r="Q417" s="32"/>
      <c r="R417" s="53"/>
      <c r="S417" s="53"/>
      <c r="T417" s="32"/>
      <c r="U417" s="159"/>
      <c r="V417" s="147"/>
      <c r="W417" s="148"/>
      <c r="X417" s="148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</row>
    <row r="418" spans="1:84" s="20" customFormat="1" ht="18.75" customHeight="1" x14ac:dyDescent="0.2">
      <c r="A418" s="67"/>
      <c r="B418" s="67"/>
      <c r="C418" s="33"/>
      <c r="D418" s="187"/>
      <c r="E418" s="97" t="s">
        <v>59</v>
      </c>
      <c r="F418" s="34">
        <f t="shared" ref="F418:Q418" si="28">F415-F416+F417</f>
        <v>10440047</v>
      </c>
      <c r="G418" s="35">
        <f t="shared" si="28"/>
        <v>10040047</v>
      </c>
      <c r="H418" s="34">
        <f t="shared" si="28"/>
        <v>8622047</v>
      </c>
      <c r="I418" s="34">
        <f t="shared" si="28"/>
        <v>3500692</v>
      </c>
      <c r="J418" s="34">
        <f t="shared" si="28"/>
        <v>5121355</v>
      </c>
      <c r="K418" s="34">
        <f t="shared" si="28"/>
        <v>240000</v>
      </c>
      <c r="L418" s="34">
        <f t="shared" si="28"/>
        <v>1178000</v>
      </c>
      <c r="M418" s="34"/>
      <c r="N418" s="34"/>
      <c r="O418" s="36"/>
      <c r="P418" s="35">
        <f t="shared" si="28"/>
        <v>400000</v>
      </c>
      <c r="Q418" s="34">
        <f t="shared" si="28"/>
        <v>400000</v>
      </c>
      <c r="R418" s="34"/>
      <c r="S418" s="81"/>
      <c r="T418" s="81"/>
      <c r="U418" s="154"/>
      <c r="V418" s="147"/>
      <c r="W418" s="148"/>
      <c r="X418" s="14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</row>
    <row r="419" spans="1:84" s="2" customFormat="1" ht="18" customHeight="1" x14ac:dyDescent="0.2">
      <c r="A419" s="40"/>
      <c r="B419" s="49">
        <v>92601</v>
      </c>
      <c r="C419" s="50"/>
      <c r="D419" s="176" t="s">
        <v>16</v>
      </c>
      <c r="E419" s="74" t="s">
        <v>56</v>
      </c>
      <c r="F419" s="37">
        <f>G419+P419</f>
        <v>10541699</v>
      </c>
      <c r="G419" s="38">
        <f>H419+K419+L419+M419</f>
        <v>10141699</v>
      </c>
      <c r="H419" s="39">
        <f>SUM(I419:J419)</f>
        <v>8963699</v>
      </c>
      <c r="I419" s="39">
        <v>3637344</v>
      </c>
      <c r="J419" s="39">
        <v>5326355</v>
      </c>
      <c r="K419" s="39"/>
      <c r="L419" s="39">
        <v>1178000</v>
      </c>
      <c r="M419" s="54"/>
      <c r="N419" s="54"/>
      <c r="O419" s="125"/>
      <c r="P419" s="38">
        <f>Q419+S419+T419</f>
        <v>400000</v>
      </c>
      <c r="Q419" s="39">
        <v>400000</v>
      </c>
      <c r="R419" s="54"/>
      <c r="S419" s="54"/>
      <c r="T419" s="54"/>
      <c r="U419" s="147"/>
      <c r="V419" s="147"/>
      <c r="W419" s="148"/>
      <c r="X419" s="148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</row>
    <row r="420" spans="1:84" s="16" customFormat="1" ht="18" customHeight="1" x14ac:dyDescent="0.2">
      <c r="A420" s="40"/>
      <c r="B420" s="40"/>
      <c r="C420" s="48"/>
      <c r="D420" s="177"/>
      <c r="E420" s="74" t="s">
        <v>57</v>
      </c>
      <c r="F420" s="41">
        <f>G420+P420</f>
        <v>368652</v>
      </c>
      <c r="G420" s="42">
        <f>H420+K420+L420+M420</f>
        <v>368652</v>
      </c>
      <c r="H420" s="43">
        <f>SUM(I420:J420)</f>
        <v>368652</v>
      </c>
      <c r="I420" s="43">
        <f t="shared" ref="I420" si="29">I424+I428+I432+I436+I440+I444+I448+I452</f>
        <v>136652</v>
      </c>
      <c r="J420" s="43">
        <f>J424+J428+J432+J436+J440+J444+J448+J452</f>
        <v>232000</v>
      </c>
      <c r="K420" s="43"/>
      <c r="L420" s="43"/>
      <c r="M420" s="102"/>
      <c r="N420" s="102"/>
      <c r="O420" s="127"/>
      <c r="P420" s="42"/>
      <c r="Q420" s="43"/>
      <c r="R420" s="102"/>
      <c r="S420" s="102"/>
      <c r="T420" s="102"/>
      <c r="U420" s="159"/>
      <c r="V420" s="147"/>
      <c r="W420" s="148"/>
      <c r="X420" s="148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</row>
    <row r="421" spans="1:84" s="16" customFormat="1" ht="18" customHeight="1" x14ac:dyDescent="0.2">
      <c r="A421" s="40"/>
      <c r="B421" s="40"/>
      <c r="C421" s="48"/>
      <c r="D421" s="177"/>
      <c r="E421" s="74" t="s">
        <v>58</v>
      </c>
      <c r="F421" s="41">
        <f>G421+P421</f>
        <v>17000</v>
      </c>
      <c r="G421" s="42">
        <f>H421+K421+L421+M421</f>
        <v>17000</v>
      </c>
      <c r="H421" s="43">
        <f>SUM(I421:J421)</f>
        <v>17000</v>
      </c>
      <c r="I421" s="43"/>
      <c r="J421" s="43">
        <f>J425+J429+J433+J437+J441+J445+J449+J453</f>
        <v>17000</v>
      </c>
      <c r="K421" s="43"/>
      <c r="L421" s="43"/>
      <c r="M421" s="102"/>
      <c r="N421" s="102"/>
      <c r="O421" s="127"/>
      <c r="P421" s="42"/>
      <c r="Q421" s="43"/>
      <c r="R421" s="102"/>
      <c r="S421" s="102"/>
      <c r="T421" s="102"/>
      <c r="U421" s="159"/>
      <c r="V421" s="147"/>
      <c r="W421" s="148"/>
      <c r="X421" s="148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</row>
    <row r="422" spans="1:84" s="20" customFormat="1" ht="18" customHeight="1" x14ac:dyDescent="0.2">
      <c r="A422" s="68"/>
      <c r="B422" s="68"/>
      <c r="C422" s="44"/>
      <c r="D422" s="178"/>
      <c r="E422" s="75" t="s">
        <v>59</v>
      </c>
      <c r="F422" s="45">
        <f t="shared" ref="F422:P422" si="30">F419-F420+F421</f>
        <v>10190047</v>
      </c>
      <c r="G422" s="46">
        <f t="shared" si="30"/>
        <v>9790047</v>
      </c>
      <c r="H422" s="45">
        <f t="shared" si="30"/>
        <v>8612047</v>
      </c>
      <c r="I422" s="59">
        <f>I419-I420+I421</f>
        <v>3500692</v>
      </c>
      <c r="J422" s="59">
        <f t="shared" si="30"/>
        <v>5111355</v>
      </c>
      <c r="K422" s="45"/>
      <c r="L422" s="59">
        <f>L419-L420+L421</f>
        <v>1178000</v>
      </c>
      <c r="M422" s="45"/>
      <c r="N422" s="45"/>
      <c r="O422" s="47"/>
      <c r="P422" s="46">
        <f t="shared" si="30"/>
        <v>400000</v>
      </c>
      <c r="Q422" s="45">
        <f>Q419-Q420+Q421</f>
        <v>400000</v>
      </c>
      <c r="R422" s="45"/>
      <c r="S422" s="59"/>
      <c r="T422" s="59"/>
      <c r="U422" s="154"/>
      <c r="V422" s="147"/>
      <c r="W422" s="148"/>
      <c r="X422" s="148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</row>
    <row r="423" spans="1:84" s="2" customFormat="1" ht="17.25" customHeight="1" x14ac:dyDescent="0.2">
      <c r="A423" s="40"/>
      <c r="B423" s="40"/>
      <c r="C423" s="48">
        <v>4010</v>
      </c>
      <c r="D423" s="179" t="s">
        <v>36</v>
      </c>
      <c r="E423" s="74" t="s">
        <v>56</v>
      </c>
      <c r="F423" s="41">
        <f>G423+P423</f>
        <v>2533107</v>
      </c>
      <c r="G423" s="42">
        <f>H423+K423+L423+M423</f>
        <v>2533107</v>
      </c>
      <c r="H423" s="43">
        <f>SUM(I423:J423)</f>
        <v>2533107</v>
      </c>
      <c r="I423" s="43">
        <v>2533107</v>
      </c>
      <c r="J423" s="43"/>
      <c r="K423" s="43"/>
      <c r="L423" s="43"/>
      <c r="M423" s="43"/>
      <c r="N423" s="43"/>
      <c r="O423" s="55"/>
      <c r="P423" s="56"/>
      <c r="Q423" s="43"/>
      <c r="R423" s="43"/>
      <c r="S423" s="43"/>
      <c r="T423" s="43"/>
      <c r="U423" s="164"/>
      <c r="V423" s="147"/>
      <c r="W423" s="148"/>
      <c r="X423" s="148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</row>
    <row r="424" spans="1:84" s="16" customFormat="1" ht="17.25" customHeight="1" x14ac:dyDescent="0.2">
      <c r="A424" s="40"/>
      <c r="B424" s="40"/>
      <c r="C424" s="48"/>
      <c r="D424" s="180"/>
      <c r="E424" s="74" t="s">
        <v>57</v>
      </c>
      <c r="F424" s="41">
        <f>G424+P424</f>
        <v>105000</v>
      </c>
      <c r="G424" s="42">
        <f>H424+K424+L424+M424</f>
        <v>105000</v>
      </c>
      <c r="H424" s="43">
        <f>SUM(I424:J424)</f>
        <v>105000</v>
      </c>
      <c r="I424" s="43">
        <v>105000</v>
      </c>
      <c r="J424" s="43"/>
      <c r="K424" s="43"/>
      <c r="L424" s="43"/>
      <c r="M424" s="43"/>
      <c r="N424" s="43"/>
      <c r="O424" s="55"/>
      <c r="P424" s="42"/>
      <c r="Q424" s="43"/>
      <c r="R424" s="43"/>
      <c r="S424" s="43"/>
      <c r="T424" s="43"/>
      <c r="U424" s="153"/>
      <c r="V424" s="147"/>
      <c r="W424" s="148"/>
      <c r="X424" s="148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</row>
    <row r="425" spans="1:84" s="16" customFormat="1" ht="17.25" customHeight="1" x14ac:dyDescent="0.2">
      <c r="A425" s="40"/>
      <c r="B425" s="40"/>
      <c r="C425" s="48"/>
      <c r="D425" s="180"/>
      <c r="E425" s="74" t="s">
        <v>58</v>
      </c>
      <c r="F425" s="41"/>
      <c r="G425" s="42"/>
      <c r="H425" s="43"/>
      <c r="I425" s="43"/>
      <c r="J425" s="43"/>
      <c r="K425" s="43"/>
      <c r="L425" s="43"/>
      <c r="M425" s="43"/>
      <c r="N425" s="43"/>
      <c r="O425" s="55"/>
      <c r="P425" s="42"/>
      <c r="Q425" s="43"/>
      <c r="R425" s="43"/>
      <c r="S425" s="43"/>
      <c r="T425" s="43"/>
      <c r="U425" s="153"/>
      <c r="V425" s="147"/>
      <c r="W425" s="148"/>
      <c r="X425" s="148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</row>
    <row r="426" spans="1:84" s="20" customFormat="1" ht="17.25" customHeight="1" x14ac:dyDescent="0.2">
      <c r="A426" s="68"/>
      <c r="B426" s="68"/>
      <c r="C426" s="44"/>
      <c r="D426" s="181"/>
      <c r="E426" s="75" t="s">
        <v>59</v>
      </c>
      <c r="F426" s="45">
        <f>F423-F424+F425</f>
        <v>2428107</v>
      </c>
      <c r="G426" s="46">
        <f>G423-G424+G425</f>
        <v>2428107</v>
      </c>
      <c r="H426" s="45">
        <f>H423-H424+H425</f>
        <v>2428107</v>
      </c>
      <c r="I426" s="45">
        <f>I423-I424+I425</f>
        <v>2428107</v>
      </c>
      <c r="J426" s="45"/>
      <c r="K426" s="45"/>
      <c r="L426" s="45"/>
      <c r="M426" s="45"/>
      <c r="N426" s="45"/>
      <c r="O426" s="47"/>
      <c r="P426" s="46"/>
      <c r="Q426" s="45"/>
      <c r="R426" s="45"/>
      <c r="S426" s="59"/>
      <c r="T426" s="59"/>
      <c r="U426" s="154"/>
      <c r="V426" s="147"/>
      <c r="W426" s="148"/>
      <c r="X426" s="148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</row>
    <row r="427" spans="1:84" s="2" customFormat="1" ht="17.25" customHeight="1" x14ac:dyDescent="0.2">
      <c r="A427" s="40"/>
      <c r="B427" s="40"/>
      <c r="C427" s="48">
        <v>4110</v>
      </c>
      <c r="D427" s="179" t="s">
        <v>27</v>
      </c>
      <c r="E427" s="74" t="s">
        <v>56</v>
      </c>
      <c r="F427" s="41">
        <f>G427+P427</f>
        <v>524340</v>
      </c>
      <c r="G427" s="42">
        <f>H427+K427+L427+M427</f>
        <v>524340</v>
      </c>
      <c r="H427" s="43">
        <f>SUM(I427:J427)</f>
        <v>524340</v>
      </c>
      <c r="I427" s="43">
        <v>524340</v>
      </c>
      <c r="J427" s="43"/>
      <c r="K427" s="43"/>
      <c r="L427" s="43"/>
      <c r="M427" s="43"/>
      <c r="N427" s="43"/>
      <c r="O427" s="55"/>
      <c r="P427" s="56"/>
      <c r="Q427" s="43"/>
      <c r="R427" s="43"/>
      <c r="S427" s="43"/>
      <c r="T427" s="43"/>
      <c r="U427" s="164"/>
      <c r="V427" s="147"/>
      <c r="W427" s="148"/>
      <c r="X427" s="148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</row>
    <row r="428" spans="1:84" s="16" customFormat="1" ht="17.25" customHeight="1" x14ac:dyDescent="0.2">
      <c r="A428" s="40"/>
      <c r="B428" s="40"/>
      <c r="C428" s="48"/>
      <c r="D428" s="180"/>
      <c r="E428" s="74" t="s">
        <v>57</v>
      </c>
      <c r="F428" s="41">
        <f>G428+P428</f>
        <v>21504</v>
      </c>
      <c r="G428" s="42">
        <f>H428+K428+L428+M428</f>
        <v>21504</v>
      </c>
      <c r="H428" s="43">
        <f>SUM(I428:J428)</f>
        <v>21504</v>
      </c>
      <c r="I428" s="43">
        <v>21504</v>
      </c>
      <c r="J428" s="43"/>
      <c r="K428" s="43"/>
      <c r="L428" s="43"/>
      <c r="M428" s="43"/>
      <c r="N428" s="43"/>
      <c r="O428" s="55"/>
      <c r="P428" s="42"/>
      <c r="Q428" s="43"/>
      <c r="R428" s="43"/>
      <c r="S428" s="43"/>
      <c r="T428" s="43"/>
      <c r="U428" s="153"/>
      <c r="V428" s="147"/>
      <c r="W428" s="148"/>
      <c r="X428" s="14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</row>
    <row r="429" spans="1:84" s="16" customFormat="1" ht="17.25" customHeight="1" x14ac:dyDescent="0.2">
      <c r="A429" s="40"/>
      <c r="B429" s="40"/>
      <c r="C429" s="48"/>
      <c r="D429" s="180"/>
      <c r="E429" s="74" t="s">
        <v>58</v>
      </c>
      <c r="F429" s="41"/>
      <c r="G429" s="42"/>
      <c r="H429" s="43"/>
      <c r="I429" s="43"/>
      <c r="J429" s="43"/>
      <c r="K429" s="43"/>
      <c r="L429" s="43"/>
      <c r="M429" s="43"/>
      <c r="N429" s="43"/>
      <c r="O429" s="55"/>
      <c r="P429" s="42"/>
      <c r="Q429" s="43"/>
      <c r="R429" s="43"/>
      <c r="S429" s="43"/>
      <c r="T429" s="43"/>
      <c r="U429" s="153"/>
      <c r="V429" s="147"/>
      <c r="W429" s="148"/>
      <c r="X429" s="148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</row>
    <row r="430" spans="1:84" s="20" customFormat="1" ht="17.25" customHeight="1" x14ac:dyDescent="0.2">
      <c r="A430" s="68"/>
      <c r="B430" s="68"/>
      <c r="C430" s="44"/>
      <c r="D430" s="181"/>
      <c r="E430" s="75" t="s">
        <v>59</v>
      </c>
      <c r="F430" s="45">
        <f>F427-F428+F429</f>
        <v>502836</v>
      </c>
      <c r="G430" s="46">
        <f>G427-G428+G429</f>
        <v>502836</v>
      </c>
      <c r="H430" s="45">
        <f>H427-H428+H429</f>
        <v>502836</v>
      </c>
      <c r="I430" s="45">
        <f>I427-I428+I429</f>
        <v>502836</v>
      </c>
      <c r="J430" s="45"/>
      <c r="K430" s="45"/>
      <c r="L430" s="45"/>
      <c r="M430" s="45"/>
      <c r="N430" s="45"/>
      <c r="O430" s="47"/>
      <c r="P430" s="46"/>
      <c r="Q430" s="45"/>
      <c r="R430" s="45"/>
      <c r="S430" s="59"/>
      <c r="T430" s="59"/>
      <c r="U430" s="154"/>
      <c r="V430" s="147"/>
      <c r="W430" s="148"/>
      <c r="X430" s="148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</row>
    <row r="431" spans="1:84" s="2" customFormat="1" ht="17.25" customHeight="1" x14ac:dyDescent="0.2">
      <c r="A431" s="40"/>
      <c r="B431" s="40"/>
      <c r="C431" s="48">
        <v>4120</v>
      </c>
      <c r="D431" s="179" t="s">
        <v>75</v>
      </c>
      <c r="E431" s="74" t="s">
        <v>56</v>
      </c>
      <c r="F431" s="41">
        <f>G431+P431</f>
        <v>76821</v>
      </c>
      <c r="G431" s="42">
        <f>H431+K431+L431+M431</f>
        <v>76821</v>
      </c>
      <c r="H431" s="43">
        <f>SUM(I431:J431)</f>
        <v>76821</v>
      </c>
      <c r="I431" s="43">
        <v>76821</v>
      </c>
      <c r="J431" s="43"/>
      <c r="K431" s="43"/>
      <c r="L431" s="43"/>
      <c r="M431" s="43"/>
      <c r="N431" s="43"/>
      <c r="O431" s="55"/>
      <c r="P431" s="56"/>
      <c r="Q431" s="43"/>
      <c r="R431" s="43"/>
      <c r="S431" s="43"/>
      <c r="T431" s="43"/>
      <c r="U431" s="164"/>
      <c r="V431" s="147"/>
      <c r="W431" s="148"/>
      <c r="X431" s="148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</row>
    <row r="432" spans="1:84" s="16" customFormat="1" ht="17.25" customHeight="1" x14ac:dyDescent="0.2">
      <c r="A432" s="40"/>
      <c r="B432" s="40"/>
      <c r="C432" s="48"/>
      <c r="D432" s="180"/>
      <c r="E432" s="74" t="s">
        <v>57</v>
      </c>
      <c r="F432" s="41">
        <f>G432+P432</f>
        <v>2573</v>
      </c>
      <c r="G432" s="42">
        <f>H432+K432+L432+M432</f>
        <v>2573</v>
      </c>
      <c r="H432" s="43">
        <f>SUM(I432:J432)</f>
        <v>2573</v>
      </c>
      <c r="I432" s="43">
        <v>2573</v>
      </c>
      <c r="J432" s="43"/>
      <c r="K432" s="43"/>
      <c r="L432" s="43"/>
      <c r="M432" s="43"/>
      <c r="N432" s="43"/>
      <c r="O432" s="55"/>
      <c r="P432" s="42"/>
      <c r="Q432" s="43"/>
      <c r="R432" s="43"/>
      <c r="S432" s="43"/>
      <c r="T432" s="43"/>
      <c r="U432" s="153"/>
      <c r="V432" s="147"/>
      <c r="W432" s="148"/>
      <c r="X432" s="148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</row>
    <row r="433" spans="1:84" s="16" customFormat="1" ht="17.25" customHeight="1" x14ac:dyDescent="0.2">
      <c r="A433" s="40"/>
      <c r="B433" s="40"/>
      <c r="C433" s="48"/>
      <c r="D433" s="180"/>
      <c r="E433" s="74" t="s">
        <v>58</v>
      </c>
      <c r="F433" s="41"/>
      <c r="G433" s="42"/>
      <c r="H433" s="43"/>
      <c r="I433" s="43"/>
      <c r="J433" s="43"/>
      <c r="K433" s="43"/>
      <c r="L433" s="43"/>
      <c r="M433" s="43"/>
      <c r="N433" s="43"/>
      <c r="O433" s="55"/>
      <c r="P433" s="42"/>
      <c r="Q433" s="43"/>
      <c r="R433" s="43"/>
      <c r="S433" s="43"/>
      <c r="T433" s="43"/>
      <c r="U433" s="153"/>
      <c r="V433" s="147"/>
      <c r="W433" s="148"/>
      <c r="X433" s="148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</row>
    <row r="434" spans="1:84" s="20" customFormat="1" ht="17.25" customHeight="1" x14ac:dyDescent="0.2">
      <c r="A434" s="68"/>
      <c r="B434" s="68"/>
      <c r="C434" s="44"/>
      <c r="D434" s="181"/>
      <c r="E434" s="75" t="s">
        <v>59</v>
      </c>
      <c r="F434" s="45">
        <f>F431-F432+F433</f>
        <v>74248</v>
      </c>
      <c r="G434" s="46">
        <f>G431-G432+G433</f>
        <v>74248</v>
      </c>
      <c r="H434" s="45">
        <f>H431-H432+H433</f>
        <v>74248</v>
      </c>
      <c r="I434" s="45">
        <f>I431-I432+I433</f>
        <v>74248</v>
      </c>
      <c r="J434" s="45"/>
      <c r="K434" s="45"/>
      <c r="L434" s="45"/>
      <c r="M434" s="45"/>
      <c r="N434" s="45"/>
      <c r="O434" s="47"/>
      <c r="P434" s="46"/>
      <c r="Q434" s="45"/>
      <c r="R434" s="45"/>
      <c r="S434" s="59"/>
      <c r="T434" s="59"/>
      <c r="U434" s="154"/>
      <c r="V434" s="147"/>
      <c r="W434" s="148"/>
      <c r="X434" s="148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</row>
    <row r="435" spans="1:84" s="2" customFormat="1" ht="16.5" customHeight="1" x14ac:dyDescent="0.2">
      <c r="A435" s="40"/>
      <c r="B435" s="40"/>
      <c r="C435" s="48">
        <v>4170</v>
      </c>
      <c r="D435" s="179" t="s">
        <v>28</v>
      </c>
      <c r="E435" s="74" t="s">
        <v>56</v>
      </c>
      <c r="F435" s="41">
        <f>G435+P435</f>
        <v>200000</v>
      </c>
      <c r="G435" s="42">
        <f>H435+K435+L435+M435</f>
        <v>200000</v>
      </c>
      <c r="H435" s="43">
        <f>SUM(I435:J435)</f>
        <v>200000</v>
      </c>
      <c r="I435" s="43">
        <v>200000</v>
      </c>
      <c r="J435" s="43"/>
      <c r="K435" s="43"/>
      <c r="L435" s="43"/>
      <c r="M435" s="43"/>
      <c r="N435" s="43"/>
      <c r="O435" s="55"/>
      <c r="P435" s="56"/>
      <c r="Q435" s="43"/>
      <c r="R435" s="43"/>
      <c r="S435" s="43"/>
      <c r="T435" s="43"/>
      <c r="U435" s="164"/>
      <c r="V435" s="147"/>
      <c r="W435" s="148"/>
      <c r="X435" s="148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</row>
    <row r="436" spans="1:84" s="16" customFormat="1" ht="16.5" customHeight="1" x14ac:dyDescent="0.2">
      <c r="A436" s="40"/>
      <c r="B436" s="40"/>
      <c r="C436" s="48"/>
      <c r="D436" s="180"/>
      <c r="E436" s="74" t="s">
        <v>57</v>
      </c>
      <c r="F436" s="41">
        <f>G436+P436</f>
        <v>6000</v>
      </c>
      <c r="G436" s="42">
        <f>H436+K436+L436+M436</f>
        <v>6000</v>
      </c>
      <c r="H436" s="43">
        <f>SUM(I436:J436)</f>
        <v>6000</v>
      </c>
      <c r="I436" s="43">
        <v>6000</v>
      </c>
      <c r="J436" s="43"/>
      <c r="K436" s="43"/>
      <c r="L436" s="43"/>
      <c r="M436" s="43"/>
      <c r="N436" s="43"/>
      <c r="O436" s="55"/>
      <c r="P436" s="42"/>
      <c r="Q436" s="43"/>
      <c r="R436" s="43"/>
      <c r="S436" s="43"/>
      <c r="T436" s="43"/>
      <c r="U436" s="153"/>
      <c r="V436" s="147"/>
      <c r="W436" s="148"/>
      <c r="X436" s="148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</row>
    <row r="437" spans="1:84" s="16" customFormat="1" ht="16.5" customHeight="1" x14ac:dyDescent="0.2">
      <c r="A437" s="40"/>
      <c r="B437" s="40"/>
      <c r="C437" s="48"/>
      <c r="D437" s="180"/>
      <c r="E437" s="74" t="s">
        <v>58</v>
      </c>
      <c r="F437" s="41"/>
      <c r="G437" s="42"/>
      <c r="H437" s="43"/>
      <c r="I437" s="43"/>
      <c r="J437" s="43"/>
      <c r="K437" s="43"/>
      <c r="L437" s="43"/>
      <c r="M437" s="43"/>
      <c r="N437" s="43"/>
      <c r="O437" s="55"/>
      <c r="P437" s="42"/>
      <c r="Q437" s="43"/>
      <c r="R437" s="43"/>
      <c r="S437" s="43"/>
      <c r="T437" s="43"/>
      <c r="U437" s="153"/>
      <c r="V437" s="147"/>
      <c r="W437" s="148"/>
      <c r="X437" s="148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</row>
    <row r="438" spans="1:84" s="20" customFormat="1" ht="16.5" customHeight="1" x14ac:dyDescent="0.2">
      <c r="A438" s="68"/>
      <c r="B438" s="68"/>
      <c r="C438" s="44"/>
      <c r="D438" s="181"/>
      <c r="E438" s="75" t="s">
        <v>59</v>
      </c>
      <c r="F438" s="45">
        <f>F435-F436+F437</f>
        <v>194000</v>
      </c>
      <c r="G438" s="46">
        <f>G435-G436+G437</f>
        <v>194000</v>
      </c>
      <c r="H438" s="45">
        <f>H435-H436+H437</f>
        <v>194000</v>
      </c>
      <c r="I438" s="45">
        <f>I435-I436+I437</f>
        <v>194000</v>
      </c>
      <c r="J438" s="45"/>
      <c r="K438" s="45"/>
      <c r="L438" s="45"/>
      <c r="M438" s="45"/>
      <c r="N438" s="45"/>
      <c r="O438" s="47"/>
      <c r="P438" s="46"/>
      <c r="Q438" s="45"/>
      <c r="R438" s="45"/>
      <c r="S438" s="59"/>
      <c r="T438" s="59"/>
      <c r="U438" s="154"/>
      <c r="V438" s="147"/>
      <c r="W438" s="148"/>
      <c r="X438" s="14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</row>
    <row r="439" spans="1:84" s="2" customFormat="1" ht="16.5" customHeight="1" x14ac:dyDescent="0.2">
      <c r="A439" s="40"/>
      <c r="B439" s="40"/>
      <c r="C439" s="48">
        <v>4210</v>
      </c>
      <c r="D439" s="179" t="s">
        <v>29</v>
      </c>
      <c r="E439" s="74" t="s">
        <v>56</v>
      </c>
      <c r="F439" s="41">
        <f>G439+P439</f>
        <v>465000</v>
      </c>
      <c r="G439" s="42">
        <f>H439+K439+L439+M439</f>
        <v>465000</v>
      </c>
      <c r="H439" s="43">
        <f>SUM(I439:J439)</f>
        <v>465000</v>
      </c>
      <c r="I439" s="43"/>
      <c r="J439" s="43">
        <v>465000</v>
      </c>
      <c r="K439" s="43"/>
      <c r="L439" s="43"/>
      <c r="M439" s="43"/>
      <c r="N439" s="43"/>
      <c r="O439" s="55"/>
      <c r="P439" s="56"/>
      <c r="Q439" s="43"/>
      <c r="R439" s="43"/>
      <c r="S439" s="43"/>
      <c r="T439" s="43"/>
      <c r="U439" s="153"/>
      <c r="V439" s="147"/>
      <c r="W439" s="148"/>
      <c r="X439" s="148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</row>
    <row r="440" spans="1:84" s="16" customFormat="1" ht="16.5" customHeight="1" x14ac:dyDescent="0.2">
      <c r="A440" s="40"/>
      <c r="B440" s="40"/>
      <c r="C440" s="48"/>
      <c r="D440" s="180"/>
      <c r="E440" s="74" t="s">
        <v>57</v>
      </c>
      <c r="F440" s="41">
        <f>G440+P440</f>
        <v>15000</v>
      </c>
      <c r="G440" s="42">
        <f>H440+K440+L440+M440</f>
        <v>15000</v>
      </c>
      <c r="H440" s="43">
        <f>SUM(I440:J440)</f>
        <v>15000</v>
      </c>
      <c r="I440" s="43"/>
      <c r="J440" s="43">
        <v>15000</v>
      </c>
      <c r="K440" s="43"/>
      <c r="L440" s="43"/>
      <c r="M440" s="43"/>
      <c r="N440" s="43"/>
      <c r="O440" s="55"/>
      <c r="P440" s="42"/>
      <c r="Q440" s="43"/>
      <c r="R440" s="43"/>
      <c r="S440" s="43"/>
      <c r="T440" s="43"/>
      <c r="U440" s="153"/>
      <c r="V440" s="147"/>
      <c r="W440" s="148"/>
      <c r="X440" s="148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</row>
    <row r="441" spans="1:84" s="16" customFormat="1" ht="16.5" customHeight="1" x14ac:dyDescent="0.2">
      <c r="A441" s="40"/>
      <c r="B441" s="40"/>
      <c r="C441" s="48"/>
      <c r="D441" s="180"/>
      <c r="E441" s="74" t="s">
        <v>58</v>
      </c>
      <c r="F441" s="41"/>
      <c r="G441" s="42"/>
      <c r="H441" s="43"/>
      <c r="I441" s="43"/>
      <c r="J441" s="43"/>
      <c r="K441" s="43"/>
      <c r="L441" s="43"/>
      <c r="M441" s="43"/>
      <c r="N441" s="43"/>
      <c r="O441" s="55"/>
      <c r="P441" s="42"/>
      <c r="Q441" s="43"/>
      <c r="R441" s="43"/>
      <c r="S441" s="43"/>
      <c r="T441" s="43"/>
      <c r="U441" s="153"/>
      <c r="V441" s="147"/>
      <c r="W441" s="148"/>
      <c r="X441" s="148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</row>
    <row r="442" spans="1:84" s="20" customFormat="1" ht="16.5" customHeight="1" x14ac:dyDescent="0.2">
      <c r="A442" s="68"/>
      <c r="B442" s="68"/>
      <c r="C442" s="44"/>
      <c r="D442" s="181"/>
      <c r="E442" s="75" t="s">
        <v>59</v>
      </c>
      <c r="F442" s="45">
        <f>F439-F440+F441</f>
        <v>450000</v>
      </c>
      <c r="G442" s="46">
        <f>G439-G440+G441</f>
        <v>450000</v>
      </c>
      <c r="H442" s="45">
        <f>H439-H440+H441</f>
        <v>450000</v>
      </c>
      <c r="I442" s="45"/>
      <c r="J442" s="45">
        <f>J439-J440+J441</f>
        <v>450000</v>
      </c>
      <c r="K442" s="45"/>
      <c r="L442" s="45"/>
      <c r="M442" s="45"/>
      <c r="N442" s="45"/>
      <c r="O442" s="47"/>
      <c r="P442" s="46"/>
      <c r="Q442" s="45"/>
      <c r="R442" s="45"/>
      <c r="S442" s="59"/>
      <c r="T442" s="59"/>
      <c r="U442" s="154"/>
      <c r="V442" s="147"/>
      <c r="W442" s="148"/>
      <c r="X442" s="148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</row>
    <row r="443" spans="1:84" s="18" customFormat="1" ht="16.5" customHeight="1" x14ac:dyDescent="0.2">
      <c r="A443" s="40"/>
      <c r="B443" s="40"/>
      <c r="C443" s="48">
        <v>4300</v>
      </c>
      <c r="D443" s="179" t="s">
        <v>32</v>
      </c>
      <c r="E443" s="74" t="s">
        <v>56</v>
      </c>
      <c r="F443" s="41">
        <f>G443+P443</f>
        <v>2592000</v>
      </c>
      <c r="G443" s="42">
        <f>H443+K443+L443+M443</f>
        <v>2592000</v>
      </c>
      <c r="H443" s="43">
        <f>SUM(I443:J443)</f>
        <v>2592000</v>
      </c>
      <c r="I443" s="43"/>
      <c r="J443" s="43">
        <v>2592000</v>
      </c>
      <c r="K443" s="43"/>
      <c r="L443" s="43"/>
      <c r="M443" s="43"/>
      <c r="N443" s="43"/>
      <c r="O443" s="55"/>
      <c r="P443" s="56"/>
      <c r="Q443" s="43"/>
      <c r="R443" s="43"/>
      <c r="S443" s="43"/>
      <c r="T443" s="43"/>
      <c r="U443" s="153"/>
      <c r="V443" s="147"/>
      <c r="W443" s="148"/>
      <c r="X443" s="148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</row>
    <row r="444" spans="1:84" s="17" customFormat="1" ht="16.5" customHeight="1" x14ac:dyDescent="0.2">
      <c r="A444" s="40"/>
      <c r="B444" s="40"/>
      <c r="C444" s="48"/>
      <c r="D444" s="180"/>
      <c r="E444" s="74" t="s">
        <v>57</v>
      </c>
      <c r="F444" s="41">
        <f>G444+P444</f>
        <v>217000</v>
      </c>
      <c r="G444" s="42">
        <f>H444+K444+L444+M444</f>
        <v>217000</v>
      </c>
      <c r="H444" s="43">
        <f>SUM(I444:J444)</f>
        <v>217000</v>
      </c>
      <c r="I444" s="43"/>
      <c r="J444" s="43">
        <v>217000</v>
      </c>
      <c r="K444" s="43"/>
      <c r="L444" s="43"/>
      <c r="M444" s="43"/>
      <c r="N444" s="43"/>
      <c r="O444" s="55"/>
      <c r="P444" s="42"/>
      <c r="Q444" s="43"/>
      <c r="R444" s="43"/>
      <c r="S444" s="43"/>
      <c r="T444" s="43"/>
      <c r="U444" s="153"/>
      <c r="V444" s="147"/>
      <c r="W444" s="148"/>
      <c r="X444" s="148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</row>
    <row r="445" spans="1:84" s="17" customFormat="1" ht="16.5" customHeight="1" x14ac:dyDescent="0.2">
      <c r="A445" s="40"/>
      <c r="B445" s="40"/>
      <c r="C445" s="48"/>
      <c r="D445" s="180"/>
      <c r="E445" s="74" t="s">
        <v>58</v>
      </c>
      <c r="F445" s="41"/>
      <c r="G445" s="42"/>
      <c r="H445" s="43"/>
      <c r="I445" s="43"/>
      <c r="J445" s="43"/>
      <c r="K445" s="43"/>
      <c r="L445" s="43"/>
      <c r="M445" s="43"/>
      <c r="N445" s="43"/>
      <c r="O445" s="55"/>
      <c r="P445" s="42"/>
      <c r="Q445" s="43"/>
      <c r="R445" s="43"/>
      <c r="S445" s="43"/>
      <c r="T445" s="43"/>
      <c r="U445" s="153"/>
      <c r="V445" s="147"/>
      <c r="W445" s="148"/>
      <c r="X445" s="148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</row>
    <row r="446" spans="1:84" s="20" customFormat="1" ht="16.5" customHeight="1" x14ac:dyDescent="0.2">
      <c r="A446" s="68"/>
      <c r="B446" s="68"/>
      <c r="C446" s="44"/>
      <c r="D446" s="181"/>
      <c r="E446" s="75" t="s">
        <v>59</v>
      </c>
      <c r="F446" s="45">
        <f>F443-F444+F445</f>
        <v>2375000</v>
      </c>
      <c r="G446" s="46">
        <f>G443-G444+G445</f>
        <v>2375000</v>
      </c>
      <c r="H446" s="45">
        <f>H443-H444+H445</f>
        <v>2375000</v>
      </c>
      <c r="I446" s="45"/>
      <c r="J446" s="45">
        <f>J443-J444+J445</f>
        <v>2375000</v>
      </c>
      <c r="K446" s="45"/>
      <c r="L446" s="45"/>
      <c r="M446" s="45"/>
      <c r="N446" s="45"/>
      <c r="O446" s="47"/>
      <c r="P446" s="46"/>
      <c r="Q446" s="45"/>
      <c r="R446" s="45"/>
      <c r="S446" s="59"/>
      <c r="T446" s="59"/>
      <c r="U446" s="154"/>
      <c r="V446" s="147"/>
      <c r="W446" s="148"/>
      <c r="X446" s="148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</row>
    <row r="447" spans="1:84" s="21" customFormat="1" ht="16.5" customHeight="1" x14ac:dyDescent="0.2">
      <c r="A447" s="40"/>
      <c r="B447" s="40"/>
      <c r="C447" s="48">
        <v>4530</v>
      </c>
      <c r="D447" s="179" t="s">
        <v>34</v>
      </c>
      <c r="E447" s="74" t="s">
        <v>56</v>
      </c>
      <c r="F447" s="41">
        <f>G447+P447</f>
        <v>0</v>
      </c>
      <c r="G447" s="42">
        <f>H447+K447+L447+M447</f>
        <v>0</v>
      </c>
      <c r="H447" s="43">
        <f>SUM(I447:J447)</f>
        <v>0</v>
      </c>
      <c r="I447" s="43"/>
      <c r="J447" s="43">
        <v>0</v>
      </c>
      <c r="K447" s="43"/>
      <c r="L447" s="43"/>
      <c r="M447" s="43"/>
      <c r="N447" s="43"/>
      <c r="O447" s="55"/>
      <c r="P447" s="56"/>
      <c r="Q447" s="43"/>
      <c r="R447" s="43"/>
      <c r="S447" s="43"/>
      <c r="T447" s="43"/>
      <c r="U447" s="153"/>
      <c r="V447" s="147"/>
      <c r="W447" s="148"/>
      <c r="X447" s="148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</row>
    <row r="448" spans="1:84" s="16" customFormat="1" ht="16.5" customHeight="1" x14ac:dyDescent="0.2">
      <c r="A448" s="40"/>
      <c r="B448" s="40"/>
      <c r="C448" s="48"/>
      <c r="D448" s="180"/>
      <c r="E448" s="74" t="s">
        <v>57</v>
      </c>
      <c r="F448" s="41"/>
      <c r="G448" s="42"/>
      <c r="H448" s="43"/>
      <c r="I448" s="43"/>
      <c r="J448" s="43"/>
      <c r="K448" s="43"/>
      <c r="L448" s="43"/>
      <c r="M448" s="43"/>
      <c r="N448" s="43"/>
      <c r="O448" s="55"/>
      <c r="P448" s="42"/>
      <c r="Q448" s="43"/>
      <c r="R448" s="43"/>
      <c r="S448" s="43"/>
      <c r="T448" s="43"/>
      <c r="U448" s="153"/>
      <c r="V448" s="147"/>
      <c r="W448" s="148"/>
      <c r="X448" s="1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</row>
    <row r="449" spans="1:84" s="16" customFormat="1" ht="16.5" customHeight="1" x14ac:dyDescent="0.2">
      <c r="A449" s="40"/>
      <c r="B449" s="40"/>
      <c r="C449" s="48"/>
      <c r="D449" s="180"/>
      <c r="E449" s="74" t="s">
        <v>58</v>
      </c>
      <c r="F449" s="41">
        <f>G449+P449</f>
        <v>17000</v>
      </c>
      <c r="G449" s="42">
        <f>H449+K449+L449+M449</f>
        <v>17000</v>
      </c>
      <c r="H449" s="43">
        <f>SUM(I449:J449)</f>
        <v>17000</v>
      </c>
      <c r="I449" s="43"/>
      <c r="J449" s="43">
        <v>17000</v>
      </c>
      <c r="K449" s="43"/>
      <c r="L449" s="43"/>
      <c r="M449" s="43"/>
      <c r="N449" s="43"/>
      <c r="O449" s="55"/>
      <c r="P449" s="42"/>
      <c r="Q449" s="43"/>
      <c r="R449" s="43"/>
      <c r="S449" s="43"/>
      <c r="T449" s="43"/>
      <c r="U449" s="153"/>
      <c r="V449" s="147"/>
      <c r="W449" s="148"/>
      <c r="X449" s="148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</row>
    <row r="450" spans="1:84" s="20" customFormat="1" ht="16.5" customHeight="1" x14ac:dyDescent="0.2">
      <c r="A450" s="68"/>
      <c r="B450" s="68"/>
      <c r="C450" s="44"/>
      <c r="D450" s="181"/>
      <c r="E450" s="75" t="s">
        <v>59</v>
      </c>
      <c r="F450" s="45">
        <f>F447-F448+F449</f>
        <v>17000</v>
      </c>
      <c r="G450" s="46">
        <f>G447-G448+G449</f>
        <v>17000</v>
      </c>
      <c r="H450" s="45">
        <f>H447-H448+H449</f>
        <v>17000</v>
      </c>
      <c r="I450" s="45"/>
      <c r="J450" s="45">
        <f>J447-J448+J449</f>
        <v>17000</v>
      </c>
      <c r="K450" s="45"/>
      <c r="L450" s="45"/>
      <c r="M450" s="45"/>
      <c r="N450" s="45"/>
      <c r="O450" s="47"/>
      <c r="P450" s="46"/>
      <c r="Q450" s="45"/>
      <c r="R450" s="45"/>
      <c r="S450" s="59"/>
      <c r="T450" s="59"/>
      <c r="U450" s="154"/>
      <c r="V450" s="147"/>
      <c r="W450" s="148"/>
      <c r="X450" s="148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</row>
    <row r="451" spans="1:84" s="11" customFormat="1" ht="16.5" customHeight="1" x14ac:dyDescent="0.2">
      <c r="A451" s="48"/>
      <c r="B451" s="48"/>
      <c r="C451" s="86">
        <v>4710</v>
      </c>
      <c r="D451" s="179" t="s">
        <v>77</v>
      </c>
      <c r="E451" s="72" t="s">
        <v>56</v>
      </c>
      <c r="F451" s="41">
        <f>G451+P451</f>
        <v>63076</v>
      </c>
      <c r="G451" s="42">
        <f>H451+K451+L451+M451</f>
        <v>63076</v>
      </c>
      <c r="H451" s="43">
        <f>SUM(I451:J451)</f>
        <v>63076</v>
      </c>
      <c r="I451" s="43">
        <v>63076</v>
      </c>
      <c r="J451" s="43"/>
      <c r="K451" s="43"/>
      <c r="L451" s="43"/>
      <c r="M451" s="43"/>
      <c r="N451" s="43"/>
      <c r="O451" s="55"/>
      <c r="P451" s="56"/>
      <c r="Q451" s="43"/>
      <c r="R451" s="43"/>
      <c r="S451" s="43"/>
      <c r="T451" s="39"/>
      <c r="U451" s="160"/>
      <c r="V451" s="147"/>
      <c r="W451" s="148"/>
      <c r="X451" s="148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</row>
    <row r="452" spans="1:84" s="16" customFormat="1" ht="16.5" customHeight="1" x14ac:dyDescent="0.2">
      <c r="A452" s="40"/>
      <c r="B452" s="40"/>
      <c r="C452" s="86"/>
      <c r="D452" s="180"/>
      <c r="E452" s="72" t="s">
        <v>57</v>
      </c>
      <c r="F452" s="41">
        <f>G452+P452</f>
        <v>1575</v>
      </c>
      <c r="G452" s="42">
        <f>H452+K452+L452+M452</f>
        <v>1575</v>
      </c>
      <c r="H452" s="43">
        <f>SUM(I452:J452)</f>
        <v>1575</v>
      </c>
      <c r="I452" s="43">
        <v>1575</v>
      </c>
      <c r="J452" s="43"/>
      <c r="K452" s="43"/>
      <c r="L452" s="43"/>
      <c r="M452" s="43"/>
      <c r="N452" s="43"/>
      <c r="O452" s="55"/>
      <c r="P452" s="42"/>
      <c r="Q452" s="43"/>
      <c r="R452" s="43"/>
      <c r="S452" s="43"/>
      <c r="T452" s="43"/>
      <c r="U452" s="153"/>
      <c r="V452" s="147"/>
      <c r="W452" s="148"/>
      <c r="X452" s="148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</row>
    <row r="453" spans="1:84" s="16" customFormat="1" ht="16.5" customHeight="1" x14ac:dyDescent="0.2">
      <c r="A453" s="40"/>
      <c r="B453" s="40"/>
      <c r="C453" s="86"/>
      <c r="D453" s="180"/>
      <c r="E453" s="72" t="s">
        <v>58</v>
      </c>
      <c r="F453" s="41"/>
      <c r="G453" s="42"/>
      <c r="H453" s="43"/>
      <c r="I453" s="43"/>
      <c r="J453" s="43"/>
      <c r="K453" s="43"/>
      <c r="L453" s="43"/>
      <c r="M453" s="43"/>
      <c r="N453" s="43"/>
      <c r="O453" s="55"/>
      <c r="P453" s="42"/>
      <c r="Q453" s="43"/>
      <c r="R453" s="43"/>
      <c r="S453" s="43"/>
      <c r="T453" s="43"/>
      <c r="U453" s="153"/>
      <c r="V453" s="147"/>
      <c r="W453" s="148"/>
      <c r="X453" s="148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</row>
    <row r="454" spans="1:84" s="20" customFormat="1" ht="16.5" customHeight="1" x14ac:dyDescent="0.2">
      <c r="A454" s="68"/>
      <c r="B454" s="68"/>
      <c r="C454" s="87"/>
      <c r="D454" s="181"/>
      <c r="E454" s="73" t="s">
        <v>59</v>
      </c>
      <c r="F454" s="45">
        <f>F451-F452+F453</f>
        <v>61501</v>
      </c>
      <c r="G454" s="46">
        <f>G451-G452+G453</f>
        <v>61501</v>
      </c>
      <c r="H454" s="45">
        <f>H451-H452+H453</f>
        <v>61501</v>
      </c>
      <c r="I454" s="45">
        <f>I451-I452+I453</f>
        <v>61501</v>
      </c>
      <c r="J454" s="45"/>
      <c r="K454" s="45"/>
      <c r="L454" s="45"/>
      <c r="M454" s="45"/>
      <c r="N454" s="45"/>
      <c r="O454" s="47"/>
      <c r="P454" s="46"/>
      <c r="Q454" s="45"/>
      <c r="R454" s="45"/>
      <c r="S454" s="59"/>
      <c r="T454" s="59"/>
      <c r="U454" s="154"/>
      <c r="V454" s="147"/>
      <c r="W454" s="148"/>
      <c r="X454" s="148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</row>
    <row r="455" spans="1:84" s="101" customFormat="1" ht="16.5" customHeight="1" x14ac:dyDescent="0.2">
      <c r="A455" s="84"/>
      <c r="B455" s="84"/>
      <c r="C455" s="170" t="s">
        <v>62</v>
      </c>
      <c r="D455" s="171"/>
      <c r="E455" s="171"/>
      <c r="F455" s="171"/>
      <c r="G455" s="171"/>
      <c r="H455" s="171"/>
      <c r="I455" s="171"/>
      <c r="J455" s="171"/>
      <c r="K455" s="171"/>
      <c r="L455" s="171"/>
      <c r="M455" s="171"/>
      <c r="N455" s="171"/>
      <c r="O455" s="171"/>
      <c r="P455" s="171"/>
      <c r="Q455" s="171"/>
      <c r="R455" s="171"/>
      <c r="S455" s="171"/>
      <c r="T455" s="172"/>
      <c r="U455" s="155"/>
      <c r="V455" s="155"/>
      <c r="W455" s="156"/>
      <c r="X455" s="156"/>
    </row>
    <row r="456" spans="1:84" s="101" customFormat="1" ht="16.5" customHeight="1" x14ac:dyDescent="0.2">
      <c r="A456" s="84"/>
      <c r="B456" s="40"/>
      <c r="C456" s="167" t="s">
        <v>123</v>
      </c>
      <c r="D456" s="168"/>
      <c r="E456" s="168"/>
      <c r="F456" s="168"/>
      <c r="G456" s="168"/>
      <c r="H456" s="168"/>
      <c r="I456" s="168"/>
      <c r="J456" s="168"/>
      <c r="K456" s="168"/>
      <c r="L456" s="168"/>
      <c r="M456" s="168"/>
      <c r="N456" s="168"/>
      <c r="O456" s="168"/>
      <c r="P456" s="168"/>
      <c r="Q456" s="168"/>
      <c r="R456" s="168"/>
      <c r="S456" s="168"/>
      <c r="T456" s="169"/>
      <c r="U456" s="155"/>
      <c r="V456" s="155"/>
      <c r="W456" s="156"/>
      <c r="X456" s="156"/>
    </row>
    <row r="457" spans="1:84" s="101" customFormat="1" ht="16.5" customHeight="1" x14ac:dyDescent="0.2">
      <c r="A457" s="84"/>
      <c r="B457" s="40"/>
      <c r="C457" s="167" t="s">
        <v>124</v>
      </c>
      <c r="D457" s="168"/>
      <c r="E457" s="168"/>
      <c r="F457" s="168"/>
      <c r="G457" s="168"/>
      <c r="H457" s="168"/>
      <c r="I457" s="168"/>
      <c r="J457" s="168"/>
      <c r="K457" s="168"/>
      <c r="L457" s="168"/>
      <c r="M457" s="168"/>
      <c r="N457" s="168"/>
      <c r="O457" s="168"/>
      <c r="P457" s="168"/>
      <c r="Q457" s="168"/>
      <c r="R457" s="168"/>
      <c r="S457" s="168"/>
      <c r="T457" s="169"/>
      <c r="U457" s="155"/>
      <c r="V457" s="155"/>
      <c r="W457" s="156"/>
      <c r="X457" s="156"/>
    </row>
    <row r="458" spans="1:84" s="101" customFormat="1" ht="16.5" customHeight="1" x14ac:dyDescent="0.2">
      <c r="A458" s="84"/>
      <c r="B458" s="40"/>
      <c r="C458" s="167" t="s">
        <v>125</v>
      </c>
      <c r="D458" s="168"/>
      <c r="E458" s="168"/>
      <c r="F458" s="168"/>
      <c r="G458" s="168"/>
      <c r="H458" s="168"/>
      <c r="I458" s="168"/>
      <c r="J458" s="168"/>
      <c r="K458" s="168"/>
      <c r="L458" s="168"/>
      <c r="M458" s="168"/>
      <c r="N458" s="168"/>
      <c r="O458" s="168"/>
      <c r="P458" s="168"/>
      <c r="Q458" s="168"/>
      <c r="R458" s="168"/>
      <c r="S458" s="168"/>
      <c r="T458" s="169"/>
      <c r="U458" s="155"/>
      <c r="V458" s="155"/>
      <c r="W458" s="156"/>
      <c r="X458" s="156"/>
    </row>
    <row r="459" spans="1:84" s="101" customFormat="1" ht="6" customHeight="1" x14ac:dyDescent="0.2">
      <c r="A459" s="84"/>
      <c r="B459" s="40"/>
      <c r="C459" s="167"/>
      <c r="D459" s="168"/>
      <c r="E459" s="168"/>
      <c r="F459" s="168"/>
      <c r="G459" s="168"/>
      <c r="H459" s="168"/>
      <c r="I459" s="168"/>
      <c r="J459" s="168"/>
      <c r="K459" s="168"/>
      <c r="L459" s="168"/>
      <c r="M459" s="168"/>
      <c r="N459" s="168"/>
      <c r="O459" s="168"/>
      <c r="P459" s="168"/>
      <c r="Q459" s="168"/>
      <c r="R459" s="168"/>
      <c r="S459" s="168"/>
      <c r="T459" s="169"/>
      <c r="U459" s="155"/>
      <c r="V459" s="155"/>
      <c r="W459" s="156"/>
      <c r="X459" s="156"/>
    </row>
    <row r="460" spans="1:84" s="101" customFormat="1" ht="16.5" customHeight="1" x14ac:dyDescent="0.2">
      <c r="A460" s="84"/>
      <c r="B460" s="40"/>
      <c r="C460" s="167" t="s">
        <v>126</v>
      </c>
      <c r="D460" s="168"/>
      <c r="E460" s="168"/>
      <c r="F460" s="168"/>
      <c r="G460" s="168"/>
      <c r="H460" s="168"/>
      <c r="I460" s="168"/>
      <c r="J460" s="168"/>
      <c r="K460" s="168"/>
      <c r="L460" s="168"/>
      <c r="M460" s="168"/>
      <c r="N460" s="168"/>
      <c r="O460" s="168"/>
      <c r="P460" s="168"/>
      <c r="Q460" s="168"/>
      <c r="R460" s="168"/>
      <c r="S460" s="168"/>
      <c r="T460" s="169"/>
      <c r="U460" s="155"/>
      <c r="V460" s="155"/>
      <c r="W460" s="156"/>
      <c r="X460" s="156"/>
    </row>
    <row r="461" spans="1:84" s="101" customFormat="1" ht="16.5" customHeight="1" x14ac:dyDescent="0.2">
      <c r="A461" s="84"/>
      <c r="B461" s="40"/>
      <c r="C461" s="167" t="s">
        <v>131</v>
      </c>
      <c r="D461" s="168"/>
      <c r="E461" s="168"/>
      <c r="F461" s="168"/>
      <c r="G461" s="168"/>
      <c r="H461" s="168"/>
      <c r="I461" s="168"/>
      <c r="J461" s="168"/>
      <c r="K461" s="168"/>
      <c r="L461" s="168"/>
      <c r="M461" s="168"/>
      <c r="N461" s="168"/>
      <c r="O461" s="168"/>
      <c r="P461" s="168"/>
      <c r="Q461" s="168"/>
      <c r="R461" s="168"/>
      <c r="S461" s="168"/>
      <c r="T461" s="169"/>
      <c r="U461" s="155"/>
      <c r="V461" s="155"/>
      <c r="W461" s="156"/>
      <c r="X461" s="156"/>
    </row>
    <row r="462" spans="1:84" s="101" customFormat="1" ht="16.5" customHeight="1" x14ac:dyDescent="0.2">
      <c r="A462" s="84"/>
      <c r="B462" s="40"/>
      <c r="C462" s="167" t="s">
        <v>132</v>
      </c>
      <c r="D462" s="168"/>
      <c r="E462" s="168"/>
      <c r="F462" s="168"/>
      <c r="G462" s="168"/>
      <c r="H462" s="168"/>
      <c r="I462" s="168"/>
      <c r="J462" s="168"/>
      <c r="K462" s="168"/>
      <c r="L462" s="168"/>
      <c r="M462" s="168"/>
      <c r="N462" s="168"/>
      <c r="O462" s="168"/>
      <c r="P462" s="168"/>
      <c r="Q462" s="168"/>
      <c r="R462" s="168"/>
      <c r="S462" s="168"/>
      <c r="T462" s="169"/>
      <c r="U462" s="155"/>
      <c r="V462" s="155"/>
      <c r="W462" s="156"/>
      <c r="X462" s="156"/>
    </row>
    <row r="463" spans="1:84" s="101" customFormat="1" ht="16.5" customHeight="1" x14ac:dyDescent="0.2">
      <c r="A463" s="84"/>
      <c r="B463" s="40"/>
      <c r="C463" s="167" t="s">
        <v>133</v>
      </c>
      <c r="D463" s="168"/>
      <c r="E463" s="168"/>
      <c r="F463" s="168"/>
      <c r="G463" s="168"/>
      <c r="H463" s="168"/>
      <c r="I463" s="168"/>
      <c r="J463" s="168"/>
      <c r="K463" s="168"/>
      <c r="L463" s="168"/>
      <c r="M463" s="168"/>
      <c r="N463" s="168"/>
      <c r="O463" s="168"/>
      <c r="P463" s="168"/>
      <c r="Q463" s="168"/>
      <c r="R463" s="168"/>
      <c r="S463" s="168"/>
      <c r="T463" s="169"/>
      <c r="U463" s="155"/>
      <c r="V463" s="155"/>
      <c r="W463" s="156"/>
      <c r="X463" s="156"/>
    </row>
    <row r="464" spans="1:84" s="101" customFormat="1" ht="16.5" customHeight="1" x14ac:dyDescent="0.2">
      <c r="A464" s="84"/>
      <c r="B464" s="40"/>
      <c r="C464" s="167" t="s">
        <v>134</v>
      </c>
      <c r="D464" s="168"/>
      <c r="E464" s="168"/>
      <c r="F464" s="168"/>
      <c r="G464" s="168"/>
      <c r="H464" s="168"/>
      <c r="I464" s="168"/>
      <c r="J464" s="168"/>
      <c r="K464" s="168"/>
      <c r="L464" s="168"/>
      <c r="M464" s="168"/>
      <c r="N464" s="168"/>
      <c r="O464" s="168"/>
      <c r="P464" s="168"/>
      <c r="Q464" s="168"/>
      <c r="R464" s="168"/>
      <c r="S464" s="168"/>
      <c r="T464" s="169"/>
      <c r="U464" s="155"/>
      <c r="V464" s="155"/>
      <c r="W464" s="156"/>
      <c r="X464" s="156"/>
    </row>
    <row r="465" spans="1:24" s="101" customFormat="1" ht="16.5" customHeight="1" x14ac:dyDescent="0.2">
      <c r="A465" s="84"/>
      <c r="B465" s="40"/>
      <c r="C465" s="167" t="s">
        <v>135</v>
      </c>
      <c r="D465" s="168"/>
      <c r="E465" s="168"/>
      <c r="F465" s="168"/>
      <c r="G465" s="168"/>
      <c r="H465" s="168"/>
      <c r="I465" s="168"/>
      <c r="J465" s="168"/>
      <c r="K465" s="168"/>
      <c r="L465" s="168"/>
      <c r="M465" s="168"/>
      <c r="N465" s="168"/>
      <c r="O465" s="168"/>
      <c r="P465" s="168"/>
      <c r="Q465" s="168"/>
      <c r="R465" s="168"/>
      <c r="S465" s="168"/>
      <c r="T465" s="169"/>
      <c r="U465" s="155"/>
      <c r="V465" s="155"/>
      <c r="W465" s="156"/>
      <c r="X465" s="156"/>
    </row>
    <row r="466" spans="1:24" s="101" customFormat="1" ht="16.5" customHeight="1" x14ac:dyDescent="0.2">
      <c r="A466" s="84"/>
      <c r="B466" s="40"/>
      <c r="C466" s="167" t="s">
        <v>136</v>
      </c>
      <c r="D466" s="168"/>
      <c r="E466" s="168"/>
      <c r="F466" s="168"/>
      <c r="G466" s="168"/>
      <c r="H466" s="168"/>
      <c r="I466" s="168"/>
      <c r="J466" s="168"/>
      <c r="K466" s="168"/>
      <c r="L466" s="168"/>
      <c r="M466" s="168"/>
      <c r="N466" s="168"/>
      <c r="O466" s="168"/>
      <c r="P466" s="168"/>
      <c r="Q466" s="168"/>
      <c r="R466" s="168"/>
      <c r="S466" s="168"/>
      <c r="T466" s="169"/>
      <c r="U466" s="155"/>
      <c r="V466" s="155"/>
      <c r="W466" s="156"/>
      <c r="X466" s="156"/>
    </row>
    <row r="467" spans="1:24" s="101" customFormat="1" ht="16.5" customHeight="1" x14ac:dyDescent="0.2">
      <c r="A467" s="84"/>
      <c r="B467" s="40"/>
      <c r="C467" s="167" t="s">
        <v>137</v>
      </c>
      <c r="D467" s="168"/>
      <c r="E467" s="168"/>
      <c r="F467" s="168"/>
      <c r="G467" s="168"/>
      <c r="H467" s="168"/>
      <c r="I467" s="168"/>
      <c r="J467" s="168"/>
      <c r="K467" s="168"/>
      <c r="L467" s="168"/>
      <c r="M467" s="168"/>
      <c r="N467" s="168"/>
      <c r="O467" s="168"/>
      <c r="P467" s="168"/>
      <c r="Q467" s="168"/>
      <c r="R467" s="168"/>
      <c r="S467" s="168"/>
      <c r="T467" s="169"/>
      <c r="U467" s="155"/>
      <c r="V467" s="155"/>
      <c r="W467" s="156"/>
      <c r="X467" s="156"/>
    </row>
    <row r="468" spans="1:24" s="101" customFormat="1" ht="6" customHeight="1" x14ac:dyDescent="0.2">
      <c r="A468" s="84"/>
      <c r="B468" s="40"/>
      <c r="C468" s="167"/>
      <c r="D468" s="168"/>
      <c r="E468" s="168"/>
      <c r="F468" s="168"/>
      <c r="G468" s="168"/>
      <c r="H468" s="168"/>
      <c r="I468" s="168"/>
      <c r="J468" s="168"/>
      <c r="K468" s="168"/>
      <c r="L468" s="168"/>
      <c r="M468" s="168"/>
      <c r="N468" s="168"/>
      <c r="O468" s="168"/>
      <c r="P468" s="168"/>
      <c r="Q468" s="168"/>
      <c r="R468" s="168"/>
      <c r="S468" s="168"/>
      <c r="T468" s="169"/>
      <c r="U468" s="155"/>
      <c r="V468" s="155"/>
      <c r="W468" s="156"/>
      <c r="X468" s="156"/>
    </row>
    <row r="469" spans="1:24" s="101" customFormat="1" ht="16.5" customHeight="1" x14ac:dyDescent="0.2">
      <c r="A469" s="84"/>
      <c r="B469" s="40"/>
      <c r="C469" s="167" t="s">
        <v>138</v>
      </c>
      <c r="D469" s="168"/>
      <c r="E469" s="168"/>
      <c r="F469" s="168"/>
      <c r="G469" s="168"/>
      <c r="H469" s="168"/>
      <c r="I469" s="168"/>
      <c r="J469" s="168"/>
      <c r="K469" s="168"/>
      <c r="L469" s="168"/>
      <c r="M469" s="168"/>
      <c r="N469" s="168"/>
      <c r="O469" s="168"/>
      <c r="P469" s="168"/>
      <c r="Q469" s="168"/>
      <c r="R469" s="168"/>
      <c r="S469" s="168"/>
      <c r="T469" s="169"/>
      <c r="U469" s="155"/>
      <c r="V469" s="155"/>
      <c r="W469" s="156"/>
      <c r="X469" s="156"/>
    </row>
    <row r="470" spans="1:24" s="101" customFormat="1" ht="16.5" customHeight="1" x14ac:dyDescent="0.2">
      <c r="A470" s="84"/>
      <c r="B470" s="40"/>
      <c r="C470" s="173" t="s">
        <v>139</v>
      </c>
      <c r="D470" s="174"/>
      <c r="E470" s="174"/>
      <c r="F470" s="174"/>
      <c r="G470" s="174"/>
      <c r="H470" s="174"/>
      <c r="I470" s="174"/>
      <c r="J470" s="174"/>
      <c r="K470" s="174"/>
      <c r="L470" s="174"/>
      <c r="M470" s="174"/>
      <c r="N470" s="174"/>
      <c r="O470" s="174"/>
      <c r="P470" s="174"/>
      <c r="Q470" s="174"/>
      <c r="R470" s="174"/>
      <c r="S470" s="174"/>
      <c r="T470" s="175"/>
      <c r="U470" s="155"/>
      <c r="V470" s="155"/>
      <c r="W470" s="156"/>
      <c r="X470" s="156"/>
    </row>
    <row r="471" spans="1:24" ht="18" customHeight="1" x14ac:dyDescent="0.2">
      <c r="A471" s="51"/>
      <c r="B471" s="51"/>
      <c r="C471" s="95"/>
      <c r="D471" s="230" t="s">
        <v>55</v>
      </c>
      <c r="E471" s="76" t="s">
        <v>56</v>
      </c>
      <c r="F471" s="104">
        <f>G471+P471</f>
        <v>204848061.77000001</v>
      </c>
      <c r="G471" s="57">
        <f>H471+K471+L471+M471+N471+O471</f>
        <v>170178034.43000001</v>
      </c>
      <c r="H471" s="52">
        <f>SUM(I471:J471)</f>
        <v>111768288.73999999</v>
      </c>
      <c r="I471" s="109">
        <v>68909530.459999993</v>
      </c>
      <c r="J471" s="109">
        <v>42858758.280000001</v>
      </c>
      <c r="K471" s="109">
        <v>10216183</v>
      </c>
      <c r="L471" s="109">
        <v>45596595</v>
      </c>
      <c r="M471" s="109">
        <v>632571.68999999994</v>
      </c>
      <c r="N471" s="109">
        <v>646904</v>
      </c>
      <c r="O471" s="109">
        <v>1317492</v>
      </c>
      <c r="P471" s="105">
        <f>Q471+S471+T471</f>
        <v>34670027.340000004</v>
      </c>
      <c r="Q471" s="109">
        <v>34177454.590000004</v>
      </c>
      <c r="R471" s="109">
        <v>22702335.190000001</v>
      </c>
      <c r="S471" s="110"/>
      <c r="T471" s="109">
        <v>492572.75</v>
      </c>
    </row>
    <row r="472" spans="1:24" ht="18" customHeight="1" x14ac:dyDescent="0.2">
      <c r="A472" s="27"/>
      <c r="B472" s="27"/>
      <c r="C472" s="67"/>
      <c r="D472" s="231"/>
      <c r="E472" s="70" t="s">
        <v>57</v>
      </c>
      <c r="F472" s="28">
        <f>G472+P472</f>
        <v>894949</v>
      </c>
      <c r="G472" s="31">
        <f>H472+K472+L472+M472+N472+O472</f>
        <v>744949</v>
      </c>
      <c r="H472" s="32">
        <f>SUM(I472:J472)</f>
        <v>744949</v>
      </c>
      <c r="I472" s="129">
        <f>I11+I42+I57+I164+I179+I194+I228+I287+I335+I359+I401+I416</f>
        <v>313945</v>
      </c>
      <c r="J472" s="129">
        <f>J11+J42+J57+J164+J179+J194+J228+J287+J335+J359+J401+J416</f>
        <v>431004</v>
      </c>
      <c r="K472" s="129"/>
      <c r="L472" s="129"/>
      <c r="M472" s="129"/>
      <c r="N472" s="129"/>
      <c r="O472" s="129"/>
      <c r="P472" s="63">
        <f>Q472+S472+T472</f>
        <v>150000</v>
      </c>
      <c r="Q472" s="129">
        <f>Q11+Q42+Q57+Q164+Q179+Q194+Q228+Q287+Q335+Q359+Q401+Q416</f>
        <v>150000</v>
      </c>
      <c r="R472" s="129"/>
      <c r="S472" s="130"/>
      <c r="T472" s="129"/>
      <c r="U472" s="165"/>
    </row>
    <row r="473" spans="1:24" ht="18" customHeight="1" x14ac:dyDescent="0.2">
      <c r="A473" s="27"/>
      <c r="B473" s="27"/>
      <c r="C473" s="67"/>
      <c r="D473" s="231"/>
      <c r="E473" s="70" t="s">
        <v>58</v>
      </c>
      <c r="F473" s="28">
        <f>G473+P473</f>
        <v>2711040.34</v>
      </c>
      <c r="G473" s="31">
        <f>H473+K473+L473+M473+N473+O473</f>
        <v>1596756.17</v>
      </c>
      <c r="H473" s="32">
        <f>SUM(I473:J473)</f>
        <v>1168573.28</v>
      </c>
      <c r="I473" s="129">
        <f>I12+I43+I58+I165+I180+I195+I229+I288+I336+I360+I402+I417</f>
        <v>406010</v>
      </c>
      <c r="J473" s="129">
        <f>J12+J43+J58+J165+J180+J195+J229+J288+J336+J360+J402+J417</f>
        <v>762563.28</v>
      </c>
      <c r="K473" s="129">
        <f>K12+K43+K58+K165+K180+K195+K229+K288+K336+K360+K402+K417</f>
        <v>410345.46</v>
      </c>
      <c r="L473" s="129">
        <f>L12+L43+L58+L165+L180+L195+L229+L288+L336+L360+L402+L417</f>
        <v>17837.43</v>
      </c>
      <c r="M473" s="129"/>
      <c r="N473" s="129"/>
      <c r="O473" s="129"/>
      <c r="P473" s="63">
        <f>Q473+S473+T473</f>
        <v>1114284.17</v>
      </c>
      <c r="Q473" s="129">
        <f>Q12+Q43+Q58+Q165+Q180+Q195+Q229+Q288+Q336+Q360+Q402+Q417</f>
        <v>1067676.0899999999</v>
      </c>
      <c r="R473" s="129"/>
      <c r="S473" s="130"/>
      <c r="T473" s="129">
        <f>T12+T43+T58+T165+T180+T195+T229+T288+T336+T360+T402+T417</f>
        <v>46608.08</v>
      </c>
      <c r="U473" s="165"/>
    </row>
    <row r="474" spans="1:24" ht="18" customHeight="1" x14ac:dyDescent="0.2">
      <c r="A474" s="33"/>
      <c r="B474" s="33"/>
      <c r="C474" s="33"/>
      <c r="D474" s="232"/>
      <c r="E474" s="71" t="s">
        <v>59</v>
      </c>
      <c r="F474" s="34">
        <f t="shared" ref="F474:T474" si="31">F471-F472+F473</f>
        <v>206664153.11000001</v>
      </c>
      <c r="G474" s="35">
        <f t="shared" si="31"/>
        <v>171029841.59999999</v>
      </c>
      <c r="H474" s="34">
        <f t="shared" si="31"/>
        <v>112191913.02</v>
      </c>
      <c r="I474" s="34">
        <f t="shared" si="31"/>
        <v>69001595.459999993</v>
      </c>
      <c r="J474" s="34">
        <f t="shared" ref="J474:O474" si="32">J471-J472+J473</f>
        <v>43190317.560000002</v>
      </c>
      <c r="K474" s="34">
        <f t="shared" si="32"/>
        <v>10626528.460000001</v>
      </c>
      <c r="L474" s="34">
        <f t="shared" si="32"/>
        <v>45614432.43</v>
      </c>
      <c r="M474" s="34">
        <f t="shared" si="32"/>
        <v>632571.68999999994</v>
      </c>
      <c r="N474" s="34">
        <f t="shared" si="32"/>
        <v>646904</v>
      </c>
      <c r="O474" s="34">
        <f t="shared" si="32"/>
        <v>1317492</v>
      </c>
      <c r="P474" s="35">
        <f t="shared" si="31"/>
        <v>35634311.510000005</v>
      </c>
      <c r="Q474" s="34">
        <f t="shared" si="31"/>
        <v>35095130.680000007</v>
      </c>
      <c r="R474" s="34">
        <f t="shared" si="31"/>
        <v>22702335.190000001</v>
      </c>
      <c r="S474" s="34"/>
      <c r="T474" s="81">
        <f t="shared" si="31"/>
        <v>539180.82999999996</v>
      </c>
      <c r="U474" s="154"/>
    </row>
    <row r="475" spans="1:24" s="100" customFormat="1" ht="15.75" customHeight="1" x14ac:dyDescent="0.2">
      <c r="A475" s="131"/>
      <c r="B475" s="131"/>
      <c r="C475" s="131"/>
      <c r="D475" s="132"/>
      <c r="E475" s="133"/>
      <c r="F475" s="134"/>
      <c r="G475" s="135"/>
      <c r="H475" s="99"/>
      <c r="I475" s="99"/>
      <c r="J475" s="99"/>
      <c r="K475" s="136"/>
      <c r="L475" s="136"/>
      <c r="M475" s="99"/>
      <c r="N475" s="99"/>
      <c r="O475" s="99"/>
      <c r="P475" s="98"/>
      <c r="Q475" s="137"/>
      <c r="R475" s="99"/>
      <c r="S475" s="99"/>
      <c r="T475" s="99"/>
      <c r="U475" s="145"/>
      <c r="V475" s="145"/>
    </row>
  </sheetData>
  <mergeCells count="226">
    <mergeCell ref="D302:D305"/>
    <mergeCell ref="D306:D309"/>
    <mergeCell ref="C310:T310"/>
    <mergeCell ref="C311:T311"/>
    <mergeCell ref="C312:T312"/>
    <mergeCell ref="C460:T460"/>
    <mergeCell ref="C461:T461"/>
    <mergeCell ref="C462:T462"/>
    <mergeCell ref="C463:T463"/>
    <mergeCell ref="C466:T466"/>
    <mergeCell ref="C467:T467"/>
    <mergeCell ref="D216:D219"/>
    <mergeCell ref="D334:D337"/>
    <mergeCell ref="D243:D246"/>
    <mergeCell ref="D317:D320"/>
    <mergeCell ref="C376:T376"/>
    <mergeCell ref="C377:T377"/>
    <mergeCell ref="C386:T386"/>
    <mergeCell ref="C387:T387"/>
    <mergeCell ref="C388:T388"/>
    <mergeCell ref="C374:T374"/>
    <mergeCell ref="D451:D454"/>
    <mergeCell ref="D370:D373"/>
    <mergeCell ref="D325:D328"/>
    <mergeCell ref="D389:D392"/>
    <mergeCell ref="D393:D396"/>
    <mergeCell ref="D290:D293"/>
    <mergeCell ref="D294:D297"/>
    <mergeCell ref="D298:D301"/>
    <mergeCell ref="D239:D242"/>
    <mergeCell ref="D163:D166"/>
    <mergeCell ref="C210:T210"/>
    <mergeCell ref="C211:T211"/>
    <mergeCell ref="C212:T212"/>
    <mergeCell ref="C213:T213"/>
    <mergeCell ref="D247:D250"/>
    <mergeCell ref="D231:D234"/>
    <mergeCell ref="D197:D200"/>
    <mergeCell ref="D167:D170"/>
    <mergeCell ref="D171:D174"/>
    <mergeCell ref="D178:D181"/>
    <mergeCell ref="D186:D189"/>
    <mergeCell ref="D193:D196"/>
    <mergeCell ref="D471:D474"/>
    <mergeCell ref="D423:D426"/>
    <mergeCell ref="D431:D434"/>
    <mergeCell ref="D443:D446"/>
    <mergeCell ref="D435:D438"/>
    <mergeCell ref="D404:D407"/>
    <mergeCell ref="D408:D411"/>
    <mergeCell ref="D447:D450"/>
    <mergeCell ref="C397:T397"/>
    <mergeCell ref="C398:T398"/>
    <mergeCell ref="C399:T399"/>
    <mergeCell ref="C412:T412"/>
    <mergeCell ref="C413:T413"/>
    <mergeCell ref="C414:T414"/>
    <mergeCell ref="C455:T455"/>
    <mergeCell ref="C456:T456"/>
    <mergeCell ref="C464:T464"/>
    <mergeCell ref="C465:T465"/>
    <mergeCell ref="C470:T470"/>
    <mergeCell ref="C468:T468"/>
    <mergeCell ref="C469:T469"/>
    <mergeCell ref="C457:T457"/>
    <mergeCell ref="C458:T458"/>
    <mergeCell ref="C459:T459"/>
    <mergeCell ref="D14:D17"/>
    <mergeCell ref="D18:D21"/>
    <mergeCell ref="D10:D13"/>
    <mergeCell ref="D41:D44"/>
    <mergeCell ref="D29:D32"/>
    <mergeCell ref="C141:T141"/>
    <mergeCell ref="C151:T151"/>
    <mergeCell ref="C142:T142"/>
    <mergeCell ref="D49:D52"/>
    <mergeCell ref="D56:D59"/>
    <mergeCell ref="D101:D104"/>
    <mergeCell ref="D105:D108"/>
    <mergeCell ref="D109:D112"/>
    <mergeCell ref="D121:D124"/>
    <mergeCell ref="D129:D132"/>
    <mergeCell ref="D133:D136"/>
    <mergeCell ref="D137:D140"/>
    <mergeCell ref="D113:D116"/>
    <mergeCell ref="D117:D120"/>
    <mergeCell ref="C100:T100"/>
    <mergeCell ref="C95:T95"/>
    <mergeCell ref="C96:T96"/>
    <mergeCell ref="C97:T97"/>
    <mergeCell ref="C99:T99"/>
    <mergeCell ref="H6:O6"/>
    <mergeCell ref="O7:O8"/>
    <mergeCell ref="I7:J7"/>
    <mergeCell ref="H7:H8"/>
    <mergeCell ref="E5:E8"/>
    <mergeCell ref="P6:P8"/>
    <mergeCell ref="D68:D71"/>
    <mergeCell ref="A1:G1"/>
    <mergeCell ref="G6:G8"/>
    <mergeCell ref="B5:B8"/>
    <mergeCell ref="A4:O4"/>
    <mergeCell ref="A5:A8"/>
    <mergeCell ref="C5:C8"/>
    <mergeCell ref="G5:T5"/>
    <mergeCell ref="Q6:T6"/>
    <mergeCell ref="Q7:Q8"/>
    <mergeCell ref="L7:L8"/>
    <mergeCell ref="D5:D8"/>
    <mergeCell ref="M7:M8"/>
    <mergeCell ref="T7:T8"/>
    <mergeCell ref="F5:F8"/>
    <mergeCell ref="S7:S8"/>
    <mergeCell ref="K7:K8"/>
    <mergeCell ref="N7:N8"/>
    <mergeCell ref="D156:D159"/>
    <mergeCell ref="D201:D204"/>
    <mergeCell ref="D152:D155"/>
    <mergeCell ref="D321:D324"/>
    <mergeCell ref="D220:D223"/>
    <mergeCell ref="D313:D316"/>
    <mergeCell ref="D227:D230"/>
    <mergeCell ref="D255:D258"/>
    <mergeCell ref="D286:D287"/>
    <mergeCell ref="D235:D238"/>
    <mergeCell ref="C282:T282"/>
    <mergeCell ref="C283:T283"/>
    <mergeCell ref="C191:T191"/>
    <mergeCell ref="C192:T192"/>
    <mergeCell ref="C209:T209"/>
    <mergeCell ref="C214:T214"/>
    <mergeCell ref="C215:T215"/>
    <mergeCell ref="C224:T224"/>
    <mergeCell ref="D251:D254"/>
    <mergeCell ref="D182:D185"/>
    <mergeCell ref="D205:D208"/>
    <mergeCell ref="D267:D270"/>
    <mergeCell ref="D259:D262"/>
    <mergeCell ref="D263:D266"/>
    <mergeCell ref="D378:D381"/>
    <mergeCell ref="D362:D365"/>
    <mergeCell ref="D342:D345"/>
    <mergeCell ref="D366:D369"/>
    <mergeCell ref="D346:D349"/>
    <mergeCell ref="D358:D361"/>
    <mergeCell ref="D415:D418"/>
    <mergeCell ref="D439:D442"/>
    <mergeCell ref="D419:D422"/>
    <mergeCell ref="D427:D430"/>
    <mergeCell ref="D400:D403"/>
    <mergeCell ref="D382:D385"/>
    <mergeCell ref="C350:T350"/>
    <mergeCell ref="C351:T351"/>
    <mergeCell ref="C353:T353"/>
    <mergeCell ref="C354:T354"/>
    <mergeCell ref="C352:T352"/>
    <mergeCell ref="C375:T375"/>
    <mergeCell ref="C93:T93"/>
    <mergeCell ref="C22:T22"/>
    <mergeCell ref="C23:T23"/>
    <mergeCell ref="C24:T24"/>
    <mergeCell ref="C33:T33"/>
    <mergeCell ref="C53:T53"/>
    <mergeCell ref="C54:T54"/>
    <mergeCell ref="C55:T55"/>
    <mergeCell ref="C88:T88"/>
    <mergeCell ref="C34:T34"/>
    <mergeCell ref="C35:T35"/>
    <mergeCell ref="C36:T36"/>
    <mergeCell ref="C37:T37"/>
    <mergeCell ref="C38:T38"/>
    <mergeCell ref="C39:T39"/>
    <mergeCell ref="C40:T40"/>
    <mergeCell ref="D80:D83"/>
    <mergeCell ref="C89:T89"/>
    <mergeCell ref="C90:T90"/>
    <mergeCell ref="C91:T91"/>
    <mergeCell ref="C92:T92"/>
    <mergeCell ref="C94:T94"/>
    <mergeCell ref="D76:D79"/>
    <mergeCell ref="D72:D75"/>
    <mergeCell ref="D60:D63"/>
    <mergeCell ref="D84:D87"/>
    <mergeCell ref="D64:D67"/>
    <mergeCell ref="D45:D48"/>
    <mergeCell ref="D25:D28"/>
    <mergeCell ref="C281:T281"/>
    <mergeCell ref="C143:T143"/>
    <mergeCell ref="C144:T144"/>
    <mergeCell ref="C145:T145"/>
    <mergeCell ref="C146:T146"/>
    <mergeCell ref="C147:T147"/>
    <mergeCell ref="C148:T148"/>
    <mergeCell ref="C149:T149"/>
    <mergeCell ref="C150:T150"/>
    <mergeCell ref="C160:T160"/>
    <mergeCell ref="C161:T161"/>
    <mergeCell ref="C162:T162"/>
    <mergeCell ref="C175:T175"/>
    <mergeCell ref="C176:T176"/>
    <mergeCell ref="C177:T177"/>
    <mergeCell ref="C190:T190"/>
    <mergeCell ref="C98:T98"/>
    <mergeCell ref="C329:T329"/>
    <mergeCell ref="C330:T330"/>
    <mergeCell ref="C331:T331"/>
    <mergeCell ref="C332:T332"/>
    <mergeCell ref="C333:T333"/>
    <mergeCell ref="D338:D341"/>
    <mergeCell ref="C356:T356"/>
    <mergeCell ref="C357:T357"/>
    <mergeCell ref="C355:T355"/>
    <mergeCell ref="C225:T225"/>
    <mergeCell ref="C226:T226"/>
    <mergeCell ref="C271:T271"/>
    <mergeCell ref="C284:T284"/>
    <mergeCell ref="C285:T285"/>
    <mergeCell ref="C272:T272"/>
    <mergeCell ref="C273:T273"/>
    <mergeCell ref="C274:T274"/>
    <mergeCell ref="C275:T275"/>
    <mergeCell ref="C276:T276"/>
    <mergeCell ref="C277:T277"/>
    <mergeCell ref="C278:T278"/>
    <mergeCell ref="C279:T279"/>
    <mergeCell ref="C280:T280"/>
  </mergeCells>
  <phoneticPr fontId="1" type="noConversion"/>
  <printOptions horizontalCentered="1" gridLines="1"/>
  <pageMargins left="0.15748031496062992" right="0.15748031496062992" top="0.78740157480314965" bottom="0.78740157480314965" header="0.51181102362204722" footer="0.51181102362204722"/>
  <pageSetup paperSize="9" scale="70" orientation="landscape" horizontalDpi="300" verticalDpi="300" r:id="rId1"/>
  <headerFooter alignWithMargins="0">
    <oddHeader xml:space="preserve">&amp;C&amp;11
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WYDATKI</vt:lpstr>
      <vt:lpstr>WYDATKI!Obszar_wydruku</vt:lpstr>
      <vt:lpstr>WYDATKI!Tytuły_wydruku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2021-03-12T12:52:08Z</cp:lastPrinted>
  <dcterms:created xsi:type="dcterms:W3CDTF">2000-01-03T19:49:14Z</dcterms:created>
  <dcterms:modified xsi:type="dcterms:W3CDTF">2021-03-12T12:56:21Z</dcterms:modified>
</cp:coreProperties>
</file>