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32_10IX2020_ZM_PL_FIN\"/>
    </mc:Choice>
  </mc:AlternateContent>
  <bookViews>
    <workbookView xWindow="-15" yWindow="4395" windowWidth="15165" windowHeight="4440" tabRatio="599"/>
  </bookViews>
  <sheets>
    <sheet name="DOCH" sheetId="1" r:id="rId1"/>
  </sheets>
  <definedNames>
    <definedName name="Drukowany">DOCH!A1:XEY1</definedName>
    <definedName name="_xlnm.Print_Area" localSheetId="0">DOCH!$A$1:$J$108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F20" i="1" l="1"/>
  <c r="F103" i="1" l="1"/>
  <c r="F102" i="1" s="1"/>
  <c r="F98" i="1"/>
  <c r="F95" i="1"/>
  <c r="H100" i="1"/>
  <c r="J100" i="1" s="1"/>
  <c r="I98" i="1"/>
  <c r="G98" i="1"/>
  <c r="H97" i="1"/>
  <c r="J97" i="1" s="1"/>
  <c r="I95" i="1"/>
  <c r="G95" i="1"/>
  <c r="G94" i="1" s="1"/>
  <c r="H78" i="1"/>
  <c r="J78" i="1" s="1"/>
  <c r="I77" i="1"/>
  <c r="G77" i="1"/>
  <c r="G76" i="1" s="1"/>
  <c r="F77" i="1"/>
  <c r="I76" i="1"/>
  <c r="H74" i="1"/>
  <c r="J74" i="1" s="1"/>
  <c r="I73" i="1"/>
  <c r="G73" i="1"/>
  <c r="F73" i="1"/>
  <c r="H72" i="1"/>
  <c r="J72" i="1" s="1"/>
  <c r="I71" i="1"/>
  <c r="I70" i="1" s="1"/>
  <c r="I69" i="1" s="1"/>
  <c r="G71" i="1"/>
  <c r="F71" i="1"/>
  <c r="F70" i="1" s="1"/>
  <c r="H65" i="1"/>
  <c r="J65" i="1" s="1"/>
  <c r="I64" i="1"/>
  <c r="I63" i="1" s="1"/>
  <c r="G64" i="1"/>
  <c r="G63" i="1" s="1"/>
  <c r="F64" i="1"/>
  <c r="F50" i="1"/>
  <c r="F49" i="1" s="1"/>
  <c r="H48" i="1"/>
  <c r="J48" i="1" s="1"/>
  <c r="I47" i="1"/>
  <c r="I46" i="1" s="1"/>
  <c r="G47" i="1"/>
  <c r="G46" i="1" s="1"/>
  <c r="F47" i="1"/>
  <c r="F39" i="1"/>
  <c r="F38" i="1" s="1"/>
  <c r="F37" i="1" s="1"/>
  <c r="H40" i="1"/>
  <c r="J40" i="1" s="1"/>
  <c r="I39" i="1"/>
  <c r="I38" i="1" s="1"/>
  <c r="I37" i="1" s="1"/>
  <c r="G39" i="1"/>
  <c r="G38" i="1" s="1"/>
  <c r="H44" i="1"/>
  <c r="J44" i="1" s="1"/>
  <c r="I43" i="1"/>
  <c r="I42" i="1" s="1"/>
  <c r="I41" i="1" s="1"/>
  <c r="G43" i="1"/>
  <c r="G42" i="1" s="1"/>
  <c r="G41" i="1" s="1"/>
  <c r="F43" i="1"/>
  <c r="F42" i="1" s="1"/>
  <c r="I28" i="1"/>
  <c r="I26" i="1"/>
  <c r="I23" i="1"/>
  <c r="I21" i="1"/>
  <c r="I17" i="1"/>
  <c r="I16" i="1" s="1"/>
  <c r="I15" i="1" s="1"/>
  <c r="H29" i="1"/>
  <c r="J29" i="1" s="1"/>
  <c r="G28" i="1"/>
  <c r="F28" i="1"/>
  <c r="H27" i="1"/>
  <c r="J27" i="1" s="1"/>
  <c r="G26" i="1"/>
  <c r="F26" i="1"/>
  <c r="H24" i="1"/>
  <c r="J24" i="1" s="1"/>
  <c r="G23" i="1"/>
  <c r="F23" i="1"/>
  <c r="H22" i="1"/>
  <c r="G21" i="1"/>
  <c r="F21" i="1"/>
  <c r="H18" i="1"/>
  <c r="G17" i="1"/>
  <c r="G16" i="1" s="1"/>
  <c r="F17" i="1"/>
  <c r="I94" i="1" l="1"/>
  <c r="F94" i="1"/>
  <c r="H94" i="1" s="1"/>
  <c r="J94" i="1" s="1"/>
  <c r="H64" i="1"/>
  <c r="H98" i="1"/>
  <c r="J98" i="1" s="1"/>
  <c r="H95" i="1"/>
  <c r="J95" i="1" s="1"/>
  <c r="H17" i="1"/>
  <c r="H77" i="1"/>
  <c r="J77" i="1" s="1"/>
  <c r="F76" i="1"/>
  <c r="H76" i="1" s="1"/>
  <c r="J76" i="1" s="1"/>
  <c r="H71" i="1"/>
  <c r="J71" i="1" s="1"/>
  <c r="G70" i="1"/>
  <c r="G69" i="1" s="1"/>
  <c r="H69" i="1" s="1"/>
  <c r="J69" i="1" s="1"/>
  <c r="I25" i="1"/>
  <c r="H73" i="1"/>
  <c r="J73" i="1" s="1"/>
  <c r="J64" i="1"/>
  <c r="H43" i="1"/>
  <c r="J43" i="1" s="1"/>
  <c r="H39" i="1"/>
  <c r="J39" i="1" s="1"/>
  <c r="H47" i="1"/>
  <c r="J47" i="1" s="1"/>
  <c r="F63" i="1"/>
  <c r="H63" i="1" s="1"/>
  <c r="J63" i="1" s="1"/>
  <c r="F46" i="1"/>
  <c r="H46" i="1" s="1"/>
  <c r="J46" i="1" s="1"/>
  <c r="H42" i="1"/>
  <c r="J42" i="1" s="1"/>
  <c r="G37" i="1"/>
  <c r="H37" i="1" s="1"/>
  <c r="J37" i="1" s="1"/>
  <c r="H38" i="1"/>
  <c r="J38" i="1" s="1"/>
  <c r="H41" i="1"/>
  <c r="J41" i="1" s="1"/>
  <c r="F16" i="1"/>
  <c r="H16" i="1" s="1"/>
  <c r="J16" i="1" s="1"/>
  <c r="I20" i="1"/>
  <c r="I19" i="1" s="1"/>
  <c r="H26" i="1"/>
  <c r="J26" i="1" s="1"/>
  <c r="H23" i="1"/>
  <c r="J23" i="1" s="1"/>
  <c r="G25" i="1"/>
  <c r="H25" i="1" s="1"/>
  <c r="J25" i="1" s="1"/>
  <c r="H28" i="1"/>
  <c r="J28" i="1" s="1"/>
  <c r="G20" i="1"/>
  <c r="H21" i="1"/>
  <c r="G15" i="1"/>
  <c r="H15" i="1" s="1"/>
  <c r="J15" i="1" s="1"/>
  <c r="G19" i="1" l="1"/>
  <c r="H19" i="1" s="1"/>
  <c r="H70" i="1"/>
  <c r="J70" i="1" s="1"/>
  <c r="H20" i="1"/>
  <c r="F7" i="1" l="1"/>
  <c r="I103" i="1" l="1"/>
  <c r="I102" i="1" s="1"/>
  <c r="I101" i="1" s="1"/>
  <c r="I93" i="1"/>
  <c r="I106" i="1" s="1"/>
  <c r="I90" i="1"/>
  <c r="I87" i="1"/>
  <c r="I80" i="1"/>
  <c r="I79" i="1" s="1"/>
  <c r="I75" i="1" s="1"/>
  <c r="I67" i="1"/>
  <c r="I66" i="1" s="1"/>
  <c r="I62" i="1" s="1"/>
  <c r="I57" i="1"/>
  <c r="I56" i="1" s="1"/>
  <c r="I55" i="1" s="1"/>
  <c r="I59" i="1" s="1"/>
  <c r="I50" i="1"/>
  <c r="I49" i="1" s="1"/>
  <c r="I45" i="1" s="1"/>
  <c r="I35" i="1"/>
  <c r="I34" i="1" s="1"/>
  <c r="I33" i="1" s="1"/>
  <c r="I13" i="1"/>
  <c r="I12" i="1" s="1"/>
  <c r="I11" i="1" s="1"/>
  <c r="I9" i="1"/>
  <c r="I8" i="1" s="1"/>
  <c r="I7" i="1" s="1"/>
  <c r="G103" i="1"/>
  <c r="G102" i="1" s="1"/>
  <c r="G93" i="1"/>
  <c r="G90" i="1"/>
  <c r="G87" i="1"/>
  <c r="G80" i="1"/>
  <c r="G79" i="1" s="1"/>
  <c r="G75" i="1" s="1"/>
  <c r="G67" i="1"/>
  <c r="G66" i="1" s="1"/>
  <c r="G62" i="1" s="1"/>
  <c r="G57" i="1"/>
  <c r="G56" i="1" s="1"/>
  <c r="G55" i="1" s="1"/>
  <c r="G59" i="1" s="1"/>
  <c r="G50" i="1"/>
  <c r="G35" i="1"/>
  <c r="G34" i="1" s="1"/>
  <c r="G33" i="1" s="1"/>
  <c r="G13" i="1"/>
  <c r="G12" i="1" s="1"/>
  <c r="G11" i="1" s="1"/>
  <c r="G9" i="1"/>
  <c r="G8" i="1" s="1"/>
  <c r="G7" i="1" s="1"/>
  <c r="I30" i="1" l="1"/>
  <c r="I82" i="1"/>
  <c r="G101" i="1"/>
  <c r="H102" i="1"/>
  <c r="J102" i="1" s="1"/>
  <c r="G82" i="1"/>
  <c r="G86" i="1"/>
  <c r="G85" i="1" s="1"/>
  <c r="I52" i="1"/>
  <c r="G49" i="1"/>
  <c r="G45" i="1" s="1"/>
  <c r="G52" i="1" s="1"/>
  <c r="G30" i="1"/>
  <c r="H30" i="1" s="1"/>
  <c r="I86" i="1"/>
  <c r="I85" i="1" s="1"/>
  <c r="I108" i="1" l="1"/>
  <c r="G106" i="1"/>
  <c r="G108" i="1"/>
  <c r="H68" i="1"/>
  <c r="J68" i="1" s="1"/>
  <c r="F67" i="1"/>
  <c r="H67" i="1" s="1"/>
  <c r="J67" i="1" s="1"/>
  <c r="F66" i="1" l="1"/>
  <c r="H36" i="1"/>
  <c r="J36" i="1" s="1"/>
  <c r="F35" i="1"/>
  <c r="H82" i="1"/>
  <c r="H66" i="1" l="1"/>
  <c r="J66" i="1" s="1"/>
  <c r="H62" i="1"/>
  <c r="J62" i="1" s="1"/>
  <c r="H35" i="1"/>
  <c r="J35" i="1" s="1"/>
  <c r="F34" i="1"/>
  <c r="H105" i="1"/>
  <c r="J105" i="1" s="1"/>
  <c r="H103" i="1"/>
  <c r="J103" i="1" s="1"/>
  <c r="H92" i="1"/>
  <c r="J92" i="1" s="1"/>
  <c r="F90" i="1"/>
  <c r="H89" i="1"/>
  <c r="J89" i="1" s="1"/>
  <c r="F87" i="1"/>
  <c r="H10" i="1"/>
  <c r="J10" i="1" s="1"/>
  <c r="F9" i="1"/>
  <c r="H34" i="1" l="1"/>
  <c r="J34" i="1" s="1"/>
  <c r="H33" i="1"/>
  <c r="J33" i="1" s="1"/>
  <c r="H87" i="1"/>
  <c r="J87" i="1" s="1"/>
  <c r="H90" i="1"/>
  <c r="J90" i="1" s="1"/>
  <c r="H9" i="1"/>
  <c r="J9" i="1" s="1"/>
  <c r="H101" i="1" l="1"/>
  <c r="J101" i="1" s="1"/>
  <c r="H85" i="1"/>
  <c r="J85" i="1" s="1"/>
  <c r="H86" i="1"/>
  <c r="J86" i="1" s="1"/>
  <c r="H81" i="1"/>
  <c r="J81" i="1" s="1"/>
  <c r="F80" i="1"/>
  <c r="H58" i="1"/>
  <c r="J58" i="1" s="1"/>
  <c r="F57" i="1"/>
  <c r="F56" i="1" s="1"/>
  <c r="J22" i="1"/>
  <c r="J18" i="1"/>
  <c r="F13" i="1"/>
  <c r="H14" i="1"/>
  <c r="J14" i="1" s="1"/>
  <c r="H13" i="1" l="1"/>
  <c r="J13" i="1" s="1"/>
  <c r="H80" i="1"/>
  <c r="J80" i="1" s="1"/>
  <c r="H75" i="1"/>
  <c r="J75" i="1" s="1"/>
  <c r="H79" i="1"/>
  <c r="J79" i="1" s="1"/>
  <c r="J17" i="1"/>
  <c r="H56" i="1"/>
  <c r="J56" i="1" s="1"/>
  <c r="H57" i="1"/>
  <c r="J57" i="1" s="1"/>
  <c r="H11" i="1"/>
  <c r="J21" i="1"/>
  <c r="J20" i="1"/>
  <c r="J19" i="1"/>
  <c r="H8" i="1"/>
  <c r="J8" i="1" s="1"/>
  <c r="H7" i="1" l="1"/>
  <c r="J7" i="1" s="1"/>
  <c r="J82" i="1"/>
  <c r="J11" i="1"/>
  <c r="H93" i="1"/>
  <c r="J93" i="1" s="1"/>
  <c r="H59" i="1"/>
  <c r="J59" i="1" s="1"/>
  <c r="H55" i="1"/>
  <c r="J55" i="1" s="1"/>
  <c r="H12" i="1"/>
  <c r="J12" i="1" s="1"/>
  <c r="J30" i="1" l="1"/>
  <c r="H51" i="1" l="1"/>
  <c r="J51" i="1" s="1"/>
  <c r="H50" i="1" l="1"/>
  <c r="J50" i="1" s="1"/>
  <c r="H49" i="1" l="1"/>
  <c r="J49" i="1" s="1"/>
  <c r="H45" i="1"/>
  <c r="J45" i="1" s="1"/>
  <c r="H52" i="1" l="1"/>
  <c r="J52" i="1" s="1"/>
  <c r="H106" i="1" l="1"/>
  <c r="J106" i="1" s="1"/>
  <c r="H108" i="1" l="1"/>
  <c r="J108" i="1" s="1"/>
</calcChain>
</file>

<file path=xl/sharedStrings.xml><?xml version="1.0" encoding="utf-8"?>
<sst xmlns="http://schemas.openxmlformats.org/spreadsheetml/2006/main" count="143" uniqueCount="72">
  <si>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</si>
  <si>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</si>
  <si>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</si>
  <si>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</si>
  <si>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</si>
  <si>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</si>
  <si>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</si>
  <si>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</si>
  <si>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</si>
  <si>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</si>
  <si>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</si>
  <si>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</si>
  <si>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OGÓŁEM</t>
  </si>
  <si>
    <t>RAZEM</t>
  </si>
  <si>
    <t>Dotacje celowe otrzymane z budżetu państwa na realizację zadań bieżących z zakresu administracji rządowej oraz innych zadań zleconych gminie (związkom gmin, związkom powiatowo-gminnym) ustawami</t>
  </si>
  <si>
    <t>Pozostała działalność</t>
  </si>
  <si>
    <t>OŚWIATA I WYCHOWANIE</t>
  </si>
  <si>
    <t>Wydz. Projektów Infrastrukturalnych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</si>
  <si>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</si>
  <si>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</si>
  <si>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ADMINISTRACJA PUBLICZNA</t>
  </si>
  <si>
    <t>Urzędy gmin (miast i miast na prawach powiatu)</t>
  </si>
  <si>
    <t>RÓŻNE ROZLICZENIA</t>
  </si>
  <si>
    <t>Różne rozliczenia finansowe</t>
  </si>
  <si>
    <t>Wieloosobowe stanowisko ds. Edukacji ET</t>
  </si>
  <si>
    <t>KULTURA I OCHRONA DZIEDZICTWA NARODOWEGO</t>
  </si>
  <si>
    <t>RAZEM  V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</si>
  <si>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</si>
  <si>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I. DOCHODY  WŁASNE :</t>
  </si>
  <si>
    <t>Ochrona zabytków i opieka nad zabytkami</t>
  </si>
  <si>
    <t>II.    DOCHODY ZWIĄZANE Z REALIZACJĄ ZADAŃ ZLECONYCH:</t>
  </si>
  <si>
    <t>Zapewnienie uczniom prawa do bezpłatnego dostępu do podręczników, materiałów edukacyjnych lub materiałów ćwiczeniowych</t>
  </si>
  <si>
    <t>GOSPODARKA  KOMUNALNA I OCHRONA ŚRODOWISKA</t>
  </si>
  <si>
    <t>Dotacja celowa otrzymana z tytułu pomocy finansowej udzielanej między jednostkami samorządu terytorialnego na dofinansowanie własnych zadań inwestycyjnych i zakupów inwestycyjnych</t>
  </si>
  <si>
    <t>Dotacje celowe w ramach programów finansowanych z udziałem środków europejskich oraz środków, o których mowa w art. 5 ust.3 pkt 5 lit. a i b ustawy, lub płatności w ramach budżetu środków europejskich, realizowanych przez jednostki samorządu terytorialnego</t>
  </si>
  <si>
    <t>Ochrona powietrza atmosferycznego i klimatu</t>
  </si>
  <si>
    <t xml:space="preserve">RAZEM  </t>
  </si>
  <si>
    <t>III.  DOCHODY ZWIĄZANE Z REALIZACJĄ ZADAŃ POWIERZONYCH :</t>
  </si>
  <si>
    <t>IV.  DOCHODY Z TYTUŁU DOTACJI  I ŚRODKI NA ZADANIA WŁASNE :</t>
  </si>
  <si>
    <t>Szkoły podstawowe</t>
  </si>
  <si>
    <t>PROJEKT: OGRANICZENIE ZANIECZYSZCZEŃ PWIETRZA W NOWYM DWORZE MAZOWIECKIM</t>
  </si>
  <si>
    <t>Załącznik Nr 1 do zarządzenia nr 132/2020</t>
  </si>
  <si>
    <t>z dnia 10 września 2020 r.</t>
  </si>
  <si>
    <t>Wpłata środków finansowych z niewykorzystanych w terminie wydatków, które nie wygasają z upływem roku budżetowego</t>
  </si>
  <si>
    <r>
      <t>.</t>
    </r>
    <r>
      <rPr>
        <sz val="9"/>
        <rFont val="Verdana"/>
        <family val="2"/>
        <charset val="238"/>
      </rPr>
      <t>0690</t>
    </r>
  </si>
  <si>
    <t xml:space="preserve">Wpływy z różnych opłat </t>
  </si>
  <si>
    <t>Zmiany wynikające z uchwały Rady Miejskiej  Nr XV/216/2020  z dnia 8.09.2020 r.</t>
  </si>
  <si>
    <t>Zmiany wynikające z zarządzenia Burmistrza Miasta nr 131/2020 z dnia 10.09.2020 r.</t>
  </si>
  <si>
    <t>OPIEKA SPOŁECZNA</t>
  </si>
  <si>
    <t>Zasiłki stałe</t>
  </si>
  <si>
    <t>RODZINA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</si>
  <si>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</si>
  <si>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</si>
  <si>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</si>
  <si>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</si>
  <si>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Urzędy wojewódzkie</t>
  </si>
  <si>
    <t>POMOC SPOŁECZNA</t>
  </si>
  <si>
    <t>Usługi opiekuńcze i specjalistyczne usługi opiekuńcze</t>
  </si>
  <si>
    <t>Karta Dużej Rodziny</t>
  </si>
  <si>
    <t>Wieloosobowe Stanowisko ds. Społecznych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</si>
  <si>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</si>
  <si>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Dotacje celowe otrzymane z budżetu państwa na zadania bieżące realizowane przez gminę na podstawie porozumień z organami administracji rządowej</t>
  </si>
  <si>
    <t>Zasiłki okresowe, celowe i pomoc w naturze oraz składki na ubezpieczenia emerytalne i rentowe</t>
  </si>
  <si>
    <t>Dotacje celowe otrzymane z budżetu państwa na realizację własnych zadań bieżących gmin (związków gmin, związków powiatowo-gminnych)</t>
  </si>
  <si>
    <t>Pomoc w zakresie dożywiania</t>
  </si>
  <si>
    <t>EDUKACYJNA OPIEKA WYCHOWAWCZA</t>
  </si>
  <si>
    <t>Pomoc materialna dla uczniów o charakterze  socjalnym</t>
  </si>
  <si>
    <t>Dotacje celowe otrzymane z budżetu państwa na realizację zadań bieżących gmin z zakresu edukacyjnej  opieki wychowawczej finansowanych w całości przez budżet państwa w ramach programów rządowych</t>
  </si>
  <si>
    <t>DZIAŁALNOŚĆ USŁUGOWA</t>
  </si>
  <si>
    <t xml:space="preserve">PROJEKT: WSPARCIE ZINTEGROWANYCH INWESTYCJI TERYTORIALNYCH ORAZ BUDOWANIE WSPÓŁPRACY METROPOLITALNEJ </t>
  </si>
  <si>
    <t>Dotacje celowe w ramach programów finansowanych z udziałem środków europejskich oraz środków, o których mowa w art. 5 ust.1 pkt 3 oraz ust. 3 pkt 5 i 6 ustawy, lub płatności w ramach budżetu środków europejskich, z wyłączeniem dochodów klasyfikowanych w paragrafie 205</t>
  </si>
  <si>
    <t>V. DOCHODY ZWIĄZANE Z REALIZACJĄ PROGRAMÓW I PROJEKTÓW FINANSOWANYCH Z UDZIAŁEM ŚRODKÓW EUROPEJSKICH I INNYCH ŚRODKÓW POCHODZĄCYCH ZE ŹRÓDEŁ ZAGRANICZNYCH NIEPODLEGAJĄCYCH ZWROTOWI: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</si>
</sst>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9"/>
      <color rgb="FFFF0000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b/>
      <sz val="9"/>
      <color rgb="FF0000CC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4" fontId="4" fillId="0" borderId="3" xfId="0" applyNumberFormat="1" applyFont="1" applyFill="1" applyBorder="1" applyAlignment="1">
      <alignment vertical="center" shrinkToFit="1"/>
    </xf>
    <xf numFmtId="4" fontId="4" fillId="2" borderId="0" xfId="0" applyNumberFormat="1" applyFont="1" applyFill="1" applyBorder="1" applyAlignment="1">
      <alignment shrinkToFit="1"/>
    </xf>
    <xf numFmtId="4" fontId="13" fillId="0" borderId="4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4" fillId="4" borderId="0" xfId="0" applyFont="1" applyFill="1" applyAlignment="1">
      <alignment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0" borderId="3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3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4" fontId="13" fillId="0" borderId="3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4" fontId="4" fillId="0" borderId="0" xfId="0" applyNumberFormat="1" applyFont="1" applyFill="1" applyBorder="1" applyAlignment="1">
      <alignment shrinkToFit="1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4" fillId="4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4" fillId="2" borderId="0" xfId="0" applyNumberFormat="1" applyFont="1" applyFill="1" applyAlignment="1">
      <alignment horizontal="right"/>
    </xf>
    <xf numFmtId="4" fontId="10" fillId="0" borderId="4" xfId="0" applyNumberFormat="1" applyFont="1" applyFill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justify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56360"/>
        <c:axId val="19605518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52832"/>
        <c:axId val="196061456"/>
      </c:lineChart>
      <c:catAx>
        <c:axId val="196056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5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55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6360"/>
        <c:crosses val="autoZero"/>
        <c:crossBetween val="between"/>
      </c:valAx>
      <c:catAx>
        <c:axId val="196052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6061456"/>
        <c:crosses val="autoZero"/>
        <c:auto val="0"/>
        <c:lblAlgn val="ctr"/>
        <c:lblOffset val="100"/>
        <c:noMultiLvlLbl val="0"/>
      </c:catAx>
      <c:valAx>
        <c:axId val="196061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052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67336"/>
        <c:axId val="196066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70080"/>
        <c:axId val="196066944"/>
      </c:lineChart>
      <c:catAx>
        <c:axId val="19606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66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66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67336"/>
        <c:crosses val="autoZero"/>
        <c:crossBetween val="between"/>
      </c:valAx>
      <c:catAx>
        <c:axId val="196070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6066944"/>
        <c:crosses val="autoZero"/>
        <c:auto val="0"/>
        <c:lblAlgn val="ctr"/>
        <c:lblOffset val="100"/>
        <c:noMultiLvlLbl val="0"/>
      </c:catAx>
      <c:valAx>
        <c:axId val="196066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07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70472"/>
        <c:axId val="196063808"/>
      </c:barChart>
      <c:catAx>
        <c:axId val="196070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6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6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70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47344"/>
        <c:axId val="196048520"/>
      </c:barChart>
      <c:catAx>
        <c:axId val="196047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8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4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7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42640"/>
        <c:axId val="19604891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46952"/>
        <c:axId val="196039504"/>
      </c:lineChart>
      <c:catAx>
        <c:axId val="196042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8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4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2640"/>
        <c:crosses val="autoZero"/>
        <c:crossBetween val="between"/>
      </c:valAx>
      <c:catAx>
        <c:axId val="196046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6039504"/>
        <c:crosses val="autoZero"/>
        <c:auto val="0"/>
        <c:lblAlgn val="ctr"/>
        <c:lblOffset val="100"/>
        <c:noMultiLvlLbl val="0"/>
      </c:catAx>
      <c:valAx>
        <c:axId val="196039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046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40288"/>
        <c:axId val="196039112"/>
      </c:barChart>
      <c:catAx>
        <c:axId val="19604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39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39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0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39896"/>
        <c:axId val="196043032"/>
      </c:barChart>
      <c:catAx>
        <c:axId val="196039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3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43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39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41464"/>
        <c:axId val="196041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50480"/>
        <c:axId val="196047736"/>
      </c:lineChart>
      <c:catAx>
        <c:axId val="196041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1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41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1464"/>
        <c:crosses val="autoZero"/>
        <c:crossBetween val="between"/>
      </c:valAx>
      <c:catAx>
        <c:axId val="19605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6047736"/>
        <c:crosses val="autoZero"/>
        <c:auto val="0"/>
        <c:lblAlgn val="ctr"/>
        <c:lblOffset val="100"/>
        <c:noMultiLvlLbl val="0"/>
      </c:catAx>
      <c:valAx>
        <c:axId val="196047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050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38720"/>
        <c:axId val="196041072"/>
      </c:barChart>
      <c:catAx>
        <c:axId val="1960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41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3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48128"/>
        <c:axId val="196043816"/>
      </c:barChart>
      <c:catAx>
        <c:axId val="19604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3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43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8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45384"/>
        <c:axId val="19604420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46168"/>
        <c:axId val="196046560"/>
      </c:lineChart>
      <c:catAx>
        <c:axId val="19604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44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5384"/>
        <c:crosses val="autoZero"/>
        <c:crossBetween val="between"/>
      </c:valAx>
      <c:catAx>
        <c:axId val="196046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6046560"/>
        <c:crosses val="autoZero"/>
        <c:auto val="0"/>
        <c:lblAlgn val="ctr"/>
        <c:lblOffset val="100"/>
        <c:noMultiLvlLbl val="0"/>
      </c:catAx>
      <c:valAx>
        <c:axId val="196046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046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57536"/>
        <c:axId val="196061848"/>
      </c:barChart>
      <c:catAx>
        <c:axId val="196057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61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61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7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49696"/>
        <c:axId val="196050088"/>
      </c:barChart>
      <c:catAx>
        <c:axId val="196049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0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50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4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557592"/>
        <c:axId val="178555632"/>
      </c:barChart>
      <c:catAx>
        <c:axId val="178557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55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8555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57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559552"/>
        <c:axId val="178553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7984"/>
        <c:axId val="178558768"/>
      </c:lineChart>
      <c:catAx>
        <c:axId val="17855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53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8553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59552"/>
        <c:crosses val="autoZero"/>
        <c:crossBetween val="between"/>
      </c:valAx>
      <c:catAx>
        <c:axId val="178557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8558768"/>
        <c:crosses val="autoZero"/>
        <c:auto val="0"/>
        <c:lblAlgn val="ctr"/>
        <c:lblOffset val="100"/>
        <c:noMultiLvlLbl val="0"/>
      </c:catAx>
      <c:valAx>
        <c:axId val="178558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8557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559944"/>
        <c:axId val="178556808"/>
      </c:barChart>
      <c:catAx>
        <c:axId val="178559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56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855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59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557200"/>
        <c:axId val="178558376"/>
      </c:barChart>
      <c:catAx>
        <c:axId val="17855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58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8558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57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560336"/>
        <c:axId val="17855288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4456"/>
        <c:axId val="193304928"/>
      </c:lineChart>
      <c:catAx>
        <c:axId val="17856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52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8552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8560336"/>
        <c:crosses val="autoZero"/>
        <c:crossBetween val="between"/>
      </c:valAx>
      <c:catAx>
        <c:axId val="178554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3304928"/>
        <c:crosses val="autoZero"/>
        <c:auto val="0"/>
        <c:lblAlgn val="ctr"/>
        <c:lblOffset val="100"/>
        <c:noMultiLvlLbl val="0"/>
      </c:catAx>
      <c:valAx>
        <c:axId val="193304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8554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309632"/>
        <c:axId val="193306104"/>
      </c:barChart>
      <c:catAx>
        <c:axId val="193309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306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306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30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307672"/>
        <c:axId val="193308064"/>
      </c:barChart>
      <c:catAx>
        <c:axId val="193307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30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308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307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310024"/>
        <c:axId val="193302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303360"/>
        <c:axId val="193303752"/>
      </c:lineChart>
      <c:catAx>
        <c:axId val="193310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302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302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310024"/>
        <c:crosses val="autoZero"/>
        <c:crossBetween val="between"/>
      </c:valAx>
      <c:catAx>
        <c:axId val="193303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3303752"/>
        <c:crosses val="autoZero"/>
        <c:auto val="0"/>
        <c:lblAlgn val="ctr"/>
        <c:lblOffset val="100"/>
        <c:noMultiLvlLbl val="0"/>
      </c:catAx>
      <c:valAx>
        <c:axId val="193303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303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984440"/>
        <c:axId val="152981304"/>
      </c:barChart>
      <c:catAx>
        <c:axId val="152984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2981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981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2984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51264"/>
        <c:axId val="196053224"/>
      </c:barChart>
      <c:catAx>
        <c:axId val="196051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3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53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1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984048"/>
        <c:axId val="522099984"/>
      </c:barChart>
      <c:catAx>
        <c:axId val="15298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09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209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2984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2103904"/>
        <c:axId val="52210468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104296"/>
        <c:axId val="522100768"/>
      </c:lineChart>
      <c:catAx>
        <c:axId val="52210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104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2104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103904"/>
        <c:crosses val="autoZero"/>
        <c:crossBetween val="between"/>
      </c:valAx>
      <c:catAx>
        <c:axId val="522104296"/>
        <c:scaling>
          <c:orientation val="minMax"/>
        </c:scaling>
        <c:delete val="1"/>
        <c:axPos val="b"/>
        <c:majorTickMark val="out"/>
        <c:minorTickMark val="none"/>
        <c:tickLblPos val="nextTo"/>
        <c:crossAx val="522100768"/>
        <c:crosses val="autoZero"/>
        <c:auto val="0"/>
        <c:lblAlgn val="ctr"/>
        <c:lblOffset val="100"/>
        <c:noMultiLvlLbl val="0"/>
      </c:catAx>
      <c:valAx>
        <c:axId val="522100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2104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2103120"/>
        <c:axId val="522098808"/>
      </c:barChart>
      <c:catAx>
        <c:axId val="522103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098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2098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103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2099200"/>
        <c:axId val="522103512"/>
      </c:barChart>
      <c:catAx>
        <c:axId val="522099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103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210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099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2101944"/>
        <c:axId val="522101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102336"/>
        <c:axId val="522102728"/>
      </c:lineChart>
      <c:catAx>
        <c:axId val="522101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101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210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101944"/>
        <c:crosses val="autoZero"/>
        <c:crossBetween val="between"/>
      </c:valAx>
      <c:catAx>
        <c:axId val="52210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522102728"/>
        <c:crosses val="autoZero"/>
        <c:auto val="0"/>
        <c:lblAlgn val="ctr"/>
        <c:lblOffset val="100"/>
        <c:noMultiLvlLbl val="0"/>
      </c:catAx>
      <c:valAx>
        <c:axId val="522102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2102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2097240"/>
        <c:axId val="522097632"/>
      </c:barChart>
      <c:catAx>
        <c:axId val="522097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097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2097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2097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4456"/>
        <c:axId val="172393672"/>
      </c:barChart>
      <c:catAx>
        <c:axId val="172394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3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93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4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4064"/>
        <c:axId val="17239602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8376"/>
        <c:axId val="172398768"/>
      </c:lineChart>
      <c:catAx>
        <c:axId val="17239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6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96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4064"/>
        <c:crosses val="autoZero"/>
        <c:crossBetween val="between"/>
      </c:valAx>
      <c:catAx>
        <c:axId val="172398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8768"/>
        <c:crosses val="autoZero"/>
        <c:auto val="0"/>
        <c:lblAlgn val="ctr"/>
        <c:lblOffset val="100"/>
        <c:noMultiLvlLbl val="0"/>
      </c:catAx>
      <c:valAx>
        <c:axId val="172398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98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6416"/>
        <c:axId val="172396808"/>
      </c:barChart>
      <c:catAx>
        <c:axId val="17239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6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9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6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7200"/>
        <c:axId val="172397984"/>
      </c:barChart>
      <c:catAx>
        <c:axId val="17239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97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54008"/>
        <c:axId val="196052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58320"/>
        <c:axId val="196052440"/>
      </c:lineChart>
      <c:catAx>
        <c:axId val="196054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2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52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4008"/>
        <c:crosses val="autoZero"/>
        <c:crossBetween val="between"/>
      </c:valAx>
      <c:catAx>
        <c:axId val="196058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6052440"/>
        <c:crosses val="autoZero"/>
        <c:auto val="0"/>
        <c:lblAlgn val="ctr"/>
        <c:lblOffset val="100"/>
        <c:noMultiLvlLbl val="0"/>
      </c:catAx>
      <c:valAx>
        <c:axId val="196052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058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2496"/>
        <c:axId val="172399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9944"/>
        <c:axId val="172395240"/>
      </c:lineChart>
      <c:catAx>
        <c:axId val="172392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9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99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2496"/>
        <c:crosses val="autoZero"/>
        <c:crossBetween val="between"/>
      </c:valAx>
      <c:catAx>
        <c:axId val="172399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5240"/>
        <c:crosses val="autoZero"/>
        <c:auto val="0"/>
        <c:lblAlgn val="ctr"/>
        <c:lblOffset val="100"/>
        <c:noMultiLvlLbl val="0"/>
      </c:catAx>
      <c:valAx>
        <c:axId val="17239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99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802888"/>
        <c:axId val="529797792"/>
      </c:barChart>
      <c:catAx>
        <c:axId val="529802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79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796616"/>
        <c:axId val="529797400"/>
      </c:barChart>
      <c:catAx>
        <c:axId val="529796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7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797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6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799360"/>
        <c:axId val="52979700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793480"/>
        <c:axId val="529794264"/>
      </c:lineChart>
      <c:catAx>
        <c:axId val="52979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79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9360"/>
        <c:crosses val="autoZero"/>
        <c:crossBetween val="between"/>
      </c:valAx>
      <c:catAx>
        <c:axId val="529793480"/>
        <c:scaling>
          <c:orientation val="minMax"/>
        </c:scaling>
        <c:delete val="1"/>
        <c:axPos val="b"/>
        <c:majorTickMark val="out"/>
        <c:minorTickMark val="none"/>
        <c:tickLblPos val="nextTo"/>
        <c:crossAx val="529794264"/>
        <c:crosses val="autoZero"/>
        <c:auto val="0"/>
        <c:lblAlgn val="ctr"/>
        <c:lblOffset val="100"/>
        <c:noMultiLvlLbl val="0"/>
      </c:catAx>
      <c:valAx>
        <c:axId val="529794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9793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798576"/>
        <c:axId val="529798968"/>
      </c:barChart>
      <c:catAx>
        <c:axId val="529798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8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798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8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795048"/>
        <c:axId val="529803280"/>
      </c:barChart>
      <c:catAx>
        <c:axId val="529795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3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803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5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800144"/>
        <c:axId val="529793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803672"/>
        <c:axId val="529800536"/>
      </c:lineChart>
      <c:catAx>
        <c:axId val="529800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793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0144"/>
        <c:crosses val="autoZero"/>
        <c:crossBetween val="between"/>
      </c:valAx>
      <c:catAx>
        <c:axId val="529803672"/>
        <c:scaling>
          <c:orientation val="minMax"/>
        </c:scaling>
        <c:delete val="1"/>
        <c:axPos val="b"/>
        <c:majorTickMark val="out"/>
        <c:minorTickMark val="none"/>
        <c:tickLblPos val="nextTo"/>
        <c:crossAx val="529800536"/>
        <c:crosses val="autoZero"/>
        <c:auto val="0"/>
        <c:lblAlgn val="ctr"/>
        <c:lblOffset val="100"/>
        <c:noMultiLvlLbl val="0"/>
      </c:catAx>
      <c:valAx>
        <c:axId val="529800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9803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796224"/>
        <c:axId val="529801320"/>
      </c:barChart>
      <c:catAx>
        <c:axId val="52979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801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796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802104"/>
        <c:axId val="529802496"/>
      </c:barChart>
      <c:catAx>
        <c:axId val="529802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802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2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804064"/>
        <c:axId val="52980445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805240"/>
        <c:axId val="529793088"/>
      </c:lineChart>
      <c:catAx>
        <c:axId val="52980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4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804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4064"/>
        <c:crosses val="autoZero"/>
        <c:crossBetween val="between"/>
      </c:valAx>
      <c:catAx>
        <c:axId val="529805240"/>
        <c:scaling>
          <c:orientation val="minMax"/>
        </c:scaling>
        <c:delete val="1"/>
        <c:axPos val="b"/>
        <c:majorTickMark val="out"/>
        <c:minorTickMark val="none"/>
        <c:tickLblPos val="nextTo"/>
        <c:crossAx val="529793088"/>
        <c:crosses val="autoZero"/>
        <c:auto val="0"/>
        <c:lblAlgn val="ctr"/>
        <c:lblOffset val="100"/>
        <c:noMultiLvlLbl val="0"/>
      </c:catAx>
      <c:valAx>
        <c:axId val="529793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9805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54400"/>
        <c:axId val="196055576"/>
      </c:barChart>
      <c:catAx>
        <c:axId val="19605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5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55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4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807984"/>
        <c:axId val="529808768"/>
      </c:barChart>
      <c:catAx>
        <c:axId val="52980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808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7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806024"/>
        <c:axId val="529806416"/>
      </c:barChart>
      <c:catAx>
        <c:axId val="529806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806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6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9807200"/>
        <c:axId val="529807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03144"/>
        <c:axId val="153312944"/>
      </c:lineChart>
      <c:catAx>
        <c:axId val="52980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807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9807200"/>
        <c:crosses val="autoZero"/>
        <c:crossBetween val="between"/>
      </c:valAx>
      <c:catAx>
        <c:axId val="153303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53312944"/>
        <c:crosses val="autoZero"/>
        <c:auto val="0"/>
        <c:lblAlgn val="ctr"/>
        <c:lblOffset val="100"/>
        <c:noMultiLvlLbl val="0"/>
      </c:catAx>
      <c:valAx>
        <c:axId val="153312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303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01576"/>
        <c:axId val="153300792"/>
      </c:barChart>
      <c:catAx>
        <c:axId val="15330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0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00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1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04320"/>
        <c:axId val="153301968"/>
      </c:barChart>
      <c:catAx>
        <c:axId val="153304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1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01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4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04712"/>
        <c:axId val="15330236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02752"/>
        <c:axId val="153309416"/>
      </c:lineChart>
      <c:catAx>
        <c:axId val="15330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0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4712"/>
        <c:crosses val="autoZero"/>
        <c:crossBetween val="between"/>
      </c:valAx>
      <c:catAx>
        <c:axId val="153302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3309416"/>
        <c:crosses val="autoZero"/>
        <c:auto val="0"/>
        <c:lblAlgn val="ctr"/>
        <c:lblOffset val="100"/>
        <c:noMultiLvlLbl val="0"/>
      </c:catAx>
      <c:valAx>
        <c:axId val="153309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302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10984"/>
        <c:axId val="153309808"/>
      </c:barChart>
      <c:catAx>
        <c:axId val="153310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09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10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03928"/>
        <c:axId val="153310200"/>
      </c:barChart>
      <c:catAx>
        <c:axId val="15330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10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10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05496"/>
        <c:axId val="153305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07064"/>
        <c:axId val="153307456"/>
      </c:lineChart>
      <c:catAx>
        <c:axId val="153305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05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5496"/>
        <c:crosses val="autoZero"/>
        <c:crossBetween val="between"/>
      </c:valAx>
      <c:catAx>
        <c:axId val="153307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3307456"/>
        <c:crosses val="autoZero"/>
        <c:auto val="0"/>
        <c:lblAlgn val="ctr"/>
        <c:lblOffset val="100"/>
        <c:noMultiLvlLbl val="0"/>
      </c:catAx>
      <c:valAx>
        <c:axId val="153307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307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09024"/>
        <c:axId val="153311376"/>
      </c:barChart>
      <c:catAx>
        <c:axId val="153309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1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11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9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60280"/>
        <c:axId val="196054792"/>
      </c:barChart>
      <c:catAx>
        <c:axId val="196060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4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54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60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08632"/>
        <c:axId val="153301184"/>
      </c:barChart>
      <c:catAx>
        <c:axId val="153308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0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08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12160"/>
        <c:axId val="15331412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13728"/>
        <c:axId val="153314904"/>
      </c:lineChart>
      <c:catAx>
        <c:axId val="15331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14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14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12160"/>
        <c:crosses val="autoZero"/>
        <c:crossBetween val="between"/>
      </c:valAx>
      <c:catAx>
        <c:axId val="153313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53314904"/>
        <c:crosses val="autoZero"/>
        <c:auto val="0"/>
        <c:lblAlgn val="ctr"/>
        <c:lblOffset val="100"/>
        <c:noMultiLvlLbl val="0"/>
      </c:catAx>
      <c:valAx>
        <c:axId val="153314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313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16080"/>
        <c:axId val="153313336"/>
      </c:barChart>
      <c:catAx>
        <c:axId val="153316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1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13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16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314512"/>
        <c:axId val="153315296"/>
      </c:barChart>
      <c:catAx>
        <c:axId val="15331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1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315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314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920368"/>
        <c:axId val="588922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919192"/>
        <c:axId val="588921544"/>
      </c:lineChart>
      <c:catAx>
        <c:axId val="588920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22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922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20368"/>
        <c:crosses val="autoZero"/>
        <c:crossBetween val="between"/>
      </c:valAx>
      <c:catAx>
        <c:axId val="588919192"/>
        <c:scaling>
          <c:orientation val="minMax"/>
        </c:scaling>
        <c:delete val="1"/>
        <c:axPos val="b"/>
        <c:majorTickMark val="out"/>
        <c:minorTickMark val="none"/>
        <c:tickLblPos val="nextTo"/>
        <c:crossAx val="588921544"/>
        <c:crosses val="autoZero"/>
        <c:auto val="0"/>
        <c:lblAlgn val="ctr"/>
        <c:lblOffset val="100"/>
        <c:noMultiLvlLbl val="0"/>
      </c:catAx>
      <c:valAx>
        <c:axId val="588921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8919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919976"/>
        <c:axId val="588920760"/>
      </c:barChart>
      <c:catAx>
        <c:axId val="588919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20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920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9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914096"/>
        <c:axId val="588914488"/>
      </c:barChart>
      <c:catAx>
        <c:axId val="588914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4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914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4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914880"/>
        <c:axId val="5889152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906648"/>
        <c:axId val="588907432"/>
      </c:lineChart>
      <c:catAx>
        <c:axId val="588914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5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915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4880"/>
        <c:crosses val="autoZero"/>
        <c:crossBetween val="between"/>
      </c:valAx>
      <c:catAx>
        <c:axId val="588906648"/>
        <c:scaling>
          <c:orientation val="minMax"/>
        </c:scaling>
        <c:delete val="1"/>
        <c:axPos val="b"/>
        <c:majorTickMark val="out"/>
        <c:minorTickMark val="none"/>
        <c:tickLblPos val="nextTo"/>
        <c:crossAx val="588907432"/>
        <c:crosses val="autoZero"/>
        <c:auto val="0"/>
        <c:lblAlgn val="ctr"/>
        <c:lblOffset val="100"/>
        <c:noMultiLvlLbl val="0"/>
      </c:catAx>
      <c:valAx>
        <c:axId val="588907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8906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915664"/>
        <c:axId val="588918408"/>
      </c:barChart>
      <c:catAx>
        <c:axId val="588915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8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918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5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916056"/>
        <c:axId val="588918800"/>
      </c:barChart>
      <c:catAx>
        <c:axId val="588916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8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918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6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56752"/>
        <c:axId val="19606812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68512"/>
        <c:axId val="196068904"/>
      </c:lineChart>
      <c:catAx>
        <c:axId val="19605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68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68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56752"/>
        <c:crosses val="autoZero"/>
        <c:crossBetween val="between"/>
      </c:valAx>
      <c:catAx>
        <c:axId val="19606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6068904"/>
        <c:crosses val="autoZero"/>
        <c:auto val="0"/>
        <c:lblAlgn val="ctr"/>
        <c:lblOffset val="100"/>
        <c:noMultiLvlLbl val="0"/>
      </c:catAx>
      <c:valAx>
        <c:axId val="196068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068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916448"/>
        <c:axId val="588908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910176"/>
        <c:axId val="588908608"/>
      </c:lineChart>
      <c:catAx>
        <c:axId val="588916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08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908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6448"/>
        <c:crosses val="autoZero"/>
        <c:crossBetween val="between"/>
      </c:valAx>
      <c:catAx>
        <c:axId val="588910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88908608"/>
        <c:crosses val="autoZero"/>
        <c:auto val="0"/>
        <c:lblAlgn val="ctr"/>
        <c:lblOffset val="100"/>
        <c:noMultiLvlLbl val="0"/>
      </c:catAx>
      <c:valAx>
        <c:axId val="588908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8910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918016"/>
        <c:axId val="588907040"/>
      </c:barChart>
      <c:catAx>
        <c:axId val="588918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07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907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8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917232"/>
        <c:axId val="588912528"/>
      </c:barChart>
      <c:catAx>
        <c:axId val="588917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2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912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88917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66160"/>
        <c:axId val="196069688"/>
      </c:barChart>
      <c:catAx>
        <c:axId val="19606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69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69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6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064984"/>
        <c:axId val="196070864"/>
      </c:barChart>
      <c:catAx>
        <c:axId val="196064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7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07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064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02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03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04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05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06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07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08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09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0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1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2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3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4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5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6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7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8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19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0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1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2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3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4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5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6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7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8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29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30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31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32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33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34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35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36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107</xdr:row>
      <xdr:rowOff>0</xdr:rowOff>
    </xdr:from>
    <xdr:to>
      <xdr:col>4</xdr:col>
      <xdr:colOff>0</xdr:colOff>
      <xdr:row>107</xdr:row>
      <xdr:rowOff>0</xdr:rowOff>
    </xdr:to>
    <xdr:graphicFrame macro="">
      <xdr:nvGraphicFramePr>
        <xdr:cNvPr id="52865937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0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1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2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3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4" name="Wykres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5" name="Wykres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6" name="Wykres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7" name="Wykres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8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79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0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1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2" name="Wykres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3" name="Wykres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4" name="Wykres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5" name="Wykres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6" name="Wykres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7" name="Wykres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8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89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0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2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3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4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5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6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7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8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199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200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201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202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</xdr:col>
      <xdr:colOff>57150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203" name="Wykres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171450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204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92</xdr:row>
      <xdr:rowOff>0</xdr:rowOff>
    </xdr:from>
    <xdr:to>
      <xdr:col>4</xdr:col>
      <xdr:colOff>0</xdr:colOff>
      <xdr:row>92</xdr:row>
      <xdr:rowOff>0</xdr:rowOff>
    </xdr:to>
    <xdr:graphicFrame macro="">
      <xdr:nvGraphicFramePr>
        <xdr:cNvPr id="205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zoomScale="70" zoomScaleNormal="70" workbookViewId="0">
      <pane xSplit="4" ySplit="5" topLeftCell="E91" activePane="bottomRight" state="frozen"/>
      <selection pane="topRight" activeCell="E1" sqref="E1"/>
      <selection pane="bottomLeft" activeCell="A7" sqref="A7"/>
      <selection pane="bottomRight" activeCell="D103" sqref="D103"/>
    </sheetView>
  </sheetViews>
  <sheetFormatPr defaultRowHeight="12.75" x14ac:dyDescent="0.2"/>
  <cols>
    <col min="1" max="1" width="4.85546875" style="19" customWidth="1"/>
    <col min="2" max="2" width="7.140625" style="16" customWidth="1"/>
    <col min="3" max="3" width="6.42578125" style="58" customWidth="1"/>
    <col min="4" max="4" width="59" style="15" customWidth="1"/>
    <col min="5" max="5" width="41.140625" style="9" customWidth="1"/>
    <col min="6" max="6" width="16.28515625" style="40" customWidth="1"/>
    <col min="7" max="7" width="17.7109375" style="40" customWidth="1"/>
    <col min="8" max="8" width="16.28515625" style="40" hidden="1" customWidth="1"/>
    <col min="9" max="9" width="17.85546875" style="40" customWidth="1"/>
    <col min="10" max="10" width="16.28515625" style="40" customWidth="1"/>
    <col min="11" max="11" width="42.7109375" customWidth="1"/>
  </cols>
  <sheetData>
    <row r="1" spans="1:11" s="1" customFormat="1" ht="15" customHeight="1" x14ac:dyDescent="0.2">
      <c r="A1" s="19"/>
      <c r="B1" s="16"/>
      <c r="C1" s="16"/>
      <c r="D1" s="11"/>
      <c r="E1" s="44"/>
      <c r="F1" s="36"/>
      <c r="G1" s="36"/>
      <c r="H1" s="36"/>
      <c r="I1" s="36"/>
      <c r="J1" s="36" t="s">
        <v>41</v>
      </c>
      <c r="K1"/>
    </row>
    <row r="2" spans="1:11" s="1" customFormat="1" ht="14.25" customHeight="1" x14ac:dyDescent="0.2">
      <c r="A2" s="19"/>
      <c r="B2" s="16"/>
      <c r="C2" s="16"/>
      <c r="D2" s="11"/>
      <c r="E2" s="44"/>
      <c r="F2" s="37"/>
      <c r="G2" s="37"/>
      <c r="H2" s="37"/>
      <c r="I2" s="37"/>
      <c r="J2" s="37" t="s">
        <v>4</v>
      </c>
      <c r="K2"/>
    </row>
    <row r="3" spans="1:11" s="1" customFormat="1" ht="15" customHeight="1" x14ac:dyDescent="0.2">
      <c r="A3" s="19"/>
      <c r="B3" s="16"/>
      <c r="C3" s="16"/>
      <c r="D3" s="11"/>
      <c r="E3" s="44"/>
      <c r="F3" s="37"/>
      <c r="G3" s="37"/>
      <c r="H3" s="37"/>
      <c r="I3" s="37"/>
      <c r="J3" s="37" t="s">
        <v>42</v>
      </c>
      <c r="K3"/>
    </row>
    <row r="4" spans="1:11" s="1" customFormat="1" ht="39" customHeight="1" x14ac:dyDescent="0.2">
      <c r="A4" s="115" t="s">
        <v>9</v>
      </c>
      <c r="B4" s="115"/>
      <c r="C4" s="115"/>
      <c r="D4" s="115"/>
      <c r="E4" s="115"/>
      <c r="F4" s="38"/>
      <c r="G4" s="38"/>
      <c r="H4" s="38"/>
      <c r="I4" s="96"/>
      <c r="J4" s="38"/>
      <c r="K4"/>
    </row>
    <row r="5" spans="1:11" s="2" customFormat="1" ht="67.5" customHeight="1" x14ac:dyDescent="0.25">
      <c r="A5" s="20" t="s">
        <v>0</v>
      </c>
      <c r="B5" s="20" t="s">
        <v>3</v>
      </c>
      <c r="C5" s="54" t="s">
        <v>1</v>
      </c>
      <c r="D5" s="3" t="s">
        <v>2</v>
      </c>
      <c r="E5" s="3" t="s">
        <v>6</v>
      </c>
      <c r="F5" s="43" t="s">
        <v>10</v>
      </c>
      <c r="G5" s="42" t="s">
        <v>46</v>
      </c>
      <c r="H5" s="42" t="s">
        <v>11</v>
      </c>
      <c r="I5" s="42" t="s">
        <v>47</v>
      </c>
      <c r="J5" s="42" t="s">
        <v>11</v>
      </c>
      <c r="K5"/>
    </row>
    <row r="6" spans="1:11" s="2" customFormat="1" ht="18" customHeight="1" x14ac:dyDescent="0.25">
      <c r="A6" s="119" t="s">
        <v>28</v>
      </c>
      <c r="B6" s="119"/>
      <c r="C6" s="119"/>
      <c r="D6" s="119"/>
      <c r="E6" s="119"/>
      <c r="F6" s="43"/>
      <c r="G6" s="42"/>
      <c r="H6" s="42"/>
      <c r="I6" s="42"/>
      <c r="J6" s="42"/>
      <c r="K6"/>
    </row>
    <row r="7" spans="1:11" s="71" customFormat="1" ht="18" customHeight="1" x14ac:dyDescent="0.25">
      <c r="A7" s="18">
        <v>758</v>
      </c>
      <c r="B7" s="17"/>
      <c r="C7" s="17"/>
      <c r="D7" s="6" t="s">
        <v>22</v>
      </c>
      <c r="E7" s="3"/>
      <c r="F7" s="73">
        <f>F8</f>
        <v>1789</v>
      </c>
      <c r="G7" s="73">
        <f>G8</f>
        <v>48692.75</v>
      </c>
      <c r="H7" s="73">
        <f t="shared" ref="H7:H8" si="0">SUM(F7:G7)</f>
        <v>50481.75</v>
      </c>
      <c r="I7" s="73">
        <f>I8</f>
        <v>0</v>
      </c>
      <c r="J7" s="73">
        <f t="shared" ref="J7:J8" si="1">SUM(H7:I7)</f>
        <v>50481.75</v>
      </c>
      <c r="K7" s="70"/>
    </row>
    <row r="8" spans="1:11" s="71" customFormat="1" ht="16.5" customHeight="1" x14ac:dyDescent="0.25">
      <c r="A8" s="21"/>
      <c r="B8" s="21">
        <v>75814</v>
      </c>
      <c r="C8" s="62"/>
      <c r="D8" s="86" t="s">
        <v>23</v>
      </c>
      <c r="E8" s="72"/>
      <c r="F8" s="77">
        <v>1789</v>
      </c>
      <c r="G8" s="77">
        <f>G9</f>
        <v>48692.75</v>
      </c>
      <c r="H8" s="77">
        <f t="shared" si="0"/>
        <v>50481.75</v>
      </c>
      <c r="I8" s="77">
        <f>I9</f>
        <v>0</v>
      </c>
      <c r="J8" s="77">
        <f t="shared" si="1"/>
        <v>50481.75</v>
      </c>
      <c r="K8" s="70"/>
    </row>
    <row r="9" spans="1:11" s="71" customFormat="1" ht="29.25" customHeight="1" x14ac:dyDescent="0.25">
      <c r="A9" s="21"/>
      <c r="B9" s="21"/>
      <c r="C9" s="103">
        <v>6680</v>
      </c>
      <c r="D9" s="104" t="s">
        <v>43</v>
      </c>
      <c r="E9" s="63"/>
      <c r="F9" s="76">
        <f>F10</f>
        <v>0</v>
      </c>
      <c r="G9" s="76">
        <f t="shared" ref="G9" si="2">G10</f>
        <v>48692.75</v>
      </c>
      <c r="H9" s="76">
        <f t="shared" ref="H9:H10" si="3">SUM(F9:G9)</f>
        <v>48692.75</v>
      </c>
      <c r="I9" s="76">
        <f t="shared" ref="I9" si="4">I10</f>
        <v>0</v>
      </c>
      <c r="J9" s="76">
        <f t="shared" ref="J9:J10" si="5">SUM(H9:I9)</f>
        <v>48692.75</v>
      </c>
      <c r="K9" s="70"/>
    </row>
    <row r="10" spans="1:11" s="71" customFormat="1" ht="16.5" customHeight="1" x14ac:dyDescent="0.25">
      <c r="A10" s="83"/>
      <c r="B10" s="83"/>
      <c r="C10" s="84"/>
      <c r="D10" s="53" t="s">
        <v>8</v>
      </c>
      <c r="E10" s="63" t="s">
        <v>17</v>
      </c>
      <c r="F10" s="64">
        <v>0</v>
      </c>
      <c r="G10" s="64">
        <v>48692.75</v>
      </c>
      <c r="H10" s="64">
        <f t="shared" si="3"/>
        <v>48692.75</v>
      </c>
      <c r="I10" s="64"/>
      <c r="J10" s="64">
        <f t="shared" si="5"/>
        <v>48692.75</v>
      </c>
      <c r="K10" s="70"/>
    </row>
    <row r="11" spans="1:11" s="71" customFormat="1" ht="18" customHeight="1" x14ac:dyDescent="0.25">
      <c r="A11" s="18">
        <v>801</v>
      </c>
      <c r="B11" s="17"/>
      <c r="C11" s="17"/>
      <c r="D11" s="6" t="s">
        <v>16</v>
      </c>
      <c r="E11" s="7"/>
      <c r="F11" s="73">
        <v>510280.96000000002</v>
      </c>
      <c r="G11" s="73">
        <f>G12</f>
        <v>256.58999999999997</v>
      </c>
      <c r="H11" s="73">
        <f t="shared" ref="H11:H12" si="6">SUM(F11:G11)</f>
        <v>510537.55000000005</v>
      </c>
      <c r="I11" s="73">
        <f>I12</f>
        <v>0</v>
      </c>
      <c r="J11" s="73">
        <f t="shared" ref="J11:J12" si="7">SUM(H11:I11)</f>
        <v>510537.55000000005</v>
      </c>
      <c r="K11" s="70"/>
    </row>
    <row r="12" spans="1:11" s="71" customFormat="1" ht="17.25" customHeight="1" x14ac:dyDescent="0.25">
      <c r="A12" s="21"/>
      <c r="B12" s="22">
        <v>80101</v>
      </c>
      <c r="C12" s="35"/>
      <c r="D12" s="105" t="s">
        <v>39</v>
      </c>
      <c r="E12" s="60"/>
      <c r="F12" s="77">
        <v>230.19</v>
      </c>
      <c r="G12" s="77">
        <f>G13</f>
        <v>256.58999999999997</v>
      </c>
      <c r="H12" s="77">
        <f t="shared" si="6"/>
        <v>486.78</v>
      </c>
      <c r="I12" s="77">
        <f>I13</f>
        <v>0</v>
      </c>
      <c r="J12" s="77">
        <f t="shared" si="7"/>
        <v>486.78</v>
      </c>
      <c r="K12" s="70"/>
    </row>
    <row r="13" spans="1:11" s="71" customFormat="1" ht="16.5" customHeight="1" x14ac:dyDescent="0.25">
      <c r="A13" s="21"/>
      <c r="B13" s="106"/>
      <c r="C13" s="107" t="s">
        <v>44</v>
      </c>
      <c r="D13" s="5" t="s">
        <v>45</v>
      </c>
      <c r="E13" s="63"/>
      <c r="F13" s="76">
        <f>F14</f>
        <v>0</v>
      </c>
      <c r="G13" s="76">
        <f t="shared" ref="G13" si="8">G14</f>
        <v>256.58999999999997</v>
      </c>
      <c r="H13" s="76">
        <f t="shared" ref="H13:H14" si="9">SUM(F13:G13)</f>
        <v>256.58999999999997</v>
      </c>
      <c r="I13" s="76">
        <f t="shared" ref="I13" si="10">I14</f>
        <v>0</v>
      </c>
      <c r="J13" s="76">
        <f t="shared" ref="J13:J16" si="11">SUM(H13:I13)</f>
        <v>256.58999999999997</v>
      </c>
      <c r="K13" s="70"/>
    </row>
    <row r="14" spans="1:11" s="71" customFormat="1" ht="16.5" customHeight="1" x14ac:dyDescent="0.25">
      <c r="A14" s="79"/>
      <c r="B14" s="79"/>
      <c r="C14" s="80"/>
      <c r="D14" s="78" t="s">
        <v>8</v>
      </c>
      <c r="E14" s="63" t="s">
        <v>17</v>
      </c>
      <c r="F14" s="64">
        <v>0</v>
      </c>
      <c r="G14" s="64">
        <v>256.58999999999997</v>
      </c>
      <c r="H14" s="64">
        <f t="shared" si="9"/>
        <v>256.58999999999997</v>
      </c>
      <c r="I14" s="64"/>
      <c r="J14" s="64">
        <f t="shared" si="11"/>
        <v>256.58999999999997</v>
      </c>
      <c r="K14" s="70"/>
    </row>
    <row r="15" spans="1:11" s="71" customFormat="1" ht="18" customHeight="1" x14ac:dyDescent="0.25">
      <c r="A15" s="18">
        <v>852</v>
      </c>
      <c r="B15" s="17"/>
      <c r="C15" s="17"/>
      <c r="D15" s="6" t="s">
        <v>48</v>
      </c>
      <c r="E15" s="7"/>
      <c r="F15" s="73">
        <v>4071.17</v>
      </c>
      <c r="G15" s="73">
        <f>G16</f>
        <v>0</v>
      </c>
      <c r="H15" s="73">
        <f t="shared" ref="H15:H18" si="12">SUM(F15:G15)</f>
        <v>4071.17</v>
      </c>
      <c r="I15" s="73">
        <f>I16</f>
        <v>451.52</v>
      </c>
      <c r="J15" s="73">
        <f t="shared" si="11"/>
        <v>4522.6900000000005</v>
      </c>
      <c r="K15" s="70"/>
    </row>
    <row r="16" spans="1:11" s="71" customFormat="1" ht="16.5" customHeight="1" x14ac:dyDescent="0.25">
      <c r="A16" s="21"/>
      <c r="B16" s="22">
        <v>85216</v>
      </c>
      <c r="C16" s="61"/>
      <c r="D16" s="4" t="s">
        <v>49</v>
      </c>
      <c r="E16" s="82"/>
      <c r="F16" s="77">
        <f>F17</f>
        <v>3703.73</v>
      </c>
      <c r="G16" s="77">
        <f>G17</f>
        <v>0</v>
      </c>
      <c r="H16" s="77">
        <f t="shared" si="12"/>
        <v>3703.73</v>
      </c>
      <c r="I16" s="77">
        <f>I17</f>
        <v>451.52</v>
      </c>
      <c r="J16" s="77">
        <f t="shared" si="11"/>
        <v>4155.25</v>
      </c>
      <c r="K16" s="70"/>
    </row>
    <row r="17" spans="1:11" s="71" customFormat="1" ht="16.5" customHeight="1" x14ac:dyDescent="0.25">
      <c r="A17" s="21"/>
      <c r="B17" s="21"/>
      <c r="C17" s="29" t="s">
        <v>18</v>
      </c>
      <c r="D17" s="5" t="s">
        <v>19</v>
      </c>
      <c r="E17" s="63"/>
      <c r="F17" s="76">
        <f>F18</f>
        <v>3703.73</v>
      </c>
      <c r="G17" s="76">
        <f t="shared" ref="G17:I17" si="13">G18</f>
        <v>0</v>
      </c>
      <c r="H17" s="76">
        <f t="shared" si="12"/>
        <v>3703.73</v>
      </c>
      <c r="I17" s="76">
        <f t="shared" si="13"/>
        <v>451.52</v>
      </c>
      <c r="J17" s="76">
        <f t="shared" ref="J17:J18" si="14">SUM(H17:I17)</f>
        <v>4155.25</v>
      </c>
      <c r="K17" s="70"/>
    </row>
    <row r="18" spans="1:11" s="71" customFormat="1" ht="16.5" customHeight="1" x14ac:dyDescent="0.25">
      <c r="A18" s="79"/>
      <c r="B18" s="79"/>
      <c r="C18" s="80"/>
      <c r="D18" s="78" t="s">
        <v>8</v>
      </c>
      <c r="E18" s="85" t="s">
        <v>5</v>
      </c>
      <c r="F18" s="64">
        <v>3703.73</v>
      </c>
      <c r="G18" s="64"/>
      <c r="H18" s="64">
        <f t="shared" si="12"/>
        <v>3703.73</v>
      </c>
      <c r="I18" s="64">
        <v>451.52</v>
      </c>
      <c r="J18" s="64">
        <f t="shared" si="14"/>
        <v>4155.25</v>
      </c>
      <c r="K18" s="70"/>
    </row>
    <row r="19" spans="1:11" s="71" customFormat="1" ht="18" customHeight="1" x14ac:dyDescent="0.25">
      <c r="A19" s="18">
        <v>855</v>
      </c>
      <c r="B19" s="17"/>
      <c r="C19" s="17"/>
      <c r="D19" s="6" t="s">
        <v>50</v>
      </c>
      <c r="E19" s="7"/>
      <c r="F19" s="73">
        <v>181778.02</v>
      </c>
      <c r="G19" s="30">
        <f>G20+G25</f>
        <v>0</v>
      </c>
      <c r="H19" s="73">
        <f t="shared" ref="H19:H25" si="15">SUM(F19:G19)</f>
        <v>181778.02</v>
      </c>
      <c r="I19" s="30">
        <f>I20+I25</f>
        <v>8451.369999999999</v>
      </c>
      <c r="J19" s="73">
        <f t="shared" ref="J19:J29" si="16">SUM(H19:I19)</f>
        <v>190229.38999999998</v>
      </c>
      <c r="K19" s="70"/>
    </row>
    <row r="20" spans="1:11" s="71" customFormat="1" ht="15.75" customHeight="1" x14ac:dyDescent="0.25">
      <c r="A20" s="21"/>
      <c r="B20" s="21">
        <v>85501</v>
      </c>
      <c r="C20" s="62"/>
      <c r="D20" s="4" t="s">
        <v>51</v>
      </c>
      <c r="E20" s="69"/>
      <c r="F20" s="45">
        <f>F21+F23</f>
        <v>23693.510000000002</v>
      </c>
      <c r="G20" s="45">
        <f>G21+G23</f>
        <v>0</v>
      </c>
      <c r="H20" s="87">
        <f t="shared" si="15"/>
        <v>23693.510000000002</v>
      </c>
      <c r="I20" s="45">
        <f>I21+I23</f>
        <v>1276.6300000000001</v>
      </c>
      <c r="J20" s="77">
        <f t="shared" si="16"/>
        <v>24970.140000000003</v>
      </c>
      <c r="K20" s="70"/>
    </row>
    <row r="21" spans="1:11" s="71" customFormat="1" ht="15.75" customHeight="1" x14ac:dyDescent="0.25">
      <c r="A21" s="21"/>
      <c r="B21" s="21"/>
      <c r="C21" s="29" t="s">
        <v>52</v>
      </c>
      <c r="D21" s="5" t="s">
        <v>53</v>
      </c>
      <c r="E21" s="63"/>
      <c r="F21" s="76">
        <f>F22</f>
        <v>2706.83</v>
      </c>
      <c r="G21" s="76">
        <f t="shared" ref="G21:I21" si="17">G22</f>
        <v>0</v>
      </c>
      <c r="H21" s="76">
        <f t="shared" si="15"/>
        <v>2706.83</v>
      </c>
      <c r="I21" s="76">
        <f t="shared" si="17"/>
        <v>134.24</v>
      </c>
      <c r="J21" s="76">
        <f t="shared" si="16"/>
        <v>2841.0699999999997</v>
      </c>
      <c r="K21" s="70"/>
    </row>
    <row r="22" spans="1:11" s="71" customFormat="1" ht="15.75" customHeight="1" x14ac:dyDescent="0.25">
      <c r="A22" s="21"/>
      <c r="B22" s="21"/>
      <c r="C22" s="74"/>
      <c r="D22" s="78" t="s">
        <v>8</v>
      </c>
      <c r="E22" s="63" t="s">
        <v>5</v>
      </c>
      <c r="F22" s="64">
        <v>2706.83</v>
      </c>
      <c r="G22" s="64"/>
      <c r="H22" s="64">
        <f t="shared" si="15"/>
        <v>2706.83</v>
      </c>
      <c r="I22" s="64">
        <v>134.24</v>
      </c>
      <c r="J22" s="64">
        <f t="shared" si="16"/>
        <v>2841.0699999999997</v>
      </c>
      <c r="K22" s="70"/>
    </row>
    <row r="23" spans="1:11" s="71" customFormat="1" ht="15.75" customHeight="1" x14ac:dyDescent="0.25">
      <c r="A23" s="21"/>
      <c r="B23" s="21"/>
      <c r="C23" s="29" t="s">
        <v>18</v>
      </c>
      <c r="D23" s="5" t="s">
        <v>19</v>
      </c>
      <c r="E23" s="63"/>
      <c r="F23" s="76">
        <f>F24</f>
        <v>20986.68</v>
      </c>
      <c r="G23" s="76">
        <f>G24</f>
        <v>0</v>
      </c>
      <c r="H23" s="76">
        <f t="shared" si="15"/>
        <v>20986.68</v>
      </c>
      <c r="I23" s="76">
        <f>I24</f>
        <v>1142.3900000000001</v>
      </c>
      <c r="J23" s="76">
        <f t="shared" si="16"/>
        <v>22129.07</v>
      </c>
      <c r="K23" s="70"/>
    </row>
    <row r="24" spans="1:11" s="71" customFormat="1" ht="15.75" customHeight="1" x14ac:dyDescent="0.25">
      <c r="A24" s="21"/>
      <c r="B24" s="21"/>
      <c r="C24" s="74"/>
      <c r="D24" s="78" t="s">
        <v>8</v>
      </c>
      <c r="E24" s="63" t="s">
        <v>5</v>
      </c>
      <c r="F24" s="64">
        <v>20986.68</v>
      </c>
      <c r="G24" s="64"/>
      <c r="H24" s="64">
        <f t="shared" si="15"/>
        <v>20986.68</v>
      </c>
      <c r="I24" s="64">
        <v>1142.3900000000001</v>
      </c>
      <c r="J24" s="97">
        <f t="shared" si="16"/>
        <v>22129.07</v>
      </c>
      <c r="K24" s="70"/>
    </row>
    <row r="25" spans="1:11" s="71" customFormat="1" ht="40.5" customHeight="1" x14ac:dyDescent="0.25">
      <c r="A25" s="21"/>
      <c r="B25" s="22">
        <v>85502</v>
      </c>
      <c r="C25" s="61"/>
      <c r="D25" s="4" t="s">
        <v>54</v>
      </c>
      <c r="E25" s="69"/>
      <c r="F25" s="77">
        <v>157419.64000000001</v>
      </c>
      <c r="G25" s="31">
        <f>G26+G28</f>
        <v>0</v>
      </c>
      <c r="H25" s="77">
        <f t="shared" si="15"/>
        <v>157419.64000000001</v>
      </c>
      <c r="I25" s="31">
        <f>I26+I28</f>
        <v>7174.74</v>
      </c>
      <c r="J25" s="77">
        <f t="shared" si="16"/>
        <v>164594.38</v>
      </c>
      <c r="K25" s="70"/>
    </row>
    <row r="26" spans="1:11" s="71" customFormat="1" ht="16.5" customHeight="1" x14ac:dyDescent="0.25">
      <c r="A26" s="21"/>
      <c r="B26" s="21"/>
      <c r="C26" s="29" t="s">
        <v>52</v>
      </c>
      <c r="D26" s="5" t="s">
        <v>53</v>
      </c>
      <c r="E26" s="63"/>
      <c r="F26" s="76">
        <f>F27</f>
        <v>4494.93</v>
      </c>
      <c r="G26" s="76">
        <f t="shared" ref="G26:I26" si="18">G27</f>
        <v>0</v>
      </c>
      <c r="H26" s="76">
        <f t="shared" ref="H26:H29" si="19">SUM(F26:G26)</f>
        <v>4494.93</v>
      </c>
      <c r="I26" s="76">
        <f t="shared" si="18"/>
        <v>575.94000000000005</v>
      </c>
      <c r="J26" s="76">
        <f t="shared" si="16"/>
        <v>5070.8700000000008</v>
      </c>
      <c r="K26" s="70"/>
    </row>
    <row r="27" spans="1:11" s="71" customFormat="1" ht="16.5" customHeight="1" x14ac:dyDescent="0.25">
      <c r="A27" s="21"/>
      <c r="B27" s="21"/>
      <c r="C27" s="74"/>
      <c r="D27" s="78" t="s">
        <v>8</v>
      </c>
      <c r="E27" s="63" t="s">
        <v>5</v>
      </c>
      <c r="F27" s="64">
        <v>4494.93</v>
      </c>
      <c r="G27" s="64"/>
      <c r="H27" s="64">
        <f t="shared" si="19"/>
        <v>4494.93</v>
      </c>
      <c r="I27" s="64">
        <v>575.94000000000005</v>
      </c>
      <c r="J27" s="64">
        <f t="shared" si="16"/>
        <v>5070.8700000000008</v>
      </c>
      <c r="K27" s="70"/>
    </row>
    <row r="28" spans="1:11" s="71" customFormat="1" ht="16.5" customHeight="1" x14ac:dyDescent="0.25">
      <c r="A28" s="21"/>
      <c r="B28" s="21"/>
      <c r="C28" s="29" t="s">
        <v>18</v>
      </c>
      <c r="D28" s="5" t="s">
        <v>19</v>
      </c>
      <c r="E28" s="63"/>
      <c r="F28" s="76">
        <f>F29</f>
        <v>52924.71</v>
      </c>
      <c r="G28" s="76">
        <f>G29</f>
        <v>0</v>
      </c>
      <c r="H28" s="76">
        <f t="shared" si="19"/>
        <v>52924.71</v>
      </c>
      <c r="I28" s="76">
        <f>I29</f>
        <v>6598.8</v>
      </c>
      <c r="J28" s="76">
        <f t="shared" si="16"/>
        <v>59523.51</v>
      </c>
      <c r="K28" s="70"/>
    </row>
    <row r="29" spans="1:11" s="71" customFormat="1" ht="16.5" customHeight="1" x14ac:dyDescent="0.25">
      <c r="A29" s="21"/>
      <c r="B29" s="21"/>
      <c r="C29" s="74"/>
      <c r="D29" s="78" t="s">
        <v>8</v>
      </c>
      <c r="E29" s="63" t="s">
        <v>5</v>
      </c>
      <c r="F29" s="64">
        <v>52924.71</v>
      </c>
      <c r="G29" s="64"/>
      <c r="H29" s="64">
        <f t="shared" si="19"/>
        <v>52924.71</v>
      </c>
      <c r="I29" s="64">
        <v>6598.8</v>
      </c>
      <c r="J29" s="97">
        <f t="shared" si="16"/>
        <v>59523.51</v>
      </c>
      <c r="K29" s="70"/>
    </row>
    <row r="30" spans="1:11" s="71" customFormat="1" ht="16.5" customHeight="1" x14ac:dyDescent="0.25">
      <c r="A30" s="112" t="s">
        <v>13</v>
      </c>
      <c r="B30" s="113"/>
      <c r="C30" s="113"/>
      <c r="D30" s="114"/>
      <c r="E30" s="48"/>
      <c r="F30" s="88">
        <v>114435784.62</v>
      </c>
      <c r="G30" s="47">
        <f>G7+G11+G15+G19</f>
        <v>48949.34</v>
      </c>
      <c r="H30" s="88">
        <f t="shared" ref="H30" si="20">SUM(F30:G30)</f>
        <v>114484733.96000001</v>
      </c>
      <c r="I30" s="47">
        <f>I7+I11+I15+I19</f>
        <v>8902.89</v>
      </c>
      <c r="J30" s="88">
        <f t="shared" ref="J30" si="21">SUM(H30:I30)</f>
        <v>114493636.85000001</v>
      </c>
      <c r="K30" s="70"/>
    </row>
    <row r="31" spans="1:11" s="71" customFormat="1" ht="26.25" customHeight="1" x14ac:dyDescent="0.25">
      <c r="A31" s="91"/>
      <c r="B31" s="91"/>
      <c r="C31" s="91"/>
      <c r="D31" s="92"/>
      <c r="E31" s="92"/>
      <c r="F31" s="93"/>
      <c r="G31" s="93"/>
      <c r="H31" s="94"/>
      <c r="I31" s="93"/>
      <c r="J31" s="93"/>
      <c r="K31" s="70"/>
    </row>
    <row r="32" spans="1:11" s="1" customFormat="1" ht="18" customHeight="1" x14ac:dyDescent="0.2">
      <c r="A32" s="116" t="s">
        <v>30</v>
      </c>
      <c r="B32" s="116"/>
      <c r="C32" s="116"/>
      <c r="D32" s="116"/>
      <c r="E32" s="116"/>
      <c r="F32" s="39"/>
      <c r="G32" s="39"/>
      <c r="H32" s="39"/>
      <c r="I32" s="39"/>
      <c r="J32" s="39"/>
      <c r="K32"/>
    </row>
    <row r="33" spans="1:11" s="1" customFormat="1" ht="19.5" customHeight="1" x14ac:dyDescent="0.2">
      <c r="A33" s="18">
        <v>750</v>
      </c>
      <c r="B33" s="17"/>
      <c r="C33" s="18"/>
      <c r="D33" s="59" t="s">
        <v>20</v>
      </c>
      <c r="E33" s="69"/>
      <c r="F33" s="30">
        <v>383331</v>
      </c>
      <c r="G33" s="30">
        <f t="shared" ref="F33:G35" si="22">G34</f>
        <v>0</v>
      </c>
      <c r="H33" s="30">
        <f>SUM(F33:G33)</f>
        <v>383331</v>
      </c>
      <c r="I33" s="30">
        <f>I34</f>
        <v>831</v>
      </c>
      <c r="J33" s="30">
        <f>SUM(H33:I33)</f>
        <v>384162</v>
      </c>
      <c r="K33"/>
    </row>
    <row r="34" spans="1:11" s="1" customFormat="1" ht="17.25" customHeight="1" x14ac:dyDescent="0.2">
      <c r="A34" s="21"/>
      <c r="B34" s="22">
        <v>75011</v>
      </c>
      <c r="C34" s="61"/>
      <c r="D34" s="4" t="s">
        <v>55</v>
      </c>
      <c r="E34" s="69"/>
      <c r="F34" s="45">
        <f t="shared" si="22"/>
        <v>360776</v>
      </c>
      <c r="G34" s="45">
        <f t="shared" si="22"/>
        <v>0</v>
      </c>
      <c r="H34" s="31">
        <f t="shared" ref="H34:H36" si="23">SUM(F34:G34)</f>
        <v>360776</v>
      </c>
      <c r="I34" s="45">
        <f>I35</f>
        <v>831</v>
      </c>
      <c r="J34" s="31">
        <f t="shared" ref="J34:J36" si="24">SUM(H34:I34)</f>
        <v>361607</v>
      </c>
      <c r="K34"/>
    </row>
    <row r="35" spans="1:11" s="1" customFormat="1" ht="57" customHeight="1" x14ac:dyDescent="0.2">
      <c r="A35" s="21"/>
      <c r="B35" s="21"/>
      <c r="C35" s="29">
        <v>2010</v>
      </c>
      <c r="D35" s="5" t="s">
        <v>14</v>
      </c>
      <c r="E35" s="63"/>
      <c r="F35" s="32">
        <f t="shared" si="22"/>
        <v>360776</v>
      </c>
      <c r="G35" s="32">
        <f t="shared" si="22"/>
        <v>0</v>
      </c>
      <c r="H35" s="32">
        <f t="shared" si="23"/>
        <v>360776</v>
      </c>
      <c r="I35" s="32">
        <f>I36</f>
        <v>831</v>
      </c>
      <c r="J35" s="32">
        <f t="shared" si="24"/>
        <v>361607</v>
      </c>
      <c r="K35"/>
    </row>
    <row r="36" spans="1:11" s="1" customFormat="1" ht="16.5" customHeight="1" x14ac:dyDescent="0.2">
      <c r="A36" s="21"/>
      <c r="B36" s="21"/>
      <c r="C36" s="74"/>
      <c r="D36" s="78" t="s">
        <v>8</v>
      </c>
      <c r="E36" s="63" t="s">
        <v>5</v>
      </c>
      <c r="F36" s="34">
        <v>360776</v>
      </c>
      <c r="G36" s="64"/>
      <c r="H36" s="34">
        <f t="shared" si="23"/>
        <v>360776</v>
      </c>
      <c r="I36" s="64">
        <v>831</v>
      </c>
      <c r="J36" s="34">
        <f t="shared" si="24"/>
        <v>361607</v>
      </c>
      <c r="K36"/>
    </row>
    <row r="37" spans="1:11" s="1" customFormat="1" ht="18" customHeight="1" x14ac:dyDescent="0.2">
      <c r="A37" s="18">
        <v>801</v>
      </c>
      <c r="B37" s="17"/>
      <c r="C37" s="17"/>
      <c r="D37" s="6" t="s">
        <v>16</v>
      </c>
      <c r="E37" s="69"/>
      <c r="F37" s="30">
        <f t="shared" ref="F37:G39" si="25">F38</f>
        <v>214938</v>
      </c>
      <c r="G37" s="30">
        <f t="shared" si="25"/>
        <v>75518</v>
      </c>
      <c r="H37" s="30">
        <f>SUM(F37:G37)</f>
        <v>290456</v>
      </c>
      <c r="I37" s="30">
        <f>I38</f>
        <v>0</v>
      </c>
      <c r="J37" s="30">
        <f>SUM(H37:I37)</f>
        <v>290456</v>
      </c>
      <c r="K37"/>
    </row>
    <row r="38" spans="1:11" s="1" customFormat="1" ht="42" customHeight="1" x14ac:dyDescent="0.2">
      <c r="A38" s="21"/>
      <c r="B38" s="22">
        <v>80153</v>
      </c>
      <c r="C38" s="62"/>
      <c r="D38" s="99" t="s">
        <v>31</v>
      </c>
      <c r="E38" s="69"/>
      <c r="F38" s="45">
        <f t="shared" si="25"/>
        <v>214938</v>
      </c>
      <c r="G38" s="45">
        <f t="shared" si="25"/>
        <v>75518</v>
      </c>
      <c r="H38" s="31">
        <f t="shared" ref="H38:H40" si="26">SUM(F38:G38)</f>
        <v>290456</v>
      </c>
      <c r="I38" s="45">
        <f>I39</f>
        <v>0</v>
      </c>
      <c r="J38" s="31">
        <f t="shared" ref="J38:J40" si="27">SUM(H38:I38)</f>
        <v>290456</v>
      </c>
      <c r="K38"/>
    </row>
    <row r="39" spans="1:11" s="1" customFormat="1" ht="54" customHeight="1" x14ac:dyDescent="0.2">
      <c r="A39" s="21"/>
      <c r="B39" s="21"/>
      <c r="C39" s="29">
        <v>2010</v>
      </c>
      <c r="D39" s="5" t="s">
        <v>14</v>
      </c>
      <c r="E39" s="63"/>
      <c r="F39" s="32">
        <f t="shared" si="25"/>
        <v>214938</v>
      </c>
      <c r="G39" s="32">
        <f t="shared" si="25"/>
        <v>75518</v>
      </c>
      <c r="H39" s="32">
        <f t="shared" si="26"/>
        <v>290456</v>
      </c>
      <c r="I39" s="32">
        <f>I40</f>
        <v>0</v>
      </c>
      <c r="J39" s="32">
        <f t="shared" si="27"/>
        <v>290456</v>
      </c>
      <c r="K39"/>
    </row>
    <row r="40" spans="1:11" s="1" customFormat="1" ht="16.5" customHeight="1" x14ac:dyDescent="0.2">
      <c r="A40" s="46"/>
      <c r="B40" s="46"/>
      <c r="C40" s="52"/>
      <c r="D40" s="53" t="s">
        <v>8</v>
      </c>
      <c r="E40" s="85" t="s">
        <v>24</v>
      </c>
      <c r="F40" s="64">
        <v>214938</v>
      </c>
      <c r="G40" s="64">
        <v>75518</v>
      </c>
      <c r="H40" s="34">
        <f t="shared" si="26"/>
        <v>290456</v>
      </c>
      <c r="I40" s="64"/>
      <c r="J40" s="34">
        <f t="shared" si="27"/>
        <v>290456</v>
      </c>
      <c r="K40"/>
    </row>
    <row r="41" spans="1:11" s="1" customFormat="1" ht="18" customHeight="1" x14ac:dyDescent="0.2">
      <c r="A41" s="18">
        <v>852</v>
      </c>
      <c r="B41" s="17"/>
      <c r="C41" s="108"/>
      <c r="D41" s="6" t="s">
        <v>56</v>
      </c>
      <c r="E41" s="69"/>
      <c r="F41" s="30">
        <v>181165</v>
      </c>
      <c r="G41" s="30">
        <f t="shared" ref="F41:G43" si="28">G42</f>
        <v>0</v>
      </c>
      <c r="H41" s="30">
        <f>SUM(F41:G41)</f>
        <v>181165</v>
      </c>
      <c r="I41" s="30">
        <f>I42</f>
        <v>-11430</v>
      </c>
      <c r="J41" s="30">
        <f>SUM(H41:I41)</f>
        <v>169735</v>
      </c>
      <c r="K41"/>
    </row>
    <row r="42" spans="1:11" s="1" customFormat="1" ht="16.5" customHeight="1" x14ac:dyDescent="0.2">
      <c r="A42" s="21"/>
      <c r="B42" s="22">
        <v>85228</v>
      </c>
      <c r="C42" s="61"/>
      <c r="D42" s="4" t="s">
        <v>57</v>
      </c>
      <c r="E42" s="69"/>
      <c r="F42" s="45">
        <f t="shared" si="28"/>
        <v>170230</v>
      </c>
      <c r="G42" s="45">
        <f t="shared" si="28"/>
        <v>0</v>
      </c>
      <c r="H42" s="31">
        <f t="shared" ref="H42:H44" si="29">SUM(F42:G42)</f>
        <v>170230</v>
      </c>
      <c r="I42" s="45">
        <f>I43</f>
        <v>-11430</v>
      </c>
      <c r="J42" s="31">
        <f t="shared" ref="J42:J44" si="30">SUM(H42:I42)</f>
        <v>158800</v>
      </c>
      <c r="K42"/>
    </row>
    <row r="43" spans="1:11" s="1" customFormat="1" ht="57" customHeight="1" x14ac:dyDescent="0.2">
      <c r="A43" s="109"/>
      <c r="B43" s="110"/>
      <c r="C43" s="29">
        <v>2010</v>
      </c>
      <c r="D43" s="5" t="s">
        <v>14</v>
      </c>
      <c r="E43" s="63"/>
      <c r="F43" s="32">
        <f t="shared" si="28"/>
        <v>170230</v>
      </c>
      <c r="G43" s="32">
        <f t="shared" si="28"/>
        <v>0</v>
      </c>
      <c r="H43" s="32">
        <f t="shared" si="29"/>
        <v>170230</v>
      </c>
      <c r="I43" s="32">
        <f>I44</f>
        <v>-11430</v>
      </c>
      <c r="J43" s="32">
        <f t="shared" si="30"/>
        <v>158800</v>
      </c>
      <c r="K43"/>
    </row>
    <row r="44" spans="1:11" s="1" customFormat="1" ht="16.5" customHeight="1" x14ac:dyDescent="0.2">
      <c r="A44" s="21"/>
      <c r="B44" s="46"/>
      <c r="C44" s="52"/>
      <c r="D44" s="78" t="s">
        <v>8</v>
      </c>
      <c r="E44" s="85" t="s">
        <v>5</v>
      </c>
      <c r="F44" s="34">
        <v>170230</v>
      </c>
      <c r="G44" s="64"/>
      <c r="H44" s="34">
        <f t="shared" si="29"/>
        <v>170230</v>
      </c>
      <c r="I44" s="64">
        <v>-11430</v>
      </c>
      <c r="J44" s="34">
        <f t="shared" si="30"/>
        <v>158800</v>
      </c>
      <c r="K44"/>
    </row>
    <row r="45" spans="1:11" s="1" customFormat="1" ht="18" customHeight="1" x14ac:dyDescent="0.2">
      <c r="A45" s="18">
        <v>855</v>
      </c>
      <c r="B45" s="17"/>
      <c r="C45" s="17"/>
      <c r="D45" s="6" t="s">
        <v>50</v>
      </c>
      <c r="E45" s="69"/>
      <c r="F45" s="30">
        <v>39152039</v>
      </c>
      <c r="G45" s="30">
        <f>G46+G49</f>
        <v>0</v>
      </c>
      <c r="H45" s="30">
        <f>SUM(F45:G45)</f>
        <v>39152039</v>
      </c>
      <c r="I45" s="30">
        <f>I46+I49</f>
        <v>27761</v>
      </c>
      <c r="J45" s="30">
        <f>SUM(H45:I45)</f>
        <v>39179800</v>
      </c>
      <c r="K45"/>
    </row>
    <row r="46" spans="1:11" s="1" customFormat="1" ht="16.5" customHeight="1" x14ac:dyDescent="0.2">
      <c r="A46" s="21"/>
      <c r="B46" s="22">
        <v>85503</v>
      </c>
      <c r="C46" s="61"/>
      <c r="D46" s="4" t="s">
        <v>58</v>
      </c>
      <c r="E46" s="69"/>
      <c r="F46" s="45">
        <f t="shared" ref="F46:G47" si="31">F47</f>
        <v>740</v>
      </c>
      <c r="G46" s="45">
        <f t="shared" si="31"/>
        <v>0</v>
      </c>
      <c r="H46" s="31">
        <f t="shared" ref="H46:H48" si="32">SUM(F46:G46)</f>
        <v>740</v>
      </c>
      <c r="I46" s="45">
        <f>I47</f>
        <v>576</v>
      </c>
      <c r="J46" s="31">
        <f t="shared" ref="J46:J48" si="33">SUM(H46:I46)</f>
        <v>1316</v>
      </c>
      <c r="K46"/>
    </row>
    <row r="47" spans="1:11" s="1" customFormat="1" ht="54" customHeight="1" x14ac:dyDescent="0.2">
      <c r="A47" s="109"/>
      <c r="B47" s="110"/>
      <c r="C47" s="29">
        <v>2010</v>
      </c>
      <c r="D47" s="5" t="s">
        <v>14</v>
      </c>
      <c r="E47" s="63"/>
      <c r="F47" s="32">
        <f t="shared" si="31"/>
        <v>740</v>
      </c>
      <c r="G47" s="32">
        <f t="shared" si="31"/>
        <v>0</v>
      </c>
      <c r="H47" s="32">
        <f t="shared" si="32"/>
        <v>740</v>
      </c>
      <c r="I47" s="32">
        <f>I48</f>
        <v>576</v>
      </c>
      <c r="J47" s="32">
        <f t="shared" si="33"/>
        <v>1316</v>
      </c>
      <c r="K47"/>
    </row>
    <row r="48" spans="1:11" s="1" customFormat="1" ht="15.75" customHeight="1" x14ac:dyDescent="0.2">
      <c r="A48" s="21"/>
      <c r="B48" s="46"/>
      <c r="C48" s="52"/>
      <c r="D48" s="53" t="s">
        <v>8</v>
      </c>
      <c r="E48" s="63" t="s">
        <v>59</v>
      </c>
      <c r="F48" s="34">
        <v>740</v>
      </c>
      <c r="G48" s="97"/>
      <c r="H48" s="34">
        <f t="shared" si="32"/>
        <v>740</v>
      </c>
      <c r="I48" s="97">
        <v>576</v>
      </c>
      <c r="J48" s="34">
        <f t="shared" si="33"/>
        <v>1316</v>
      </c>
      <c r="K48"/>
    </row>
    <row r="49" spans="1:11" s="1" customFormat="1" ht="82.5" customHeight="1" x14ac:dyDescent="0.2">
      <c r="A49" s="49"/>
      <c r="B49" s="22">
        <v>85513</v>
      </c>
      <c r="C49" s="35"/>
      <c r="D49" s="4" t="s">
        <v>60</v>
      </c>
      <c r="E49" s="50"/>
      <c r="F49" s="45">
        <f t="shared" ref="F49:G50" si="34">F50</f>
        <v>59299</v>
      </c>
      <c r="G49" s="45">
        <f t="shared" si="34"/>
        <v>0</v>
      </c>
      <c r="H49" s="45">
        <f t="shared" ref="H49:H51" si="35">SUM(F49:G49)</f>
        <v>59299</v>
      </c>
      <c r="I49" s="45">
        <f>I50</f>
        <v>27185</v>
      </c>
      <c r="J49" s="31">
        <f t="shared" ref="J49:J51" si="36">SUM(H49:I49)</f>
        <v>86484</v>
      </c>
      <c r="K49"/>
    </row>
    <row r="50" spans="1:11" s="1" customFormat="1" ht="54" customHeight="1" x14ac:dyDescent="0.2">
      <c r="A50" s="21"/>
      <c r="B50" s="21"/>
      <c r="C50" s="29">
        <v>2010</v>
      </c>
      <c r="D50" s="5" t="s">
        <v>14</v>
      </c>
      <c r="E50" s="51"/>
      <c r="F50" s="32">
        <f t="shared" si="34"/>
        <v>59299</v>
      </c>
      <c r="G50" s="32">
        <f t="shared" si="34"/>
        <v>0</v>
      </c>
      <c r="H50" s="32">
        <f t="shared" si="35"/>
        <v>59299</v>
      </c>
      <c r="I50" s="32">
        <f>I51</f>
        <v>27185</v>
      </c>
      <c r="J50" s="32">
        <f t="shared" si="36"/>
        <v>86484</v>
      </c>
      <c r="K50"/>
    </row>
    <row r="51" spans="1:11" s="1" customFormat="1" ht="16.5" customHeight="1" x14ac:dyDescent="0.2">
      <c r="A51" s="21"/>
      <c r="B51" s="46"/>
      <c r="C51" s="52"/>
      <c r="D51" s="53" t="s">
        <v>8</v>
      </c>
      <c r="E51" s="85" t="s">
        <v>5</v>
      </c>
      <c r="F51" s="34">
        <v>59299</v>
      </c>
      <c r="G51" s="64"/>
      <c r="H51" s="34">
        <f t="shared" si="35"/>
        <v>59299</v>
      </c>
      <c r="I51" s="64">
        <v>27185</v>
      </c>
      <c r="J51" s="34">
        <f t="shared" si="36"/>
        <v>86484</v>
      </c>
      <c r="K51"/>
    </row>
    <row r="52" spans="1:11" s="1" customFormat="1" ht="16.5" customHeight="1" x14ac:dyDescent="0.2">
      <c r="A52" s="112" t="s">
        <v>13</v>
      </c>
      <c r="B52" s="113"/>
      <c r="C52" s="113"/>
      <c r="D52" s="114"/>
      <c r="E52" s="48"/>
      <c r="F52" s="47">
        <v>40096940.560000002</v>
      </c>
      <c r="G52" s="47">
        <f>G33+G37+G41+G45</f>
        <v>75518</v>
      </c>
      <c r="H52" s="47">
        <f t="shared" ref="H52" si="37">SUM(F52:G52)</f>
        <v>40172458.560000002</v>
      </c>
      <c r="I52" s="47">
        <f>I33+I37+I41+I45</f>
        <v>17162</v>
      </c>
      <c r="J52" s="47">
        <f t="shared" ref="J52" si="38">SUM(H52:I52)</f>
        <v>40189620.560000002</v>
      </c>
      <c r="K52"/>
    </row>
    <row r="53" spans="1:11" s="1" customFormat="1" ht="9.75" customHeight="1" x14ac:dyDescent="0.2">
      <c r="A53" s="19"/>
      <c r="B53" s="16"/>
      <c r="C53" s="16"/>
      <c r="D53" s="11"/>
      <c r="E53" s="8"/>
      <c r="F53" s="33"/>
      <c r="G53" s="33"/>
      <c r="H53" s="33"/>
      <c r="I53" s="33"/>
      <c r="J53" s="33"/>
      <c r="K53"/>
    </row>
    <row r="54" spans="1:11" s="90" customFormat="1" ht="18" customHeight="1" x14ac:dyDescent="0.2">
      <c r="A54" s="116" t="s">
        <v>37</v>
      </c>
      <c r="B54" s="116"/>
      <c r="C54" s="116"/>
      <c r="D54" s="116"/>
      <c r="E54" s="116"/>
      <c r="F54" s="116"/>
      <c r="G54" s="89"/>
      <c r="H54" s="89"/>
      <c r="I54" s="89"/>
      <c r="J54" s="89"/>
    </row>
    <row r="55" spans="1:11" s="71" customFormat="1" ht="18" customHeight="1" x14ac:dyDescent="0.25">
      <c r="A55" s="18">
        <v>921</v>
      </c>
      <c r="B55" s="17"/>
      <c r="C55" s="17"/>
      <c r="D55" s="102" t="s">
        <v>25</v>
      </c>
      <c r="E55" s="95"/>
      <c r="F55" s="73">
        <v>300000</v>
      </c>
      <c r="G55" s="73">
        <f>G56</f>
        <v>10000</v>
      </c>
      <c r="H55" s="73">
        <f t="shared" ref="H55:H59" si="39">SUM(F55:G55)</f>
        <v>310000</v>
      </c>
      <c r="I55" s="73">
        <f>I56</f>
        <v>0</v>
      </c>
      <c r="J55" s="73">
        <f t="shared" ref="J55:J59" si="40">SUM(H55:I55)</f>
        <v>310000</v>
      </c>
      <c r="K55" s="70"/>
    </row>
    <row r="56" spans="1:11" s="71" customFormat="1" ht="16.5" customHeight="1" x14ac:dyDescent="0.25">
      <c r="A56" s="49"/>
      <c r="B56" s="22">
        <v>92120</v>
      </c>
      <c r="C56" s="61"/>
      <c r="D56" s="4" t="s">
        <v>29</v>
      </c>
      <c r="E56" s="50"/>
      <c r="F56" s="87">
        <f>F57</f>
        <v>0</v>
      </c>
      <c r="G56" s="77">
        <f>G57</f>
        <v>10000</v>
      </c>
      <c r="H56" s="87">
        <f t="shared" si="39"/>
        <v>10000</v>
      </c>
      <c r="I56" s="77">
        <f>I57</f>
        <v>0</v>
      </c>
      <c r="J56" s="87">
        <f t="shared" si="40"/>
        <v>10000</v>
      </c>
      <c r="K56" s="70"/>
    </row>
    <row r="57" spans="1:11" s="71" customFormat="1" ht="48" customHeight="1" x14ac:dyDescent="0.25">
      <c r="A57" s="21"/>
      <c r="B57" s="21"/>
      <c r="C57" s="29">
        <v>2020</v>
      </c>
      <c r="D57" s="5" t="s">
        <v>61</v>
      </c>
      <c r="E57" s="63"/>
      <c r="F57" s="76">
        <f>F58</f>
        <v>0</v>
      </c>
      <c r="G57" s="76">
        <f>SUM(G58:G58)</f>
        <v>10000</v>
      </c>
      <c r="H57" s="76">
        <f t="shared" si="39"/>
        <v>10000</v>
      </c>
      <c r="I57" s="76">
        <f>SUM(I58:I58)</f>
        <v>0</v>
      </c>
      <c r="J57" s="76">
        <f t="shared" si="40"/>
        <v>10000</v>
      </c>
      <c r="K57" s="70"/>
    </row>
    <row r="58" spans="1:11" s="71" customFormat="1" ht="16.5" customHeight="1" x14ac:dyDescent="0.25">
      <c r="A58" s="79"/>
      <c r="B58" s="79"/>
      <c r="C58" s="84"/>
      <c r="D58" s="78" t="s">
        <v>8</v>
      </c>
      <c r="E58" s="63" t="s">
        <v>5</v>
      </c>
      <c r="F58" s="64">
        <v>0</v>
      </c>
      <c r="G58" s="64">
        <v>10000</v>
      </c>
      <c r="H58" s="64">
        <f t="shared" si="39"/>
        <v>10000</v>
      </c>
      <c r="I58" s="64"/>
      <c r="J58" s="64">
        <f t="shared" si="40"/>
        <v>10000</v>
      </c>
      <c r="K58" s="70"/>
    </row>
    <row r="59" spans="1:11" s="71" customFormat="1" ht="16.5" customHeight="1" x14ac:dyDescent="0.25">
      <c r="A59" s="112" t="s">
        <v>36</v>
      </c>
      <c r="B59" s="117"/>
      <c r="C59" s="117"/>
      <c r="D59" s="118"/>
      <c r="E59" s="48"/>
      <c r="F59" s="88">
        <v>340918.16</v>
      </c>
      <c r="G59" s="88">
        <f>G55</f>
        <v>10000</v>
      </c>
      <c r="H59" s="88">
        <f t="shared" si="39"/>
        <v>350918.16</v>
      </c>
      <c r="I59" s="88">
        <f>I55</f>
        <v>0</v>
      </c>
      <c r="J59" s="88">
        <f t="shared" si="40"/>
        <v>350918.16</v>
      </c>
      <c r="K59" s="70"/>
    </row>
    <row r="60" spans="1:11" s="1" customFormat="1" ht="7.5" customHeight="1" x14ac:dyDescent="0.2">
      <c r="A60" s="19"/>
      <c r="B60" s="16"/>
      <c r="C60" s="16"/>
      <c r="D60" s="11"/>
      <c r="E60" s="8"/>
      <c r="F60" s="33"/>
      <c r="G60" s="33"/>
      <c r="H60" s="33"/>
      <c r="I60" s="33"/>
      <c r="J60" s="33"/>
      <c r="K60"/>
    </row>
    <row r="61" spans="1:11" s="90" customFormat="1" ht="18" customHeight="1" x14ac:dyDescent="0.2">
      <c r="A61" s="116" t="s">
        <v>38</v>
      </c>
      <c r="B61" s="116"/>
      <c r="C61" s="116"/>
      <c r="D61" s="116"/>
      <c r="E61" s="116"/>
      <c r="F61" s="116"/>
      <c r="G61" s="89"/>
      <c r="H61" s="89"/>
      <c r="I61" s="89"/>
      <c r="J61" s="89"/>
    </row>
    <row r="62" spans="1:11" s="71" customFormat="1" ht="18" customHeight="1" x14ac:dyDescent="0.25">
      <c r="A62" s="18">
        <v>852</v>
      </c>
      <c r="B62" s="17"/>
      <c r="C62" s="17"/>
      <c r="D62" s="6" t="s">
        <v>56</v>
      </c>
      <c r="E62" s="95"/>
      <c r="F62" s="73">
        <v>1667300</v>
      </c>
      <c r="G62" s="73">
        <f>G63+G66</f>
        <v>0</v>
      </c>
      <c r="H62" s="73">
        <f t="shared" ref="H62:H68" si="41">SUM(F62:G62)</f>
        <v>1667300</v>
      </c>
      <c r="I62" s="73">
        <f>I63+I66</f>
        <v>-3300</v>
      </c>
      <c r="J62" s="73">
        <f t="shared" ref="J62:J68" si="42">SUM(H62:I62)</f>
        <v>1664000</v>
      </c>
      <c r="K62" s="70"/>
    </row>
    <row r="63" spans="1:11" s="71" customFormat="1" ht="28.5" customHeight="1" x14ac:dyDescent="0.25">
      <c r="A63" s="21"/>
      <c r="B63" s="22">
        <v>85214</v>
      </c>
      <c r="C63" s="61"/>
      <c r="D63" s="4" t="s">
        <v>62</v>
      </c>
      <c r="E63" s="69"/>
      <c r="F63" s="87">
        <f>F64</f>
        <v>55500</v>
      </c>
      <c r="G63" s="77">
        <f>G64</f>
        <v>0</v>
      </c>
      <c r="H63" s="87">
        <f t="shared" ref="H63:H65" si="43">SUM(F63:G63)</f>
        <v>55500</v>
      </c>
      <c r="I63" s="77">
        <f>I64</f>
        <v>10000</v>
      </c>
      <c r="J63" s="87">
        <f t="shared" ref="J63:J65" si="44">SUM(H63:I63)</f>
        <v>65500</v>
      </c>
      <c r="K63" s="70"/>
    </row>
    <row r="64" spans="1:11" s="71" customFormat="1" ht="41.25" customHeight="1" x14ac:dyDescent="0.25">
      <c r="A64" s="109"/>
      <c r="B64" s="110"/>
      <c r="C64" s="29">
        <v>2030</v>
      </c>
      <c r="D64" s="5" t="s">
        <v>63</v>
      </c>
      <c r="E64" s="63"/>
      <c r="F64" s="76">
        <f>F65</f>
        <v>55500</v>
      </c>
      <c r="G64" s="76">
        <f>SUM(G65:G65)</f>
        <v>0</v>
      </c>
      <c r="H64" s="76">
        <f t="shared" si="43"/>
        <v>55500</v>
      </c>
      <c r="I64" s="76">
        <f>SUM(I65:I65)</f>
        <v>10000</v>
      </c>
      <c r="J64" s="76">
        <f t="shared" si="44"/>
        <v>65500</v>
      </c>
      <c r="K64" s="70"/>
    </row>
    <row r="65" spans="1:11" s="71" customFormat="1" ht="16.5" customHeight="1" x14ac:dyDescent="0.25">
      <c r="A65" s="79"/>
      <c r="B65" s="79"/>
      <c r="C65" s="80"/>
      <c r="D65" s="78" t="s">
        <v>8</v>
      </c>
      <c r="E65" s="63" t="s">
        <v>5</v>
      </c>
      <c r="F65" s="97">
        <v>55500</v>
      </c>
      <c r="G65" s="97"/>
      <c r="H65" s="97">
        <f t="shared" si="43"/>
        <v>55500</v>
      </c>
      <c r="I65" s="97">
        <v>10000</v>
      </c>
      <c r="J65" s="97">
        <f t="shared" si="44"/>
        <v>65500</v>
      </c>
      <c r="K65" s="70"/>
    </row>
    <row r="66" spans="1:11" s="71" customFormat="1" ht="16.5" customHeight="1" x14ac:dyDescent="0.25">
      <c r="A66" s="21"/>
      <c r="B66" s="22">
        <v>85230</v>
      </c>
      <c r="C66" s="61"/>
      <c r="D66" s="4" t="s">
        <v>64</v>
      </c>
      <c r="E66" s="69"/>
      <c r="F66" s="87">
        <f>F67</f>
        <v>83300</v>
      </c>
      <c r="G66" s="77">
        <f>G67</f>
        <v>0</v>
      </c>
      <c r="H66" s="87">
        <f t="shared" si="41"/>
        <v>83300</v>
      </c>
      <c r="I66" s="77">
        <f>I67</f>
        <v>-13300</v>
      </c>
      <c r="J66" s="87">
        <f t="shared" si="42"/>
        <v>70000</v>
      </c>
      <c r="K66" s="70"/>
    </row>
    <row r="67" spans="1:11" s="71" customFormat="1" ht="39.75" customHeight="1" x14ac:dyDescent="0.25">
      <c r="A67" s="109"/>
      <c r="B67" s="110"/>
      <c r="C67" s="29">
        <v>2030</v>
      </c>
      <c r="D67" s="5" t="s">
        <v>63</v>
      </c>
      <c r="E67" s="63"/>
      <c r="F67" s="76">
        <f>F68</f>
        <v>83300</v>
      </c>
      <c r="G67" s="76">
        <f>SUM(G68:G68)</f>
        <v>0</v>
      </c>
      <c r="H67" s="76">
        <f t="shared" si="41"/>
        <v>83300</v>
      </c>
      <c r="I67" s="76">
        <f>SUM(I68:I68)</f>
        <v>-13300</v>
      </c>
      <c r="J67" s="76">
        <f t="shared" si="42"/>
        <v>70000</v>
      </c>
      <c r="K67" s="70"/>
    </row>
    <row r="68" spans="1:11" s="71" customFormat="1" ht="16.5" customHeight="1" x14ac:dyDescent="0.25">
      <c r="A68" s="79"/>
      <c r="B68" s="83"/>
      <c r="C68" s="84"/>
      <c r="D68" s="78" t="s">
        <v>8</v>
      </c>
      <c r="E68" s="85" t="s">
        <v>5</v>
      </c>
      <c r="F68" s="97">
        <v>83300</v>
      </c>
      <c r="G68" s="97"/>
      <c r="H68" s="97">
        <f t="shared" si="41"/>
        <v>83300</v>
      </c>
      <c r="I68" s="97">
        <v>-13300</v>
      </c>
      <c r="J68" s="97">
        <f t="shared" si="42"/>
        <v>70000</v>
      </c>
      <c r="K68" s="70"/>
    </row>
    <row r="69" spans="1:11" s="71" customFormat="1" ht="18" customHeight="1" x14ac:dyDescent="0.25">
      <c r="A69" s="18">
        <v>854</v>
      </c>
      <c r="B69" s="17"/>
      <c r="C69" s="17"/>
      <c r="D69" s="6" t="s">
        <v>65</v>
      </c>
      <c r="E69" s="50"/>
      <c r="F69" s="73">
        <v>15052</v>
      </c>
      <c r="G69" s="73">
        <f>G70</f>
        <v>0</v>
      </c>
      <c r="H69" s="73">
        <f t="shared" ref="H69:H74" si="45">SUM(F69:G69)</f>
        <v>15052</v>
      </c>
      <c r="I69" s="73">
        <f>I70</f>
        <v>25160</v>
      </c>
      <c r="J69" s="73">
        <f t="shared" ref="J69:J74" si="46">SUM(H69:I69)</f>
        <v>40212</v>
      </c>
      <c r="K69" s="70"/>
    </row>
    <row r="70" spans="1:11" s="71" customFormat="1" ht="16.5" customHeight="1" x14ac:dyDescent="0.25">
      <c r="A70" s="21"/>
      <c r="B70" s="22">
        <v>85415</v>
      </c>
      <c r="C70" s="35"/>
      <c r="D70" s="4" t="s">
        <v>66</v>
      </c>
      <c r="E70" s="50"/>
      <c r="F70" s="87">
        <f>F71</f>
        <v>15052</v>
      </c>
      <c r="G70" s="77">
        <f>G71+G73</f>
        <v>0</v>
      </c>
      <c r="H70" s="87">
        <f t="shared" si="45"/>
        <v>15052</v>
      </c>
      <c r="I70" s="77">
        <f>I71+I73</f>
        <v>25160</v>
      </c>
      <c r="J70" s="87">
        <f t="shared" si="46"/>
        <v>40212</v>
      </c>
      <c r="K70" s="70"/>
    </row>
    <row r="71" spans="1:11" s="71" customFormat="1" ht="39.75" customHeight="1" x14ac:dyDescent="0.25">
      <c r="A71" s="21"/>
      <c r="B71" s="21"/>
      <c r="C71" s="29">
        <v>2030</v>
      </c>
      <c r="D71" s="5" t="s">
        <v>63</v>
      </c>
      <c r="E71" s="63"/>
      <c r="F71" s="76">
        <f>F72</f>
        <v>15052</v>
      </c>
      <c r="G71" s="76">
        <f>SUM(G72:G72)</f>
        <v>0</v>
      </c>
      <c r="H71" s="76">
        <f t="shared" si="45"/>
        <v>15052</v>
      </c>
      <c r="I71" s="76">
        <f>SUM(I72:I72)</f>
        <v>18000</v>
      </c>
      <c r="J71" s="76">
        <f t="shared" si="46"/>
        <v>33052</v>
      </c>
      <c r="K71" s="70"/>
    </row>
    <row r="72" spans="1:11" s="71" customFormat="1" ht="16.5" customHeight="1" x14ac:dyDescent="0.25">
      <c r="A72" s="79"/>
      <c r="B72" s="79"/>
      <c r="C72" s="80"/>
      <c r="D72" s="78" t="s">
        <v>8</v>
      </c>
      <c r="E72" s="63" t="s">
        <v>5</v>
      </c>
      <c r="F72" s="64">
        <v>15052</v>
      </c>
      <c r="G72" s="64"/>
      <c r="H72" s="64">
        <f t="shared" si="45"/>
        <v>15052</v>
      </c>
      <c r="I72" s="64">
        <v>18000</v>
      </c>
      <c r="J72" s="64">
        <f t="shared" si="46"/>
        <v>33052</v>
      </c>
      <c r="K72" s="70"/>
    </row>
    <row r="73" spans="1:11" s="71" customFormat="1" ht="54" customHeight="1" x14ac:dyDescent="0.25">
      <c r="A73" s="79"/>
      <c r="B73" s="79"/>
      <c r="C73" s="29">
        <v>2040</v>
      </c>
      <c r="D73" s="111" t="s">
        <v>67</v>
      </c>
      <c r="E73" s="63"/>
      <c r="F73" s="76">
        <f>F74</f>
        <v>0</v>
      </c>
      <c r="G73" s="76">
        <f>SUM(G74:G74)</f>
        <v>0</v>
      </c>
      <c r="H73" s="76">
        <f t="shared" si="45"/>
        <v>0</v>
      </c>
      <c r="I73" s="76">
        <f>SUM(I74:I74)</f>
        <v>7160</v>
      </c>
      <c r="J73" s="76">
        <f t="shared" si="46"/>
        <v>7160</v>
      </c>
      <c r="K73" s="70"/>
    </row>
    <row r="74" spans="1:11" s="71" customFormat="1" ht="16.5" customHeight="1" x14ac:dyDescent="0.25">
      <c r="A74" s="79"/>
      <c r="B74" s="83"/>
      <c r="C74" s="84"/>
      <c r="D74" s="78" t="s">
        <v>8</v>
      </c>
      <c r="E74" s="63" t="s">
        <v>24</v>
      </c>
      <c r="F74" s="97">
        <v>0</v>
      </c>
      <c r="G74" s="97"/>
      <c r="H74" s="97">
        <f t="shared" si="45"/>
        <v>0</v>
      </c>
      <c r="I74" s="97">
        <v>7160</v>
      </c>
      <c r="J74" s="97">
        <f t="shared" si="46"/>
        <v>7160</v>
      </c>
      <c r="K74" s="70"/>
    </row>
    <row r="75" spans="1:11" s="71" customFormat="1" ht="18" customHeight="1" x14ac:dyDescent="0.25">
      <c r="A75" s="18">
        <v>900</v>
      </c>
      <c r="B75" s="17"/>
      <c r="C75" s="17"/>
      <c r="D75" s="102" t="s">
        <v>32</v>
      </c>
      <c r="E75" s="95"/>
      <c r="F75" s="73">
        <v>568900</v>
      </c>
      <c r="G75" s="73">
        <f>G76+G79</f>
        <v>0</v>
      </c>
      <c r="H75" s="73">
        <f t="shared" ref="H75:H82" si="47">SUM(F75:G75)</f>
        <v>568900</v>
      </c>
      <c r="I75" s="73">
        <f>I76+I79</f>
        <v>0</v>
      </c>
      <c r="J75" s="73">
        <f t="shared" ref="J75:J81" si="48">SUM(H75:I75)</f>
        <v>568900</v>
      </c>
      <c r="K75" s="70"/>
    </row>
    <row r="76" spans="1:11" s="71" customFormat="1" ht="16.5" customHeight="1" x14ac:dyDescent="0.25">
      <c r="A76" s="21"/>
      <c r="B76" s="22">
        <v>90095</v>
      </c>
      <c r="C76" s="61"/>
      <c r="D76" s="4" t="s">
        <v>15</v>
      </c>
      <c r="E76" s="50"/>
      <c r="F76" s="87">
        <f>F77</f>
        <v>118900</v>
      </c>
      <c r="G76" s="77">
        <f>G77</f>
        <v>-118900</v>
      </c>
      <c r="H76" s="87">
        <f t="shared" ref="H76:H78" si="49">SUM(F76:G76)</f>
        <v>0</v>
      </c>
      <c r="I76" s="77">
        <f>I77</f>
        <v>0</v>
      </c>
      <c r="J76" s="87">
        <f t="shared" ref="J76:J78" si="50">SUM(H76:I76)</f>
        <v>0</v>
      </c>
      <c r="K76" s="70"/>
    </row>
    <row r="77" spans="1:11" s="71" customFormat="1" ht="42" customHeight="1" x14ac:dyDescent="0.25">
      <c r="A77" s="21"/>
      <c r="B77" s="21"/>
      <c r="C77" s="29">
        <v>6300</v>
      </c>
      <c r="D77" s="5" t="s">
        <v>33</v>
      </c>
      <c r="E77" s="63"/>
      <c r="F77" s="76">
        <f>F78</f>
        <v>118900</v>
      </c>
      <c r="G77" s="76">
        <f>SUM(G78:G78)</f>
        <v>-118900</v>
      </c>
      <c r="H77" s="76">
        <f t="shared" si="49"/>
        <v>0</v>
      </c>
      <c r="I77" s="76">
        <f>SUM(I78:I78)</f>
        <v>0</v>
      </c>
      <c r="J77" s="76">
        <f t="shared" si="50"/>
        <v>0</v>
      </c>
      <c r="K77" s="70"/>
    </row>
    <row r="78" spans="1:11" s="71" customFormat="1" ht="16.5" customHeight="1" x14ac:dyDescent="0.25">
      <c r="A78" s="79"/>
      <c r="B78" s="79"/>
      <c r="C78" s="80"/>
      <c r="D78" s="78" t="s">
        <v>8</v>
      </c>
      <c r="E78" s="63" t="s">
        <v>17</v>
      </c>
      <c r="F78" s="97">
        <v>118900</v>
      </c>
      <c r="G78" s="97">
        <v>-118900</v>
      </c>
      <c r="H78" s="97">
        <f t="shared" si="49"/>
        <v>0</v>
      </c>
      <c r="I78" s="97"/>
      <c r="J78" s="97">
        <f t="shared" si="50"/>
        <v>0</v>
      </c>
      <c r="K78" s="70"/>
    </row>
    <row r="79" spans="1:11" s="71" customFormat="1" ht="16.5" customHeight="1" x14ac:dyDescent="0.25">
      <c r="A79" s="21"/>
      <c r="B79" s="22">
        <v>90095</v>
      </c>
      <c r="C79" s="61"/>
      <c r="D79" s="4" t="s">
        <v>15</v>
      </c>
      <c r="E79" s="50"/>
      <c r="F79" s="87">
        <v>450000</v>
      </c>
      <c r="G79" s="87">
        <f>G80</f>
        <v>118900</v>
      </c>
      <c r="H79" s="87">
        <f t="shared" si="47"/>
        <v>568900</v>
      </c>
      <c r="I79" s="87">
        <f>I80</f>
        <v>0</v>
      </c>
      <c r="J79" s="87">
        <f t="shared" si="48"/>
        <v>568900</v>
      </c>
      <c r="K79" s="70"/>
    </row>
    <row r="80" spans="1:11" s="71" customFormat="1" ht="42.75" customHeight="1" x14ac:dyDescent="0.25">
      <c r="A80" s="21"/>
      <c r="B80" s="21"/>
      <c r="C80" s="29">
        <v>6300</v>
      </c>
      <c r="D80" s="5" t="s">
        <v>33</v>
      </c>
      <c r="E80" s="63"/>
      <c r="F80" s="76">
        <f>F81</f>
        <v>0</v>
      </c>
      <c r="G80" s="76">
        <f>SUM(G81:G81)</f>
        <v>118900</v>
      </c>
      <c r="H80" s="76">
        <f t="shared" si="47"/>
        <v>118900</v>
      </c>
      <c r="I80" s="76">
        <f>SUM(I81:I81)</f>
        <v>0</v>
      </c>
      <c r="J80" s="76">
        <f t="shared" si="48"/>
        <v>118900</v>
      </c>
      <c r="K80" s="70"/>
    </row>
    <row r="81" spans="1:11" s="71" customFormat="1" ht="16.5" customHeight="1" x14ac:dyDescent="0.25">
      <c r="A81" s="79"/>
      <c r="B81" s="79"/>
      <c r="C81" s="80"/>
      <c r="D81" s="78" t="s">
        <v>8</v>
      </c>
      <c r="E81" s="63" t="s">
        <v>17</v>
      </c>
      <c r="F81" s="64">
        <v>0</v>
      </c>
      <c r="G81" s="97">
        <v>118900</v>
      </c>
      <c r="H81" s="64">
        <f t="shared" si="47"/>
        <v>118900</v>
      </c>
      <c r="I81" s="64"/>
      <c r="J81" s="64">
        <f t="shared" si="48"/>
        <v>118900</v>
      </c>
      <c r="K81" s="70"/>
    </row>
    <row r="82" spans="1:11" s="71" customFormat="1" ht="17.25" customHeight="1" x14ac:dyDescent="0.25">
      <c r="A82" s="112" t="s">
        <v>26</v>
      </c>
      <c r="B82" s="117"/>
      <c r="C82" s="117"/>
      <c r="D82" s="118"/>
      <c r="E82" s="48"/>
      <c r="F82" s="88">
        <v>3703429.4</v>
      </c>
      <c r="G82" s="88">
        <f>G62+G69+G75</f>
        <v>0</v>
      </c>
      <c r="H82" s="88">
        <f t="shared" si="47"/>
        <v>3703429.4</v>
      </c>
      <c r="I82" s="88">
        <f>I62+I69+I75</f>
        <v>21860</v>
      </c>
      <c r="J82" s="88">
        <f t="shared" ref="J82" si="51">SUM(H82:I82)</f>
        <v>3725289.4</v>
      </c>
      <c r="K82" s="70"/>
    </row>
    <row r="83" spans="1:11" s="1" customFormat="1" ht="15.75" customHeight="1" x14ac:dyDescent="0.2">
      <c r="A83" s="19"/>
      <c r="B83" s="16"/>
      <c r="C83" s="16"/>
      <c r="D83" s="11"/>
      <c r="E83" s="8"/>
      <c r="F83" s="33"/>
      <c r="G83" s="33"/>
      <c r="H83" s="33"/>
      <c r="I83" s="33"/>
      <c r="J83" s="33"/>
      <c r="K83"/>
    </row>
    <row r="84" spans="1:11" s="1" customFormat="1" ht="30" customHeight="1" x14ac:dyDescent="0.2">
      <c r="A84" s="116" t="s">
        <v>71</v>
      </c>
      <c r="B84" s="116"/>
      <c r="C84" s="116"/>
      <c r="D84" s="116"/>
      <c r="E84" s="116"/>
      <c r="F84" s="116"/>
      <c r="G84" s="116"/>
      <c r="H84" s="116"/>
      <c r="I84"/>
      <c r="J84"/>
      <c r="K84"/>
    </row>
    <row r="85" spans="1:11" s="1" customFormat="1" ht="18" customHeight="1" x14ac:dyDescent="0.2">
      <c r="A85" s="18">
        <v>710</v>
      </c>
      <c r="B85" s="17"/>
      <c r="C85" s="17"/>
      <c r="D85" s="6" t="s">
        <v>68</v>
      </c>
      <c r="E85" s="3"/>
      <c r="F85" s="30">
        <v>0</v>
      </c>
      <c r="G85" s="30">
        <f>G86</f>
        <v>4190.7700000000004</v>
      </c>
      <c r="H85" s="30">
        <f>SUM(F85:G85)</f>
        <v>4190.7700000000004</v>
      </c>
      <c r="I85" s="30">
        <f>I86</f>
        <v>0</v>
      </c>
      <c r="J85" s="30">
        <f>SUM(H85:I85)</f>
        <v>4190.7700000000004</v>
      </c>
      <c r="K85"/>
    </row>
    <row r="86" spans="1:11" s="1" customFormat="1" ht="16.5" customHeight="1" x14ac:dyDescent="0.2">
      <c r="A86" s="49"/>
      <c r="B86" s="22">
        <v>71095</v>
      </c>
      <c r="C86" s="35"/>
      <c r="D86" s="4" t="s">
        <v>15</v>
      </c>
      <c r="E86" s="50"/>
      <c r="F86" s="45">
        <v>0</v>
      </c>
      <c r="G86" s="45">
        <f>G87+G90</f>
        <v>4190.7700000000004</v>
      </c>
      <c r="H86" s="31">
        <f t="shared" ref="H86:H87" si="52">SUM(F86:G86)</f>
        <v>4190.7700000000004</v>
      </c>
      <c r="I86" s="45">
        <f>I87+I90</f>
        <v>0</v>
      </c>
      <c r="J86" s="31">
        <f t="shared" ref="J86:J87" si="53">SUM(H86:I86)</f>
        <v>4190.7700000000004</v>
      </c>
      <c r="K86"/>
    </row>
    <row r="87" spans="1:11" s="1" customFormat="1" ht="56.25" x14ac:dyDescent="0.2">
      <c r="A87" s="49"/>
      <c r="B87" s="21"/>
      <c r="C87" s="29">
        <v>2058</v>
      </c>
      <c r="D87" s="5" t="s">
        <v>27</v>
      </c>
      <c r="E87" s="63"/>
      <c r="F87" s="32">
        <f>F89</f>
        <v>0</v>
      </c>
      <c r="G87" s="32">
        <f>G89</f>
        <v>3562.15</v>
      </c>
      <c r="H87" s="32">
        <f t="shared" si="52"/>
        <v>3562.15</v>
      </c>
      <c r="I87" s="32">
        <f>I89</f>
        <v>0</v>
      </c>
      <c r="J87" s="32">
        <f t="shared" si="53"/>
        <v>3562.15</v>
      </c>
      <c r="K87"/>
    </row>
    <row r="88" spans="1:11" s="1" customFormat="1" ht="15" customHeight="1" x14ac:dyDescent="0.2">
      <c r="A88" s="67"/>
      <c r="B88" s="67"/>
      <c r="C88" s="68"/>
      <c r="D88" s="5" t="s">
        <v>8</v>
      </c>
      <c r="E88" s="63"/>
      <c r="F88" s="32"/>
      <c r="G88" s="32"/>
      <c r="H88" s="32"/>
      <c r="I88" s="32"/>
      <c r="J88" s="32"/>
      <c r="K88"/>
    </row>
    <row r="89" spans="1:11" s="1" customFormat="1" ht="41.25" customHeight="1" x14ac:dyDescent="0.2">
      <c r="A89" s="49"/>
      <c r="B89" s="21"/>
      <c r="C89" s="29"/>
      <c r="D89" s="81" t="s">
        <v>69</v>
      </c>
      <c r="E89" s="63" t="s">
        <v>17</v>
      </c>
      <c r="F89" s="65">
        <v>0</v>
      </c>
      <c r="G89" s="64">
        <v>3562.15</v>
      </c>
      <c r="H89" s="65">
        <f t="shared" ref="H89:H90" si="54">SUM(F89:G89)</f>
        <v>3562.15</v>
      </c>
      <c r="I89" s="64"/>
      <c r="J89" s="65">
        <f t="shared" ref="J89:J90" si="55">SUM(H89:I89)</f>
        <v>3562.15</v>
      </c>
      <c r="K89"/>
    </row>
    <row r="90" spans="1:11" s="1" customFormat="1" ht="56.25" x14ac:dyDescent="0.2">
      <c r="A90" s="49"/>
      <c r="B90" s="21"/>
      <c r="C90" s="29">
        <v>2059</v>
      </c>
      <c r="D90" s="5" t="s">
        <v>27</v>
      </c>
      <c r="E90" s="63"/>
      <c r="F90" s="32">
        <f>F92</f>
        <v>0</v>
      </c>
      <c r="G90" s="32">
        <f>G92</f>
        <v>628.62</v>
      </c>
      <c r="H90" s="32">
        <f t="shared" si="54"/>
        <v>628.62</v>
      </c>
      <c r="I90" s="32">
        <f>I92</f>
        <v>0</v>
      </c>
      <c r="J90" s="32">
        <f t="shared" si="55"/>
        <v>628.62</v>
      </c>
      <c r="K90"/>
    </row>
    <row r="91" spans="1:11" s="1" customFormat="1" ht="15" customHeight="1" x14ac:dyDescent="0.2">
      <c r="A91" s="67"/>
      <c r="B91" s="67"/>
      <c r="C91" s="68"/>
      <c r="D91" s="5" t="s">
        <v>8</v>
      </c>
      <c r="E91" s="63"/>
      <c r="F91" s="32"/>
      <c r="G91" s="32"/>
      <c r="H91" s="32"/>
      <c r="I91" s="32"/>
      <c r="J91" s="32"/>
      <c r="K91"/>
    </row>
    <row r="92" spans="1:11" s="1" customFormat="1" ht="42" customHeight="1" x14ac:dyDescent="0.2">
      <c r="A92" s="49"/>
      <c r="B92" s="21"/>
      <c r="C92" s="29"/>
      <c r="D92" s="81" t="s">
        <v>69</v>
      </c>
      <c r="E92" s="63" t="s">
        <v>17</v>
      </c>
      <c r="F92" s="34">
        <v>0</v>
      </c>
      <c r="G92" s="64">
        <v>628.62</v>
      </c>
      <c r="H92" s="65">
        <f t="shared" ref="H92" si="56">SUM(F92:G92)</f>
        <v>628.62</v>
      </c>
      <c r="I92" s="64"/>
      <c r="J92" s="34">
        <f t="shared" ref="J92" si="57">SUM(H92:I92)</f>
        <v>628.62</v>
      </c>
      <c r="K92"/>
    </row>
    <row r="93" spans="1:11" s="1" customFormat="1" ht="18" customHeight="1" x14ac:dyDescent="0.2">
      <c r="A93" s="18">
        <v>750</v>
      </c>
      <c r="B93" s="17"/>
      <c r="C93" s="17"/>
      <c r="D93" s="6" t="s">
        <v>20</v>
      </c>
      <c r="E93" s="66"/>
      <c r="F93" s="30">
        <v>1681771.98</v>
      </c>
      <c r="G93" s="30">
        <f>G94</f>
        <v>-4190.7700000000004</v>
      </c>
      <c r="H93" s="30">
        <f>SUM(F93:G93)</f>
        <v>1677581.21</v>
      </c>
      <c r="I93" s="30">
        <f>I94</f>
        <v>0</v>
      </c>
      <c r="J93" s="30">
        <f>SUM(H93:I93)</f>
        <v>1677581.21</v>
      </c>
      <c r="K93"/>
    </row>
    <row r="94" spans="1:11" s="1" customFormat="1" ht="16.5" customHeight="1" x14ac:dyDescent="0.2">
      <c r="A94" s="21"/>
      <c r="B94" s="22">
        <v>75023</v>
      </c>
      <c r="C94" s="61"/>
      <c r="D94" s="98" t="s">
        <v>21</v>
      </c>
      <c r="E94" s="50"/>
      <c r="F94" s="45">
        <f>F95+F98</f>
        <v>4190.7700000000004</v>
      </c>
      <c r="G94" s="45">
        <f>G95+G98</f>
        <v>-4190.7700000000004</v>
      </c>
      <c r="H94" s="31">
        <f t="shared" ref="H94:H95" si="58">SUM(F94:G94)</f>
        <v>0</v>
      </c>
      <c r="I94" s="45">
        <f>I95+I98</f>
        <v>0</v>
      </c>
      <c r="J94" s="31">
        <f t="shared" ref="J94:J95" si="59">SUM(H94:I94)</f>
        <v>0</v>
      </c>
      <c r="K94"/>
    </row>
    <row r="95" spans="1:11" s="1" customFormat="1" ht="68.25" customHeight="1" x14ac:dyDescent="0.2">
      <c r="A95" s="49"/>
      <c r="B95" s="21"/>
      <c r="C95" s="29">
        <v>2008</v>
      </c>
      <c r="D95" s="5" t="s">
        <v>70</v>
      </c>
      <c r="E95" s="63"/>
      <c r="F95" s="32">
        <f>F97</f>
        <v>3562.15</v>
      </c>
      <c r="G95" s="32">
        <f>G97</f>
        <v>-3562.15</v>
      </c>
      <c r="H95" s="32">
        <f t="shared" si="58"/>
        <v>0</v>
      </c>
      <c r="I95" s="32">
        <f>I97</f>
        <v>0</v>
      </c>
      <c r="J95" s="32">
        <f t="shared" si="59"/>
        <v>0</v>
      </c>
      <c r="K95"/>
    </row>
    <row r="96" spans="1:11" s="1" customFormat="1" ht="15" customHeight="1" x14ac:dyDescent="0.2">
      <c r="A96" s="67"/>
      <c r="B96" s="67"/>
      <c r="C96" s="68"/>
      <c r="D96" s="5" t="s">
        <v>8</v>
      </c>
      <c r="E96" s="63"/>
      <c r="F96" s="32"/>
      <c r="G96" s="32"/>
      <c r="H96" s="32"/>
      <c r="I96" s="32"/>
      <c r="J96" s="32"/>
      <c r="K96"/>
    </row>
    <row r="97" spans="1:11" s="1" customFormat="1" ht="41.25" customHeight="1" x14ac:dyDescent="0.2">
      <c r="A97" s="49"/>
      <c r="B97" s="21"/>
      <c r="C97" s="29"/>
      <c r="D97" s="81" t="s">
        <v>69</v>
      </c>
      <c r="E97" s="63" t="s">
        <v>17</v>
      </c>
      <c r="F97" s="64">
        <v>3562.15</v>
      </c>
      <c r="G97" s="64">
        <v>-3562.15</v>
      </c>
      <c r="H97" s="65">
        <f t="shared" ref="H97:H98" si="60">SUM(F97:G97)</f>
        <v>0</v>
      </c>
      <c r="I97" s="64"/>
      <c r="J97" s="65">
        <f t="shared" ref="J97:J98" si="61">SUM(H97:I97)</f>
        <v>0</v>
      </c>
      <c r="K97"/>
    </row>
    <row r="98" spans="1:11" s="1" customFormat="1" ht="68.25" customHeight="1" x14ac:dyDescent="0.2">
      <c r="A98" s="49"/>
      <c r="B98" s="21"/>
      <c r="C98" s="29">
        <v>2009</v>
      </c>
      <c r="D98" s="5" t="s">
        <v>70</v>
      </c>
      <c r="E98" s="63"/>
      <c r="F98" s="32">
        <f>F100</f>
        <v>628.62</v>
      </c>
      <c r="G98" s="32">
        <f>G100</f>
        <v>-628.62</v>
      </c>
      <c r="H98" s="32">
        <f t="shared" si="60"/>
        <v>0</v>
      </c>
      <c r="I98" s="32">
        <f>I100</f>
        <v>0</v>
      </c>
      <c r="J98" s="32">
        <f t="shared" si="61"/>
        <v>0</v>
      </c>
      <c r="K98"/>
    </row>
    <row r="99" spans="1:11" s="1" customFormat="1" ht="15" customHeight="1" x14ac:dyDescent="0.2">
      <c r="A99" s="67"/>
      <c r="B99" s="67"/>
      <c r="C99" s="68"/>
      <c r="D99" s="5" t="s">
        <v>8</v>
      </c>
      <c r="E99" s="63"/>
      <c r="F99" s="32"/>
      <c r="G99" s="32"/>
      <c r="H99" s="32"/>
      <c r="I99" s="32"/>
      <c r="J99" s="32"/>
      <c r="K99"/>
    </row>
    <row r="100" spans="1:11" s="1" customFormat="1" ht="42" customHeight="1" x14ac:dyDescent="0.2">
      <c r="A100" s="49"/>
      <c r="B100" s="21"/>
      <c r="C100" s="29"/>
      <c r="D100" s="81" t="s">
        <v>69</v>
      </c>
      <c r="E100" s="63" t="s">
        <v>17</v>
      </c>
      <c r="F100" s="64">
        <v>628.62</v>
      </c>
      <c r="G100" s="64">
        <v>-628.62</v>
      </c>
      <c r="H100" s="65">
        <f t="shared" ref="H100" si="62">SUM(F100:G100)</f>
        <v>0</v>
      </c>
      <c r="I100" s="64"/>
      <c r="J100" s="34">
        <f t="shared" ref="J100" si="63">SUM(H100:I100)</f>
        <v>0</v>
      </c>
      <c r="K100"/>
    </row>
    <row r="101" spans="1:11" s="1" customFormat="1" ht="18" customHeight="1" x14ac:dyDescent="0.2">
      <c r="A101" s="18">
        <v>900</v>
      </c>
      <c r="B101" s="17"/>
      <c r="C101" s="17"/>
      <c r="D101" s="102" t="s">
        <v>32</v>
      </c>
      <c r="E101" s="66"/>
      <c r="F101" s="30">
        <v>4150720.5</v>
      </c>
      <c r="G101" s="30">
        <f>G102</f>
        <v>112488.75</v>
      </c>
      <c r="H101" s="30">
        <f>SUM(F101:G101)</f>
        <v>4263209.25</v>
      </c>
      <c r="I101" s="30">
        <f>I102</f>
        <v>0</v>
      </c>
      <c r="J101" s="30">
        <f>SUM(H101:I101)</f>
        <v>4263209.25</v>
      </c>
      <c r="K101"/>
    </row>
    <row r="102" spans="1:11" s="1" customFormat="1" ht="16.5" customHeight="1" x14ac:dyDescent="0.2">
      <c r="A102" s="21"/>
      <c r="B102" s="22">
        <v>90005</v>
      </c>
      <c r="C102" s="35"/>
      <c r="D102" s="98" t="s">
        <v>35</v>
      </c>
      <c r="E102" s="50"/>
      <c r="F102" s="45">
        <f>F103</f>
        <v>0</v>
      </c>
      <c r="G102" s="45">
        <f>G103</f>
        <v>112488.75</v>
      </c>
      <c r="H102" s="31">
        <f t="shared" ref="H102:H103" si="64">SUM(F102:G102)</f>
        <v>112488.75</v>
      </c>
      <c r="I102" s="45">
        <f>I103</f>
        <v>0</v>
      </c>
      <c r="J102" s="31">
        <f t="shared" ref="J102:J103" si="65">SUM(H102:I102)</f>
        <v>112488.75</v>
      </c>
      <c r="K102"/>
    </row>
    <row r="103" spans="1:11" s="1" customFormat="1" ht="56.25" x14ac:dyDescent="0.2">
      <c r="A103" s="49"/>
      <c r="B103" s="21"/>
      <c r="C103" s="29">
        <v>6259</v>
      </c>
      <c r="D103" s="5" t="s">
        <v>34</v>
      </c>
      <c r="E103" s="63"/>
      <c r="F103" s="32">
        <f>F105</f>
        <v>0</v>
      </c>
      <c r="G103" s="32">
        <f>G105</f>
        <v>112488.75</v>
      </c>
      <c r="H103" s="32">
        <f t="shared" si="64"/>
        <v>112488.75</v>
      </c>
      <c r="I103" s="32">
        <f>I105</f>
        <v>0</v>
      </c>
      <c r="J103" s="32">
        <f t="shared" si="65"/>
        <v>112488.75</v>
      </c>
      <c r="K103"/>
    </row>
    <row r="104" spans="1:11" s="1" customFormat="1" ht="15" customHeight="1" x14ac:dyDescent="0.2">
      <c r="A104" s="49"/>
      <c r="B104" s="21"/>
      <c r="C104" s="29"/>
      <c r="D104" s="5" t="s">
        <v>8</v>
      </c>
      <c r="E104" s="63"/>
      <c r="F104" s="32"/>
      <c r="G104" s="32"/>
      <c r="H104" s="32"/>
      <c r="I104" s="32"/>
      <c r="J104" s="32"/>
      <c r="K104"/>
    </row>
    <row r="105" spans="1:11" s="1" customFormat="1" ht="30.75" customHeight="1" x14ac:dyDescent="0.2">
      <c r="A105" s="100"/>
      <c r="B105" s="100"/>
      <c r="C105" s="101"/>
      <c r="D105" s="81" t="s">
        <v>40</v>
      </c>
      <c r="E105" s="75" t="s">
        <v>17</v>
      </c>
      <c r="F105" s="64">
        <v>0</v>
      </c>
      <c r="G105" s="64">
        <v>112488.75</v>
      </c>
      <c r="H105" s="65">
        <f t="shared" ref="H105" si="66">SUM(F105:G105)</f>
        <v>112488.75</v>
      </c>
      <c r="I105" s="64"/>
      <c r="J105" s="65">
        <f t="shared" ref="J105" si="67">SUM(H105:I105)</f>
        <v>112488.75</v>
      </c>
      <c r="K105"/>
    </row>
    <row r="106" spans="1:11" s="1" customFormat="1" ht="16.5" customHeight="1" x14ac:dyDescent="0.2">
      <c r="A106" s="112" t="s">
        <v>13</v>
      </c>
      <c r="B106" s="113"/>
      <c r="C106" s="113"/>
      <c r="D106" s="114"/>
      <c r="E106" s="48"/>
      <c r="F106" s="47">
        <v>19503367.239999998</v>
      </c>
      <c r="G106" s="47">
        <f>G85+G93+G101</f>
        <v>112488.75</v>
      </c>
      <c r="H106" s="47">
        <f t="shared" ref="H106" si="68">SUM(F106:G106)</f>
        <v>19615855.989999998</v>
      </c>
      <c r="I106" s="47">
        <f>I93</f>
        <v>0</v>
      </c>
      <c r="J106" s="47">
        <f t="shared" ref="J106" si="69">SUM(H106:I106)</f>
        <v>19615855.989999998</v>
      </c>
      <c r="K106"/>
    </row>
    <row r="107" spans="1:11" s="1" customFormat="1" ht="15" customHeight="1" x14ac:dyDescent="0.2">
      <c r="A107" s="19"/>
      <c r="B107" s="16"/>
      <c r="C107" s="16"/>
      <c r="D107" s="11"/>
      <c r="E107" s="8"/>
      <c r="F107" s="33"/>
      <c r="G107" s="33"/>
      <c r="H107" s="33"/>
      <c r="I107" s="33"/>
      <c r="J107" s="33"/>
      <c r="K107"/>
    </row>
    <row r="108" spans="1:11" ht="16.5" customHeight="1" x14ac:dyDescent="0.2">
      <c r="A108" s="112" t="s">
        <v>12</v>
      </c>
      <c r="B108" s="113"/>
      <c r="C108" s="113"/>
      <c r="D108" s="114"/>
      <c r="E108" s="48"/>
      <c r="F108" s="47">
        <v>202701684.97999999</v>
      </c>
      <c r="G108" s="47">
        <f>G30+G52+G59+G82+G106</f>
        <v>246956.09</v>
      </c>
      <c r="H108" s="47">
        <f>SUM(F108:G108)</f>
        <v>202948641.06999999</v>
      </c>
      <c r="I108" s="47">
        <f>I30+I52+I59+I82+I106</f>
        <v>47924.89</v>
      </c>
      <c r="J108" s="47">
        <f>SUM(H108:I108)</f>
        <v>202996565.95999998</v>
      </c>
    </row>
    <row r="109" spans="1:11" x14ac:dyDescent="0.2">
      <c r="A109" s="23"/>
      <c r="B109" s="24"/>
      <c r="C109" s="55"/>
      <c r="D109" s="12"/>
    </row>
    <row r="110" spans="1:11" ht="25.5" customHeight="1" x14ac:dyDescent="0.2">
      <c r="A110" s="25"/>
      <c r="B110" s="26"/>
      <c r="C110" s="56"/>
      <c r="D110" s="13"/>
      <c r="E110" s="10"/>
      <c r="F110" s="41"/>
      <c r="G110" s="41"/>
      <c r="H110" s="41"/>
      <c r="I110" s="41"/>
      <c r="J110" s="41"/>
    </row>
    <row r="111" spans="1:11" x14ac:dyDescent="0.2">
      <c r="A111" s="27"/>
      <c r="B111" s="28"/>
      <c r="C111" s="57"/>
      <c r="D111" s="14"/>
      <c r="E111" s="10"/>
      <c r="F111" s="41"/>
      <c r="G111" s="41"/>
      <c r="H111" s="41"/>
      <c r="I111" s="41"/>
      <c r="J111" s="41"/>
    </row>
    <row r="112" spans="1:11" x14ac:dyDescent="0.2">
      <c r="A112" s="27"/>
      <c r="B112" s="28"/>
      <c r="C112" s="57"/>
      <c r="D112" s="14"/>
      <c r="E112" s="10"/>
      <c r="F112" s="41"/>
      <c r="G112" s="41"/>
      <c r="H112" s="41"/>
      <c r="I112" s="41"/>
      <c r="J112" s="41"/>
    </row>
    <row r="113" spans="1:10" x14ac:dyDescent="0.2">
      <c r="A113" s="27"/>
      <c r="B113" s="28"/>
      <c r="C113" s="57"/>
      <c r="D113" s="14"/>
      <c r="E113" s="10"/>
      <c r="F113" s="41"/>
      <c r="G113" s="41"/>
      <c r="H113" s="41"/>
      <c r="I113" s="41"/>
      <c r="J113" s="41"/>
    </row>
    <row r="114" spans="1:10" x14ac:dyDescent="0.2">
      <c r="A114" s="27"/>
      <c r="B114" s="28"/>
      <c r="C114" s="57"/>
      <c r="D114" s="14"/>
      <c r="E114" s="10"/>
      <c r="F114" s="41"/>
      <c r="G114" s="41"/>
      <c r="H114" s="41"/>
      <c r="I114" s="41"/>
      <c r="J114" s="41"/>
    </row>
    <row r="115" spans="1:10" x14ac:dyDescent="0.2">
      <c r="A115" s="27"/>
      <c r="B115" s="28"/>
      <c r="C115" s="57"/>
      <c r="D115" s="14"/>
      <c r="E115" s="10"/>
      <c r="F115" s="41"/>
      <c r="G115" s="41"/>
      <c r="H115" s="41"/>
      <c r="I115" s="41"/>
      <c r="J115" s="41"/>
    </row>
    <row r="116" spans="1:10" x14ac:dyDescent="0.2">
      <c r="A116" s="27"/>
      <c r="B116" s="28"/>
      <c r="C116" s="57"/>
      <c r="D116" s="14"/>
      <c r="E116" s="10"/>
      <c r="F116" s="41"/>
      <c r="G116" s="41"/>
      <c r="H116" s="41"/>
      <c r="I116" s="41"/>
      <c r="J116" s="41"/>
    </row>
    <row r="124" spans="1:10" x14ac:dyDescent="0.2">
      <c r="D124" s="15" t="s">
        <v>7</v>
      </c>
    </row>
  </sheetData>
  <mergeCells count="12">
    <mergeCell ref="A108:D108"/>
    <mergeCell ref="A4:E4"/>
    <mergeCell ref="A106:D106"/>
    <mergeCell ref="A32:E32"/>
    <mergeCell ref="A52:D52"/>
    <mergeCell ref="A84:H84"/>
    <mergeCell ref="A30:D30"/>
    <mergeCell ref="A59:D59"/>
    <mergeCell ref="A54:F54"/>
    <mergeCell ref="A61:F61"/>
    <mergeCell ref="A82:D82"/>
    <mergeCell ref="A6:E6"/>
  </mergeCells>
  <phoneticPr fontId="1" type="noConversion"/>
  <printOptions horizontalCentered="1" gridLines="1"/>
  <pageMargins left="0.49" right="0.23622047244094491" top="0.97" bottom="0.85" header="0.56000000000000005" footer="0.62992125984251968"/>
  <pageSetup paperSize="9" scale="75" orientation="landscape" r:id="rId1"/>
  <headerFooter alignWithMargins="0">
    <oddHeader xml:space="preserve">&amp;C&amp;"Bookman Old Style,Pogrubiona kursywa"&amp;12ZMIANY W PLANIE FINANSOWYM
DOCHODÓW BUDŻETOWYCH URZĘDU MIEJSKIEGO NA ROK 2020&amp;"Arial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2020-09-11T11:12:46Z</cp:lastPrinted>
  <dcterms:created xsi:type="dcterms:W3CDTF">2000-11-02T14:08:21Z</dcterms:created>
  <dcterms:modified xsi:type="dcterms:W3CDTF">2020-09-11T11:12:53Z</dcterms:modified>
</cp:coreProperties>
</file>