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...._20IX2021_zm budzetu 2021\"/>
    </mc:Choice>
  </mc:AlternateContent>
  <xr:revisionPtr revIDLastSave="0" documentId="13_ncr:1_{6E1785A5-DF5A-4697-B56F-D9A902FFD46D}" xr6:coauthVersionLast="47" xr6:coauthVersionMax="47" xr10:uidLastSave="{00000000-0000-0000-0000-000000000000}"/>
  <bookViews>
    <workbookView xWindow="-120" yWindow="-120" windowWidth="29040" windowHeight="15840" tabRatio="614" xr2:uid="{00000000-000D-0000-FFFF-FFFF00000000}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WYDATKI!$A$1:$T$679</definedName>
    <definedName name="_xlnm.Print_Titles" localSheetId="0">WYDATKI!$6:$9</definedName>
  </definedNames>
  <calcPr calcId="191029"/>
</workbook>
</file>

<file path=xl/calcChain.xml><?xml version="1.0" encoding="utf-8"?>
<calcChain xmlns="http://schemas.openxmlformats.org/spreadsheetml/2006/main">
  <c r="I617" i="1" l="1"/>
  <c r="I616" i="1"/>
  <c r="J617" i="1"/>
  <c r="J616" i="1"/>
  <c r="L611" i="1"/>
  <c r="Q611" i="1"/>
  <c r="L585" i="1"/>
  <c r="L534" i="1" s="1"/>
  <c r="I568" i="1"/>
  <c r="I538" i="1"/>
  <c r="I534" i="1" s="1"/>
  <c r="I537" i="1"/>
  <c r="I507" i="1"/>
  <c r="I506" i="1"/>
  <c r="J507" i="1"/>
  <c r="J506" i="1"/>
  <c r="J446" i="1"/>
  <c r="I446" i="1"/>
  <c r="J445" i="1"/>
  <c r="I445" i="1"/>
  <c r="L434" i="1"/>
  <c r="L388" i="1" s="1"/>
  <c r="L677" i="1" s="1"/>
  <c r="L424" i="1"/>
  <c r="L389" i="1" s="1"/>
  <c r="I393" i="1"/>
  <c r="J393" i="1"/>
  <c r="J392" i="1"/>
  <c r="L143" i="1"/>
  <c r="J143" i="1"/>
  <c r="I142" i="1"/>
  <c r="J378" i="1"/>
  <c r="J342" i="1"/>
  <c r="I342" i="1"/>
  <c r="I341" i="1"/>
  <c r="I301" i="1"/>
  <c r="I300" i="1"/>
  <c r="I272" i="1"/>
  <c r="I271" i="1"/>
  <c r="I250" i="1"/>
  <c r="J251" i="1"/>
  <c r="J250" i="1"/>
  <c r="J192" i="1"/>
  <c r="I192" i="1"/>
  <c r="J191" i="1"/>
  <c r="I191" i="1"/>
  <c r="L192" i="1"/>
  <c r="I533" i="1" l="1"/>
  <c r="J388" i="1"/>
  <c r="I388" i="1"/>
  <c r="I389" i="1"/>
  <c r="J84" i="1"/>
  <c r="J389" i="1"/>
  <c r="G434" i="1"/>
  <c r="F434" i="1" s="1"/>
  <c r="J32" i="1" l="1"/>
  <c r="J31" i="1"/>
  <c r="J11" i="1" s="1"/>
  <c r="L32" i="1"/>
  <c r="L12" i="1" s="1"/>
  <c r="J57" i="1"/>
  <c r="H55" i="1"/>
  <c r="G55" i="1" s="1"/>
  <c r="F55" i="1" s="1"/>
  <c r="H54" i="1"/>
  <c r="J41" i="1"/>
  <c r="H40" i="1"/>
  <c r="G40" i="1" s="1"/>
  <c r="F40" i="1" s="1"/>
  <c r="H38" i="1"/>
  <c r="J89" i="1"/>
  <c r="J85" i="1" s="1"/>
  <c r="I89" i="1"/>
  <c r="I85" i="1" s="1"/>
  <c r="I88" i="1"/>
  <c r="I84" i="1" s="1"/>
  <c r="L89" i="1"/>
  <c r="L85" i="1" s="1"/>
  <c r="J75" i="1"/>
  <c r="J16" i="1"/>
  <c r="L678" i="1" l="1"/>
  <c r="H11" i="1"/>
  <c r="G11" i="1" s="1"/>
  <c r="F11" i="1" s="1"/>
  <c r="H57" i="1"/>
  <c r="G54" i="1"/>
  <c r="H41" i="1"/>
  <c r="G38" i="1"/>
  <c r="J12" i="1"/>
  <c r="G57" i="1" l="1"/>
  <c r="F54" i="1"/>
  <c r="F57" i="1" s="1"/>
  <c r="G41" i="1"/>
  <c r="F38" i="1"/>
  <c r="F41" i="1" s="1"/>
  <c r="S679" i="1" l="1"/>
  <c r="H656" i="1" l="1"/>
  <c r="G656" i="1" s="1"/>
  <c r="F656" i="1" s="1"/>
  <c r="H96" i="1"/>
  <c r="G96" i="1" s="1"/>
  <c r="F96" i="1" s="1"/>
  <c r="I398" i="1"/>
  <c r="H397" i="1"/>
  <c r="G397" i="1" s="1"/>
  <c r="F397" i="1" s="1"/>
  <c r="H395" i="1"/>
  <c r="J613" i="1"/>
  <c r="J612" i="1"/>
  <c r="I613" i="1"/>
  <c r="I678" i="1" s="1"/>
  <c r="I612" i="1"/>
  <c r="I677" i="1" s="1"/>
  <c r="I662" i="1"/>
  <c r="H660" i="1"/>
  <c r="G660" i="1" s="1"/>
  <c r="F660" i="1" s="1"/>
  <c r="H659" i="1"/>
  <c r="I559" i="1"/>
  <c r="H557" i="1"/>
  <c r="G557" i="1" s="1"/>
  <c r="F557" i="1" s="1"/>
  <c r="H556" i="1"/>
  <c r="G556" i="1" s="1"/>
  <c r="F556" i="1" s="1"/>
  <c r="I524" i="1"/>
  <c r="H522" i="1"/>
  <c r="G522" i="1" s="1"/>
  <c r="F522" i="1" s="1"/>
  <c r="H521" i="1"/>
  <c r="G521" i="1" s="1"/>
  <c r="F521" i="1" s="1"/>
  <c r="I491" i="1"/>
  <c r="H489" i="1"/>
  <c r="G489" i="1" s="1"/>
  <c r="F489" i="1" s="1"/>
  <c r="H488" i="1"/>
  <c r="I363" i="1"/>
  <c r="H361" i="1"/>
  <c r="G361" i="1" s="1"/>
  <c r="F361" i="1" s="1"/>
  <c r="H360" i="1"/>
  <c r="G360" i="1" s="1"/>
  <c r="F360" i="1" s="1"/>
  <c r="I322" i="1"/>
  <c r="H320" i="1"/>
  <c r="G320" i="1" s="1"/>
  <c r="F320" i="1" s="1"/>
  <c r="H319" i="1"/>
  <c r="G319" i="1" s="1"/>
  <c r="F319" i="1" s="1"/>
  <c r="I289" i="1"/>
  <c r="H287" i="1"/>
  <c r="G287" i="1" s="1"/>
  <c r="F287" i="1" s="1"/>
  <c r="H286" i="1"/>
  <c r="I225" i="1"/>
  <c r="H223" i="1"/>
  <c r="G223" i="1" s="1"/>
  <c r="F223" i="1" s="1"/>
  <c r="H222" i="1"/>
  <c r="I172" i="1"/>
  <c r="H170" i="1"/>
  <c r="G170" i="1" s="1"/>
  <c r="F170" i="1" s="1"/>
  <c r="H169" i="1"/>
  <c r="G169" i="1" s="1"/>
  <c r="F169" i="1" s="1"/>
  <c r="I122" i="1"/>
  <c r="H120" i="1"/>
  <c r="G120" i="1" s="1"/>
  <c r="F120" i="1" s="1"/>
  <c r="H119" i="1"/>
  <c r="G119" i="1" s="1"/>
  <c r="F119" i="1" s="1"/>
  <c r="H662" i="1" l="1"/>
  <c r="H491" i="1"/>
  <c r="H398" i="1"/>
  <c r="I394" i="1"/>
  <c r="G395" i="1"/>
  <c r="F395" i="1" s="1"/>
  <c r="F398" i="1" s="1"/>
  <c r="H225" i="1"/>
  <c r="H289" i="1"/>
  <c r="H322" i="1"/>
  <c r="H524" i="1"/>
  <c r="H122" i="1"/>
  <c r="H363" i="1"/>
  <c r="H172" i="1"/>
  <c r="G222" i="1"/>
  <c r="F222" i="1" s="1"/>
  <c r="F225" i="1" s="1"/>
  <c r="G286" i="1"/>
  <c r="F286" i="1" s="1"/>
  <c r="F289" i="1" s="1"/>
  <c r="G488" i="1"/>
  <c r="F488" i="1" s="1"/>
  <c r="F491" i="1" s="1"/>
  <c r="H559" i="1"/>
  <c r="G659" i="1"/>
  <c r="F659" i="1" s="1"/>
  <c r="F662" i="1" s="1"/>
  <c r="F559" i="1"/>
  <c r="G559" i="1"/>
  <c r="F524" i="1"/>
  <c r="G524" i="1"/>
  <c r="F363" i="1"/>
  <c r="G363" i="1"/>
  <c r="F322" i="1"/>
  <c r="G322" i="1"/>
  <c r="F172" i="1"/>
  <c r="G172" i="1"/>
  <c r="F122" i="1"/>
  <c r="G122" i="1"/>
  <c r="J53" i="1"/>
  <c r="H52" i="1"/>
  <c r="G52" i="1" s="1"/>
  <c r="F52" i="1" s="1"/>
  <c r="H50" i="1"/>
  <c r="G50" i="1" s="1"/>
  <c r="J49" i="1"/>
  <c r="H47" i="1"/>
  <c r="G47" i="1" s="1"/>
  <c r="F47" i="1" s="1"/>
  <c r="H46" i="1"/>
  <c r="G46" i="1" s="1"/>
  <c r="J45" i="1"/>
  <c r="H44" i="1"/>
  <c r="G44" i="1" s="1"/>
  <c r="F44" i="1" s="1"/>
  <c r="H42" i="1"/>
  <c r="G42" i="1" s="1"/>
  <c r="F42" i="1" s="1"/>
  <c r="L37" i="1"/>
  <c r="G36" i="1"/>
  <c r="F36" i="1" s="1"/>
  <c r="G34" i="1"/>
  <c r="F34" i="1" s="1"/>
  <c r="G225" i="1" l="1"/>
  <c r="G289" i="1"/>
  <c r="G398" i="1"/>
  <c r="G491" i="1"/>
  <c r="G662" i="1"/>
  <c r="H31" i="1"/>
  <c r="G31" i="1" s="1"/>
  <c r="F31" i="1" s="1"/>
  <c r="H32" i="1"/>
  <c r="G32" i="1" s="1"/>
  <c r="F32" i="1" s="1"/>
  <c r="J33" i="1"/>
  <c r="L33" i="1"/>
  <c r="G45" i="1"/>
  <c r="H49" i="1"/>
  <c r="H45" i="1"/>
  <c r="I33" i="1"/>
  <c r="G49" i="1"/>
  <c r="F46" i="1"/>
  <c r="F49" i="1" s="1"/>
  <c r="F45" i="1"/>
  <c r="F50" i="1"/>
  <c r="F53" i="1" s="1"/>
  <c r="G53" i="1"/>
  <c r="F37" i="1"/>
  <c r="H53" i="1"/>
  <c r="G37" i="1"/>
  <c r="H30" i="1"/>
  <c r="H33" i="1" l="1"/>
  <c r="G30" i="1"/>
  <c r="G33" i="1" l="1"/>
  <c r="F30" i="1"/>
  <c r="F33" i="1" s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J402" i="1" l="1"/>
  <c r="H400" i="1"/>
  <c r="G400" i="1" s="1"/>
  <c r="F400" i="1" s="1"/>
  <c r="H399" i="1"/>
  <c r="H402" i="1" l="1"/>
  <c r="G399" i="1"/>
  <c r="F399" i="1" s="1"/>
  <c r="F402" i="1" s="1"/>
  <c r="G402" i="1" l="1"/>
  <c r="L539" i="1" l="1"/>
  <c r="H210" i="1" l="1"/>
  <c r="H206" i="1"/>
  <c r="H198" i="1"/>
  <c r="H107" i="1"/>
  <c r="H103" i="1"/>
  <c r="H95" i="1"/>
  <c r="H303" i="1"/>
  <c r="H311" i="1"/>
  <c r="H315" i="1"/>
  <c r="I379" i="1" l="1"/>
  <c r="L379" i="1"/>
  <c r="J658" i="1" l="1"/>
  <c r="H655" i="1"/>
  <c r="J654" i="1"/>
  <c r="H652" i="1"/>
  <c r="G652" i="1" s="1"/>
  <c r="F652" i="1" s="1"/>
  <c r="H651" i="1"/>
  <c r="J650" i="1"/>
  <c r="H648" i="1"/>
  <c r="G648" i="1" s="1"/>
  <c r="F648" i="1" s="1"/>
  <c r="H647" i="1"/>
  <c r="J646" i="1"/>
  <c r="H644" i="1"/>
  <c r="G644" i="1" s="1"/>
  <c r="F644" i="1" s="1"/>
  <c r="H643" i="1"/>
  <c r="G643" i="1" s="1"/>
  <c r="F643" i="1" s="1"/>
  <c r="J642" i="1"/>
  <c r="H640" i="1"/>
  <c r="G640" i="1" s="1"/>
  <c r="F640" i="1" s="1"/>
  <c r="H639" i="1"/>
  <c r="G639" i="1" s="1"/>
  <c r="F639" i="1" s="1"/>
  <c r="I638" i="1"/>
  <c r="H637" i="1"/>
  <c r="G637" i="1" s="1"/>
  <c r="F637" i="1" s="1"/>
  <c r="H635" i="1"/>
  <c r="G635" i="1" s="1"/>
  <c r="J634" i="1"/>
  <c r="H633" i="1"/>
  <c r="G633" i="1" s="1"/>
  <c r="F633" i="1" s="1"/>
  <c r="H631" i="1"/>
  <c r="G631" i="1" s="1"/>
  <c r="I630" i="1"/>
  <c r="H629" i="1"/>
  <c r="G629" i="1" s="1"/>
  <c r="F629" i="1" s="1"/>
  <c r="H627" i="1"/>
  <c r="I626" i="1"/>
  <c r="H625" i="1"/>
  <c r="G625" i="1" s="1"/>
  <c r="F625" i="1" s="1"/>
  <c r="H623" i="1"/>
  <c r="G623" i="1" s="1"/>
  <c r="F623" i="1" s="1"/>
  <c r="I622" i="1"/>
  <c r="H621" i="1"/>
  <c r="G621" i="1" s="1"/>
  <c r="F621" i="1" s="1"/>
  <c r="H619" i="1"/>
  <c r="H616" i="1"/>
  <c r="G616" i="1" s="1"/>
  <c r="L618" i="1"/>
  <c r="H272" i="1"/>
  <c r="P190" i="1"/>
  <c r="H376" i="1"/>
  <c r="J359" i="1"/>
  <c r="H358" i="1"/>
  <c r="G358" i="1" s="1"/>
  <c r="F358" i="1" s="1"/>
  <c r="H356" i="1"/>
  <c r="G356" i="1" s="1"/>
  <c r="I355" i="1"/>
  <c r="H354" i="1"/>
  <c r="G354" i="1" s="1"/>
  <c r="F354" i="1" s="1"/>
  <c r="H352" i="1"/>
  <c r="G352" i="1" s="1"/>
  <c r="I351" i="1"/>
  <c r="H349" i="1"/>
  <c r="G349" i="1" s="1"/>
  <c r="F349" i="1" s="1"/>
  <c r="H348" i="1"/>
  <c r="G348" i="1" s="1"/>
  <c r="F348" i="1" s="1"/>
  <c r="I347" i="1"/>
  <c r="H346" i="1"/>
  <c r="G346" i="1" s="1"/>
  <c r="H344" i="1"/>
  <c r="G344" i="1" s="1"/>
  <c r="F344" i="1" s="1"/>
  <c r="L343" i="1"/>
  <c r="J343" i="1"/>
  <c r="J602" i="1"/>
  <c r="J600" i="1"/>
  <c r="H600" i="1" s="1"/>
  <c r="J607" i="1"/>
  <c r="H606" i="1"/>
  <c r="H604" i="1"/>
  <c r="G604" i="1" s="1"/>
  <c r="F604" i="1" s="1"/>
  <c r="J70" i="1"/>
  <c r="H70" i="1" s="1"/>
  <c r="G70" i="1" s="1"/>
  <c r="H391" i="1"/>
  <c r="J71" i="1"/>
  <c r="H392" i="1"/>
  <c r="H393" i="1"/>
  <c r="H445" i="1"/>
  <c r="I318" i="1"/>
  <c r="H316" i="1"/>
  <c r="G316" i="1" s="1"/>
  <c r="F316" i="1" s="1"/>
  <c r="H317" i="1"/>
  <c r="G317" i="1" s="1"/>
  <c r="F317" i="1" s="1"/>
  <c r="I314" i="1"/>
  <c r="G311" i="1"/>
  <c r="F311" i="1" s="1"/>
  <c r="H312" i="1"/>
  <c r="H313" i="1"/>
  <c r="G313" i="1" s="1"/>
  <c r="F313" i="1" s="1"/>
  <c r="I310" i="1"/>
  <c r="H307" i="1"/>
  <c r="G307" i="1" s="1"/>
  <c r="H308" i="1"/>
  <c r="G308" i="1" s="1"/>
  <c r="F308" i="1" s="1"/>
  <c r="I306" i="1"/>
  <c r="G303" i="1"/>
  <c r="F303" i="1" s="1"/>
  <c r="H304" i="1"/>
  <c r="G304" i="1" s="1"/>
  <c r="F304" i="1" s="1"/>
  <c r="H305" i="1"/>
  <c r="G305" i="1" s="1"/>
  <c r="F305" i="1" s="1"/>
  <c r="L94" i="1"/>
  <c r="G91" i="1"/>
  <c r="F91" i="1" s="1"/>
  <c r="G93" i="1"/>
  <c r="F93" i="1" s="1"/>
  <c r="H74" i="1"/>
  <c r="G74" i="1" s="1"/>
  <c r="F74" i="1" s="1"/>
  <c r="L148" i="1"/>
  <c r="G145" i="1"/>
  <c r="F145" i="1" s="1"/>
  <c r="G147" i="1"/>
  <c r="J25" i="1"/>
  <c r="H22" i="1"/>
  <c r="G22" i="1" s="1"/>
  <c r="F22" i="1" s="1"/>
  <c r="H24" i="1"/>
  <c r="G24" i="1" s="1"/>
  <c r="F24" i="1" s="1"/>
  <c r="H218" i="1"/>
  <c r="G218" i="1" s="1"/>
  <c r="H202" i="1"/>
  <c r="G202" i="1" s="1"/>
  <c r="G198" i="1"/>
  <c r="F198" i="1" s="1"/>
  <c r="H165" i="1"/>
  <c r="G165" i="1" s="1"/>
  <c r="F165" i="1" s="1"/>
  <c r="H153" i="1"/>
  <c r="G153" i="1" s="1"/>
  <c r="H274" i="1"/>
  <c r="G274" i="1" s="1"/>
  <c r="F274" i="1" s="1"/>
  <c r="H278" i="1"/>
  <c r="L590" i="1"/>
  <c r="G589" i="1"/>
  <c r="F589" i="1" s="1"/>
  <c r="G587" i="1"/>
  <c r="F587" i="1" s="1"/>
  <c r="I578" i="1"/>
  <c r="H576" i="1"/>
  <c r="G576" i="1" s="1"/>
  <c r="F576" i="1" s="1"/>
  <c r="H575" i="1"/>
  <c r="I574" i="1"/>
  <c r="H572" i="1"/>
  <c r="G572" i="1" s="1"/>
  <c r="F572" i="1" s="1"/>
  <c r="H571" i="1"/>
  <c r="G571" i="1" s="1"/>
  <c r="F571" i="1" s="1"/>
  <c r="I555" i="1"/>
  <c r="H553" i="1"/>
  <c r="G553" i="1" s="1"/>
  <c r="F553" i="1" s="1"/>
  <c r="H552" i="1"/>
  <c r="I551" i="1"/>
  <c r="H550" i="1"/>
  <c r="G550" i="1" s="1"/>
  <c r="F550" i="1" s="1"/>
  <c r="H548" i="1"/>
  <c r="G548" i="1" s="1"/>
  <c r="I547" i="1"/>
  <c r="H545" i="1"/>
  <c r="G545" i="1" s="1"/>
  <c r="F545" i="1" s="1"/>
  <c r="H544" i="1"/>
  <c r="G544" i="1" s="1"/>
  <c r="F544" i="1" s="1"/>
  <c r="I543" i="1"/>
  <c r="H542" i="1"/>
  <c r="G542" i="1" s="1"/>
  <c r="F542" i="1" s="1"/>
  <c r="H540" i="1"/>
  <c r="G540" i="1" s="1"/>
  <c r="F540" i="1" s="1"/>
  <c r="J520" i="1"/>
  <c r="H518" i="1"/>
  <c r="G518" i="1" s="1"/>
  <c r="H517" i="1"/>
  <c r="G517" i="1" s="1"/>
  <c r="F517" i="1" s="1"/>
  <c r="J516" i="1"/>
  <c r="H515" i="1"/>
  <c r="G515" i="1" s="1"/>
  <c r="F515" i="1" s="1"/>
  <c r="H513" i="1"/>
  <c r="G513" i="1" s="1"/>
  <c r="F513" i="1" s="1"/>
  <c r="I512" i="1"/>
  <c r="H511" i="1"/>
  <c r="G511" i="1" s="1"/>
  <c r="H509" i="1"/>
  <c r="J487" i="1"/>
  <c r="H485" i="1"/>
  <c r="G485" i="1" s="1"/>
  <c r="F485" i="1" s="1"/>
  <c r="H484" i="1"/>
  <c r="J483" i="1"/>
  <c r="H481" i="1"/>
  <c r="G481" i="1" s="1"/>
  <c r="F481" i="1" s="1"/>
  <c r="H480" i="1"/>
  <c r="J479" i="1"/>
  <c r="H478" i="1"/>
  <c r="G478" i="1" s="1"/>
  <c r="F478" i="1" s="1"/>
  <c r="H476" i="1"/>
  <c r="G476" i="1" s="1"/>
  <c r="F476" i="1" s="1"/>
  <c r="J475" i="1"/>
  <c r="H474" i="1"/>
  <c r="G474" i="1" s="1"/>
  <c r="F474" i="1" s="1"/>
  <c r="H472" i="1"/>
  <c r="G472" i="1" s="1"/>
  <c r="F472" i="1" s="1"/>
  <c r="J471" i="1"/>
  <c r="H470" i="1"/>
  <c r="G470" i="1" s="1"/>
  <c r="F470" i="1" s="1"/>
  <c r="H468" i="1"/>
  <c r="G468" i="1" s="1"/>
  <c r="J467" i="1"/>
  <c r="H466" i="1"/>
  <c r="G466" i="1" s="1"/>
  <c r="F466" i="1" s="1"/>
  <c r="H464" i="1"/>
  <c r="G464" i="1" s="1"/>
  <c r="F464" i="1" s="1"/>
  <c r="I463" i="1"/>
  <c r="H461" i="1"/>
  <c r="G461" i="1" s="1"/>
  <c r="F461" i="1" s="1"/>
  <c r="H460" i="1"/>
  <c r="G460" i="1" s="1"/>
  <c r="I459" i="1"/>
  <c r="H458" i="1"/>
  <c r="G458" i="1" s="1"/>
  <c r="F458" i="1" s="1"/>
  <c r="H456" i="1"/>
  <c r="I455" i="1"/>
  <c r="H454" i="1"/>
  <c r="G454" i="1" s="1"/>
  <c r="H452" i="1"/>
  <c r="G452" i="1" s="1"/>
  <c r="F452" i="1" s="1"/>
  <c r="I451" i="1"/>
  <c r="H450" i="1"/>
  <c r="G450" i="1" s="1"/>
  <c r="F450" i="1" s="1"/>
  <c r="H448" i="1"/>
  <c r="G448" i="1" s="1"/>
  <c r="F448" i="1" s="1"/>
  <c r="L440" i="1"/>
  <c r="G438" i="1"/>
  <c r="F438" i="1" s="1"/>
  <c r="G437" i="1"/>
  <c r="F437" i="1" s="1"/>
  <c r="L429" i="1"/>
  <c r="G428" i="1"/>
  <c r="F428" i="1" s="1"/>
  <c r="G426" i="1"/>
  <c r="J414" i="1"/>
  <c r="H413" i="1"/>
  <c r="H411" i="1"/>
  <c r="G411" i="1" s="1"/>
  <c r="F411" i="1" s="1"/>
  <c r="J410" i="1"/>
  <c r="H409" i="1"/>
  <c r="G409" i="1" s="1"/>
  <c r="F409" i="1" s="1"/>
  <c r="H407" i="1"/>
  <c r="G407" i="1" s="1"/>
  <c r="F407" i="1" s="1"/>
  <c r="J406" i="1"/>
  <c r="H404" i="1"/>
  <c r="H403" i="1"/>
  <c r="G403" i="1" s="1"/>
  <c r="F403" i="1" s="1"/>
  <c r="J383" i="1"/>
  <c r="H382" i="1"/>
  <c r="H380" i="1"/>
  <c r="G380" i="1" s="1"/>
  <c r="I285" i="1"/>
  <c r="H284" i="1"/>
  <c r="G284" i="1" s="1"/>
  <c r="F284" i="1" s="1"/>
  <c r="H282" i="1"/>
  <c r="G282" i="1" s="1"/>
  <c r="F282" i="1" s="1"/>
  <c r="I281" i="1"/>
  <c r="H279" i="1"/>
  <c r="G279" i="1" s="1"/>
  <c r="F279" i="1" s="1"/>
  <c r="I277" i="1"/>
  <c r="H276" i="1"/>
  <c r="J264" i="1"/>
  <c r="H262" i="1"/>
  <c r="G262" i="1" s="1"/>
  <c r="F262" i="1" s="1"/>
  <c r="H261" i="1"/>
  <c r="J260" i="1"/>
  <c r="H259" i="1"/>
  <c r="G259" i="1" s="1"/>
  <c r="F259" i="1" s="1"/>
  <c r="H257" i="1"/>
  <c r="G257" i="1" s="1"/>
  <c r="F257" i="1" s="1"/>
  <c r="I256" i="1"/>
  <c r="H254" i="1"/>
  <c r="G254" i="1" s="1"/>
  <c r="F254" i="1" s="1"/>
  <c r="H253" i="1"/>
  <c r="J221" i="1"/>
  <c r="H219" i="1"/>
  <c r="G219" i="1" s="1"/>
  <c r="F219" i="1" s="1"/>
  <c r="J217" i="1"/>
  <c r="H216" i="1"/>
  <c r="G216" i="1" s="1"/>
  <c r="F216" i="1" s="1"/>
  <c r="H214" i="1"/>
  <c r="G214" i="1" s="1"/>
  <c r="F214" i="1" s="1"/>
  <c r="I213" i="1"/>
  <c r="H211" i="1"/>
  <c r="G211" i="1" s="1"/>
  <c r="F211" i="1" s="1"/>
  <c r="I209" i="1"/>
  <c r="H207" i="1"/>
  <c r="G207" i="1" s="1"/>
  <c r="F207" i="1" s="1"/>
  <c r="G206" i="1"/>
  <c r="F206" i="1" s="1"/>
  <c r="I205" i="1"/>
  <c r="H203" i="1"/>
  <c r="G203" i="1" s="1"/>
  <c r="F203" i="1" s="1"/>
  <c r="I201" i="1"/>
  <c r="H199" i="1"/>
  <c r="G199" i="1" s="1"/>
  <c r="F199" i="1" s="1"/>
  <c r="H200" i="1"/>
  <c r="G200" i="1" s="1"/>
  <c r="F200" i="1" s="1"/>
  <c r="L197" i="1"/>
  <c r="G196" i="1"/>
  <c r="F196" i="1" s="1"/>
  <c r="G194" i="1"/>
  <c r="F194" i="1" s="1"/>
  <c r="J168" i="1"/>
  <c r="H167" i="1"/>
  <c r="G167" i="1" s="1"/>
  <c r="F167" i="1" s="1"/>
  <c r="I164" i="1"/>
  <c r="H162" i="1"/>
  <c r="G162" i="1" s="1"/>
  <c r="F162" i="1" s="1"/>
  <c r="H161" i="1"/>
  <c r="G161" i="1" s="1"/>
  <c r="F161" i="1" s="1"/>
  <c r="I160" i="1"/>
  <c r="H158" i="1"/>
  <c r="G158" i="1" s="1"/>
  <c r="F158" i="1" s="1"/>
  <c r="H157" i="1"/>
  <c r="G157" i="1" s="1"/>
  <c r="F157" i="1" s="1"/>
  <c r="I156" i="1"/>
  <c r="H154" i="1"/>
  <c r="G154" i="1" s="1"/>
  <c r="F154" i="1" s="1"/>
  <c r="I152" i="1"/>
  <c r="H150" i="1"/>
  <c r="H149" i="1"/>
  <c r="G149" i="1" s="1"/>
  <c r="F149" i="1" s="1"/>
  <c r="J118" i="1"/>
  <c r="H117" i="1"/>
  <c r="G117" i="1" s="1"/>
  <c r="F117" i="1" s="1"/>
  <c r="H115" i="1"/>
  <c r="G115" i="1" s="1"/>
  <c r="J114" i="1"/>
  <c r="H113" i="1"/>
  <c r="G113" i="1" s="1"/>
  <c r="F113" i="1" s="1"/>
  <c r="H111" i="1"/>
  <c r="G111" i="1" s="1"/>
  <c r="F111" i="1" s="1"/>
  <c r="I110" i="1"/>
  <c r="H109" i="1"/>
  <c r="G109" i="1" s="1"/>
  <c r="F109" i="1" s="1"/>
  <c r="I106" i="1"/>
  <c r="H105" i="1"/>
  <c r="G105" i="1" s="1"/>
  <c r="F105" i="1" s="1"/>
  <c r="G103" i="1"/>
  <c r="F103" i="1" s="1"/>
  <c r="I102" i="1"/>
  <c r="H100" i="1"/>
  <c r="G100" i="1" s="1"/>
  <c r="F100" i="1" s="1"/>
  <c r="H99" i="1"/>
  <c r="I98" i="1"/>
  <c r="H97" i="1"/>
  <c r="G97" i="1" s="1"/>
  <c r="F97" i="1" s="1"/>
  <c r="J77" i="1"/>
  <c r="H75" i="1"/>
  <c r="G75" i="1" s="1"/>
  <c r="F75" i="1" s="1"/>
  <c r="J21" i="1"/>
  <c r="H20" i="1"/>
  <c r="G20" i="1" s="1"/>
  <c r="F20" i="1" s="1"/>
  <c r="H18" i="1"/>
  <c r="L447" i="1"/>
  <c r="G95" i="1"/>
  <c r="F95" i="1" s="1"/>
  <c r="H378" i="1"/>
  <c r="L273" i="1"/>
  <c r="H602" i="1" l="1"/>
  <c r="G602" i="1" s="1"/>
  <c r="F602" i="1" s="1"/>
  <c r="J598" i="1"/>
  <c r="J678" i="1" s="1"/>
  <c r="H71" i="1"/>
  <c r="G71" i="1" s="1"/>
  <c r="F71" i="1" s="1"/>
  <c r="J67" i="1"/>
  <c r="J677" i="1" s="1"/>
  <c r="G310" i="1"/>
  <c r="P611" i="1"/>
  <c r="F307" i="1"/>
  <c r="F310" i="1" s="1"/>
  <c r="H201" i="1"/>
  <c r="H534" i="1"/>
  <c r="H533" i="1"/>
  <c r="G467" i="1"/>
  <c r="F626" i="1"/>
  <c r="G634" i="1"/>
  <c r="F642" i="1"/>
  <c r="H650" i="1"/>
  <c r="L17" i="1"/>
  <c r="G619" i="1"/>
  <c r="F619" i="1" s="1"/>
  <c r="F622" i="1" s="1"/>
  <c r="H622" i="1"/>
  <c r="G651" i="1"/>
  <c r="F651" i="1" s="1"/>
  <c r="F654" i="1" s="1"/>
  <c r="H654" i="1"/>
  <c r="H646" i="1"/>
  <c r="G647" i="1"/>
  <c r="F647" i="1" s="1"/>
  <c r="F650" i="1" s="1"/>
  <c r="G627" i="1"/>
  <c r="H630" i="1"/>
  <c r="G642" i="1"/>
  <c r="H642" i="1"/>
  <c r="H310" i="1"/>
  <c r="G590" i="1"/>
  <c r="G626" i="1"/>
  <c r="H634" i="1"/>
  <c r="F646" i="1"/>
  <c r="L614" i="1"/>
  <c r="G646" i="1"/>
  <c r="H638" i="1"/>
  <c r="H626" i="1"/>
  <c r="G585" i="1"/>
  <c r="F585" i="1" s="1"/>
  <c r="H455" i="1"/>
  <c r="H205" i="1"/>
  <c r="L302" i="1"/>
  <c r="H271" i="1"/>
  <c r="G271" i="1" s="1"/>
  <c r="F271" i="1" s="1"/>
  <c r="G272" i="1"/>
  <c r="F272" i="1" s="1"/>
  <c r="G25" i="1"/>
  <c r="F467" i="1"/>
  <c r="H475" i="1"/>
  <c r="P87" i="1"/>
  <c r="P90" i="1" s="1"/>
  <c r="G655" i="1"/>
  <c r="H658" i="1"/>
  <c r="G516" i="1"/>
  <c r="G150" i="1"/>
  <c r="F150" i="1" s="1"/>
  <c r="F152" i="1" s="1"/>
  <c r="H152" i="1"/>
  <c r="F410" i="1"/>
  <c r="H410" i="1"/>
  <c r="G480" i="1"/>
  <c r="H483" i="1"/>
  <c r="G520" i="1"/>
  <c r="F518" i="1"/>
  <c r="F520" i="1" s="1"/>
  <c r="P14" i="1"/>
  <c r="P17" i="1" s="1"/>
  <c r="Q17" i="1"/>
  <c r="F516" i="1"/>
  <c r="Q618" i="1"/>
  <c r="G404" i="1"/>
  <c r="F404" i="1" s="1"/>
  <c r="F406" i="1" s="1"/>
  <c r="H406" i="1"/>
  <c r="G484" i="1"/>
  <c r="H487" i="1"/>
  <c r="F147" i="1"/>
  <c r="F148" i="1" s="1"/>
  <c r="G148" i="1"/>
  <c r="H25" i="1"/>
  <c r="H516" i="1"/>
  <c r="G456" i="1"/>
  <c r="H459" i="1"/>
  <c r="H168" i="1"/>
  <c r="H251" i="1"/>
  <c r="G251" i="1" s="1"/>
  <c r="F251" i="1" s="1"/>
  <c r="G606" i="1"/>
  <c r="H607" i="1"/>
  <c r="F351" i="1"/>
  <c r="H351" i="1"/>
  <c r="G312" i="1"/>
  <c r="F312" i="1" s="1"/>
  <c r="F314" i="1" s="1"/>
  <c r="H314" i="1"/>
  <c r="F260" i="1"/>
  <c r="H568" i="1"/>
  <c r="G568" i="1" s="1"/>
  <c r="F568" i="1" s="1"/>
  <c r="Q90" i="1"/>
  <c r="H110" i="1"/>
  <c r="F209" i="1"/>
  <c r="F543" i="1"/>
  <c r="H555" i="1"/>
  <c r="F590" i="1"/>
  <c r="L436" i="1"/>
  <c r="H88" i="1"/>
  <c r="G88" i="1" s="1"/>
  <c r="F88" i="1" s="1"/>
  <c r="G552" i="1"/>
  <c r="F552" i="1" s="1"/>
  <c r="F555" i="1" s="1"/>
  <c r="G98" i="1"/>
  <c r="H463" i="1"/>
  <c r="G164" i="1"/>
  <c r="F160" i="1"/>
  <c r="F94" i="1"/>
  <c r="G94" i="1"/>
  <c r="F548" i="1"/>
  <c r="F551" i="1" s="1"/>
  <c r="G551" i="1"/>
  <c r="H551" i="1"/>
  <c r="G543" i="1"/>
  <c r="H543" i="1"/>
  <c r="H300" i="1"/>
  <c r="G300" i="1" s="1"/>
  <c r="L144" i="1"/>
  <c r="F479" i="1"/>
  <c r="H479" i="1"/>
  <c r="G479" i="1"/>
  <c r="H467" i="1"/>
  <c r="F460" i="1"/>
  <c r="F463" i="1" s="1"/>
  <c r="G463" i="1"/>
  <c r="H260" i="1"/>
  <c r="G217" i="1"/>
  <c r="H217" i="1"/>
  <c r="G168" i="1"/>
  <c r="G440" i="1"/>
  <c r="J603" i="1"/>
  <c r="F201" i="1"/>
  <c r="G106" i="1"/>
  <c r="G77" i="1"/>
  <c r="H249" i="1"/>
  <c r="G249" i="1" s="1"/>
  <c r="F249" i="1" s="1"/>
  <c r="I447" i="1"/>
  <c r="H538" i="1"/>
  <c r="G538" i="1" s="1"/>
  <c r="F538" i="1" s="1"/>
  <c r="J394" i="1"/>
  <c r="H191" i="1"/>
  <c r="G191" i="1" s="1"/>
  <c r="G160" i="1"/>
  <c r="G253" i="1"/>
  <c r="H256" i="1"/>
  <c r="G261" i="1"/>
  <c r="H264" i="1"/>
  <c r="G276" i="1"/>
  <c r="H277" i="1"/>
  <c r="H285" i="1"/>
  <c r="H164" i="1"/>
  <c r="G197" i="1"/>
  <c r="F197" i="1"/>
  <c r="H160" i="1"/>
  <c r="G260" i="1"/>
  <c r="F451" i="1"/>
  <c r="H451" i="1"/>
  <c r="H318" i="1"/>
  <c r="H574" i="1"/>
  <c r="G278" i="1"/>
  <c r="H281" i="1"/>
  <c r="F440" i="1"/>
  <c r="H520" i="1"/>
  <c r="H512" i="1"/>
  <c r="H142" i="1"/>
  <c r="G142" i="1" s="1"/>
  <c r="F142" i="1" s="1"/>
  <c r="K144" i="1"/>
  <c r="J570" i="1"/>
  <c r="G359" i="1"/>
  <c r="H359" i="1"/>
  <c r="G509" i="1"/>
  <c r="F509" i="1" s="1"/>
  <c r="F352" i="1"/>
  <c r="F355" i="1" s="1"/>
  <c r="G355" i="1"/>
  <c r="H355" i="1"/>
  <c r="H347" i="1"/>
  <c r="G315" i="1"/>
  <c r="F315" i="1" s="1"/>
  <c r="F318" i="1" s="1"/>
  <c r="G306" i="1"/>
  <c r="H209" i="1"/>
  <c r="G209" i="1"/>
  <c r="G393" i="1"/>
  <c r="F393" i="1" s="1"/>
  <c r="H394" i="1"/>
  <c r="G392" i="1"/>
  <c r="F392" i="1" s="1"/>
  <c r="L425" i="1"/>
  <c r="K570" i="1"/>
  <c r="G547" i="1"/>
  <c r="G201" i="1"/>
  <c r="F153" i="1"/>
  <c r="F156" i="1" s="1"/>
  <c r="G156" i="1"/>
  <c r="H156" i="1"/>
  <c r="G114" i="1"/>
  <c r="H114" i="1"/>
  <c r="H87" i="1"/>
  <c r="G87" i="1" s="1"/>
  <c r="G107" i="1"/>
  <c r="J618" i="1"/>
  <c r="K193" i="1"/>
  <c r="F164" i="1"/>
  <c r="F631" i="1"/>
  <c r="F634" i="1" s="1"/>
  <c r="H89" i="1"/>
  <c r="G89" i="1" s="1"/>
  <c r="F89" i="1" s="1"/>
  <c r="H567" i="1"/>
  <c r="G567" i="1" s="1"/>
  <c r="F567" i="1" s="1"/>
  <c r="H98" i="1"/>
  <c r="F98" i="1"/>
  <c r="H617" i="1"/>
  <c r="G617" i="1" s="1"/>
  <c r="F617" i="1" s="1"/>
  <c r="H16" i="1"/>
  <c r="G16" i="1" s="1"/>
  <c r="F16" i="1" s="1"/>
  <c r="G118" i="1"/>
  <c r="H213" i="1"/>
  <c r="I436" i="1"/>
  <c r="I539" i="1"/>
  <c r="F306" i="1"/>
  <c r="F547" i="1"/>
  <c r="H102" i="1"/>
  <c r="H444" i="1"/>
  <c r="G444" i="1" s="1"/>
  <c r="F444" i="1" s="1"/>
  <c r="J90" i="1"/>
  <c r="J252" i="1"/>
  <c r="G391" i="1"/>
  <c r="I90" i="1"/>
  <c r="F635" i="1"/>
  <c r="F638" i="1" s="1"/>
  <c r="G638" i="1"/>
  <c r="H615" i="1"/>
  <c r="G615" i="1" s="1"/>
  <c r="I618" i="1"/>
  <c r="G583" i="1"/>
  <c r="F583" i="1" s="1"/>
  <c r="L586" i="1"/>
  <c r="I570" i="1"/>
  <c r="H547" i="1"/>
  <c r="H433" i="1"/>
  <c r="G433" i="1" s="1"/>
  <c r="F433" i="1" s="1"/>
  <c r="F356" i="1"/>
  <c r="F359" i="1" s="1"/>
  <c r="H340" i="1"/>
  <c r="G340" i="1" s="1"/>
  <c r="F340" i="1" s="1"/>
  <c r="I343" i="1"/>
  <c r="H299" i="1"/>
  <c r="G299" i="1" s="1"/>
  <c r="F299" i="1" s="1"/>
  <c r="J302" i="1"/>
  <c r="H118" i="1"/>
  <c r="F115" i="1"/>
  <c r="F118" i="1" s="1"/>
  <c r="H77" i="1"/>
  <c r="H505" i="1"/>
  <c r="G505" i="1" s="1"/>
  <c r="F505" i="1" s="1"/>
  <c r="G475" i="1"/>
  <c r="F475" i="1"/>
  <c r="F468" i="1"/>
  <c r="F471" i="1" s="1"/>
  <c r="G471" i="1"/>
  <c r="H471" i="1"/>
  <c r="I302" i="1"/>
  <c r="H306" i="1"/>
  <c r="F218" i="1"/>
  <c r="F221" i="1" s="1"/>
  <c r="G221" i="1"/>
  <c r="H221" i="1"/>
  <c r="F202" i="1"/>
  <c r="F205" i="1" s="1"/>
  <c r="G205" i="1"/>
  <c r="H190" i="1"/>
  <c r="G190" i="1" s="1"/>
  <c r="F190" i="1" s="1"/>
  <c r="I193" i="1"/>
  <c r="G99" i="1"/>
  <c r="G422" i="1"/>
  <c r="F422" i="1" s="1"/>
  <c r="H66" i="1"/>
  <c r="H537" i="1"/>
  <c r="G537" i="1" s="1"/>
  <c r="F537" i="1" s="1"/>
  <c r="H536" i="1"/>
  <c r="J539" i="1"/>
  <c r="P193" i="1"/>
  <c r="Q193" i="1"/>
  <c r="F616" i="1"/>
  <c r="J73" i="1"/>
  <c r="H446" i="1"/>
  <c r="G446" i="1" s="1"/>
  <c r="F446" i="1" s="1"/>
  <c r="F346" i="1"/>
  <c r="F347" i="1" s="1"/>
  <c r="G347" i="1"/>
  <c r="H67" i="1"/>
  <c r="F25" i="1"/>
  <c r="F380" i="1"/>
  <c r="G382" i="1"/>
  <c r="F382" i="1" s="1"/>
  <c r="H383" i="1"/>
  <c r="G413" i="1"/>
  <c r="H414" i="1"/>
  <c r="G429" i="1"/>
  <c r="F426" i="1"/>
  <c r="F429" i="1" s="1"/>
  <c r="G575" i="1"/>
  <c r="H578" i="1"/>
  <c r="K390" i="1"/>
  <c r="F217" i="1"/>
  <c r="F168" i="1"/>
  <c r="G18" i="1"/>
  <c r="H21" i="1"/>
  <c r="H106" i="1"/>
  <c r="F77" i="1"/>
  <c r="J447" i="1"/>
  <c r="H613" i="1"/>
  <c r="G613" i="1" s="1"/>
  <c r="L193" i="1"/>
  <c r="H143" i="1"/>
  <c r="G143" i="1" s="1"/>
  <c r="F143" i="1" s="1"/>
  <c r="H341" i="1"/>
  <c r="G341" i="1" s="1"/>
  <c r="F341" i="1" s="1"/>
  <c r="H342" i="1"/>
  <c r="G342" i="1" s="1"/>
  <c r="F342" i="1" s="1"/>
  <c r="G376" i="1"/>
  <c r="K343" i="1"/>
  <c r="P615" i="1"/>
  <c r="H301" i="1"/>
  <c r="J144" i="1"/>
  <c r="J379" i="1"/>
  <c r="J193" i="1"/>
  <c r="H192" i="1"/>
  <c r="G192" i="1" s="1"/>
  <c r="F192" i="1" s="1"/>
  <c r="G600" i="1"/>
  <c r="F600" i="1" s="1"/>
  <c r="H603" i="1"/>
  <c r="G445" i="1"/>
  <c r="H506" i="1"/>
  <c r="G506" i="1" s="1"/>
  <c r="F506" i="1" s="1"/>
  <c r="J508" i="1"/>
  <c r="I508" i="1"/>
  <c r="H507" i="1"/>
  <c r="G507" i="1" s="1"/>
  <c r="K90" i="1"/>
  <c r="L90" i="1"/>
  <c r="J273" i="1"/>
  <c r="H270" i="1"/>
  <c r="I273" i="1"/>
  <c r="G424" i="1"/>
  <c r="F424" i="1" s="1"/>
  <c r="H14" i="1"/>
  <c r="J17" i="1"/>
  <c r="I17" i="1"/>
  <c r="H141" i="1"/>
  <c r="I144" i="1"/>
  <c r="H250" i="1"/>
  <c r="I252" i="1"/>
  <c r="O679" i="1"/>
  <c r="G378" i="1"/>
  <c r="K302" i="1"/>
  <c r="F114" i="1"/>
  <c r="F70" i="1"/>
  <c r="F73" i="1" s="1"/>
  <c r="F454" i="1"/>
  <c r="F455" i="1" s="1"/>
  <c r="G455" i="1"/>
  <c r="F511" i="1"/>
  <c r="F106" i="1"/>
  <c r="G210" i="1"/>
  <c r="L508" i="1"/>
  <c r="G73" i="1" l="1"/>
  <c r="H73" i="1"/>
  <c r="F603" i="1"/>
  <c r="K614" i="1"/>
  <c r="G654" i="1"/>
  <c r="F376" i="1"/>
  <c r="G66" i="1"/>
  <c r="F66" i="1" s="1"/>
  <c r="G451" i="1"/>
  <c r="G622" i="1"/>
  <c r="H611" i="1"/>
  <c r="G611" i="1" s="1"/>
  <c r="F611" i="1" s="1"/>
  <c r="F613" i="1"/>
  <c r="G650" i="1"/>
  <c r="G314" i="1"/>
  <c r="F87" i="1"/>
  <c r="F90" i="1" s="1"/>
  <c r="G534" i="1"/>
  <c r="F534" i="1" s="1"/>
  <c r="P10" i="1"/>
  <c r="I614" i="1"/>
  <c r="G406" i="1"/>
  <c r="G410" i="1"/>
  <c r="F378" i="1"/>
  <c r="F627" i="1"/>
  <c r="F630" i="1" s="1"/>
  <c r="G630" i="1"/>
  <c r="K535" i="1"/>
  <c r="G67" i="1"/>
  <c r="H598" i="1"/>
  <c r="G598" i="1" s="1"/>
  <c r="F598" i="1" s="1"/>
  <c r="G555" i="1"/>
  <c r="G512" i="1"/>
  <c r="F512" i="1"/>
  <c r="L69" i="1"/>
  <c r="N679" i="1"/>
  <c r="L535" i="1"/>
  <c r="P614" i="1"/>
  <c r="G533" i="1"/>
  <c r="F533" i="1" s="1"/>
  <c r="Q614" i="1"/>
  <c r="Q86" i="1"/>
  <c r="P83" i="1"/>
  <c r="P86" i="1" s="1"/>
  <c r="G459" i="1"/>
  <c r="F456" i="1"/>
  <c r="F459" i="1" s="1"/>
  <c r="F655" i="1"/>
  <c r="F658" i="1" s="1"/>
  <c r="G658" i="1"/>
  <c r="F391" i="1"/>
  <c r="F394" i="1" s="1"/>
  <c r="G487" i="1"/>
  <c r="F484" i="1"/>
  <c r="F487" i="1" s="1"/>
  <c r="F480" i="1"/>
  <c r="F483" i="1" s="1"/>
  <c r="G483" i="1"/>
  <c r="G152" i="1"/>
  <c r="F300" i="1"/>
  <c r="F606" i="1"/>
  <c r="F607" i="1" s="1"/>
  <c r="G607" i="1"/>
  <c r="G351" i="1"/>
  <c r="L390" i="1"/>
  <c r="I535" i="1"/>
  <c r="G318" i="1"/>
  <c r="G394" i="1"/>
  <c r="J599" i="1"/>
  <c r="F570" i="1"/>
  <c r="H570" i="1"/>
  <c r="G570" i="1"/>
  <c r="H144" i="1"/>
  <c r="F586" i="1"/>
  <c r="F278" i="1"/>
  <c r="F281" i="1" s="1"/>
  <c r="G281" i="1"/>
  <c r="F574" i="1"/>
  <c r="G574" i="1"/>
  <c r="F276" i="1"/>
  <c r="F277" i="1" s="1"/>
  <c r="G277" i="1"/>
  <c r="F261" i="1"/>
  <c r="F264" i="1" s="1"/>
  <c r="G264" i="1"/>
  <c r="F253" i="1"/>
  <c r="F256" i="1" s="1"/>
  <c r="G256" i="1"/>
  <c r="L86" i="1"/>
  <c r="F285" i="1"/>
  <c r="G285" i="1"/>
  <c r="G343" i="1"/>
  <c r="G141" i="1"/>
  <c r="F141" i="1" s="1"/>
  <c r="F144" i="1" s="1"/>
  <c r="F343" i="1"/>
  <c r="H69" i="1"/>
  <c r="G90" i="1"/>
  <c r="H343" i="1"/>
  <c r="H90" i="1"/>
  <c r="G110" i="1"/>
  <c r="F107" i="1"/>
  <c r="F110" i="1" s="1"/>
  <c r="G618" i="1"/>
  <c r="H618" i="1"/>
  <c r="H447" i="1"/>
  <c r="H17" i="1"/>
  <c r="G586" i="1"/>
  <c r="H389" i="1"/>
  <c r="G389" i="1" s="1"/>
  <c r="H85" i="1"/>
  <c r="G85" i="1" s="1"/>
  <c r="F85" i="1" s="1"/>
  <c r="K86" i="1"/>
  <c r="G14" i="1"/>
  <c r="G17" i="1" s="1"/>
  <c r="F383" i="1"/>
  <c r="F436" i="1"/>
  <c r="H12" i="1"/>
  <c r="G12" i="1" s="1"/>
  <c r="J535" i="1"/>
  <c r="L13" i="1"/>
  <c r="H508" i="1"/>
  <c r="I86" i="1"/>
  <c r="H83" i="1"/>
  <c r="G83" i="1" s="1"/>
  <c r="G102" i="1"/>
  <c r="F99" i="1"/>
  <c r="F102" i="1" s="1"/>
  <c r="H596" i="1"/>
  <c r="I599" i="1"/>
  <c r="J69" i="1"/>
  <c r="L599" i="1"/>
  <c r="F413" i="1"/>
  <c r="F414" i="1" s="1"/>
  <c r="G414" i="1"/>
  <c r="R13" i="1"/>
  <c r="H388" i="1"/>
  <c r="G388" i="1" s="1"/>
  <c r="F388" i="1" s="1"/>
  <c r="F425" i="1"/>
  <c r="J614" i="1"/>
  <c r="H612" i="1"/>
  <c r="G536" i="1"/>
  <c r="H539" i="1"/>
  <c r="G603" i="1"/>
  <c r="F191" i="1"/>
  <c r="F193" i="1" s="1"/>
  <c r="H379" i="1"/>
  <c r="F575" i="1"/>
  <c r="F578" i="1" s="1"/>
  <c r="G578" i="1"/>
  <c r="G425" i="1"/>
  <c r="K13" i="1"/>
  <c r="P618" i="1"/>
  <c r="F615" i="1"/>
  <c r="F618" i="1" s="1"/>
  <c r="F18" i="1"/>
  <c r="F21" i="1" s="1"/>
  <c r="G21" i="1"/>
  <c r="G383" i="1"/>
  <c r="H532" i="1"/>
  <c r="G301" i="1"/>
  <c r="H302" i="1"/>
  <c r="G193" i="1"/>
  <c r="J86" i="1"/>
  <c r="H193" i="1"/>
  <c r="I390" i="1"/>
  <c r="G270" i="1"/>
  <c r="H273" i="1"/>
  <c r="I13" i="1"/>
  <c r="G436" i="1"/>
  <c r="H436" i="1"/>
  <c r="G379" i="1"/>
  <c r="H84" i="1"/>
  <c r="M13" i="1"/>
  <c r="F445" i="1"/>
  <c r="F447" i="1" s="1"/>
  <c r="G447" i="1"/>
  <c r="G250" i="1"/>
  <c r="H252" i="1"/>
  <c r="J390" i="1"/>
  <c r="H387" i="1"/>
  <c r="H10" i="1"/>
  <c r="G10" i="1" s="1"/>
  <c r="J13" i="1"/>
  <c r="F210" i="1"/>
  <c r="F213" i="1" s="1"/>
  <c r="G213" i="1"/>
  <c r="G508" i="1"/>
  <c r="F507" i="1"/>
  <c r="F508" i="1" s="1"/>
  <c r="G69" i="1" l="1"/>
  <c r="F379" i="1"/>
  <c r="F389" i="1"/>
  <c r="H599" i="1"/>
  <c r="F67" i="1"/>
  <c r="F69" i="1" s="1"/>
  <c r="F10" i="1"/>
  <c r="F12" i="1"/>
  <c r="F83" i="1"/>
  <c r="G144" i="1"/>
  <c r="T679" i="1"/>
  <c r="M679" i="1"/>
  <c r="F14" i="1"/>
  <c r="F17" i="1" s="1"/>
  <c r="R679" i="1"/>
  <c r="H677" i="1"/>
  <c r="G677" i="1" s="1"/>
  <c r="K679" i="1"/>
  <c r="G596" i="1"/>
  <c r="F596" i="1" s="1"/>
  <c r="F536" i="1"/>
  <c r="F539" i="1" s="1"/>
  <c r="G539" i="1"/>
  <c r="H614" i="1"/>
  <c r="G612" i="1"/>
  <c r="G532" i="1"/>
  <c r="H535" i="1"/>
  <c r="L679" i="1"/>
  <c r="H678" i="1"/>
  <c r="G678" i="1" s="1"/>
  <c r="H13" i="1"/>
  <c r="F301" i="1"/>
  <c r="F302" i="1" s="1"/>
  <c r="G302" i="1"/>
  <c r="F250" i="1"/>
  <c r="F252" i="1" s="1"/>
  <c r="G252" i="1"/>
  <c r="F270" i="1"/>
  <c r="F273" i="1" s="1"/>
  <c r="G273" i="1"/>
  <c r="G13" i="1"/>
  <c r="G84" i="1"/>
  <c r="H86" i="1"/>
  <c r="P676" i="1"/>
  <c r="G387" i="1"/>
  <c r="H390" i="1"/>
  <c r="Q13" i="1"/>
  <c r="I679" i="1"/>
  <c r="H676" i="1"/>
  <c r="J679" i="1"/>
  <c r="F678" i="1" l="1"/>
  <c r="F599" i="1"/>
  <c r="G599" i="1"/>
  <c r="G535" i="1"/>
  <c r="F532" i="1"/>
  <c r="F535" i="1" s="1"/>
  <c r="F612" i="1"/>
  <c r="F614" i="1" s="1"/>
  <c r="G614" i="1"/>
  <c r="F84" i="1"/>
  <c r="F86" i="1" s="1"/>
  <c r="G86" i="1"/>
  <c r="F387" i="1"/>
  <c r="F390" i="1" s="1"/>
  <c r="G390" i="1"/>
  <c r="G676" i="1"/>
  <c r="H679" i="1"/>
  <c r="F13" i="1"/>
  <c r="P13" i="1"/>
  <c r="Q679" i="1"/>
  <c r="F677" i="1" l="1"/>
  <c r="P679" i="1"/>
  <c r="G679" i="1"/>
  <c r="F676" i="1"/>
  <c r="F679" i="1" l="1"/>
</calcChain>
</file>

<file path=xl/sharedStrings.xml><?xml version="1.0" encoding="utf-8"?>
<sst xmlns="http://schemas.openxmlformats.org/spreadsheetml/2006/main" count="804" uniqueCount="230">
  <si>
    <t>Pozostała działalność</t>
  </si>
  <si>
    <t>Szkoły podstawowe</t>
  </si>
  <si>
    <t>Dodatki mieszkaniowe</t>
  </si>
  <si>
    <t>Rezerwy ogólne i celowe</t>
  </si>
  <si>
    <t>OŚWIATA I WYCHOWANIE</t>
  </si>
  <si>
    <t>RÓŻNE ROZLICZENIA</t>
  </si>
  <si>
    <t>ADMINISTRACJA PUBLICZNA</t>
  </si>
  <si>
    <t>Ośrodki pomocy społecznej</t>
  </si>
  <si>
    <t>EDUKACYJNA OPIEKA WYCHOWAWCZA</t>
  </si>
  <si>
    <t>Świetlice szkolne</t>
  </si>
  <si>
    <t>Obiekty sportowe</t>
  </si>
  <si>
    <t xml:space="preserve">Przedszkola </t>
  </si>
  <si>
    <t xml:space="preserve">Usługi opiekuńcze i specjalistyczne usługi opiekuńcze </t>
  </si>
  <si>
    <t>Dokształcanie i doskonalenie nauczycieli</t>
  </si>
  <si>
    <t>POMOC SPOŁECZNA</t>
  </si>
  <si>
    <t xml:space="preserve">Ośrodki wsparcia </t>
  </si>
  <si>
    <t>Oddziały przedszkolne w szkołach podstawowych</t>
  </si>
  <si>
    <t>w tym:</t>
  </si>
  <si>
    <t>Dział</t>
  </si>
  <si>
    <t>Rozdział</t>
  </si>
  <si>
    <t>Urzędy gmin (miast i miast na prawach powiatu)</t>
  </si>
  <si>
    <t>Wczesne wspomaganie  rozwoju dziecka</t>
  </si>
  <si>
    <t>§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</si>
  <si>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</si>
  <si>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</si>
  <si>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</si>
  <si>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</si>
  <si>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</si>
  <si>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</si>
  <si>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</si>
  <si>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Różne opłaty i składki</t>
  </si>
  <si>
    <t>Zakup usług obejmujących wykonanie ekspertyz, analiz i opinii</t>
  </si>
  <si>
    <t>Koszty postępowania sądowego i prokuratorskiego</t>
  </si>
  <si>
    <t>Wynagrodzenia osobowe pracowników</t>
  </si>
  <si>
    <t>Dodatkowe wynagrodzenie roczne</t>
  </si>
  <si>
    <t>Zakup usług zdrowotnych</t>
  </si>
  <si>
    <t>Odpisy na ZFŚS</t>
  </si>
  <si>
    <t>Szkolenia pracowników niebędących członkami korpusu służby cywilnej</t>
  </si>
  <si>
    <t xml:space="preserve">Rezerwy </t>
  </si>
  <si>
    <t>Świadczenia społeczne</t>
  </si>
  <si>
    <t xml:space="preserve">Wynagrodzenia bezosobowe </t>
  </si>
  <si>
    <t xml:space="preserve">Podróże służbowe krajowe </t>
  </si>
  <si>
    <t>Stołówki szkolne i przedszkolne</t>
  </si>
  <si>
    <t>Inne formy pomocy dla uczniów</t>
  </si>
  <si>
    <t>Wpłaty PFRON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</si>
  <si>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</si>
  <si>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</si>
  <si>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</si>
  <si>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</si>
  <si>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</si>
  <si>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</si>
  <si>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</si>
  <si>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</si>
  <si>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</si>
  <si>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</si>
  <si>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</si>
  <si>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</si>
  <si>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</si>
  <si>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OGÓŁEM</t>
  </si>
  <si>
    <t xml:space="preserve">przed zmianą </t>
  </si>
  <si>
    <t xml:space="preserve">zmniejszenia </t>
  </si>
  <si>
    <t>zwiększenia</t>
  </si>
  <si>
    <t>po zmianach</t>
  </si>
  <si>
    <t>KULTURA FIZYCZNA</t>
  </si>
  <si>
    <t>Zakup środków żywności</t>
  </si>
  <si>
    <t xml:space="preserve">Uzasadnienie zmian: </t>
  </si>
  <si>
    <t>świadczenia na rzecz osób fizycznych</t>
  </si>
  <si>
    <t xml:space="preserve">wyszcze -gólnienie </t>
  </si>
  <si>
    <t>wydatki jednostek budżetowych</t>
  </si>
  <si>
    <t>inwestycje i zakupy inwestycyjne</t>
  </si>
  <si>
    <t>Opłaty z tytułu zakupu usług telekomunikacyjnych</t>
  </si>
  <si>
    <t>Nagrody konkursowe</t>
  </si>
  <si>
    <t>RODZINA</t>
  </si>
  <si>
    <t>Pomoc materialna dla uczniów o charakterze socjalnym</t>
  </si>
  <si>
    <t>Karta Dużej Rodziny</t>
  </si>
  <si>
    <t xml:space="preserve">Zasiłki okresowe, celowe i pomoc w naturze oraz składki na ubezpieczenia emerytalne i rentowe </t>
  </si>
  <si>
    <t>Realizacja zadań wymagających stosowania specjalnej organizacji nauki i metod pracy dla dzieci i młodzieży w szkołach podstawowych</t>
  </si>
  <si>
    <t>wypłaty z tytułu porę- czeń i gwa- rancji</t>
  </si>
  <si>
    <t>wydatki o charak- terze dotacyj-nym na inwesty-cje  i zakupy inwesty-cyjne</t>
  </si>
  <si>
    <t>Burmistrza Miasta Nowy Dwór Mazowiecki</t>
  </si>
  <si>
    <t>Składki na Fundusz Pracy oraz Fundusz Solidarnościowy</t>
  </si>
  <si>
    <t>Wpłaty na PPK finansowane przez podmiot zatrudniający</t>
  </si>
  <si>
    <t>Wspólna obsługa jednostek samorządu terytorialnego</t>
  </si>
  <si>
    <t>wnie- sienie wkładów do spółek prawa handlo -wego</t>
  </si>
  <si>
    <t xml:space="preserve"> -  12.020,00 zł do dz. 801 rozdz. 80104 § 4210  (ZSP-1)</t>
  </si>
  <si>
    <t>zwiększenie środków do dyspozycji Urzędu Miejskiego - Stanowisko ds. Społecznych, w związku z uzyskaniem dotacji;</t>
  </si>
  <si>
    <t>w § 3260:</t>
  </si>
  <si>
    <t>1/ zwiększenie środków do dyspozycji Urzędu Miejskiego - Wieloosobowe stanowisko ds. Edukacji - ET o kwotę 5.014,00 zł,</t>
  </si>
  <si>
    <t>2/ zwiększenie środków do dyspozycji Zrspołu Szkół Nr 2 o kwotę 2.670,00 zł</t>
  </si>
  <si>
    <t>w § 4390 zwiększenie o kwotę 6.150,00 zł - uzupełnienie środków nazakup usług obejmujących wykonanie analiz (analiza techniczno-prawna naniesień budowlanych do postępowania podatkowego);</t>
  </si>
  <si>
    <t>w § 4610 zwiększenie o kwotę 15.000,00 zł  - uzupełnienie środków na koszty postępowania sądowego i opłaty komornicze;</t>
  </si>
  <si>
    <t>1/ zwiększenie środków do dyspozycji Ośrodka Pomocy Społecznej, z tytułu zwiększenie kwoty dotacji;</t>
  </si>
  <si>
    <t xml:space="preserve">przeniesienie pomiędzy paragrafami środków będących w dyspozycji  Nowodworskiego Centrum Usług Wspólnych; </t>
  </si>
  <si>
    <t>w § 3020 zwiększenie o kwotę 1.000,00 zł - uzupełnienie środków na wydatki osobowe - dofinansowanie pracownikom zakupu okularów do pracy przy monitorze ekranowym;</t>
  </si>
  <si>
    <t xml:space="preserve">w § 4280 zwiększenie o kwotę 1.000,00 zł - uzupełnienie środków z przeznaczeniem na obowiązkowe badania pracowników z zakresu medycyny pracy; </t>
  </si>
  <si>
    <t xml:space="preserve">w § 4300 zmniejszenie o kwotę 4.500,00 zł - korekta wysokości środków zabezpieczonych na zakup usług; </t>
  </si>
  <si>
    <t xml:space="preserve">w § 4360 zwiększenie o kwotę 2.500,00 zł - uzupełnienie środków na zakup usług telekomunikacyjnych (Internet); </t>
  </si>
  <si>
    <t>w § 4270 zwiększenie o kwotę 6.150,00 zł - uzupełnienie środków na usługi remontowe (remont dachu budynku szkoły);</t>
  </si>
  <si>
    <t xml:space="preserve">w § 3020 zwiększenie o kwotę 1.000,00 zł - uzupełnienie środków na wydatki osobowe -wypłata "Dodatku na start" dla pracowników pedagogicznych; </t>
  </si>
  <si>
    <t>w § 4040 zmniejszenie o kwotę 1.000,00 zł - korekta wysokości środków zabezpieczonych na dodatkowe wynagrodzenia roczne;</t>
  </si>
  <si>
    <t>przeniesienia między paragrafami w ramach rozdziału środków będących w dyspozycji Nowodworskiego Ośrodka Sportu i Rekreacji;</t>
  </si>
  <si>
    <t xml:space="preserve">w § 4140 zwiększenie o kwotę 10.000,00 zł - uzupełnienie środków na wpłaty na PEFRON; </t>
  </si>
  <si>
    <t xml:space="preserve">w § 4710 zmniejszenie o kwotę 31.500,00 zł - korekta wysokości środków zabezpieczonych na wpłaty PPK finansowane przez podmiot zatrudniający; przeniesienie środków do rozdz. 80149 i rozdz. 80150; </t>
  </si>
  <si>
    <t xml:space="preserve">w § 4710 zmniejszenie o kwotę 4.000,00 zł - korekta wysokości środków zabezpieczonych na wpłaty PPK finansowane przez podmiot zatrudniający; przeniesienie środków do rozdz. 80149; </t>
  </si>
  <si>
    <t xml:space="preserve">w § 4710 zmniejszenie o kwotę 3.000,00 zł - korekta wysokości środków zabezpieczonych na wpłaty PPK finansowane przez podmiot zatrudniający; przeniesienie środków do rozdz. 80149; </t>
  </si>
  <si>
    <t>w § 4010 zwiększenie o kwotę 7.000,00 zł - uzupełnienie środków na wynagrodzenia osobowe pracowników; środki z przeniesienia z rozdz. 80103 i z rozdz. 80148;</t>
  </si>
  <si>
    <t>w § 4110 zwiększenie o kwotę 1.300,00 zł - uzupełnienie środków na pochodne od wynagrodzeń; środki z przeniesienia z rozdz. 80101;</t>
  </si>
  <si>
    <t>w § 4120 zwiększenie o kwotę 200,00 zł - uzupełnienie środków na pochodne od wynagrodzeń; środki z przeniesienia z rozdz. 80101;</t>
  </si>
  <si>
    <t>w § 4010 zwiększenie o kwotę 30.000,00 zł - uzupełnienie środków na wynagrodzenia osobowe pracowników; środki z przeniesienia z rozdz. 80101;</t>
  </si>
  <si>
    <t>zwiększenie środków do dyspozycji Ośrodka Pomocy Społecznej w związku ze zwiększeniem kwoty dotacji;</t>
  </si>
  <si>
    <t>1/ zwiększenie środków do dyspozycji Ośrodka Pomocy Społecznej w związku ze zwiększeniem kwoty dotacji;</t>
  </si>
  <si>
    <t xml:space="preserve">w § 4210  - zwiększenie o kwotę 12.020,00 zł  - uzupełnienie środków z przeznaczeniem na zakup materiałów i wyposażenia, z tego: 1/ kwota 2.020,00 zł  z przeznaczeniem na zakup rejestratora wejść i wyjść dla rodziców dzieci uczęszczających do PP-5, 2/  kwota 10.000,00 zł z przeznaczeniem na zakup  m.in. wyparzacza do naczyń, środków czystości, materiałów biurowych, papierniczych oraz materiałów na zajęcia, okablowania do czytnika kart, folii na okna); </t>
  </si>
  <si>
    <t>w § 4010 zwiększenie o kwotę 1.081,00 zł - środki z przeznaczeniem na wynagrodzenia osobowe pracowników;</t>
  </si>
  <si>
    <t xml:space="preserve">w § 4110 zwiększenie o kwotę 36.300,00 zł - uzupełnienie środków na pochodne od wynagrodzeń; </t>
  </si>
  <si>
    <t>w § 4120 zwiększenie o kwotę 5.460,00 zł - uzupełnienie środków na pochodne od wynagrodzeń;</t>
  </si>
  <si>
    <t xml:space="preserve">w § 4440 zwiększenie o kwotę 826,00 zł - uzupełnienie środków na odpis na ZFŚS; </t>
  </si>
  <si>
    <t>w § 4710 zmniejszenie o kwotę 21.544,00 zł - korekta wysokości środków zabezpieczonych na wpłaty PPK finansowane przez podmiot zatrudniający;</t>
  </si>
  <si>
    <t xml:space="preserve">w § 3020 zwiększenie o kwotę 1.000,00 zł - uzupełnienie środków na wydatki osobowe - wypłatę "Dodatku na start" dla nauczyciela stażysty; </t>
  </si>
  <si>
    <t>w § 4110 zmniejszenie o kwotę 2.000,00 zł - korekta wysokości środków na pochodne od wynagrodzeń;</t>
  </si>
  <si>
    <t>w § 4120 zmniejszenie o kwotę 250,00 zł - korekta wysokości środków na pochodne od wynagrodzeń;</t>
  </si>
  <si>
    <t xml:space="preserve">w § 4440 zwiększenie o kwotę 182,00 zł - uzupełnienie środków na odpis na ZFŚS; </t>
  </si>
  <si>
    <t>w § 4710 zmniejszenie o kwotę 2.230,00 zł - korekta wysokości środków zabezpieczonych na wpłaty PPK finansowane przez podmiot zatrudniający;</t>
  </si>
  <si>
    <t>w § 4010 zwiększenie o kwotę 14.000,00 zł - środki z przeznaczeniem na wynagrodzenia osobowe pracowników;</t>
  </si>
  <si>
    <t>w § 4110 zmniejszenie o kwotę 14.700,00 zł - korekta wysokości środków na pochodne od wynagrodzeń;</t>
  </si>
  <si>
    <t>w § 4120 zmniejszenie o kwotę 8.200,00 zł - korekta wysokości środków na pochodne od wynagrodzeń;</t>
  </si>
  <si>
    <t>w § 4710 zmniejszenie o kwotę 10.800,00 zł - korekta wysokości środków zabezpieczonych na wpłaty PPK finansowane przez podmiot zatrudniający;</t>
  </si>
  <si>
    <t>w § 4010 zwiększenie o kwotę 9.080,00 zł - środki z przeznaczeniem na wynagrodzenia osobowe pracowników;</t>
  </si>
  <si>
    <t xml:space="preserve">w § 4110 zwiększenie o kwotę 4.430,00 zł - uzupełnienie środków na pochodne od wynagrodzeń; </t>
  </si>
  <si>
    <t>w § 4710 zmniejszenie o kwotę 3.600,00 zł - korekta wysokości środków zabezpieczonych na wpłaty PPK finansowane przez podmiot zatrudniający;</t>
  </si>
  <si>
    <t>w § 4010 zwiększenie o kwotę 38.000,00 zł - środki z przeznaczeniem na wynagrodzenia osobowe pracowników;</t>
  </si>
  <si>
    <t xml:space="preserve">w § 4110 zwiększenie o kwotę 7.400,00 zł - uzupełnienie środków na pochodne od wynagrodzeń; </t>
  </si>
  <si>
    <t>w § 4120 zmniejszenie o kwotę 580,00 zł - korekta wysokości środków na pochodne od wynagrodzeń;</t>
  </si>
  <si>
    <t>w § 4710 zmniejszenie o kwotę 2.396,00 zł - korekta wysokości środków zabezpieczonych na wpłaty PPK finansowane przez podmiot zatrudniający;</t>
  </si>
  <si>
    <t xml:space="preserve">w § 4440 zwiększenie o kwotę 999,00 zł - uzupełnienie środków na odpis na ZFŚS; </t>
  </si>
  <si>
    <t>w § 4710 zmniejszenie o kwotę 2.120,00 zł - korekta wysokości środków zabezpieczonych na wpłaty PPK finansowane przez podmiot zatrudniający;</t>
  </si>
  <si>
    <t xml:space="preserve">w § 4440 zwiększenie o kwotę 1.232,00 zł - uzupełnienie środków na odpis na ZFŚS; </t>
  </si>
  <si>
    <t>w § 4010 zwiększenie o kwotę 11.500,00 zł - środki z przeznaczeniem na wynagrodzenia osobowe pracowników;</t>
  </si>
  <si>
    <t xml:space="preserve">w § 4110 zwiększenie o kwotę 1.950,00 zł - uzupełnienie środków na pochodne od wynagrodzeń; </t>
  </si>
  <si>
    <t>w § 4120 zmniejszenie o kwotę 500,00 zł - korekta wysokości środków na pochodne od wynagrodzeń;</t>
  </si>
  <si>
    <t>w § 4710 zmniejszenie o kwotę 1.900,00 zł - korekta wysokości środków zabezpieczonych na wpłaty PPK finansowane przez podmiot zatrudniający;</t>
  </si>
  <si>
    <t>w § 4110 zmniejszenie o kwotę 549,00 zł - korekta wysokości środków na pochodne od wynagrodzeń;</t>
  </si>
  <si>
    <t>w § 4110 zmniejszenie o kwotę 10.000,00 zł - korekta wysokości środków na pochodne od wynagrodzeń;</t>
  </si>
  <si>
    <t>w § 4120 zmniejszenie o kwotę 3.560,00 zł - korekta wysokości środków na pochodne od wynagrodzeń;</t>
  </si>
  <si>
    <t>w § 4010 zwiększenie o kwotę 85.560,00 zł - środki z przeznaczeniem na wynagrodzenia osobowe pracowników;</t>
  </si>
  <si>
    <t>w § 4110 zmniejszenie o kwotę 10.500,00 zł - korekta wysokości środków na pochodne od wynagrodzeń;</t>
  </si>
  <si>
    <t>w § 4120 zmniejszenie o kwotę 1.675,00 zł - korekta wysokości środków na pochodne od wynagrodzeń;</t>
  </si>
  <si>
    <t xml:space="preserve">w § 4110 zwiększenie o kwotę 11.175,00 zł - uzupełnienie środków na pochodne od wynagrodzeń; </t>
  </si>
  <si>
    <t>w § 4010 zwiększenie o kwotę 62.000,00 zł - środki z przeznaczeniem na wynagrodzenia osobowe pracowników;</t>
  </si>
  <si>
    <t>1/ przeniesienia między paragrafami w ramach rozdziału środków będących w dyspozycji Zespołu Szkolno-Przedszkolnego Nr 1;</t>
  </si>
  <si>
    <t>w § 4210 zmniejszenie o kwotę 3.000,00 zł - korekta wysokości środków zabezpieczonych na zakup materiałów;</t>
  </si>
  <si>
    <t xml:space="preserve">w § 4300 zwiększenie o kwotę 2.500,00 zł - uzupełnienie środków finansowych  zakup usług pozostałych (w tym monitoring, wywóz nieczystości); </t>
  </si>
  <si>
    <t>2/ przeniesienia między rozdziałami oraz między paragrafami w ramach rozdziału środków własnych miasta będących w dyspozycji Ośrodka Pomocy Społecznej; kwota 5.000,00 zł (zwiększenie planu w rozdziale) pokryta została środkami z przeniesienia z rozdz. 85215;</t>
  </si>
  <si>
    <t xml:space="preserve">w § 4300 zwiększenie o kwotę 13.700,00 zł - uzupełnienie środków finansowych  zakup usług pozostałych (w tym opłat pocztowe , porto, monitoring); </t>
  </si>
  <si>
    <t xml:space="preserve">w § 4360 zwiększenie o kwotę 900,00 zł - uzupełnienie środków na zakup usług telekomunikacyjnych; </t>
  </si>
  <si>
    <t>w § 4710 zmniejszenie o kwotę 20.000,00 zł - korekta wysokości środków zabezpieczonych na wpłaty PPK finansowane przez podmiot zatrudniający;</t>
  </si>
  <si>
    <t>2/ przeniesienia między rozdziałami środków własnych miasta będących w dyspozycji Ośrodka Pomocy Społecznej; kwotę 3.500,00 zł (zmniejszenia planu w rozdziale) przenosi się do rozdz. 85203;</t>
  </si>
  <si>
    <t>w § 4710 zmniejszenie o kwotę 2.000,00 zł - korekta wysokości środków zabezpieczonych na wpłaty PPK finansowane przez podmiot zatrudniający;</t>
  </si>
  <si>
    <t xml:space="preserve">w § 4270 zmniejszenie o kwotę 122.000,00 zł - korekta wysokości środków zabezpieczonych na zakup usług remontowych; </t>
  </si>
  <si>
    <t>w § 4430 zmniejszenie o kwotę 10.000,00 zł - korekta wysokości środków zabezpieczonych na opłaty i składki;</t>
  </si>
  <si>
    <t>w § 4710 zmniejszenie o kwotę 8.000,00 zł - korekta wysokości środków zabezpieczonych na wpłaty PPK finansowane przez podmiot zatrudniający;</t>
  </si>
  <si>
    <t>przeniesienia między rozdziałami oraz między paragrafami w ramach rozdziału środków własnych miasta będących w dyspozycji Ośrodka Pomocy Społecznej; kwota 3.500,00 zł (zwiększenie planu w rozdziale) pokryta została środkami z przeniesienia z rozdz. 85228;</t>
  </si>
  <si>
    <t>3/ przeniesienia między rozdziałami  środków będących w dyspozycji Szkoły Podstawowej Nr 1;</t>
  </si>
  <si>
    <t>2/ przeniesienia między rozdziałami środków będących w dyspozycji Szkoły Podstawowej Nr 1;</t>
  </si>
  <si>
    <t>przeniesienie między paragrafami środków będących w dyspozycji  Szkoły Podstawowej Nr 5 ;</t>
  </si>
  <si>
    <t>w § 4300 zwiększenie o kwotę 5.500,00 zł - uzupełnienie środków finansowych z przeznaczeniem na dofinansowanie opłat za studia podyplomowe nauczycieli;</t>
  </si>
  <si>
    <t>w § 4700 zmniejszenie o kwotę 1.500,00 zł - korekta wysokości środków zabezpieczonych na szkolenia pracowników;</t>
  </si>
  <si>
    <t>w § 4170 zmniejszenie o kwotę 4.000,00 zł - korekta wysokości środków zabezpieczonych na wynagrodzenia bezosobowe (umowy-zlecenia);</t>
  </si>
  <si>
    <t>5/ przeniesienia między paragrafami w ramach rozdziału środków będących w dyspozycji Zespołu Szkolno-Przedszkolnego Nr 4;</t>
  </si>
  <si>
    <t>3/ przeniesienia między rozdziałami środków będących w dyspozycji Szkoły Podstawowej Nr 1;</t>
  </si>
  <si>
    <t>4/ przeniesienia między rozdziałami środków będących w dyspozycji Szkoły Podstawowej Nr 1;</t>
  </si>
  <si>
    <t>2/ rozdysponowanie rezerwy celowej w kwocie 18.170,00 zł, z tego:</t>
  </si>
  <si>
    <t>z dnia 20 września 2021 r.</t>
  </si>
  <si>
    <t>Załącznik nr 2 do zarządzenia Nr 132/2021</t>
  </si>
  <si>
    <r>
      <t xml:space="preserve">zwiększenie planu wydatków do dyspozycji Urzędu Miejskiego -Wydział Finansowy; </t>
    </r>
    <r>
      <rPr>
        <b/>
        <i/>
        <sz val="9"/>
        <rFont val="Verdana"/>
        <family val="2"/>
        <charset val="238"/>
      </rPr>
      <t xml:space="preserve">środki z rezerwy ogólnej; </t>
    </r>
  </si>
  <si>
    <r>
      <t xml:space="preserve">3/ zwiększenie środków do dyspozycji Szkoły Podstawowej  Nr 1; </t>
    </r>
    <r>
      <rPr>
        <b/>
        <i/>
        <sz val="9"/>
        <rFont val="Verdana"/>
        <family val="2"/>
        <charset val="238"/>
      </rPr>
      <t>środki z rezerwy celowej;</t>
    </r>
  </si>
  <si>
    <r>
      <t xml:space="preserve">4/ zwiększenie środków do dyspozycji Zespołu Szkolno-Przedszkolnego Nr 1; </t>
    </r>
    <r>
      <rPr>
        <b/>
        <i/>
        <sz val="9"/>
        <rFont val="Verdana"/>
        <family val="2"/>
        <charset val="238"/>
      </rPr>
      <t xml:space="preserve">środki z rezerwy celowej; </t>
    </r>
  </si>
  <si>
    <r>
      <t>zgodnie z decyzją Wojewody Mazowieckiego Nr 259 z dnia 7 września 2021r. (pismo Mazowieckiego Urzędu Wojewódzkiego  Nr WF-I.3112.17.63.2021 z dnia 8 września 2021 r.)</t>
    </r>
    <r>
      <rPr>
        <b/>
        <i/>
        <sz val="9"/>
        <rFont val="Verdana"/>
        <family val="2"/>
        <charset val="238"/>
      </rPr>
      <t xml:space="preserve"> zwiększenie dotacji celowej z budżetu państwa na realizację zadań własnych gminy</t>
    </r>
    <r>
      <rPr>
        <i/>
        <sz val="9"/>
        <rFont val="Verdana"/>
        <family val="2"/>
        <charset val="238"/>
      </rPr>
      <t xml:space="preserve"> o kwotę 5.000,00 zł z przeznaczeniem na dofinansowanie wypłat zasiłków okresowych, w części gwarantowanej z budżetu państwa, zgodnie z postanowieniami art. 147 ust. 7 ustwy z dnia 12 marca 2004 r. o pomocy społecznej; zwiększenie planu wydatków na realizację własnych zadań bieżących w § 3110;     </t>
    </r>
  </si>
  <si>
    <r>
      <t xml:space="preserve">zgodnie z decyzją Wojewody Mazowieckiego Nr 121 z dnia 9 sierpnia 2021r. (pismo Mazowieckiego Urzędu Wojewódzkiego  Nr WF-I.3112.17.39.2021 z dnia 11 sierpnia 2021 r) </t>
    </r>
    <r>
      <rPr>
        <b/>
        <i/>
        <sz val="9"/>
        <rFont val="Verdana"/>
        <family val="2"/>
        <charset val="238"/>
      </rPr>
      <t>zwiększenie dotacji celowej z budżetu państwa na realizację zadań własnych gminy</t>
    </r>
    <r>
      <rPr>
        <i/>
        <sz val="9"/>
        <rFont val="Verdana"/>
        <family val="2"/>
        <charset val="238"/>
      </rPr>
      <t xml:space="preserve"> o kwotę 14.055,00 zł z przeznaczeniem na dofinansowanie zadania  wynikającego z art. 121 ust. 3a ustawy o pomocy społecznej tj. na wypłatę dodatku w wysokości 250 zł miesięcznie na pracownika socjalnego zatrudnionego w pełnym wymiarze czasu pracy, realizującego pracę socjalną w środowisku w roku 2021r.; zwiększenie planu wydatków na realizację własnych zadań bieżących: § 4010 - 11.714,00 zł, § 4110 - 2.054,00 zł, § 4120 - 287,00 zł;</t>
    </r>
  </si>
  <si>
    <r>
      <t xml:space="preserve">zgodnie z decyzją Nr 136 Wojewody Mazowieckiego z dnia 26 sierpnia 2021 r. (pismo Mazowieckiego Urzędu Wojewódzkiego Nr WF-I.3112.19.12. 2021 z dnia 26 sierpnia 2021 r.) </t>
    </r>
    <r>
      <rPr>
        <b/>
        <i/>
        <sz val="9"/>
        <rFont val="Verdana"/>
        <family val="2"/>
        <charset val="238"/>
      </rPr>
      <t>zwiększenie dotacji celowej z budżetu państwa na realizację zadań bieżących gminy z zakresu edukacyjnej opieki wychowawczej</t>
    </r>
    <r>
      <rPr>
        <i/>
        <sz val="9"/>
        <rFont val="Verdana"/>
        <family val="2"/>
        <charset val="238"/>
      </rPr>
      <t xml:space="preserve"> o kwotę 7.684,00 zł z przeznaczeniem na dofinansowanie zakupu podręczników i materiałów edukacyjnych dla uczniów w ramach Rządowego programu pomocy uczniom  niepełnosprawnym w formie  dofinansowania zakupu podręczników, materiałów edukacyjnych i materiałów ćwiczeniowych w latach 2020- 2022</t>
    </r>
  </si>
  <si>
    <r>
      <t xml:space="preserve">zgodnie z decyzją Wojewody Mazowieckiego Nr 216/2021 z dnia 6 sierpnia 2021r. (pismo Mazowieckiego Urzędu Wojewódzkiego  Nr WF-I.3112.20.21.2021 z dnia 10 sierpnia 2021 r.) </t>
    </r>
    <r>
      <rPr>
        <b/>
        <i/>
        <sz val="9"/>
        <rFont val="Verdana"/>
        <family val="2"/>
        <charset val="238"/>
      </rPr>
      <t>zwiększenie dotacji celowej z budżetu państwa na realizację zadań zleconych gminie z zakresu administracji rządowe</t>
    </r>
    <r>
      <rPr>
        <i/>
        <sz val="9"/>
        <rFont val="Verdana"/>
        <family val="2"/>
        <charset val="238"/>
      </rPr>
      <t>j o kwotę 277,00 zł z przeznaczeniem na realizację zadań związanych z przyznawaniem Kart Dużej Rodziny, zgodnie z art. 29 ust. 2 ustawy o Karcie Dużej Rodziny; zwiększenie planu wydatków na realizację zadań zleconych w § 4210;</t>
    </r>
  </si>
  <si>
    <t>w § 4210 zwiększenie o kwotę 2.371,00 zł - uzupełnienie środków na zakup materiałów i wyposażenia (w tym: zakup licencji oprogramowania informatycznego);</t>
  </si>
  <si>
    <t>w § 4440 zmniejszenie o kwotę 2.371,00 zł - korekta wysokości środków zabezpieczonych na odpis na ZFŚS;</t>
  </si>
  <si>
    <t>1/ przeniesienia między rozdziałami oraz między paragrafami w ramach rozdziału środków będących w dyspozycji Zespołu Szkolno-Przedszkolnego Nr 3;  kwotę 13.273,00 zł (zmniejszenia planu w rozdziale) przenosi się do rozdz. 80148 (4.411,00 zł) i rozdz. 80149 (8.862,00 zł);</t>
  </si>
  <si>
    <t>Realizacja zadań wymagających stosowania specja- lnej organizacji nauki i metod pracy dla dzieci w przedszkolach, oddziałach przedszkolnych w szkołach podstawowych i innych formach wychowania przedszkolnego</t>
  </si>
  <si>
    <t>1/ rozdysponowanie rezerwy ogólnej w kwocie 21.150,00 zł do dz. 750 rozdz. 75023 §§ 4390, 4610 (FIN);</t>
  </si>
  <si>
    <t xml:space="preserve"> -  6.150,00 zł do dz. 801 rozdz. 80101 § 4270  (SP-1),</t>
  </si>
  <si>
    <t>w § 4010 zmniejszenie o kwotę 1.000,00 zł - korekta środków przeznaczonych na wynagrodzenia osobowe pracowników;</t>
  </si>
  <si>
    <t>2/  przeniesienia między rozdziałami oraz między paragrafami w ramach rozdziału środków będących w dyspozycji Zespołu Szkolno-Przedszkolnego Nr 3;  kwotę 2.471,00 zł (zmniejszenie planu w rozdziale) przenosi się do rozdz. 80148;</t>
  </si>
  <si>
    <t>w § 4040 zmniejszenie o kwotę 24.594,00 zł - korekta wysokości środków zabezpieczonych na dodatkowe wynagrodzenie roczne;</t>
  </si>
  <si>
    <t>w § 4010 zmniejszenie o kwotę 9.500,00 zł - korekta środków przeznaczonych na wynagrodzenia osobowe pracowników;</t>
  </si>
  <si>
    <t>w § 4040 zmniejszenie o kwotę 475,00 zł - korekta wysokości środków zabezpieczonych na dodatkowe wynagrodzenie roczne;</t>
  </si>
  <si>
    <t>2/ przeniesienia między rozdziałami środków będących w dyspozycji Zespołu Szkolno-Przedszkolnego Nr 4; kwotę 75.560,00 zł (zmniejszenia planu w rozdziale) przenosi się do rozdz. 80104;</t>
  </si>
  <si>
    <t>w § 4010 zmniejszenie o kwotę 62.000,00 zł - korekta środków przeznaczonych na wynagrodzenia osobowe pracowników;</t>
  </si>
  <si>
    <t>2/ przeniesienia między rozdziałami oraz między paragrafami w ramach rozdziału środków będących w dyspozycji Zespołu Szkolno-Przedszkolnego Nr 3; kwotę 32.395,00 zł (zmniejszenia planu w rozdziale) przenosi się do rozdz. 80149;</t>
  </si>
  <si>
    <t>w § 4040 zmniejszenie o kwotę 11.512,00 zł - korekta wysokości środków zabezpieczonych na dodatkowe wynagrodzenie roczne;</t>
  </si>
  <si>
    <t>w § 4440 zmniejszenie o kwotę 1.183,00 zł - korekta wysokości środków zabezpieczonych na odpis na ZFŚS;</t>
  </si>
  <si>
    <t>3/ przeniesienia między rozdziałami oraz między paragrafami w ramach rozdziału środków będących w dyspozycji Zespołu Szkolno-Przedszkolnego Nr 4; kwota 75.560,00 zł (zwiększenie planu w rozdziale) pokryta została środkami z przeniesienia z rozdz. 80103;</t>
  </si>
  <si>
    <t>1/ przeniesienia między rozdziałami oraz między paragrafami w ramach rozdziału środków będących w dyspozycji Zespołu Szkolno-Przedszkolnego Nr 3; kwota 9.204,00 zł (zwiększenia planu w rozdziale) pokryta została środkami z przeniesienia z rozdz. 80101 (2.471,00 zł) z rozdz. 80103 (4.411,00 zł) i z rozdz. 80150 (2.322,00 zł);</t>
  </si>
  <si>
    <t>w § 4040 zmniejszenie o kwotę 706,00 zł - korekta wysokości środków zabezpieczonych na dodatkowe wynagrodzenie roczne;</t>
  </si>
  <si>
    <t>1/ przeniesienia między rozdziałami oraz między paragrafami w ramach rozdziału środków będących w dyspozycji Zespołu Szkolno-Przedszkolnego Nr 3; kwota 41.257,00 zł (zwiększenie planu w rozdziale) pokryta została środkami z przeniesienia z rozdz. 80103 (8.862,00 zł) i z rozdz. 80104 (32.395,00 zł);</t>
  </si>
  <si>
    <t>w § 4040 zmniejszenie o kwotę 1.167,00 zł - korekta wysokości środków zabezpieczonych na dodatkowe wynagrodzenie roczne;</t>
  </si>
  <si>
    <t>2/ przeniesienia między rozdziałami środków będących w dyspozycji Zespołu Szkolno-Przedszkolnego Nr 4; kwotę 73.175,00 zł (zmniejszenia planu w rozdziale) przenosi się do rozdz. 80150;</t>
  </si>
  <si>
    <t>w § 4010 zmniejszenie o kwotę 61.000,00 zł - korekta środków przeznaczonych na wynagrodzenia osobowe pracowników;</t>
  </si>
  <si>
    <t>1/ przeniesienia między rozdziałami oraz między paragrafami w ramach rozdziału środków będących w dyspozycji Zespołu Szkolno-Przedszkolnego Nr 3; kwotę 3.554,00 zł (zmniejszenie planu w rozdziale) przenosi się do rozdz. 80148 (2.322,00 zł) i rozdz. 80195 (1.232,00 zł);</t>
  </si>
  <si>
    <t>w § 4040 zmniejszenie o kwotę 2.433,00 zł - korekta wysokości środków zabezpieczonych na dodatkowe wynagrodzenie roczne;</t>
  </si>
  <si>
    <t>2/ przeniesienia między rozdziałami oraz między paragrafami w ramach rozdziału środków będących w dyspozycji Zespołu Szkolno-Przedszkolnego Nr 4; kwota 73.175,00 zł (zwiększenie planu w rozdziale) pokryta została środkami z przeniesienia z rozdz. 80149;</t>
  </si>
  <si>
    <t>przeniesienia między rozdziałami środków będących w dyspozycji Zespołu Szkolno-Przedszkolnego Nr 3; kwota 1.232,00 zł (zwiększenie planu w rozdziale) pokryta została środkami z przeniesienia z rozdz. 80150;</t>
  </si>
  <si>
    <t>w § 4170 zwiększenie o kwotę 1.820,00 zł - uzupełnienie środków na wynagrodzenia bezosobowe (umowa zlecenie dla Koordynatora w Ośrodku Wsparcia);</t>
  </si>
  <si>
    <t>w § 4220 zmniejszenie o kwotę 1.820,00 zł - korekta wysokości planu wydatków na zakup art. żywnościowych;</t>
  </si>
  <si>
    <t>w § 4260 zwiększenie o kwotę 4.000,00 zł - uzupełnienie środków finansowych na zakup energii;</t>
  </si>
  <si>
    <t>przeniesienia między rozdziałami środków własnych miasta będących w dyspozycji Ośrodka Pomocy Społecznej; kwotę 5.000,00 zł (zmniejszenia planu w rozdziale) przenosi się do rozdz. 85219;</t>
  </si>
  <si>
    <t>w § 3110 zmniejszenie o kwotę 5.000,00 zł - korekta wysokości środków zabezpieczonych na świadczenia (dodatki mieszkaniowe);</t>
  </si>
  <si>
    <t>w § 4170 zmniejszenie o kwotę 6.800,00 zł - korekta wysokości środków zabezpieczonych na wynagrodzenia bezosobowe (umowy zlecenia);</t>
  </si>
  <si>
    <t>w § 4260 zwiększenie o kwotę 18.200,00 zł - uzupełnienie środków finansowych na zakup energii;</t>
  </si>
  <si>
    <t>w § 4270 zwiększenie o kwotę 2.000,00 zł - uzupełnienie środków na zakup usług remontowych (remonty bieżące i konserwacje);</t>
  </si>
  <si>
    <t>w § 4410 zmniejszenie o kwotę 1.000,00 zł - korekta wysokości środków zabezpieczonych na podróże służbowe krajowe pracowników;</t>
  </si>
  <si>
    <t>w § 4700  zmniejszenie o kwotę 2.000,00 zł - korekta wysokości środków zabezpieczonych na szkolenia pracowników;</t>
  </si>
  <si>
    <r>
      <t xml:space="preserve">zgodnie z decyzją Wojewody Mazowieckiego Nr 188/2021 z dnia 8 lipca 2021 r. (pismo Mazowieckiego Urzędu Wojewódzkiego Nr WF-I. 3112. 17.38.2021 z dnia 12 lipca 2021 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3.413,00 zł z przeznaczeniem na organizowanie i świadczenie specjalistycznych usług opiekuńczych w miejscu zamieszkania dla osób z zaburzeniami psychicznymi, o których mowa w art. 18 ust. 1 pkt 3 oraz ust. 2 ustawy o pomocy społecznej; zwiększenie planu wydatków na realizację zadań zleconych: § 4010 - 2.236,00 zł, § 4210 - 1.177,00 zł; </t>
    </r>
  </si>
  <si>
    <t>w § 4410 zmniejszenie o kwotę 1.500,00 zł - korekta wysokości środków zabezpieczonych na podróże służbowe krajowe pracowników;</t>
  </si>
  <si>
    <t>przeniesienia między rozdziałami oraz między paragrafami w ramach rozdziału środków będących w dyspozycji Zespołu Szkolno-Przedszkolnego Nr 3; kwota 2.849,00 zł (zwiększenie planu w rozdziale) pokryta została środkami z przeniesienia z rozdz. 85404;</t>
  </si>
  <si>
    <t>w § 4040 zmniejszenie o kwotę 8.201,00 zł - korekta wysokości środków zabezpieczonych na dodatkowe wynagrodzenie roczne;</t>
  </si>
  <si>
    <t>przeniesienia między rozdziałami środków będących w dyspozycji Zespołu Szkolno-Przedszkolnego Nr 3; kwotę 2.849,00 zł (zmniejszenie planu w rozdziale) przenosi się do rozdz. 85401;</t>
  </si>
  <si>
    <t>w § 4010 zmniejszenie o kwotę 2.300,00 zł - korekta środków przeznaczonych na wynagrodzenia osobowe pracowników;</t>
  </si>
  <si>
    <t>w § 4010 zwiększenie o kwotę 75.000,00 zł - uzupełnienie środków na wynagrodzenia osobowe pracowników;</t>
  </si>
  <si>
    <t>w § 4110 zwiększenie o kwotę 9.400,00 zł - uzupełnienie środków na pochodne od wynagrodzeń pracowników;</t>
  </si>
  <si>
    <t>w § 4120 zwiększenie o kwotę 1.350,00 zł - uzupełnienie środków na pochodne od wynagrodzeń pracowników;</t>
  </si>
  <si>
    <t>w § 4170 zwiększenie o kwotę 130.000,00 zł - uzupełnienie środków na wynagrodzenia bezosobowe (umowa zlecenie instruktorów oraz osób wykonujących prace związane z utrzymaniem czystości na pływalni);</t>
  </si>
  <si>
    <t>w § 4190 zmniejszenie o kwotę 10.000,00 zł - korekta wysokości środków zabezpieczonych na nagrody konkursowe;</t>
  </si>
  <si>
    <t>w § 4210 zmniejszenie o kwotę 45.750,00 zł - korekta wysokości środków zabezpieczonych na zakup materiałów i wyposażenia:</t>
  </si>
  <si>
    <t>w § 4260 zmniejszenie o kwotę 30.000,00 zł - korekta wysokości środków zabezpieczonych na zakup energii;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</si>
</sst>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b/>
      <sz val="8"/>
      <color rgb="FFFF0000"/>
      <name val="Verdana"/>
      <family val="2"/>
      <charset val="238"/>
    </font>
    <font>
      <sz val="11"/>
      <color rgb="FFFF0000"/>
      <name val="Arial CE"/>
      <charset val="238"/>
    </font>
    <font>
      <b/>
      <sz val="9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10"/>
      <name val="Verdana"/>
      <family val="2"/>
      <charset val="238"/>
    </font>
    <font>
      <b/>
      <sz val="7.5"/>
      <name val="Verdana"/>
      <family val="2"/>
      <charset val="238"/>
    </font>
    <font>
      <b/>
      <i/>
      <sz val="9"/>
      <name val="Verdana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Alignment="1">
      <alignment vertical="center"/>
    </xf>
    <xf numFmtId="0" fontId="2" fillId="0" borderId="0" xfId="0" applyFont="1" applyBorder="1"/>
    <xf numFmtId="0" fontId="5" fillId="0" borderId="0" xfId="0" applyFont="1" applyFill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/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horizontal="center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4" fontId="9" fillId="3" borderId="7" xfId="0" applyNumberFormat="1" applyFont="1" applyFill="1" applyBorder="1" applyAlignment="1">
      <alignment horizontal="right" vertical="center" shrinkToFit="1"/>
    </xf>
    <xf numFmtId="4" fontId="9" fillId="3" borderId="8" xfId="0" applyNumberFormat="1" applyFont="1" applyFill="1" applyBorder="1" applyAlignment="1">
      <alignment horizontal="right" vertical="center" shrinkToFit="1"/>
    </xf>
    <xf numFmtId="4" fontId="9" fillId="3" borderId="11" xfId="0" applyNumberFormat="1" applyFont="1" applyFill="1" applyBorder="1" applyAlignment="1">
      <alignment horizontal="right" vertical="center" shrinkToFi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9" fillId="3" borderId="12" xfId="0" applyFont="1" applyFill="1" applyBorder="1" applyAlignment="1">
      <alignment horizontal="center" vertical="center" shrinkToFit="1"/>
    </xf>
    <xf numFmtId="4" fontId="10" fillId="3" borderId="13" xfId="0" applyNumberFormat="1" applyFont="1" applyFill="1" applyBorder="1" applyAlignment="1">
      <alignment horizontal="right" vertical="center" shrinkToFit="1"/>
    </xf>
    <xf numFmtId="4" fontId="10" fillId="3" borderId="14" xfId="0" applyNumberFormat="1" applyFont="1" applyFill="1" applyBorder="1" applyAlignment="1">
      <alignment horizontal="right" vertical="center" shrinkToFit="1"/>
    </xf>
    <xf numFmtId="4" fontId="10" fillId="3" borderId="15" xfId="0" applyNumberFormat="1" applyFont="1" applyFill="1" applyBorder="1" applyAlignment="1">
      <alignment horizontal="right" vertical="center" shrinkToFit="1"/>
    </xf>
    <xf numFmtId="4" fontId="9" fillId="0" borderId="16" xfId="0" applyNumberFormat="1" applyFont="1" applyFill="1" applyBorder="1" applyAlignment="1">
      <alignment horizontal="right" vertical="center" shrinkToFit="1"/>
    </xf>
    <xf numFmtId="4" fontId="9" fillId="0" borderId="7" xfId="0" applyNumberFormat="1" applyFont="1" applyFill="1" applyBorder="1" applyAlignment="1">
      <alignment horizontal="right" vertical="center" shrinkToFit="1"/>
    </xf>
    <xf numFmtId="4" fontId="9" fillId="0" borderId="8" xfId="0" applyNumberFormat="1" applyFont="1" applyFill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center" vertical="center" shrinkToFit="1"/>
    </xf>
    <xf numFmtId="4" fontId="9" fillId="0" borderId="6" xfId="0" applyNumberFormat="1" applyFont="1" applyFill="1" applyBorder="1" applyAlignment="1">
      <alignment horizontal="right" vertical="center" shrinkToFit="1"/>
    </xf>
    <xf numFmtId="4" fontId="9" fillId="0" borderId="11" xfId="0" applyNumberFormat="1" applyFont="1" applyFill="1" applyBorder="1" applyAlignment="1">
      <alignment horizontal="righ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0" fontId="9" fillId="0" borderId="12" xfId="0" applyFont="1" applyFill="1" applyBorder="1" applyAlignment="1">
      <alignment horizontal="center" vertical="center" shrinkToFit="1"/>
    </xf>
    <xf numFmtId="4" fontId="10" fillId="0" borderId="13" xfId="0" applyNumberFormat="1" applyFont="1" applyFill="1" applyBorder="1" applyAlignment="1">
      <alignment horizontal="right" vertical="center" shrinkToFit="1"/>
    </xf>
    <xf numFmtId="4" fontId="10" fillId="0" borderId="14" xfId="0" applyNumberFormat="1" applyFont="1" applyFill="1" applyBorder="1" applyAlignment="1">
      <alignment horizontal="right" vertical="center" shrinkToFit="1"/>
    </xf>
    <xf numFmtId="4" fontId="10" fillId="0" borderId="15" xfId="0" applyNumberFormat="1" applyFont="1" applyFill="1" applyBorder="1" applyAlignment="1">
      <alignment horizontal="right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4" fontId="9" fillId="0" borderId="10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horizontal="right" vertical="center" shrinkToFit="1"/>
    </xf>
    <xf numFmtId="0" fontId="9" fillId="2" borderId="12" xfId="0" applyFont="1" applyFill="1" applyBorder="1" applyAlignment="1">
      <alignment horizontal="center" vertical="center" shrinkToFit="1"/>
    </xf>
    <xf numFmtId="4" fontId="9" fillId="3" borderId="9" xfId="0" applyNumberFormat="1" applyFont="1" applyFill="1" applyBorder="1" applyAlignment="1">
      <alignment horizontal="right" vertical="center" shrinkToFit="1"/>
    </xf>
    <xf numFmtId="4" fontId="9" fillId="3" borderId="11" xfId="0" applyNumberFormat="1" applyFont="1" applyFill="1" applyBorder="1" applyAlignment="1">
      <alignment vertical="center" shrinkToFit="1"/>
    </xf>
    <xf numFmtId="0" fontId="14" fillId="0" borderId="0" xfId="0" applyFont="1" applyFill="1"/>
    <xf numFmtId="0" fontId="11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 shrinkToFit="1"/>
    </xf>
    <xf numFmtId="0" fontId="11" fillId="3" borderId="13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left" vertical="center" shrinkToFit="1"/>
    </xf>
    <xf numFmtId="0" fontId="11" fillId="3" borderId="16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4" fontId="10" fillId="3" borderId="12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9" fillId="4" borderId="12" xfId="0" applyFont="1" applyFill="1" applyBorder="1" applyAlignment="1">
      <alignment horizontal="center" vertical="center" shrinkToFit="1"/>
    </xf>
    <xf numFmtId="4" fontId="9" fillId="5" borderId="7" xfId="0" applyNumberFormat="1" applyFont="1" applyFill="1" applyBorder="1" applyAlignment="1">
      <alignment horizontal="right" vertical="center" shrinkToFit="1"/>
    </xf>
    <xf numFmtId="4" fontId="9" fillId="5" borderId="11" xfId="0" applyNumberFormat="1" applyFont="1" applyFill="1" applyBorder="1" applyAlignment="1">
      <alignment horizontal="right" vertical="center" shrinkToFit="1"/>
    </xf>
    <xf numFmtId="4" fontId="10" fillId="5" borderId="14" xfId="0" applyNumberFormat="1" applyFont="1" applyFill="1" applyBorder="1" applyAlignment="1">
      <alignment horizontal="right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0" fillId="0" borderId="0" xfId="0" applyFont="1"/>
    <xf numFmtId="0" fontId="12" fillId="2" borderId="0" xfId="0" applyFont="1" applyFill="1" applyBorder="1"/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left" vertical="center" shrinkToFit="1"/>
    </xf>
    <xf numFmtId="0" fontId="10" fillId="3" borderId="13" xfId="0" applyFont="1" applyFill="1" applyBorder="1" applyAlignment="1">
      <alignment horizontal="left" vertical="center" shrinkToFit="1"/>
    </xf>
    <xf numFmtId="4" fontId="8" fillId="0" borderId="0" xfId="0" applyNumberFormat="1" applyFont="1" applyAlignment="1">
      <alignment vertical="center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8" fillId="0" borderId="0" xfId="0" applyFont="1"/>
    <xf numFmtId="4" fontId="10" fillId="0" borderId="5" xfId="0" applyNumberFormat="1" applyFont="1" applyFill="1" applyBorder="1" applyAlignment="1">
      <alignment horizontal="right" vertical="center" shrinkToFit="1"/>
    </xf>
    <xf numFmtId="0" fontId="12" fillId="2" borderId="0" xfId="0" applyFont="1" applyFill="1" applyBorder="1" applyAlignment="1">
      <alignment vertical="center"/>
    </xf>
    <xf numFmtId="4" fontId="10" fillId="3" borderId="16" xfId="0" applyNumberFormat="1" applyFont="1" applyFill="1" applyBorder="1" applyAlignment="1">
      <alignment horizontal="right" vertical="center" shrinkToFit="1"/>
    </xf>
    <xf numFmtId="4" fontId="17" fillId="3" borderId="7" xfId="0" applyNumberFormat="1" applyFont="1" applyFill="1" applyBorder="1" applyAlignment="1">
      <alignment vertical="center" shrinkToFit="1"/>
    </xf>
    <xf numFmtId="4" fontId="21" fillId="0" borderId="0" xfId="0" applyNumberFormat="1" applyFont="1"/>
    <xf numFmtId="4" fontId="20" fillId="0" borderId="0" xfId="0" applyNumberFormat="1" applyFont="1" applyFill="1" applyBorder="1" applyAlignment="1">
      <alignment horizontal="left" vertical="center" shrinkToFit="1"/>
    </xf>
    <xf numFmtId="4" fontId="19" fillId="2" borderId="0" xfId="0" applyNumberFormat="1" applyFont="1" applyFill="1" applyBorder="1" applyAlignment="1">
      <alignment vertical="center"/>
    </xf>
    <xf numFmtId="4" fontId="22" fillId="0" borderId="0" xfId="0" applyNumberFormat="1" applyFont="1" applyFill="1"/>
    <xf numFmtId="4" fontId="23" fillId="0" borderId="0" xfId="0" applyNumberFormat="1" applyFont="1" applyFill="1"/>
    <xf numFmtId="4" fontId="24" fillId="0" borderId="0" xfId="0" applyNumberFormat="1" applyFont="1" applyFill="1" applyAlignment="1">
      <alignment horizontal="center" vertical="center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6" fillId="4" borderId="12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justify" vertical="center"/>
    </xf>
    <xf numFmtId="0" fontId="11" fillId="5" borderId="23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45" shrinkToFit="1"/>
    </xf>
    <xf numFmtId="0" fontId="15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justify" vertical="center" shrinkToFit="1"/>
    </xf>
    <xf numFmtId="0" fontId="11" fillId="2" borderId="5" xfId="0" applyFont="1" applyFill="1" applyBorder="1" applyAlignment="1">
      <alignment horizontal="justify" vertical="center" shrinkToFit="1"/>
    </xf>
    <xf numFmtId="0" fontId="11" fillId="2" borderId="12" xfId="0" applyFont="1" applyFill="1" applyBorder="1" applyAlignment="1">
      <alignment horizontal="justify" vertical="center" shrinkToFi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3" fontId="25" fillId="2" borderId="0" xfId="0" applyNumberFormat="1" applyFont="1" applyFill="1" applyBorder="1" applyAlignment="1">
      <alignment horizontal="right"/>
    </xf>
    <xf numFmtId="3" fontId="25" fillId="2" borderId="0" xfId="0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horizontal="right" vertical="center"/>
    </xf>
    <xf numFmtId="3" fontId="12" fillId="2" borderId="0" xfId="0" applyNumberFormat="1" applyFont="1" applyFill="1" applyBorder="1"/>
    <xf numFmtId="3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vertical="center" shrinkToFit="1"/>
    </xf>
    <xf numFmtId="3" fontId="11" fillId="2" borderId="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/>
    </xf>
    <xf numFmtId="0" fontId="25" fillId="2" borderId="0" xfId="0" applyFont="1" applyFill="1" applyAlignment="1">
      <alignment horizontal="right"/>
    </xf>
    <xf numFmtId="0" fontId="11" fillId="0" borderId="2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 shrinkToFit="1"/>
    </xf>
    <xf numFmtId="0" fontId="26" fillId="0" borderId="12" xfId="0" applyFont="1" applyFill="1" applyBorder="1" applyAlignment="1">
      <alignment horizontal="center" vertical="center" wrapText="1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4" fontId="9" fillId="3" borderId="10" xfId="0" applyNumberFormat="1" applyFont="1" applyFill="1" applyBorder="1" applyAlignment="1">
      <alignment horizontal="right" vertical="center" shrinkToFit="1"/>
    </xf>
    <xf numFmtId="0" fontId="13" fillId="0" borderId="16" xfId="0" applyFont="1" applyFill="1" applyBorder="1" applyAlignment="1">
      <alignment horizontal="left" vertical="center" wrapText="1" shrinkToFit="1"/>
    </xf>
    <xf numFmtId="0" fontId="13" fillId="0" borderId="27" xfId="0" applyFont="1" applyFill="1" applyBorder="1" applyAlignment="1">
      <alignment horizontal="left" vertical="center" wrapText="1" shrinkToFit="1"/>
    </xf>
    <xf numFmtId="0" fontId="13" fillId="0" borderId="18" xfId="0" applyFont="1" applyFill="1" applyBorder="1" applyAlignment="1">
      <alignment horizontal="left" vertical="center" wrapText="1" shrinkToFit="1"/>
    </xf>
    <xf numFmtId="0" fontId="13" fillId="0" borderId="6" xfId="0" applyFont="1" applyFill="1" applyBorder="1" applyAlignment="1">
      <alignment horizontal="left" vertical="center" wrapText="1" shrinkToFit="1"/>
    </xf>
    <xf numFmtId="0" fontId="13" fillId="0" borderId="0" xfId="0" applyFont="1" applyFill="1" applyBorder="1" applyAlignment="1">
      <alignment horizontal="left" vertical="center" wrapText="1" shrinkToFit="1"/>
    </xf>
    <xf numFmtId="0" fontId="13" fillId="0" borderId="19" xfId="0" applyFont="1" applyFill="1" applyBorder="1" applyAlignment="1">
      <alignment horizontal="left" vertical="center" wrapText="1" shrinkToFit="1"/>
    </xf>
    <xf numFmtId="0" fontId="13" fillId="0" borderId="13" xfId="0" applyFont="1" applyFill="1" applyBorder="1" applyAlignment="1">
      <alignment horizontal="left" vertical="center" wrapText="1" shrinkToFit="1"/>
    </xf>
    <xf numFmtId="0" fontId="13" fillId="0" borderId="22" xfId="0" applyFont="1" applyFill="1" applyBorder="1" applyAlignment="1">
      <alignment horizontal="left" vertical="center" wrapText="1" shrinkToFit="1"/>
    </xf>
    <xf numFmtId="0" fontId="13" fillId="0" borderId="20" xfId="0" applyFont="1" applyFill="1" applyBorder="1" applyAlignment="1">
      <alignment horizontal="left" vertical="center" wrapText="1" shrinkToFit="1"/>
    </xf>
    <xf numFmtId="4" fontId="10" fillId="3" borderId="10" xfId="0" applyNumberFormat="1" applyFont="1" applyFill="1" applyBorder="1" applyAlignment="1">
      <alignment horizontal="right" vertical="center" shrinkToFit="1"/>
    </xf>
    <xf numFmtId="4" fontId="9" fillId="0" borderId="9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vertical="center" shrinkToFit="1"/>
    </xf>
    <xf numFmtId="4" fontId="9" fillId="3" borderId="5" xfId="0" applyNumberFormat="1" applyFont="1" applyFill="1" applyBorder="1" applyAlignment="1">
      <alignment vertical="center" shrinkToFit="1"/>
    </xf>
    <xf numFmtId="4" fontId="28" fillId="2" borderId="0" xfId="0" applyNumberFormat="1" applyFont="1" applyFill="1" applyAlignment="1">
      <alignment horizontal="center" shrinkToFit="1"/>
    </xf>
    <xf numFmtId="4" fontId="28" fillId="2" borderId="0" xfId="0" applyNumberFormat="1" applyFont="1" applyFill="1" applyBorder="1" applyAlignment="1">
      <alignment horizontal="left" vertical="top" shrinkToFit="1"/>
    </xf>
    <xf numFmtId="4" fontId="29" fillId="0" borderId="0" xfId="0" applyNumberFormat="1" applyFont="1" applyBorder="1" applyAlignment="1">
      <alignment horizontal="justify" shrinkToFit="1"/>
    </xf>
    <xf numFmtId="4" fontId="29" fillId="0" borderId="0" xfId="0" applyNumberFormat="1" applyFont="1" applyBorder="1" applyAlignment="1">
      <alignment horizontal="right" shrinkToFit="1"/>
    </xf>
    <xf numFmtId="4" fontId="29" fillId="0" borderId="0" xfId="0" applyNumberFormat="1" applyFont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0" fontId="28" fillId="2" borderId="0" xfId="0" applyFont="1" applyFill="1" applyAlignment="1">
      <alignment horizontal="center" shrinkToFit="1"/>
    </xf>
    <xf numFmtId="0" fontId="28" fillId="2" borderId="0" xfId="0" applyFont="1" applyFill="1" applyBorder="1" applyAlignment="1">
      <alignment horizontal="left" vertical="top" wrapText="1"/>
    </xf>
    <xf numFmtId="0" fontId="29" fillId="0" borderId="0" xfId="0" applyFont="1" applyBorder="1" applyAlignment="1">
      <alignment horizontal="justify" shrinkToFit="1"/>
    </xf>
    <xf numFmtId="4" fontId="29" fillId="0" borderId="0" xfId="0" applyNumberFormat="1" applyFont="1" applyBorder="1" applyAlignment="1">
      <alignment horizontal="right"/>
    </xf>
    <xf numFmtId="4" fontId="29" fillId="0" borderId="0" xfId="0" applyNumberFormat="1" applyFont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1-4719-B7AD-50893AB0C6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4048"/>
        <c:axId val="171664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1-4719-B7AD-50893AB0C6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65224"/>
        <c:axId val="223961656"/>
      </c:lineChart>
      <c:catAx>
        <c:axId val="17166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64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048"/>
        <c:crosses val="autoZero"/>
        <c:crossBetween val="between"/>
      </c:valAx>
      <c:catAx>
        <c:axId val="17166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656"/>
        <c:crosses val="autoZero"/>
        <c:auto val="0"/>
        <c:lblAlgn val="ctr"/>
        <c:lblOffset val="100"/>
        <c:noMultiLvlLbl val="0"/>
      </c:catAx>
      <c:valAx>
        <c:axId val="223961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6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9-42CD-8187-D21B4F4E5F4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472"/>
        <c:axId val="224497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9-42CD-8187-D21B4F4E5F4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3160"/>
        <c:axId val="224494728"/>
      </c:lineChart>
      <c:catAx>
        <c:axId val="22449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49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472"/>
        <c:crosses val="autoZero"/>
        <c:crossBetween val="between"/>
      </c:valAx>
      <c:catAx>
        <c:axId val="22449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4728"/>
        <c:crosses val="autoZero"/>
        <c:auto val="0"/>
        <c:lblAlgn val="ctr"/>
        <c:lblOffset val="100"/>
        <c:noMultiLvlLbl val="0"/>
      </c:catAx>
      <c:valAx>
        <c:axId val="224494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F6-49AB-B0EF-0ADD4832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5904"/>
        <c:axId val="224495120"/>
      </c:barChart>
      <c:catAx>
        <c:axId val="22449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49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C8-4F2A-9163-BA9E7C5C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3552"/>
        <c:axId val="224496296"/>
      </c:barChart>
      <c:catAx>
        <c:axId val="22449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6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818-91DC-F13DE92D568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7976"/>
        <c:axId val="224638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6-4818-91DC-F13DE92D568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9152"/>
        <c:axId val="224638368"/>
      </c:lineChart>
      <c:catAx>
        <c:axId val="22463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8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63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7976"/>
        <c:crosses val="autoZero"/>
        <c:crossBetween val="between"/>
      </c:valAx>
      <c:catAx>
        <c:axId val="22463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8368"/>
        <c:crosses val="autoZero"/>
        <c:auto val="0"/>
        <c:lblAlgn val="ctr"/>
        <c:lblOffset val="100"/>
        <c:noMultiLvlLbl val="0"/>
      </c:catAx>
      <c:valAx>
        <c:axId val="22463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97-4FCD-AEEC-8C090791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840"/>
        <c:axId val="224636800"/>
      </c:barChart>
      <c:catAx>
        <c:axId val="22463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63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26-4F48-9F30-7671BBBE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3272"/>
        <c:axId val="224635232"/>
      </c:barChart>
      <c:catAx>
        <c:axId val="22463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5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5-4588-8DE7-8C6767B442D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6016"/>
        <c:axId val="224636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5-4588-8DE7-8C6767B442D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3664"/>
        <c:axId val="224639544"/>
      </c:lineChart>
      <c:catAx>
        <c:axId val="22463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016"/>
        <c:crosses val="autoZero"/>
        <c:crossBetween val="between"/>
      </c:valAx>
      <c:catAx>
        <c:axId val="22463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9544"/>
        <c:crosses val="autoZero"/>
        <c:auto val="0"/>
        <c:lblAlgn val="ctr"/>
        <c:lblOffset val="100"/>
        <c:noMultiLvlLbl val="0"/>
      </c:catAx>
      <c:valAx>
        <c:axId val="22463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8D-4930-B0F1-E84EF046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056"/>
        <c:axId val="224634448"/>
      </c:barChart>
      <c:catAx>
        <c:axId val="22463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40-4CB1-81F0-1A11A6EA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3656"/>
        <c:axId val="224804048"/>
      </c:barChart>
      <c:catAx>
        <c:axId val="224803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804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7-4E88-AD94-9299FE53F81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0912"/>
        <c:axId val="224802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7-4E88-AD94-9299FE53F81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1304"/>
        <c:axId val="224804440"/>
      </c:lineChart>
      <c:catAx>
        <c:axId val="22480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0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802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0912"/>
        <c:crosses val="autoZero"/>
        <c:crossBetween val="between"/>
      </c:valAx>
      <c:catAx>
        <c:axId val="224801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804440"/>
        <c:crosses val="autoZero"/>
        <c:auto val="0"/>
        <c:lblAlgn val="ctr"/>
        <c:lblOffset val="100"/>
        <c:noMultiLvlLbl val="0"/>
      </c:catAx>
      <c:valAx>
        <c:axId val="224804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80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6E-4626-A4F2-03BEFE79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776"/>
        <c:axId val="223958520"/>
      </c:barChart>
      <c:catAx>
        <c:axId val="223955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D2-4F03-9ED0-92CE1735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2872"/>
        <c:axId val="224803264"/>
      </c:barChart>
      <c:catAx>
        <c:axId val="22480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80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55-45F7-B405-ACF30F7E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4720"/>
        <c:axId val="225024328"/>
      </c:barChart>
      <c:catAx>
        <c:axId val="22502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02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2-467D-9B35-761026D0AF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3152"/>
        <c:axId val="225022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2-467D-9B35-761026D0AF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5112"/>
        <c:axId val="225025504"/>
      </c:lineChart>
      <c:catAx>
        <c:axId val="22502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02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3152"/>
        <c:crosses val="autoZero"/>
        <c:crossBetween val="between"/>
      </c:valAx>
      <c:catAx>
        <c:axId val="225025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5025504"/>
        <c:crosses val="autoZero"/>
        <c:auto val="0"/>
        <c:lblAlgn val="ctr"/>
        <c:lblOffset val="100"/>
        <c:noMultiLvlLbl val="0"/>
      </c:catAx>
      <c:valAx>
        <c:axId val="22502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02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B1-4AAA-A42B-DC7E2B6A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2368"/>
        <c:axId val="225237912"/>
      </c:barChart>
      <c:catAx>
        <c:axId val="22502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90-4484-8429-1350A33E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736"/>
        <c:axId val="225233208"/>
      </c:barChart>
      <c:catAx>
        <c:axId val="22523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F-4AC3-8E81-35A2E2DB55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4776"/>
        <c:axId val="225235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F-4AC3-8E81-35A2E2DB55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2816"/>
        <c:axId val="225230856"/>
      </c:lineChart>
      <c:catAx>
        <c:axId val="22523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776"/>
        <c:crosses val="autoZero"/>
        <c:crossBetween val="between"/>
      </c:valAx>
      <c:catAx>
        <c:axId val="22523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0856"/>
        <c:crosses val="autoZero"/>
        <c:auto val="0"/>
        <c:lblAlgn val="ctr"/>
        <c:lblOffset val="100"/>
        <c:noMultiLvlLbl val="0"/>
      </c:catAx>
      <c:valAx>
        <c:axId val="22523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0-45FD-A98C-4AC67E29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7128"/>
        <c:axId val="225235952"/>
      </c:barChart>
      <c:catAx>
        <c:axId val="22523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DF-4AF7-B665-075D7A40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344"/>
        <c:axId val="225233600"/>
      </c:barChart>
      <c:catAx>
        <c:axId val="225236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4-4BAE-AF21-6B86431D4E4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3992"/>
        <c:axId val="225234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4-4BAE-AF21-6B86431D4E4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1640"/>
        <c:axId val="225232424"/>
      </c:lineChart>
      <c:catAx>
        <c:axId val="22523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992"/>
        <c:crosses val="autoZero"/>
        <c:crossBetween val="between"/>
      </c:valAx>
      <c:catAx>
        <c:axId val="225231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2424"/>
        <c:crosses val="autoZero"/>
        <c:auto val="0"/>
        <c:lblAlgn val="ctr"/>
        <c:lblOffset val="100"/>
        <c:noMultiLvlLbl val="0"/>
      </c:catAx>
      <c:valAx>
        <c:axId val="225232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1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FA-4B81-AECE-4096B91C1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2728"/>
        <c:axId val="225639984"/>
      </c:barChart>
      <c:catAx>
        <c:axId val="225642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63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C7-43D7-BE64-033EC22F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384"/>
        <c:axId val="223960480"/>
      </c:barChart>
      <c:catAx>
        <c:axId val="22395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96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96-470A-A137-6C8FB34C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0376"/>
        <c:axId val="225641552"/>
      </c:barChart>
      <c:catAx>
        <c:axId val="22564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2-4E1B-91A9-B057004310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024"/>
        <c:axId val="225643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2-4E1B-91A9-B057004310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6848"/>
        <c:axId val="225641160"/>
      </c:lineChart>
      <c:catAx>
        <c:axId val="22563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3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024"/>
        <c:crosses val="autoZero"/>
        <c:crossBetween val="between"/>
      </c:valAx>
      <c:catAx>
        <c:axId val="22563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641160"/>
        <c:crosses val="autoZero"/>
        <c:auto val="0"/>
        <c:lblAlgn val="ctr"/>
        <c:lblOffset val="100"/>
        <c:noMultiLvlLbl val="0"/>
      </c:catAx>
      <c:valAx>
        <c:axId val="225641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63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0B-4FF2-9BF0-C4AEDD6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9592"/>
        <c:axId val="225641944"/>
      </c:barChart>
      <c:catAx>
        <c:axId val="22563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0D-45F1-8361-C8BFF44D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808"/>
        <c:axId val="225642336"/>
      </c:barChart>
      <c:catAx>
        <c:axId val="225638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5642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6-4650-8200-E52C6F7308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7632"/>
        <c:axId val="225639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6-4650-8200-E52C6F7308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3608"/>
        <c:axId val="225947728"/>
      </c:lineChart>
      <c:catAx>
        <c:axId val="22563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63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7632"/>
        <c:crosses val="autoZero"/>
        <c:crossBetween val="between"/>
      </c:valAx>
      <c:catAx>
        <c:axId val="2259536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7728"/>
        <c:crosses val="autoZero"/>
        <c:auto val="0"/>
        <c:lblAlgn val="ctr"/>
        <c:lblOffset val="100"/>
        <c:noMultiLvlLbl val="0"/>
      </c:catAx>
      <c:valAx>
        <c:axId val="225947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8E8-4EDF-8E7E-EE44339CB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904"/>
        <c:axId val="225954784"/>
      </c:barChart>
      <c:catAx>
        <c:axId val="22594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954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03-4BD3-B6F1-7CEADC70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120"/>
        <c:axId val="225954000"/>
      </c:barChart>
      <c:catAx>
        <c:axId val="22594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D98-AC1D-387DD4D6612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0080"/>
        <c:axId val="225954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6-4D98-AC1D-387DD4D6612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1256"/>
        <c:axId val="225951648"/>
      </c:lineChart>
      <c:catAx>
        <c:axId val="22595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0080"/>
        <c:crosses val="autoZero"/>
        <c:crossBetween val="between"/>
      </c:valAx>
      <c:catAx>
        <c:axId val="225951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51648"/>
        <c:crosses val="autoZero"/>
        <c:auto val="0"/>
        <c:lblAlgn val="ctr"/>
        <c:lblOffset val="100"/>
        <c:noMultiLvlLbl val="0"/>
      </c:catAx>
      <c:valAx>
        <c:axId val="22595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1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5-4CB4-A18E-04300D264D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9296"/>
        <c:axId val="225955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5-4CB4-A18E-04300D264D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49688"/>
        <c:axId val="225948512"/>
      </c:lineChart>
      <c:catAx>
        <c:axId val="22594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9296"/>
        <c:crosses val="autoZero"/>
        <c:crossBetween val="between"/>
      </c:valAx>
      <c:catAx>
        <c:axId val="22594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8512"/>
        <c:crosses val="autoZero"/>
        <c:auto val="0"/>
        <c:lblAlgn val="ctr"/>
        <c:lblOffset val="100"/>
        <c:noMultiLvlLbl val="0"/>
      </c:catAx>
      <c:valAx>
        <c:axId val="225948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4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D5-49DF-ABC6-F24A3755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2432"/>
        <c:axId val="226232592"/>
      </c:barChart>
      <c:catAx>
        <c:axId val="22595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2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E-4BB9-8C94-A4D0D92D1D5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168"/>
        <c:axId val="223957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E-4BB9-8C94-A4D0D92D1D5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9696"/>
        <c:axId val="223961264"/>
      </c:lineChart>
      <c:catAx>
        <c:axId val="22395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3957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168"/>
        <c:crosses val="autoZero"/>
        <c:crossBetween val="between"/>
      </c:valAx>
      <c:catAx>
        <c:axId val="223959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264"/>
        <c:crosses val="autoZero"/>
        <c:auto val="0"/>
        <c:lblAlgn val="ctr"/>
        <c:lblOffset val="100"/>
        <c:noMultiLvlLbl val="0"/>
      </c:catAx>
      <c:valAx>
        <c:axId val="223961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95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FF-4E27-9036-5806E164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984"/>
        <c:axId val="226229456"/>
      </c:barChart>
      <c:catAx>
        <c:axId val="22623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1-4B70-A0A2-EEDEDE4BD3F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200"/>
        <c:axId val="226229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1-4B70-A0A2-EEDEDE4BD3F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9848"/>
        <c:axId val="226230240"/>
      </c:lineChart>
      <c:catAx>
        <c:axId val="226232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29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200"/>
        <c:crosses val="autoZero"/>
        <c:crossBetween val="between"/>
      </c:valAx>
      <c:catAx>
        <c:axId val="226229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0240"/>
        <c:crosses val="autoZero"/>
        <c:auto val="0"/>
        <c:lblAlgn val="ctr"/>
        <c:lblOffset val="100"/>
        <c:noMultiLvlLbl val="0"/>
      </c:catAx>
      <c:valAx>
        <c:axId val="226230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74-426D-9586-D0C91342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7688"/>
        <c:axId val="226231416"/>
      </c:barChart>
      <c:catAx>
        <c:axId val="22623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4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3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7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CC-40AE-BA7E-13977E64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080"/>
        <c:axId val="226227496"/>
      </c:barChart>
      <c:catAx>
        <c:axId val="22623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744-A6F6-2154944BA29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7104"/>
        <c:axId val="226227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E-4744-A6F6-2154944BA29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4552"/>
        <c:axId val="226231024"/>
      </c:lineChart>
      <c:catAx>
        <c:axId val="22622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104"/>
        <c:crosses val="autoZero"/>
        <c:crossBetween val="between"/>
      </c:valAx>
      <c:catAx>
        <c:axId val="226234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1024"/>
        <c:crosses val="autoZero"/>
        <c:auto val="0"/>
        <c:lblAlgn val="ctr"/>
        <c:lblOffset val="100"/>
        <c:noMultiLvlLbl val="0"/>
      </c:catAx>
      <c:valAx>
        <c:axId val="226231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60-4DB3-97F1-E06B58D2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3768"/>
        <c:axId val="226231808"/>
      </c:barChart>
      <c:catAx>
        <c:axId val="22623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1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3-4FD0-A5DC-6610D12E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4944"/>
        <c:axId val="226235336"/>
      </c:barChart>
      <c:catAx>
        <c:axId val="22623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5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5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8-4ACD-A70F-4A619BF1D39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6120"/>
        <c:axId val="226238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8-4ACD-A70F-4A619BF1D39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6320"/>
        <c:axId val="226236512"/>
      </c:lineChart>
      <c:catAx>
        <c:axId val="226236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38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6120"/>
        <c:crosses val="autoZero"/>
        <c:crossBetween val="between"/>
      </c:valAx>
      <c:catAx>
        <c:axId val="22622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6512"/>
        <c:crosses val="autoZero"/>
        <c:auto val="0"/>
        <c:lblAlgn val="ctr"/>
        <c:lblOffset val="100"/>
        <c:noMultiLvlLbl val="0"/>
      </c:catAx>
      <c:valAx>
        <c:axId val="22623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FE-44C5-B64B-2D36CAB1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864"/>
        <c:axId val="226242000"/>
      </c:barChart>
      <c:catAx>
        <c:axId val="22623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2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4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7A-4006-B55C-FE9BF027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040"/>
        <c:axId val="226240432"/>
      </c:barChart>
      <c:catAx>
        <c:axId val="22624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4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A-4C46-9C0A-F61EDF48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560"/>
        <c:axId val="223957736"/>
      </c:barChart>
      <c:catAx>
        <c:axId val="22395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3957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A-4EDF-AF8F-87143B70D91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824"/>
        <c:axId val="226241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A-4EDF-AF8F-87143B70D91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9648"/>
        <c:axId val="227109096"/>
      </c:lineChart>
      <c:catAx>
        <c:axId val="226240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1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4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824"/>
        <c:crosses val="autoZero"/>
        <c:crossBetween val="between"/>
      </c:valAx>
      <c:catAx>
        <c:axId val="22623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9096"/>
        <c:crosses val="autoZero"/>
        <c:auto val="0"/>
        <c:lblAlgn val="ctr"/>
        <c:lblOffset val="100"/>
        <c:noMultiLvlLbl val="0"/>
      </c:catAx>
      <c:valAx>
        <c:axId val="227109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9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E7-4CDB-A37C-3474A1B2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312"/>
        <c:axId val="227107136"/>
      </c:barChart>
      <c:catAx>
        <c:axId val="227108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29-42EF-94DD-DFECBE592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704"/>
        <c:axId val="227109880"/>
      </c:barChart>
      <c:catAx>
        <c:axId val="22710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9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7-4576-BF48-F1AD313B4D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7528"/>
        <c:axId val="227106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7-4576-BF48-F1AD313B4D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9688"/>
        <c:axId val="227094592"/>
      </c:lineChart>
      <c:catAx>
        <c:axId val="22710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6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528"/>
        <c:crosses val="autoZero"/>
        <c:crossBetween val="between"/>
      </c:valAx>
      <c:catAx>
        <c:axId val="22709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4592"/>
        <c:crosses val="autoZero"/>
        <c:auto val="0"/>
        <c:lblAlgn val="ctr"/>
        <c:lblOffset val="100"/>
        <c:noMultiLvlLbl val="0"/>
      </c:catAx>
      <c:valAx>
        <c:axId val="22709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A8-41EA-B74B-D1B2E3C2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0080"/>
        <c:axId val="227105176"/>
      </c:barChart>
      <c:catAx>
        <c:axId val="22710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E-40F3-952C-340A0DF0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784"/>
        <c:axId val="227105568"/>
      </c:barChart>
      <c:catAx>
        <c:axId val="22710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10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8-4015-BF6F-88EA6A26CC8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392"/>
        <c:axId val="227094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8-4015-BF6F-88EA6A26CC8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02432"/>
        <c:axId val="227104000"/>
      </c:lineChart>
      <c:catAx>
        <c:axId val="227104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4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4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392"/>
        <c:crosses val="autoZero"/>
        <c:crossBetween val="between"/>
      </c:valAx>
      <c:catAx>
        <c:axId val="227102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4000"/>
        <c:crosses val="autoZero"/>
        <c:auto val="0"/>
        <c:lblAlgn val="ctr"/>
        <c:lblOffset val="100"/>
        <c:noMultiLvlLbl val="0"/>
      </c:catAx>
      <c:valAx>
        <c:axId val="227104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10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24-403D-B1E6-34871DA0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6352"/>
        <c:axId val="227095376"/>
      </c:barChart>
      <c:catAx>
        <c:axId val="22710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09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2B-4918-AFDC-D71AABFC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8904"/>
        <c:axId val="227096944"/>
      </c:barChart>
      <c:catAx>
        <c:axId val="22709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09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AD1-99FD-554CF063F8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6160"/>
        <c:axId val="227095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1-4AD1-99FD-554CF063F8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7336"/>
        <c:axId val="227098120"/>
      </c:lineChart>
      <c:catAx>
        <c:axId val="22709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5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160"/>
        <c:crosses val="autoZero"/>
        <c:crossBetween val="between"/>
      </c:valAx>
      <c:catAx>
        <c:axId val="227097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8120"/>
        <c:crosses val="autoZero"/>
        <c:auto val="0"/>
        <c:lblAlgn val="ctr"/>
        <c:lblOffset val="100"/>
        <c:noMultiLvlLbl val="0"/>
      </c:catAx>
      <c:valAx>
        <c:axId val="22709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5B-46BA-BCC0-8B054EA6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0088"/>
        <c:axId val="223958912"/>
      </c:barChart>
      <c:catAx>
        <c:axId val="22396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F8-4423-9BE7-29028388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9296"/>
        <c:axId val="227100472"/>
      </c:barChart>
      <c:catAx>
        <c:axId val="22709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6B-45DD-AB2D-2C915B96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1648"/>
        <c:axId val="227103216"/>
      </c:barChart>
      <c:catAx>
        <c:axId val="22710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3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8E9-ACA0-AFF86329ABA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176"/>
        <c:axId val="227904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6-48E9-ACA0-AFF86329ABA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4648"/>
        <c:axId val="227912880"/>
      </c:lineChart>
      <c:catAx>
        <c:axId val="22790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4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04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176"/>
        <c:crosses val="autoZero"/>
        <c:crossBetween val="between"/>
      </c:valAx>
      <c:catAx>
        <c:axId val="22790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2880"/>
        <c:crosses val="autoZero"/>
        <c:auto val="0"/>
        <c:lblAlgn val="ctr"/>
        <c:lblOffset val="100"/>
        <c:noMultiLvlLbl val="0"/>
      </c:catAx>
      <c:valAx>
        <c:axId val="227912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08-4FA5-9F27-554623D7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5432"/>
        <c:axId val="227905040"/>
      </c:barChart>
      <c:catAx>
        <c:axId val="22790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29-432F-9C99-8BC4DE32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960"/>
        <c:axId val="227907784"/>
      </c:barChart>
      <c:catAx>
        <c:axId val="22790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7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07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8-452D-9D67-12BD6F1E94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568"/>
        <c:axId val="227913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8-452D-9D67-12BD6F1E94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9352"/>
        <c:axId val="227905824"/>
      </c:lineChart>
      <c:catAx>
        <c:axId val="22790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3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568"/>
        <c:crosses val="autoZero"/>
        <c:crossBetween val="between"/>
      </c:valAx>
      <c:catAx>
        <c:axId val="22790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05824"/>
        <c:crosses val="autoZero"/>
        <c:auto val="0"/>
        <c:lblAlgn val="ctr"/>
        <c:lblOffset val="100"/>
        <c:noMultiLvlLbl val="0"/>
      </c:catAx>
      <c:valAx>
        <c:axId val="227905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53-4D20-BC2A-4AAD1417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6216"/>
        <c:axId val="227909744"/>
      </c:barChart>
      <c:catAx>
        <c:axId val="22790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9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B-438A-9F31-F1B4387F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136"/>
        <c:axId val="227910528"/>
      </c:barChart>
      <c:catAx>
        <c:axId val="22791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E-4A4C-89D0-99B650D3A76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920"/>
        <c:axId val="227911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E-4A4C-89D0-99B650D3A76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3080"/>
        <c:axId val="227911704"/>
      </c:lineChart>
      <c:catAx>
        <c:axId val="22791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1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920"/>
        <c:crosses val="autoZero"/>
        <c:crossBetween val="between"/>
      </c:valAx>
      <c:catAx>
        <c:axId val="227903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1704"/>
        <c:crosses val="autoZero"/>
        <c:auto val="0"/>
        <c:lblAlgn val="ctr"/>
        <c:lblOffset val="100"/>
        <c:noMultiLvlLbl val="0"/>
      </c:catAx>
      <c:valAx>
        <c:axId val="227911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97-430C-89EA-5727D5858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512"/>
        <c:axId val="227912488"/>
      </c:barChart>
      <c:catAx>
        <c:axId val="22790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2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2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F-4AD3-B022-8A6A8CD8C74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2440"/>
        <c:axId val="224493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F-4AD3-B022-8A6A8CD8C74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4336"/>
        <c:axId val="224496688"/>
      </c:lineChart>
      <c:catAx>
        <c:axId val="223962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2440"/>
        <c:crosses val="autoZero"/>
        <c:crossBetween val="between"/>
      </c:valAx>
      <c:catAx>
        <c:axId val="2244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6688"/>
        <c:crosses val="autoZero"/>
        <c:auto val="0"/>
        <c:lblAlgn val="ctr"/>
        <c:lblOffset val="100"/>
        <c:noMultiLvlLbl val="0"/>
      </c:catAx>
      <c:valAx>
        <c:axId val="22449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3-4AD3-8A58-F3414216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904"/>
        <c:axId val="227902296"/>
      </c:barChart>
      <c:catAx>
        <c:axId val="22790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2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902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76E-910E-34F374A542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6800"/>
        <c:axId val="227917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76E-910E-34F374A542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14056"/>
        <c:axId val="227914448"/>
      </c:lineChart>
      <c:catAx>
        <c:axId val="22791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7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7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800"/>
        <c:crosses val="autoZero"/>
        <c:crossBetween val="between"/>
      </c:valAx>
      <c:catAx>
        <c:axId val="22791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4448"/>
        <c:crosses val="autoZero"/>
        <c:auto val="0"/>
        <c:lblAlgn val="ctr"/>
        <c:lblOffset val="100"/>
        <c:noMultiLvlLbl val="0"/>
      </c:catAx>
      <c:valAx>
        <c:axId val="227914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1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73-47E4-A2F6-E73041EF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5232"/>
        <c:axId val="227916016"/>
      </c:barChart>
      <c:catAx>
        <c:axId val="22791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1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66-4ECC-88F3-80E66646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0120"/>
        <c:axId val="228250512"/>
      </c:barChart>
      <c:catAx>
        <c:axId val="228250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0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C-43F2-99C6-31C288762C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4432"/>
        <c:axId val="228256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C-43F2-99C6-31C288762C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54824"/>
        <c:axId val="228258352"/>
      </c:lineChart>
      <c:catAx>
        <c:axId val="22825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6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4432"/>
        <c:crosses val="autoZero"/>
        <c:crossBetween val="between"/>
      </c:valAx>
      <c:catAx>
        <c:axId val="2282548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8258352"/>
        <c:crosses val="autoZero"/>
        <c:auto val="0"/>
        <c:lblAlgn val="ctr"/>
        <c:lblOffset val="100"/>
        <c:noMultiLvlLbl val="0"/>
      </c:catAx>
      <c:valAx>
        <c:axId val="22825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8254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D-4E9C-9648-90C8238F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080"/>
        <c:axId val="224495512"/>
      </c:barChart>
      <c:catAx>
        <c:axId val="22449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D6-4820-AE38-E81A99F1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1592"/>
        <c:axId val="224491200"/>
      </c:barChart>
      <c:catAx>
        <c:axId val="22449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49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643" name="Wykres 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888" name="Wykres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791" name="Wykres 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937" name="Wykres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225" name="Wykres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989" name="Wykres 1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80837" name="Wykres 3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2041" name="Wykres 3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110" name="Wykres 3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710" name="Wykres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066" name="Wykres 3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568" name="Wykres 3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384" name="Wykres 3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119" name="Wykres 3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511" name="Wykres 3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171" name="Wykres 4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453" name="Wykres 4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646" name="Wykres 4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220" name="Wykres 4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911" name="Wykres 4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272" name="Wykres 4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854" name="Wykres 4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451" name="Wykres 4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321" name="Wykres 4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288" name="Wykres 4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373" name="Wykres 5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231" name="Wykres 5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921" name="Wykres 5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426" name="Wykres 5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173" name="Wykres 5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78997" name="Wykres 65">
          <a:extLst>
            <a:ext uri="{FF2B5EF4-FFF2-40B4-BE49-F238E27FC236}">
              <a16:creationId xmlns:a16="http://schemas.microsoft.com/office/drawing/2014/main" id="{00000000-0008-0000-0000-000095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475" name="Wykres 6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631" name="Wykres 6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062" name="Wykres 6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527" name="Wykres 6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574" name="Wykres 7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516" name="Wykres 7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366" name="Wykres 77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628" name="Wykres 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974" name="Wykres 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2022" name="Wykres 8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680" name="Wykres 8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917" name="Wykres 8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78529" name="Wykres 97">
          <a:extLst>
            <a:ext uri="{FF2B5EF4-FFF2-40B4-BE49-F238E27FC236}">
              <a16:creationId xmlns:a16="http://schemas.microsoft.com/office/drawing/2014/main" id="{00000000-0008-0000-0000-0000C13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78151" name="Wykres 98">
          <a:extLst>
            <a:ext uri="{FF2B5EF4-FFF2-40B4-BE49-F238E27FC236}">
              <a16:creationId xmlns:a16="http://schemas.microsoft.com/office/drawing/2014/main" id="{00000000-0008-0000-0000-00004731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78627" name="Wykres 99">
          <a:extLst>
            <a:ext uri="{FF2B5EF4-FFF2-40B4-BE49-F238E27FC236}">
              <a16:creationId xmlns:a16="http://schemas.microsoft.com/office/drawing/2014/main" id="{00000000-0008-0000-0000-0000233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781" name="Wykres 10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293" name="Wykres 10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834" name="Wykres 10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236" name="Wykres 10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065" name="Wykres 10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883" name="Wykres 10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694" name="Wykres 10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763" name="Wykres 10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935" name="Wykres 10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636" name="Wykres 10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894" name="Wykres 11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987" name="Wykres 11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2025" name="Wykres 11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2036" name="Wykres 11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2037" name="Wykres 11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699" name="Wykres 11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064" name="Wykres 11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980" name="Wykres 11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259" name="Wykres 1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113" name="Wykres 1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414" name="Wykres 12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166" name="Wykres 1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356" name="Wykres 1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635" name="Wykres 13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218" name="Wykres 13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299" name="Wykres 13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766" name="Wykres 13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675</xdr:row>
      <xdr:rowOff>0</xdr:rowOff>
    </xdr:from>
    <xdr:to>
      <xdr:col>4</xdr:col>
      <xdr:colOff>0</xdr:colOff>
      <xdr:row>675</xdr:row>
      <xdr:rowOff>0</xdr:rowOff>
    </xdr:to>
    <xdr:graphicFrame macro="">
      <xdr:nvGraphicFramePr>
        <xdr:cNvPr id="1267" name="Wykres 137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681"/>
  <sheetViews>
    <sheetView tabSelected="1" zoomScaleNormal="100" zoomScaleSheetLayoutView="100" workbookViewId="0">
      <pane xSplit="8" ySplit="8" topLeftCell="I662" activePane="bottomRight" state="frozen"/>
      <selection pane="topRight" activeCell="I1" sqref="I1"/>
      <selection pane="bottomLeft" activeCell="A12" sqref="A12"/>
      <selection pane="bottomRight" activeCell="C679" sqref="C679"/>
    </sheetView>
  </sheetViews>
  <sheetFormatPr defaultRowHeight="15.75" customHeight="1" x14ac:dyDescent="0.2"/>
  <cols>
    <col min="1" max="1" width="4.28515625" style="206" customWidth="1"/>
    <col min="2" max="2" width="6.5703125" style="206" customWidth="1"/>
    <col min="3" max="3" width="5.7109375" style="206" customWidth="1"/>
    <col min="4" max="4" width="18.7109375" style="207" customWidth="1"/>
    <col min="5" max="5" width="8.85546875" style="208" customWidth="1"/>
    <col min="6" max="6" width="12.85546875" style="209" customWidth="1"/>
    <col min="7" max="7" width="13" style="210" customWidth="1"/>
    <col min="8" max="8" width="12.7109375" style="96" customWidth="1"/>
    <col min="9" max="9" width="12.28515625" style="96" customWidth="1"/>
    <col min="10" max="10" width="12.5703125" style="96" customWidth="1"/>
    <col min="11" max="12" width="12.28515625" style="211" customWidth="1"/>
    <col min="13" max="13" width="9.5703125" style="96" customWidth="1"/>
    <col min="14" max="14" width="9" style="96" customWidth="1"/>
    <col min="15" max="15" width="10.42578125" style="96" customWidth="1"/>
    <col min="16" max="16" width="12.28515625" style="15" customWidth="1"/>
    <col min="17" max="17" width="12.28515625" style="212" customWidth="1"/>
    <col min="18" max="18" width="12.28515625" style="96" customWidth="1"/>
    <col min="19" max="19" width="8.7109375" style="96" customWidth="1"/>
    <col min="20" max="20" width="9.7109375" style="96" customWidth="1"/>
    <col min="21" max="21" width="15.5703125" customWidth="1"/>
    <col min="22" max="22" width="8.5703125" customWidth="1"/>
  </cols>
  <sheetData>
    <row r="1" spans="1:84" s="8" customFormat="1" ht="15.75" customHeight="1" x14ac:dyDescent="0.2">
      <c r="A1" s="143"/>
      <c r="B1" s="143"/>
      <c r="C1" s="143"/>
      <c r="D1" s="143"/>
      <c r="E1" s="143"/>
      <c r="F1" s="143"/>
      <c r="G1" s="143"/>
      <c r="H1" s="97"/>
      <c r="I1" s="170"/>
      <c r="J1" s="171"/>
      <c r="K1" s="170"/>
      <c r="L1" s="97"/>
      <c r="M1" s="167"/>
      <c r="N1" s="172"/>
      <c r="O1" s="172"/>
      <c r="P1" s="66"/>
      <c r="Q1" s="173"/>
      <c r="R1" s="97"/>
      <c r="S1" s="167"/>
      <c r="T1" s="167" t="s">
        <v>172</v>
      </c>
      <c r="U1" s="112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4" customFormat="1" ht="15.75" customHeight="1" x14ac:dyDescent="0.2">
      <c r="A2" s="65"/>
      <c r="B2" s="65"/>
      <c r="C2" s="99"/>
      <c r="D2" s="88"/>
      <c r="E2" s="65"/>
      <c r="F2" s="98"/>
      <c r="G2" s="98"/>
      <c r="H2" s="98"/>
      <c r="I2" s="174"/>
      <c r="J2" s="175"/>
      <c r="K2" s="171"/>
      <c r="L2" s="172"/>
      <c r="M2" s="168"/>
      <c r="N2" s="176"/>
      <c r="O2" s="176"/>
      <c r="P2" s="66"/>
      <c r="Q2" s="173"/>
      <c r="R2" s="108"/>
      <c r="S2" s="168"/>
      <c r="T2" s="168" t="s">
        <v>79</v>
      </c>
      <c r="U2" s="11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4" customFormat="1" ht="15.75" customHeight="1" x14ac:dyDescent="0.2">
      <c r="A3" s="65"/>
      <c r="B3" s="65"/>
      <c r="C3" s="99"/>
      <c r="D3" s="88"/>
      <c r="E3" s="65"/>
      <c r="F3" s="98"/>
      <c r="G3" s="98"/>
      <c r="H3" s="98"/>
      <c r="I3" s="174"/>
      <c r="J3" s="175"/>
      <c r="K3" s="171"/>
      <c r="L3" s="172"/>
      <c r="M3" s="169"/>
      <c r="N3" s="176"/>
      <c r="O3" s="176"/>
      <c r="P3" s="66"/>
      <c r="Q3" s="173"/>
      <c r="R3" s="108"/>
      <c r="S3" s="177"/>
      <c r="T3" s="169" t="s">
        <v>171</v>
      </c>
      <c r="U3" s="11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6" customFormat="1" ht="27" customHeight="1" x14ac:dyDescent="0.2">
      <c r="A4" s="148" t="s">
        <v>46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66"/>
      <c r="Q4" s="173"/>
      <c r="R4" s="108"/>
      <c r="S4" s="108"/>
      <c r="T4" s="108"/>
      <c r="U4" s="113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6" customFormat="1" ht="15.75" customHeight="1" thickBot="1" x14ac:dyDescent="0.25">
      <c r="A5" s="147" t="s">
        <v>18</v>
      </c>
      <c r="B5" s="147" t="s">
        <v>19</v>
      </c>
      <c r="C5" s="149" t="s">
        <v>22</v>
      </c>
      <c r="D5" s="153" t="s">
        <v>45</v>
      </c>
      <c r="E5" s="161" t="s">
        <v>67</v>
      </c>
      <c r="F5" s="138" t="s">
        <v>49</v>
      </c>
      <c r="G5" s="150" t="s">
        <v>48</v>
      </c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  <c r="U5" s="113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11" customFormat="1" ht="15.75" customHeight="1" thickTop="1" x14ac:dyDescent="0.2">
      <c r="A6" s="147"/>
      <c r="B6" s="147"/>
      <c r="C6" s="149"/>
      <c r="D6" s="154"/>
      <c r="E6" s="162"/>
      <c r="F6" s="139"/>
      <c r="G6" s="144" t="s">
        <v>47</v>
      </c>
      <c r="H6" s="156" t="s">
        <v>48</v>
      </c>
      <c r="I6" s="157"/>
      <c r="J6" s="157"/>
      <c r="K6" s="157"/>
      <c r="L6" s="157"/>
      <c r="M6" s="157"/>
      <c r="N6" s="157"/>
      <c r="O6" s="158"/>
      <c r="P6" s="144" t="s">
        <v>51</v>
      </c>
      <c r="Q6" s="156" t="s">
        <v>48</v>
      </c>
      <c r="R6" s="157"/>
      <c r="S6" s="157"/>
      <c r="T6" s="178"/>
      <c r="U6" s="114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11" customFormat="1" ht="15.75" customHeight="1" x14ac:dyDescent="0.2">
      <c r="A7" s="147"/>
      <c r="B7" s="147"/>
      <c r="C7" s="149"/>
      <c r="D7" s="154"/>
      <c r="E7" s="162"/>
      <c r="F7" s="139"/>
      <c r="G7" s="145"/>
      <c r="H7" s="141" t="s">
        <v>68</v>
      </c>
      <c r="I7" s="179" t="s">
        <v>17</v>
      </c>
      <c r="J7" s="180"/>
      <c r="K7" s="141" t="s">
        <v>55</v>
      </c>
      <c r="L7" s="141" t="s">
        <v>66</v>
      </c>
      <c r="M7" s="141" t="s">
        <v>53</v>
      </c>
      <c r="N7" s="141" t="s">
        <v>77</v>
      </c>
      <c r="O7" s="159" t="s">
        <v>56</v>
      </c>
      <c r="P7" s="145"/>
      <c r="Q7" s="141" t="s">
        <v>69</v>
      </c>
      <c r="R7" s="181" t="s">
        <v>50</v>
      </c>
      <c r="S7" s="141" t="s">
        <v>83</v>
      </c>
      <c r="T7" s="182" t="s">
        <v>78</v>
      </c>
      <c r="U7" s="114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4" customFormat="1" ht="101.25" customHeight="1" x14ac:dyDescent="0.2">
      <c r="A8" s="147"/>
      <c r="B8" s="147"/>
      <c r="C8" s="149"/>
      <c r="D8" s="155"/>
      <c r="E8" s="163"/>
      <c r="F8" s="140"/>
      <c r="G8" s="146"/>
      <c r="H8" s="142"/>
      <c r="I8" s="181" t="s">
        <v>52</v>
      </c>
      <c r="J8" s="181" t="s">
        <v>54</v>
      </c>
      <c r="K8" s="142"/>
      <c r="L8" s="142"/>
      <c r="M8" s="142"/>
      <c r="N8" s="142"/>
      <c r="O8" s="160"/>
      <c r="P8" s="146"/>
      <c r="Q8" s="142"/>
      <c r="R8" s="181" t="s">
        <v>57</v>
      </c>
      <c r="S8" s="142"/>
      <c r="T8" s="183"/>
      <c r="U8" s="115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7" customFormat="1" ht="14.25" customHeight="1" x14ac:dyDescent="0.2">
      <c r="A9" s="77">
        <v>1</v>
      </c>
      <c r="B9" s="77">
        <f t="shared" ref="B9:T9" si="0">A9+1</f>
        <v>2</v>
      </c>
      <c r="C9" s="77">
        <f t="shared" si="0"/>
        <v>3</v>
      </c>
      <c r="D9" s="21">
        <f t="shared" si="0"/>
        <v>4</v>
      </c>
      <c r="E9" s="22">
        <f t="shared" si="0"/>
        <v>5</v>
      </c>
      <c r="F9" s="22">
        <f t="shared" si="0"/>
        <v>6</v>
      </c>
      <c r="G9" s="69">
        <f t="shared" si="0"/>
        <v>7</v>
      </c>
      <c r="H9" s="23">
        <f t="shared" si="0"/>
        <v>8</v>
      </c>
      <c r="I9" s="23">
        <f t="shared" si="0"/>
        <v>9</v>
      </c>
      <c r="J9" s="23">
        <f t="shared" si="0"/>
        <v>10</v>
      </c>
      <c r="K9" s="23">
        <f t="shared" si="0"/>
        <v>11</v>
      </c>
      <c r="L9" s="23">
        <f t="shared" si="0"/>
        <v>12</v>
      </c>
      <c r="M9" s="23">
        <f t="shared" si="0"/>
        <v>13</v>
      </c>
      <c r="N9" s="23">
        <f t="shared" si="0"/>
        <v>14</v>
      </c>
      <c r="O9" s="24">
        <f t="shared" si="0"/>
        <v>15</v>
      </c>
      <c r="P9" s="25">
        <f t="shared" si="0"/>
        <v>16</v>
      </c>
      <c r="Q9" s="23">
        <f t="shared" si="0"/>
        <v>17</v>
      </c>
      <c r="R9" s="23">
        <f t="shared" si="0"/>
        <v>18</v>
      </c>
      <c r="S9" s="23">
        <f t="shared" si="0"/>
        <v>19</v>
      </c>
      <c r="T9" s="23">
        <f t="shared" si="0"/>
        <v>20</v>
      </c>
      <c r="U9" s="116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8" customHeight="1" x14ac:dyDescent="0.2">
      <c r="A10" s="50">
        <v>750</v>
      </c>
      <c r="B10" s="50"/>
      <c r="C10" s="100"/>
      <c r="D10" s="132" t="s">
        <v>6</v>
      </c>
      <c r="E10" s="70" t="s">
        <v>59</v>
      </c>
      <c r="F10" s="27">
        <f>G10+P10</f>
        <v>16554269.4</v>
      </c>
      <c r="G10" s="28">
        <f>H10+K10+L10+M10</f>
        <v>14429146.4</v>
      </c>
      <c r="H10" s="29">
        <f>SUM(I10:J10)</f>
        <v>13224235.4</v>
      </c>
      <c r="I10" s="29">
        <v>10409624.460000001</v>
      </c>
      <c r="J10" s="29">
        <v>2814610.94</v>
      </c>
      <c r="K10" s="29">
        <v>9521</v>
      </c>
      <c r="L10" s="29">
        <v>586287</v>
      </c>
      <c r="M10" s="29">
        <v>609103</v>
      </c>
      <c r="N10" s="51"/>
      <c r="O10" s="184"/>
      <c r="P10" s="28">
        <f>Q10+S10+T10</f>
        <v>2125123</v>
      </c>
      <c r="Q10" s="29">
        <v>2125123</v>
      </c>
      <c r="R10" s="29">
        <v>1694361.79</v>
      </c>
      <c r="S10" s="29"/>
      <c r="T10" s="29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8" customFormat="1" ht="18" customHeight="1" x14ac:dyDescent="0.2">
      <c r="A11" s="26"/>
      <c r="B11" s="26"/>
      <c r="C11" s="67"/>
      <c r="D11" s="133"/>
      <c r="E11" s="70" t="s">
        <v>60</v>
      </c>
      <c r="F11" s="27">
        <f>G11+P11</f>
        <v>6871</v>
      </c>
      <c r="G11" s="30">
        <f>H11+K11+L11+M11</f>
        <v>6871</v>
      </c>
      <c r="H11" s="31">
        <f>SUM(I11:J11)</f>
        <v>6871</v>
      </c>
      <c r="I11" s="31"/>
      <c r="J11" s="31">
        <f t="shared" ref="J11" si="1">J15+J31</f>
        <v>6871</v>
      </c>
      <c r="K11" s="31"/>
      <c r="L11" s="31"/>
      <c r="M11" s="31"/>
      <c r="N11" s="31"/>
      <c r="O11" s="185"/>
      <c r="P11" s="30"/>
      <c r="Q11" s="31"/>
      <c r="R11" s="31"/>
      <c r="S11" s="31"/>
      <c r="T11" s="3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8" customFormat="1" ht="18" customHeight="1" x14ac:dyDescent="0.2">
      <c r="A12" s="26"/>
      <c r="B12" s="26"/>
      <c r="C12" s="67"/>
      <c r="D12" s="133"/>
      <c r="E12" s="70" t="s">
        <v>61</v>
      </c>
      <c r="F12" s="27">
        <f>G12+P12</f>
        <v>28021</v>
      </c>
      <c r="G12" s="30">
        <f>H12+K12+L12+M12</f>
        <v>28021</v>
      </c>
      <c r="H12" s="31">
        <f>SUM(I12:J12)</f>
        <v>27021</v>
      </c>
      <c r="I12" s="31"/>
      <c r="J12" s="31">
        <f>J16+J32</f>
        <v>27021</v>
      </c>
      <c r="K12" s="31"/>
      <c r="L12" s="31">
        <f t="shared" ref="L12" si="2">L16+L32</f>
        <v>1000</v>
      </c>
      <c r="M12" s="31"/>
      <c r="N12" s="31"/>
      <c r="O12" s="185"/>
      <c r="P12" s="30"/>
      <c r="Q12" s="31"/>
      <c r="R12" s="31"/>
      <c r="S12" s="31"/>
      <c r="T12" s="31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8" customHeight="1" x14ac:dyDescent="0.2">
      <c r="A13" s="67"/>
      <c r="B13" s="67"/>
      <c r="C13" s="32"/>
      <c r="D13" s="134"/>
      <c r="E13" s="71" t="s">
        <v>62</v>
      </c>
      <c r="F13" s="33">
        <f t="shared" ref="F13:R13" si="3">F10-F11+F12</f>
        <v>16575419.4</v>
      </c>
      <c r="G13" s="34">
        <f t="shared" si="3"/>
        <v>14450296.4</v>
      </c>
      <c r="H13" s="33">
        <f t="shared" si="3"/>
        <v>13244385.4</v>
      </c>
      <c r="I13" s="81">
        <f>I10-I11+I12</f>
        <v>10409624.460000001</v>
      </c>
      <c r="J13" s="33">
        <f t="shared" si="3"/>
        <v>2834760.94</v>
      </c>
      <c r="K13" s="33">
        <f>K10-K11+K12</f>
        <v>9521</v>
      </c>
      <c r="L13" s="33">
        <f>L10-L11+L12</f>
        <v>587287</v>
      </c>
      <c r="M13" s="33">
        <f>M10-M11+M12</f>
        <v>609103</v>
      </c>
      <c r="N13" s="33"/>
      <c r="O13" s="35"/>
      <c r="P13" s="34">
        <f t="shared" si="3"/>
        <v>2125123</v>
      </c>
      <c r="Q13" s="33">
        <f t="shared" si="3"/>
        <v>2125123</v>
      </c>
      <c r="R13" s="33">
        <f t="shared" si="3"/>
        <v>1694361.79</v>
      </c>
      <c r="S13" s="81"/>
      <c r="T13" s="81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17" customFormat="1" ht="18" customHeight="1" x14ac:dyDescent="0.2">
      <c r="A14" s="39"/>
      <c r="B14" s="48">
        <v>75023</v>
      </c>
      <c r="C14" s="49"/>
      <c r="D14" s="126" t="s">
        <v>20</v>
      </c>
      <c r="E14" s="72" t="s">
        <v>59</v>
      </c>
      <c r="F14" s="40">
        <f>G14+P14</f>
        <v>10345196.280000001</v>
      </c>
      <c r="G14" s="41">
        <f>H14+K14+L14+M14</f>
        <v>10304138.280000001</v>
      </c>
      <c r="H14" s="42">
        <f>SUM(I14:J14)</f>
        <v>10283438.280000001</v>
      </c>
      <c r="I14" s="38">
        <v>8426096.4600000009</v>
      </c>
      <c r="J14" s="38">
        <v>1857341.82</v>
      </c>
      <c r="K14" s="38"/>
      <c r="L14" s="38">
        <v>20700</v>
      </c>
      <c r="M14" s="38"/>
      <c r="N14" s="53"/>
      <c r="O14" s="54"/>
      <c r="P14" s="37">
        <f>Q14+S14+T14</f>
        <v>41058</v>
      </c>
      <c r="Q14" s="38">
        <v>41058</v>
      </c>
      <c r="R14" s="38"/>
      <c r="S14" s="38"/>
      <c r="T14" s="53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6" customFormat="1" ht="18" customHeight="1" x14ac:dyDescent="0.2">
      <c r="A15" s="39"/>
      <c r="B15" s="39"/>
      <c r="C15" s="47"/>
      <c r="D15" s="127"/>
      <c r="E15" s="72" t="s">
        <v>60</v>
      </c>
      <c r="F15" s="40"/>
      <c r="G15" s="41"/>
      <c r="H15" s="42"/>
      <c r="I15" s="42"/>
      <c r="J15" s="42"/>
      <c r="K15" s="42"/>
      <c r="L15" s="42"/>
      <c r="M15" s="42"/>
      <c r="N15" s="42"/>
      <c r="O15" s="55"/>
      <c r="P15" s="41"/>
      <c r="Q15" s="42"/>
      <c r="R15" s="42"/>
      <c r="S15" s="42"/>
      <c r="T15" s="4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6" customFormat="1" ht="18" customHeight="1" x14ac:dyDescent="0.2">
      <c r="A16" s="39"/>
      <c r="B16" s="39"/>
      <c r="C16" s="47"/>
      <c r="D16" s="127"/>
      <c r="E16" s="72" t="s">
        <v>61</v>
      </c>
      <c r="F16" s="40">
        <f>G16+P16</f>
        <v>21150</v>
      </c>
      <c r="G16" s="41">
        <f>H16+K16+L16+M16</f>
        <v>21150</v>
      </c>
      <c r="H16" s="42">
        <f>SUM(I16:J16)</f>
        <v>21150</v>
      </c>
      <c r="I16" s="42"/>
      <c r="J16" s="42">
        <f>J20+J24</f>
        <v>21150</v>
      </c>
      <c r="K16" s="42"/>
      <c r="L16" s="42"/>
      <c r="M16" s="42"/>
      <c r="N16" s="42"/>
      <c r="O16" s="55"/>
      <c r="P16" s="41"/>
      <c r="Q16" s="42"/>
      <c r="R16" s="42"/>
      <c r="S16" s="42"/>
      <c r="T16" s="4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19" customFormat="1" ht="18" customHeight="1" x14ac:dyDescent="0.2">
      <c r="A17" s="68"/>
      <c r="B17" s="68"/>
      <c r="C17" s="43"/>
      <c r="D17" s="128"/>
      <c r="E17" s="73" t="s">
        <v>62</v>
      </c>
      <c r="F17" s="44">
        <f t="shared" ref="F17:Q17" si="4">F14-F15+F16</f>
        <v>10366346.280000001</v>
      </c>
      <c r="G17" s="45">
        <f t="shared" si="4"/>
        <v>10325288.280000001</v>
      </c>
      <c r="H17" s="44">
        <f t="shared" si="4"/>
        <v>10304588.280000001</v>
      </c>
      <c r="I17" s="59">
        <f>I14-I15+I16</f>
        <v>8426096.4600000009</v>
      </c>
      <c r="J17" s="59">
        <f t="shared" si="4"/>
        <v>1878491.82</v>
      </c>
      <c r="K17" s="44"/>
      <c r="L17" s="59">
        <f>L14-L15+L16</f>
        <v>20700</v>
      </c>
      <c r="M17" s="44"/>
      <c r="N17" s="44"/>
      <c r="O17" s="46"/>
      <c r="P17" s="45">
        <f t="shared" si="4"/>
        <v>41058</v>
      </c>
      <c r="Q17" s="44">
        <f t="shared" si="4"/>
        <v>41058</v>
      </c>
      <c r="R17" s="44"/>
      <c r="S17" s="59"/>
      <c r="T17" s="59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" customFormat="1" ht="16.5" customHeight="1" x14ac:dyDescent="0.2">
      <c r="A18" s="47"/>
      <c r="B18" s="47"/>
      <c r="C18" s="47">
        <v>4390</v>
      </c>
      <c r="D18" s="117" t="s">
        <v>31</v>
      </c>
      <c r="E18" s="72" t="s">
        <v>59</v>
      </c>
      <c r="F18" s="40">
        <f>G18+P18</f>
        <v>1472.82</v>
      </c>
      <c r="G18" s="41">
        <f>H18+K18+L18+M18</f>
        <v>1472.82</v>
      </c>
      <c r="H18" s="42">
        <f>SUM(I18:J18)</f>
        <v>1472.82</v>
      </c>
      <c r="I18" s="42"/>
      <c r="J18" s="42">
        <v>1472.82</v>
      </c>
      <c r="K18" s="42"/>
      <c r="L18" s="42"/>
      <c r="M18" s="42"/>
      <c r="N18" s="42"/>
      <c r="O18" s="55"/>
      <c r="P18" s="56"/>
      <c r="Q18" s="42"/>
      <c r="R18" s="42"/>
      <c r="S18" s="42"/>
      <c r="T18" s="4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6" customFormat="1" ht="16.5" customHeight="1" x14ac:dyDescent="0.2">
      <c r="A19" s="39"/>
      <c r="B19" s="39"/>
      <c r="C19" s="47"/>
      <c r="D19" s="118"/>
      <c r="E19" s="72" t="s">
        <v>60</v>
      </c>
      <c r="F19" s="40"/>
      <c r="G19" s="41"/>
      <c r="H19" s="42"/>
      <c r="I19" s="42"/>
      <c r="J19" s="42"/>
      <c r="K19" s="42"/>
      <c r="L19" s="42"/>
      <c r="M19" s="42"/>
      <c r="N19" s="42"/>
      <c r="O19" s="55"/>
      <c r="P19" s="41"/>
      <c r="Q19" s="42"/>
      <c r="R19" s="42"/>
      <c r="S19" s="42"/>
      <c r="T19" s="4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6" customFormat="1" ht="16.5" customHeight="1" x14ac:dyDescent="0.2">
      <c r="A20" s="39"/>
      <c r="B20" s="39"/>
      <c r="C20" s="47"/>
      <c r="D20" s="118"/>
      <c r="E20" s="72" t="s">
        <v>61</v>
      </c>
      <c r="F20" s="40">
        <f>G20+P20</f>
        <v>6150</v>
      </c>
      <c r="G20" s="41">
        <f>H20+K20+L20+M20</f>
        <v>6150</v>
      </c>
      <c r="H20" s="42">
        <f>SUM(I20:J20)</f>
        <v>6150</v>
      </c>
      <c r="I20" s="42"/>
      <c r="J20" s="42">
        <v>6150</v>
      </c>
      <c r="K20" s="42"/>
      <c r="L20" s="42"/>
      <c r="M20" s="42"/>
      <c r="N20" s="42"/>
      <c r="O20" s="55"/>
      <c r="P20" s="41"/>
      <c r="Q20" s="42"/>
      <c r="R20" s="42"/>
      <c r="S20" s="42"/>
      <c r="T20" s="4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19" customFormat="1" ht="16.5" customHeight="1" x14ac:dyDescent="0.2">
      <c r="A21" s="68"/>
      <c r="B21" s="68"/>
      <c r="C21" s="43"/>
      <c r="D21" s="119"/>
      <c r="E21" s="73" t="s">
        <v>62</v>
      </c>
      <c r="F21" s="44">
        <f>F18-F19+F20</f>
        <v>7622.82</v>
      </c>
      <c r="G21" s="45">
        <f>G18-G19+G20</f>
        <v>7622.82</v>
      </c>
      <c r="H21" s="44">
        <f>H18-H19+H20</f>
        <v>7622.82</v>
      </c>
      <c r="I21" s="44"/>
      <c r="J21" s="44">
        <f>J18-J19+J20</f>
        <v>7622.82</v>
      </c>
      <c r="K21" s="44"/>
      <c r="L21" s="44"/>
      <c r="M21" s="44"/>
      <c r="N21" s="44"/>
      <c r="O21" s="46"/>
      <c r="P21" s="45"/>
      <c r="Q21" s="44"/>
      <c r="R21" s="44"/>
      <c r="S21" s="59"/>
      <c r="T21" s="59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" customFormat="1" ht="16.5" customHeight="1" x14ac:dyDescent="0.2">
      <c r="A22" s="47"/>
      <c r="B22" s="47"/>
      <c r="C22" s="47">
        <v>4610</v>
      </c>
      <c r="D22" s="117" t="s">
        <v>32</v>
      </c>
      <c r="E22" s="72" t="s">
        <v>59</v>
      </c>
      <c r="F22" s="40">
        <f>G22+P22</f>
        <v>61832</v>
      </c>
      <c r="G22" s="41">
        <f>H22+K22+L22+M22</f>
        <v>61832</v>
      </c>
      <c r="H22" s="42">
        <f>SUM(I22:J22)</f>
        <v>61832</v>
      </c>
      <c r="I22" s="42"/>
      <c r="J22" s="42">
        <v>61832</v>
      </c>
      <c r="K22" s="42"/>
      <c r="L22" s="42"/>
      <c r="M22" s="42"/>
      <c r="N22" s="42"/>
      <c r="O22" s="55"/>
      <c r="P22" s="56"/>
      <c r="Q22" s="42"/>
      <c r="R22" s="42"/>
      <c r="S22" s="42"/>
      <c r="T22" s="4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16" customFormat="1" ht="16.5" customHeight="1" x14ac:dyDescent="0.2">
      <c r="A23" s="39"/>
      <c r="B23" s="39"/>
      <c r="C23" s="47"/>
      <c r="D23" s="118"/>
      <c r="E23" s="72" t="s">
        <v>60</v>
      </c>
      <c r="F23" s="40"/>
      <c r="G23" s="41"/>
      <c r="H23" s="42"/>
      <c r="I23" s="42"/>
      <c r="J23" s="42"/>
      <c r="K23" s="42"/>
      <c r="L23" s="42"/>
      <c r="M23" s="42"/>
      <c r="N23" s="42"/>
      <c r="O23" s="55"/>
      <c r="P23" s="41"/>
      <c r="Q23" s="42"/>
      <c r="R23" s="42"/>
      <c r="S23" s="42"/>
      <c r="T23" s="4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16" customFormat="1" ht="16.5" customHeight="1" x14ac:dyDescent="0.2">
      <c r="A24" s="39"/>
      <c r="B24" s="39"/>
      <c r="C24" s="47"/>
      <c r="D24" s="118"/>
      <c r="E24" s="72" t="s">
        <v>61</v>
      </c>
      <c r="F24" s="40">
        <f>G24+P24</f>
        <v>15000</v>
      </c>
      <c r="G24" s="41">
        <f>H24+K24+L24+M24</f>
        <v>15000</v>
      </c>
      <c r="H24" s="42">
        <f>SUM(I24:J24)</f>
        <v>15000</v>
      </c>
      <c r="I24" s="42"/>
      <c r="J24" s="42">
        <v>15000</v>
      </c>
      <c r="K24" s="42"/>
      <c r="L24" s="42"/>
      <c r="M24" s="42"/>
      <c r="N24" s="42"/>
      <c r="O24" s="55"/>
      <c r="P24" s="41"/>
      <c r="Q24" s="42"/>
      <c r="R24" s="42"/>
      <c r="S24" s="42"/>
      <c r="T24" s="42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19" customFormat="1" ht="16.5" customHeight="1" x14ac:dyDescent="0.2">
      <c r="A25" s="68"/>
      <c r="B25" s="68"/>
      <c r="C25" s="43"/>
      <c r="D25" s="119"/>
      <c r="E25" s="73" t="s">
        <v>62</v>
      </c>
      <c r="F25" s="44">
        <f>F22-F23+F24</f>
        <v>76832</v>
      </c>
      <c r="G25" s="45">
        <f>G22-G23+G24</f>
        <v>76832</v>
      </c>
      <c r="H25" s="44">
        <f>H22-H23+H24</f>
        <v>76832</v>
      </c>
      <c r="I25" s="44"/>
      <c r="J25" s="44">
        <f>J22-J23+J24</f>
        <v>76832</v>
      </c>
      <c r="K25" s="44"/>
      <c r="L25" s="44"/>
      <c r="M25" s="44"/>
      <c r="N25" s="44"/>
      <c r="O25" s="46"/>
      <c r="P25" s="45"/>
      <c r="Q25" s="44"/>
      <c r="R25" s="44"/>
      <c r="S25" s="59"/>
      <c r="T25" s="59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06" customFormat="1" ht="16.5" customHeight="1" x14ac:dyDescent="0.2">
      <c r="A26" s="89"/>
      <c r="B26" s="89"/>
      <c r="C26" s="186" t="s">
        <v>65</v>
      </c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8"/>
      <c r="U26" s="111"/>
    </row>
    <row r="27" spans="1:84" s="106" customFormat="1" ht="16.5" customHeight="1" x14ac:dyDescent="0.2">
      <c r="A27" s="89"/>
      <c r="B27" s="39"/>
      <c r="C27" s="189" t="s">
        <v>173</v>
      </c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1"/>
      <c r="U27" s="111"/>
    </row>
    <row r="28" spans="1:84" s="106" customFormat="1" ht="16.5" customHeight="1" x14ac:dyDescent="0.2">
      <c r="A28" s="89"/>
      <c r="B28" s="39"/>
      <c r="C28" s="189" t="s">
        <v>89</v>
      </c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1"/>
      <c r="U28" s="111"/>
    </row>
    <row r="29" spans="1:84" s="106" customFormat="1" ht="16.5" customHeight="1" x14ac:dyDescent="0.2">
      <c r="A29" s="89"/>
      <c r="B29" s="39"/>
      <c r="C29" s="192" t="s">
        <v>90</v>
      </c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4"/>
      <c r="U29" s="111"/>
    </row>
    <row r="30" spans="1:84" s="17" customFormat="1" ht="18" customHeight="1" x14ac:dyDescent="0.2">
      <c r="A30" s="39"/>
      <c r="B30" s="48">
        <v>75085</v>
      </c>
      <c r="C30" s="49"/>
      <c r="D30" s="123" t="s">
        <v>82</v>
      </c>
      <c r="E30" s="72" t="s">
        <v>59</v>
      </c>
      <c r="F30" s="40">
        <f>G30+P30</f>
        <v>1974651</v>
      </c>
      <c r="G30" s="41">
        <f>H30+K30+L30+M30</f>
        <v>1974651</v>
      </c>
      <c r="H30" s="42">
        <f>SUM(I30:J30)</f>
        <v>1973851</v>
      </c>
      <c r="I30" s="38">
        <v>1580298</v>
      </c>
      <c r="J30" s="38">
        <v>393553</v>
      </c>
      <c r="K30" s="38"/>
      <c r="L30" s="42">
        <v>800</v>
      </c>
      <c r="M30" s="38"/>
      <c r="N30" s="53"/>
      <c r="O30" s="54"/>
      <c r="P30" s="37"/>
      <c r="Q30" s="38"/>
      <c r="R30" s="38"/>
      <c r="S30" s="38"/>
      <c r="T30" s="53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6" customFormat="1" ht="18" customHeight="1" x14ac:dyDescent="0.2">
      <c r="A31" s="39"/>
      <c r="B31" s="39"/>
      <c r="C31" s="47"/>
      <c r="D31" s="124"/>
      <c r="E31" s="72" t="s">
        <v>60</v>
      </c>
      <c r="F31" s="40">
        <f>G31+P31</f>
        <v>6871</v>
      </c>
      <c r="G31" s="41">
        <f>H31+K31+L31+M31</f>
        <v>6871</v>
      </c>
      <c r="H31" s="42">
        <f>SUM(I31:J31)</f>
        <v>6871</v>
      </c>
      <c r="I31" s="42"/>
      <c r="J31" s="42">
        <f t="shared" ref="J31:J32" si="5">J35+J39+J43+J47+J51+J55</f>
        <v>6871</v>
      </c>
      <c r="K31" s="42"/>
      <c r="L31" s="42"/>
      <c r="M31" s="42"/>
      <c r="N31" s="42"/>
      <c r="O31" s="55"/>
      <c r="P31" s="41"/>
      <c r="Q31" s="42"/>
      <c r="R31" s="42"/>
      <c r="S31" s="42"/>
      <c r="T31" s="42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16" customFormat="1" ht="18" customHeight="1" x14ac:dyDescent="0.2">
      <c r="A32" s="39"/>
      <c r="B32" s="39"/>
      <c r="C32" s="47"/>
      <c r="D32" s="124"/>
      <c r="E32" s="72" t="s">
        <v>61</v>
      </c>
      <c r="F32" s="40">
        <f>G32+P32</f>
        <v>6871</v>
      </c>
      <c r="G32" s="41">
        <f>H32+K32+L32+M32</f>
        <v>6871</v>
      </c>
      <c r="H32" s="42">
        <f>SUM(I32:J32)</f>
        <v>5871</v>
      </c>
      <c r="I32" s="42"/>
      <c r="J32" s="42">
        <f t="shared" si="5"/>
        <v>5871</v>
      </c>
      <c r="K32" s="42"/>
      <c r="L32" s="42">
        <f>L36+L40+L44+L48+L52+L56</f>
        <v>1000</v>
      </c>
      <c r="M32" s="42"/>
      <c r="N32" s="42"/>
      <c r="O32" s="55"/>
      <c r="P32" s="41"/>
      <c r="Q32" s="42"/>
      <c r="R32" s="42"/>
      <c r="S32" s="42"/>
      <c r="T32" s="4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9" customFormat="1" ht="18" customHeight="1" x14ac:dyDescent="0.2">
      <c r="A33" s="68"/>
      <c r="B33" s="68"/>
      <c r="C33" s="43"/>
      <c r="D33" s="125"/>
      <c r="E33" s="73" t="s">
        <v>62</v>
      </c>
      <c r="F33" s="44">
        <f t="shared" ref="F33:H33" si="6">F30-F31+F32</f>
        <v>1974651</v>
      </c>
      <c r="G33" s="45">
        <f t="shared" si="6"/>
        <v>1974651</v>
      </c>
      <c r="H33" s="44">
        <f t="shared" si="6"/>
        <v>1972851</v>
      </c>
      <c r="I33" s="59">
        <f>I30-I31+I32</f>
        <v>1580298</v>
      </c>
      <c r="J33" s="59">
        <f t="shared" ref="J33" si="7">J30-J31+J32</f>
        <v>392553</v>
      </c>
      <c r="K33" s="44"/>
      <c r="L33" s="59">
        <f>L30-L31+L32</f>
        <v>1800</v>
      </c>
      <c r="M33" s="44"/>
      <c r="N33" s="44"/>
      <c r="O33" s="46"/>
      <c r="P33" s="45"/>
      <c r="Q33" s="44"/>
      <c r="R33" s="44"/>
      <c r="S33" s="59"/>
      <c r="T33" s="59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" customFormat="1" ht="16.5" customHeight="1" x14ac:dyDescent="0.2">
      <c r="A34" s="47"/>
      <c r="B34" s="47"/>
      <c r="C34" s="47">
        <v>3020</v>
      </c>
      <c r="D34" s="117" t="s">
        <v>23</v>
      </c>
      <c r="E34" s="72" t="s">
        <v>59</v>
      </c>
      <c r="F34" s="40">
        <f>G34+P34</f>
        <v>800</v>
      </c>
      <c r="G34" s="41">
        <f>H34+K34+L34+M34</f>
        <v>800</v>
      </c>
      <c r="H34" s="42"/>
      <c r="I34" s="42"/>
      <c r="J34" s="42"/>
      <c r="K34" s="42"/>
      <c r="L34" s="42">
        <v>800</v>
      </c>
      <c r="M34" s="42"/>
      <c r="N34" s="42"/>
      <c r="O34" s="55"/>
      <c r="P34" s="56"/>
      <c r="Q34" s="42"/>
      <c r="R34" s="42"/>
      <c r="S34" s="42"/>
      <c r="T34" s="42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6" customFormat="1" ht="16.5" customHeight="1" x14ac:dyDescent="0.2">
      <c r="A35" s="39"/>
      <c r="B35" s="39"/>
      <c r="C35" s="47"/>
      <c r="D35" s="118"/>
      <c r="E35" s="72" t="s">
        <v>60</v>
      </c>
      <c r="F35" s="40"/>
      <c r="G35" s="41"/>
      <c r="H35" s="42"/>
      <c r="I35" s="42"/>
      <c r="J35" s="42"/>
      <c r="K35" s="42"/>
      <c r="L35" s="42"/>
      <c r="M35" s="42"/>
      <c r="N35" s="42"/>
      <c r="O35" s="55"/>
      <c r="P35" s="41"/>
      <c r="Q35" s="42"/>
      <c r="R35" s="42"/>
      <c r="S35" s="42"/>
      <c r="T35" s="42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6" customFormat="1" ht="16.5" customHeight="1" x14ac:dyDescent="0.2">
      <c r="A36" s="39"/>
      <c r="B36" s="39"/>
      <c r="C36" s="47"/>
      <c r="D36" s="118"/>
      <c r="E36" s="72" t="s">
        <v>61</v>
      </c>
      <c r="F36" s="40">
        <f>G36+P36</f>
        <v>1000</v>
      </c>
      <c r="G36" s="41">
        <f>H36+K36+L36+M36</f>
        <v>1000</v>
      </c>
      <c r="H36" s="42"/>
      <c r="I36" s="42"/>
      <c r="J36" s="42"/>
      <c r="K36" s="42"/>
      <c r="L36" s="42">
        <v>1000</v>
      </c>
      <c r="M36" s="42"/>
      <c r="N36" s="42"/>
      <c r="O36" s="55"/>
      <c r="P36" s="41"/>
      <c r="Q36" s="42"/>
      <c r="R36" s="42"/>
      <c r="S36" s="42"/>
      <c r="T36" s="42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9" customFormat="1" ht="16.5" customHeight="1" x14ac:dyDescent="0.2">
      <c r="A37" s="68"/>
      <c r="B37" s="68"/>
      <c r="C37" s="43"/>
      <c r="D37" s="119"/>
      <c r="E37" s="73" t="s">
        <v>62</v>
      </c>
      <c r="F37" s="44">
        <f>F34-F35+F36</f>
        <v>1800</v>
      </c>
      <c r="G37" s="45">
        <f>G34-G35+G36</f>
        <v>1800</v>
      </c>
      <c r="H37" s="44"/>
      <c r="I37" s="44"/>
      <c r="J37" s="44"/>
      <c r="K37" s="44"/>
      <c r="L37" s="44">
        <f>L34-L35+L36</f>
        <v>1800</v>
      </c>
      <c r="M37" s="44"/>
      <c r="N37" s="44"/>
      <c r="O37" s="46"/>
      <c r="P37" s="45"/>
      <c r="Q37" s="44"/>
      <c r="R37" s="44"/>
      <c r="S37" s="59"/>
      <c r="T37" s="59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10" customFormat="1" ht="17.25" customHeight="1" x14ac:dyDescent="0.2">
      <c r="A38" s="47"/>
      <c r="B38" s="47"/>
      <c r="C38" s="47">
        <v>4210</v>
      </c>
      <c r="D38" s="117" t="s">
        <v>26</v>
      </c>
      <c r="E38" s="72" t="s">
        <v>59</v>
      </c>
      <c r="F38" s="40">
        <f>G38+P38</f>
        <v>141000</v>
      </c>
      <c r="G38" s="41">
        <f>H38+K38+L38+M38</f>
        <v>141000</v>
      </c>
      <c r="H38" s="42">
        <f>SUM(I38:J38)</f>
        <v>141000</v>
      </c>
      <c r="I38" s="42"/>
      <c r="J38" s="42">
        <v>141000</v>
      </c>
      <c r="K38" s="42"/>
      <c r="L38" s="42"/>
      <c r="M38" s="42"/>
      <c r="N38" s="42"/>
      <c r="O38" s="55"/>
      <c r="P38" s="56"/>
      <c r="Q38" s="42"/>
      <c r="R38" s="42"/>
      <c r="S38" s="42"/>
      <c r="T38" s="42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16" customFormat="1" ht="17.25" customHeight="1" x14ac:dyDescent="0.2">
      <c r="A39" s="39"/>
      <c r="B39" s="39"/>
      <c r="C39" s="47"/>
      <c r="D39" s="118"/>
      <c r="E39" s="72" t="s">
        <v>60</v>
      </c>
      <c r="F39" s="40"/>
      <c r="G39" s="41"/>
      <c r="H39" s="42"/>
      <c r="I39" s="42"/>
      <c r="J39" s="42"/>
      <c r="K39" s="42"/>
      <c r="L39" s="42"/>
      <c r="M39" s="42"/>
      <c r="N39" s="42"/>
      <c r="O39" s="55"/>
      <c r="P39" s="41"/>
      <c r="Q39" s="42"/>
      <c r="R39" s="42"/>
      <c r="S39" s="42"/>
      <c r="T39" s="42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16" customFormat="1" ht="17.25" customHeight="1" x14ac:dyDescent="0.2">
      <c r="A40" s="39"/>
      <c r="B40" s="39"/>
      <c r="C40" s="47"/>
      <c r="D40" s="118"/>
      <c r="E40" s="72" t="s">
        <v>61</v>
      </c>
      <c r="F40" s="40">
        <f>G40+P40</f>
        <v>2371</v>
      </c>
      <c r="G40" s="41">
        <f>H40+K40+L40+M40</f>
        <v>2371</v>
      </c>
      <c r="H40" s="42">
        <f>SUM(I40:J40)</f>
        <v>2371</v>
      </c>
      <c r="I40" s="42"/>
      <c r="J40" s="42">
        <v>2371</v>
      </c>
      <c r="K40" s="42"/>
      <c r="L40" s="42"/>
      <c r="M40" s="42"/>
      <c r="N40" s="42"/>
      <c r="O40" s="55"/>
      <c r="P40" s="41"/>
      <c r="Q40" s="42"/>
      <c r="R40" s="42"/>
      <c r="S40" s="42"/>
      <c r="T40" s="42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9" customFormat="1" ht="17.25" customHeight="1" x14ac:dyDescent="0.2">
      <c r="A41" s="68"/>
      <c r="B41" s="68"/>
      <c r="C41" s="43"/>
      <c r="D41" s="119"/>
      <c r="E41" s="73" t="s">
        <v>62</v>
      </c>
      <c r="F41" s="44">
        <f>F38-F39+F40</f>
        <v>143371</v>
      </c>
      <c r="G41" s="45">
        <f>G38-G39+G40</f>
        <v>143371</v>
      </c>
      <c r="H41" s="44">
        <f>H38-H39+H40</f>
        <v>143371</v>
      </c>
      <c r="I41" s="44"/>
      <c r="J41" s="44">
        <f>J38-J39+J40</f>
        <v>143371</v>
      </c>
      <c r="K41" s="44"/>
      <c r="L41" s="44"/>
      <c r="M41" s="44"/>
      <c r="N41" s="44"/>
      <c r="O41" s="46"/>
      <c r="P41" s="45"/>
      <c r="Q41" s="44"/>
      <c r="R41" s="44"/>
      <c r="S41" s="59"/>
      <c r="T41" s="59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1" customFormat="1" ht="17.25" customHeight="1" x14ac:dyDescent="0.2">
      <c r="A42" s="47"/>
      <c r="B42" s="47"/>
      <c r="C42" s="47">
        <v>4280</v>
      </c>
      <c r="D42" s="117" t="s">
        <v>35</v>
      </c>
      <c r="E42" s="72" t="s">
        <v>59</v>
      </c>
      <c r="F42" s="40">
        <f>G42+P42</f>
        <v>1000</v>
      </c>
      <c r="G42" s="41">
        <f>H42+K42+L42+M42</f>
        <v>1000</v>
      </c>
      <c r="H42" s="42">
        <f>SUM(I42:J42)</f>
        <v>1000</v>
      </c>
      <c r="I42" s="42"/>
      <c r="J42" s="42">
        <v>1000</v>
      </c>
      <c r="K42" s="42"/>
      <c r="L42" s="42"/>
      <c r="M42" s="42"/>
      <c r="N42" s="42"/>
      <c r="O42" s="55"/>
      <c r="P42" s="56"/>
      <c r="Q42" s="42"/>
      <c r="R42" s="42"/>
      <c r="S42" s="42"/>
      <c r="T42" s="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16" customFormat="1" ht="17.25" customHeight="1" x14ac:dyDescent="0.2">
      <c r="A43" s="39"/>
      <c r="B43" s="39"/>
      <c r="C43" s="47"/>
      <c r="D43" s="118"/>
      <c r="E43" s="72" t="s">
        <v>60</v>
      </c>
      <c r="F43" s="40"/>
      <c r="G43" s="41"/>
      <c r="H43" s="42"/>
      <c r="I43" s="42"/>
      <c r="J43" s="42"/>
      <c r="K43" s="42"/>
      <c r="L43" s="42"/>
      <c r="M43" s="42"/>
      <c r="N43" s="42"/>
      <c r="O43" s="55"/>
      <c r="P43" s="41"/>
      <c r="Q43" s="42"/>
      <c r="R43" s="42"/>
      <c r="S43" s="42"/>
      <c r="T43" s="42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6" customFormat="1" ht="17.25" customHeight="1" x14ac:dyDescent="0.2">
      <c r="A44" s="39"/>
      <c r="B44" s="39"/>
      <c r="C44" s="47"/>
      <c r="D44" s="118"/>
      <c r="E44" s="72" t="s">
        <v>61</v>
      </c>
      <c r="F44" s="40">
        <f>G44+P44</f>
        <v>1000</v>
      </c>
      <c r="G44" s="41">
        <f>H44+K44+L44+M44</f>
        <v>1000</v>
      </c>
      <c r="H44" s="42">
        <f>SUM(I44:J44)</f>
        <v>1000</v>
      </c>
      <c r="I44" s="42"/>
      <c r="J44" s="42">
        <v>1000</v>
      </c>
      <c r="K44" s="42"/>
      <c r="L44" s="42"/>
      <c r="M44" s="42"/>
      <c r="N44" s="42"/>
      <c r="O44" s="55"/>
      <c r="P44" s="41"/>
      <c r="Q44" s="42"/>
      <c r="R44" s="42"/>
      <c r="S44" s="42"/>
      <c r="T44" s="42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9" customFormat="1" ht="17.25" customHeight="1" x14ac:dyDescent="0.2">
      <c r="A45" s="68"/>
      <c r="B45" s="68"/>
      <c r="C45" s="43"/>
      <c r="D45" s="119"/>
      <c r="E45" s="73" t="s">
        <v>62</v>
      </c>
      <c r="F45" s="44">
        <f>F42-F43+F44</f>
        <v>2000</v>
      </c>
      <c r="G45" s="45">
        <f>G42-G43+G44</f>
        <v>2000</v>
      </c>
      <c r="H45" s="44">
        <f>H42-H43+H44</f>
        <v>2000</v>
      </c>
      <c r="I45" s="44"/>
      <c r="J45" s="44">
        <f>J42-J43+J44</f>
        <v>2000</v>
      </c>
      <c r="K45" s="44"/>
      <c r="L45" s="44"/>
      <c r="M45" s="44"/>
      <c r="N45" s="44"/>
      <c r="O45" s="46"/>
      <c r="P45" s="45"/>
      <c r="Q45" s="44"/>
      <c r="R45" s="44"/>
      <c r="S45" s="59"/>
      <c r="T45" s="59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" customFormat="1" ht="17.25" customHeight="1" x14ac:dyDescent="0.2">
      <c r="A46" s="47"/>
      <c r="B46" s="47"/>
      <c r="C46" s="47">
        <v>4300</v>
      </c>
      <c r="D46" s="117" t="s">
        <v>29</v>
      </c>
      <c r="E46" s="72" t="s">
        <v>59</v>
      </c>
      <c r="F46" s="40">
        <f>G46+P46</f>
        <v>179100</v>
      </c>
      <c r="G46" s="41">
        <f>H46+K46+L46+M46</f>
        <v>179100</v>
      </c>
      <c r="H46" s="42">
        <f>SUM(I46:J46)</f>
        <v>179100</v>
      </c>
      <c r="I46" s="42"/>
      <c r="J46" s="42">
        <v>179100</v>
      </c>
      <c r="K46" s="42"/>
      <c r="L46" s="42"/>
      <c r="M46" s="42"/>
      <c r="N46" s="42"/>
      <c r="O46" s="55"/>
      <c r="P46" s="56"/>
      <c r="Q46" s="42"/>
      <c r="R46" s="42"/>
      <c r="S46" s="42"/>
      <c r="T46" s="42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6" customFormat="1" ht="17.25" customHeight="1" x14ac:dyDescent="0.2">
      <c r="A47" s="39"/>
      <c r="B47" s="39"/>
      <c r="C47" s="47"/>
      <c r="D47" s="118"/>
      <c r="E47" s="72" t="s">
        <v>60</v>
      </c>
      <c r="F47" s="40">
        <f>G47+P47</f>
        <v>4500</v>
      </c>
      <c r="G47" s="41">
        <f>H47+K47+L47+M47</f>
        <v>4500</v>
      </c>
      <c r="H47" s="42">
        <f>SUM(I47:J47)</f>
        <v>4500</v>
      </c>
      <c r="I47" s="42"/>
      <c r="J47" s="42">
        <v>4500</v>
      </c>
      <c r="K47" s="42"/>
      <c r="L47" s="42"/>
      <c r="M47" s="42"/>
      <c r="N47" s="42"/>
      <c r="O47" s="55"/>
      <c r="P47" s="41"/>
      <c r="Q47" s="42"/>
      <c r="R47" s="42"/>
      <c r="S47" s="42"/>
      <c r="T47" s="42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6" customFormat="1" ht="17.25" customHeight="1" x14ac:dyDescent="0.2">
      <c r="A48" s="39"/>
      <c r="B48" s="39"/>
      <c r="C48" s="47"/>
      <c r="D48" s="118"/>
      <c r="E48" s="72" t="s">
        <v>61</v>
      </c>
      <c r="F48" s="40"/>
      <c r="G48" s="41"/>
      <c r="H48" s="42"/>
      <c r="I48" s="42"/>
      <c r="J48" s="42"/>
      <c r="K48" s="42"/>
      <c r="L48" s="42"/>
      <c r="M48" s="42"/>
      <c r="N48" s="42"/>
      <c r="O48" s="55"/>
      <c r="P48" s="41"/>
      <c r="Q48" s="42"/>
      <c r="R48" s="42"/>
      <c r="S48" s="42"/>
      <c r="T48" s="42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9" customFormat="1" ht="17.25" customHeight="1" x14ac:dyDescent="0.2">
      <c r="A49" s="68"/>
      <c r="B49" s="68"/>
      <c r="C49" s="43"/>
      <c r="D49" s="119"/>
      <c r="E49" s="73" t="s">
        <v>62</v>
      </c>
      <c r="F49" s="44">
        <f>F46-F47+F48</f>
        <v>174600</v>
      </c>
      <c r="G49" s="45">
        <f>G46-G47+G48</f>
        <v>174600</v>
      </c>
      <c r="H49" s="44">
        <f>H46-H47+H48</f>
        <v>174600</v>
      </c>
      <c r="I49" s="44"/>
      <c r="J49" s="44">
        <f>J46-J47+J48</f>
        <v>174600</v>
      </c>
      <c r="K49" s="44"/>
      <c r="L49" s="44"/>
      <c r="M49" s="44"/>
      <c r="N49" s="44"/>
      <c r="O49" s="46"/>
      <c r="P49" s="45"/>
      <c r="Q49" s="44"/>
      <c r="R49" s="44"/>
      <c r="S49" s="59"/>
      <c r="T49" s="5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" customFormat="1" ht="17.25" customHeight="1" x14ac:dyDescent="0.2">
      <c r="A50" s="47"/>
      <c r="B50" s="47"/>
      <c r="C50" s="47">
        <v>4360</v>
      </c>
      <c r="D50" s="117" t="s">
        <v>70</v>
      </c>
      <c r="E50" s="72" t="s">
        <v>59</v>
      </c>
      <c r="F50" s="40">
        <f>G50+P50</f>
        <v>7000</v>
      </c>
      <c r="G50" s="41">
        <f>H50+K50+L50+M50</f>
        <v>7000</v>
      </c>
      <c r="H50" s="42">
        <f>SUM(I50:J50)</f>
        <v>7000</v>
      </c>
      <c r="I50" s="42"/>
      <c r="J50" s="42">
        <v>7000</v>
      </c>
      <c r="K50" s="42"/>
      <c r="L50" s="42"/>
      <c r="M50" s="42"/>
      <c r="N50" s="42"/>
      <c r="O50" s="55"/>
      <c r="P50" s="56"/>
      <c r="Q50" s="42"/>
      <c r="R50" s="42"/>
      <c r="S50" s="42"/>
      <c r="T50" s="42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16" customFormat="1" ht="17.25" customHeight="1" x14ac:dyDescent="0.2">
      <c r="A51" s="39"/>
      <c r="B51" s="39"/>
      <c r="C51" s="47"/>
      <c r="D51" s="118"/>
      <c r="E51" s="72" t="s">
        <v>60</v>
      </c>
      <c r="F51" s="40"/>
      <c r="G51" s="41"/>
      <c r="H51" s="42"/>
      <c r="I51" s="42"/>
      <c r="J51" s="42"/>
      <c r="K51" s="42"/>
      <c r="L51" s="42"/>
      <c r="M51" s="42"/>
      <c r="N51" s="42"/>
      <c r="O51" s="55"/>
      <c r="P51" s="41"/>
      <c r="Q51" s="42"/>
      <c r="R51" s="42"/>
      <c r="S51" s="42"/>
      <c r="T51" s="42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6" customFormat="1" ht="17.25" customHeight="1" x14ac:dyDescent="0.2">
      <c r="A52" s="39"/>
      <c r="B52" s="39"/>
      <c r="C52" s="47"/>
      <c r="D52" s="118"/>
      <c r="E52" s="72" t="s">
        <v>61</v>
      </c>
      <c r="F52" s="40">
        <f>G52+P52</f>
        <v>2500</v>
      </c>
      <c r="G52" s="41">
        <f>H52+K52+L52+M52</f>
        <v>2500</v>
      </c>
      <c r="H52" s="42">
        <f>SUM(I52:J52)</f>
        <v>2500</v>
      </c>
      <c r="I52" s="42"/>
      <c r="J52" s="42">
        <v>2500</v>
      </c>
      <c r="K52" s="42"/>
      <c r="L52" s="42"/>
      <c r="M52" s="42"/>
      <c r="N52" s="42"/>
      <c r="O52" s="55"/>
      <c r="P52" s="41"/>
      <c r="Q52" s="42"/>
      <c r="R52" s="42"/>
      <c r="S52" s="42"/>
      <c r="T52" s="4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9" customFormat="1" ht="17.25" customHeight="1" x14ac:dyDescent="0.2">
      <c r="A53" s="68"/>
      <c r="B53" s="68"/>
      <c r="C53" s="43"/>
      <c r="D53" s="119"/>
      <c r="E53" s="73" t="s">
        <v>62</v>
      </c>
      <c r="F53" s="44">
        <f>F50-F51+F52</f>
        <v>9500</v>
      </c>
      <c r="G53" s="45">
        <f>G50-G51+G52</f>
        <v>9500</v>
      </c>
      <c r="H53" s="44">
        <f>H50-H51+H52</f>
        <v>9500</v>
      </c>
      <c r="I53" s="44"/>
      <c r="J53" s="44">
        <f>J50-J51+J52</f>
        <v>9500</v>
      </c>
      <c r="K53" s="44"/>
      <c r="L53" s="44"/>
      <c r="M53" s="44"/>
      <c r="N53" s="44"/>
      <c r="O53" s="46"/>
      <c r="P53" s="45"/>
      <c r="Q53" s="44"/>
      <c r="R53" s="44"/>
      <c r="S53" s="59"/>
      <c r="T53" s="59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10" customFormat="1" ht="17.25" customHeight="1" x14ac:dyDescent="0.2">
      <c r="A54" s="47"/>
      <c r="B54" s="47"/>
      <c r="C54" s="47">
        <v>4440</v>
      </c>
      <c r="D54" s="78" t="s">
        <v>36</v>
      </c>
      <c r="E54" s="72" t="s">
        <v>59</v>
      </c>
      <c r="F54" s="40">
        <f>G54+P54</f>
        <v>22478</v>
      </c>
      <c r="G54" s="41">
        <f>H54+K54+L54+M54</f>
        <v>22478</v>
      </c>
      <c r="H54" s="42">
        <f>SUM(I54:J54)</f>
        <v>22478</v>
      </c>
      <c r="I54" s="42"/>
      <c r="J54" s="42">
        <v>22478</v>
      </c>
      <c r="K54" s="42"/>
      <c r="L54" s="42"/>
      <c r="M54" s="42"/>
      <c r="N54" s="42"/>
      <c r="O54" s="55"/>
      <c r="P54" s="56"/>
      <c r="Q54" s="42"/>
      <c r="R54" s="42"/>
      <c r="S54" s="42"/>
      <c r="T54" s="42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16" customFormat="1" ht="17.25" customHeight="1" x14ac:dyDescent="0.2">
      <c r="A55" s="39"/>
      <c r="B55" s="39"/>
      <c r="C55" s="47"/>
      <c r="D55" s="79"/>
      <c r="E55" s="72" t="s">
        <v>60</v>
      </c>
      <c r="F55" s="40">
        <f>G55+P55</f>
        <v>2371</v>
      </c>
      <c r="G55" s="41">
        <f>H55+K55+L55+M55</f>
        <v>2371</v>
      </c>
      <c r="H55" s="42">
        <f>SUM(I55:J55)</f>
        <v>2371</v>
      </c>
      <c r="I55" s="42"/>
      <c r="J55" s="42">
        <v>2371</v>
      </c>
      <c r="K55" s="42"/>
      <c r="L55" s="42"/>
      <c r="M55" s="42"/>
      <c r="N55" s="42"/>
      <c r="O55" s="55"/>
      <c r="P55" s="41"/>
      <c r="Q55" s="42"/>
      <c r="R55" s="42"/>
      <c r="S55" s="42"/>
      <c r="T55" s="42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6" customFormat="1" ht="17.25" customHeight="1" x14ac:dyDescent="0.2">
      <c r="A56" s="39"/>
      <c r="B56" s="39"/>
      <c r="C56" s="47"/>
      <c r="D56" s="79"/>
      <c r="E56" s="72" t="s">
        <v>61</v>
      </c>
      <c r="F56" s="40"/>
      <c r="G56" s="41"/>
      <c r="H56" s="42"/>
      <c r="I56" s="42"/>
      <c r="J56" s="42"/>
      <c r="K56" s="42"/>
      <c r="L56" s="42"/>
      <c r="M56" s="42"/>
      <c r="N56" s="42"/>
      <c r="O56" s="55"/>
      <c r="P56" s="41"/>
      <c r="Q56" s="42"/>
      <c r="R56" s="42"/>
      <c r="S56" s="42"/>
      <c r="T56" s="42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9" customFormat="1" ht="17.25" customHeight="1" x14ac:dyDescent="0.2">
      <c r="A57" s="68"/>
      <c r="B57" s="68"/>
      <c r="C57" s="43"/>
      <c r="D57" s="80"/>
      <c r="E57" s="73" t="s">
        <v>62</v>
      </c>
      <c r="F57" s="44">
        <f>F54-F55+F56</f>
        <v>20107</v>
      </c>
      <c r="G57" s="45">
        <f>G54-G55+G56</f>
        <v>20107</v>
      </c>
      <c r="H57" s="44">
        <f>H54-H55+H56</f>
        <v>20107</v>
      </c>
      <c r="I57" s="44"/>
      <c r="J57" s="44">
        <f>J54-J55+J56</f>
        <v>20107</v>
      </c>
      <c r="K57" s="44"/>
      <c r="L57" s="44"/>
      <c r="M57" s="44"/>
      <c r="N57" s="44"/>
      <c r="O57" s="46"/>
      <c r="P57" s="45"/>
      <c r="Q57" s="44"/>
      <c r="R57" s="44"/>
      <c r="S57" s="59"/>
      <c r="T57" s="59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106" customFormat="1" ht="18" customHeight="1" x14ac:dyDescent="0.2">
      <c r="A58" s="89"/>
      <c r="B58" s="89"/>
      <c r="C58" s="186" t="s">
        <v>65</v>
      </c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8"/>
      <c r="U58" s="111"/>
    </row>
    <row r="59" spans="1:84" s="106" customFormat="1" ht="18" customHeight="1" x14ac:dyDescent="0.2">
      <c r="A59" s="89"/>
      <c r="B59" s="39"/>
      <c r="C59" s="189" t="s">
        <v>92</v>
      </c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1"/>
      <c r="U59" s="111"/>
    </row>
    <row r="60" spans="1:84" s="106" customFormat="1" ht="18" customHeight="1" x14ac:dyDescent="0.2">
      <c r="A60" s="89"/>
      <c r="B60" s="39"/>
      <c r="C60" s="189" t="s">
        <v>93</v>
      </c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1"/>
      <c r="U60" s="111"/>
    </row>
    <row r="61" spans="1:84" s="106" customFormat="1" ht="18" customHeight="1" x14ac:dyDescent="0.2">
      <c r="A61" s="89"/>
      <c r="B61" s="39"/>
      <c r="C61" s="189" t="s">
        <v>180</v>
      </c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1"/>
      <c r="U61" s="111"/>
    </row>
    <row r="62" spans="1:84" s="106" customFormat="1" ht="18" customHeight="1" x14ac:dyDescent="0.2">
      <c r="A62" s="89"/>
      <c r="B62" s="39"/>
      <c r="C62" s="189" t="s">
        <v>94</v>
      </c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1"/>
      <c r="U62" s="111"/>
    </row>
    <row r="63" spans="1:84" s="106" customFormat="1" ht="18" customHeight="1" x14ac:dyDescent="0.2">
      <c r="A63" s="89"/>
      <c r="B63" s="39"/>
      <c r="C63" s="189" t="s">
        <v>95</v>
      </c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1"/>
      <c r="U63" s="111"/>
    </row>
    <row r="64" spans="1:84" s="106" customFormat="1" ht="18" customHeight="1" x14ac:dyDescent="0.2">
      <c r="A64" s="89"/>
      <c r="B64" s="39"/>
      <c r="C64" s="189" t="s">
        <v>96</v>
      </c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1"/>
      <c r="U64" s="111"/>
    </row>
    <row r="65" spans="1:84" s="106" customFormat="1" ht="18" customHeight="1" x14ac:dyDescent="0.2">
      <c r="A65" s="89"/>
      <c r="B65" s="39"/>
      <c r="C65" s="192" t="s">
        <v>181</v>
      </c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4"/>
      <c r="U65" s="111"/>
    </row>
    <row r="66" spans="1:84" s="2" customFormat="1" ht="18.95" customHeight="1" x14ac:dyDescent="0.2">
      <c r="A66" s="50">
        <v>758</v>
      </c>
      <c r="B66" s="50"/>
      <c r="C66" s="100"/>
      <c r="D66" s="132" t="s">
        <v>5</v>
      </c>
      <c r="E66" s="70" t="s">
        <v>59</v>
      </c>
      <c r="F66" s="27">
        <f>G66+P66</f>
        <v>1506947.0799999998</v>
      </c>
      <c r="G66" s="28">
        <f>H66+K66+L66+M66</f>
        <v>1506947.0799999998</v>
      </c>
      <c r="H66" s="29">
        <f>SUM(I66:J66)</f>
        <v>1487609.65</v>
      </c>
      <c r="I66" s="29"/>
      <c r="J66" s="29">
        <v>1487609.65</v>
      </c>
      <c r="K66" s="29"/>
      <c r="L66" s="29">
        <v>19337.43</v>
      </c>
      <c r="M66" s="29"/>
      <c r="N66" s="51"/>
      <c r="O66" s="184"/>
      <c r="P66" s="92"/>
      <c r="Q66" s="29"/>
      <c r="R66" s="29"/>
      <c r="S66" s="29"/>
      <c r="T66" s="29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2" customFormat="1" ht="18.95" customHeight="1" x14ac:dyDescent="0.2">
      <c r="A67" s="26"/>
      <c r="B67" s="26"/>
      <c r="C67" s="67"/>
      <c r="D67" s="133"/>
      <c r="E67" s="70" t="s">
        <v>60</v>
      </c>
      <c r="F67" s="27">
        <f>G67+P67</f>
        <v>39320</v>
      </c>
      <c r="G67" s="30">
        <f>H67+K67+L67+M67</f>
        <v>39320</v>
      </c>
      <c r="H67" s="31">
        <f>SUM(I67:J67)</f>
        <v>39320</v>
      </c>
      <c r="I67" s="31"/>
      <c r="J67" s="31">
        <f>J71</f>
        <v>39320</v>
      </c>
      <c r="K67" s="31"/>
      <c r="L67" s="31"/>
      <c r="M67" s="31"/>
      <c r="N67" s="52"/>
      <c r="O67" s="195"/>
      <c r="P67" s="93"/>
      <c r="Q67" s="31"/>
      <c r="R67" s="31"/>
      <c r="S67" s="31"/>
      <c r="T67" s="31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2" customFormat="1" ht="18.95" customHeight="1" x14ac:dyDescent="0.2">
      <c r="A68" s="26"/>
      <c r="B68" s="26"/>
      <c r="C68" s="67"/>
      <c r="D68" s="133"/>
      <c r="E68" s="70" t="s">
        <v>61</v>
      </c>
      <c r="F68" s="27"/>
      <c r="G68" s="30"/>
      <c r="H68" s="31"/>
      <c r="I68" s="31"/>
      <c r="J68" s="31"/>
      <c r="K68" s="31"/>
      <c r="L68" s="31"/>
      <c r="M68" s="31"/>
      <c r="N68" s="52"/>
      <c r="O68" s="195"/>
      <c r="P68" s="93"/>
      <c r="Q68" s="31"/>
      <c r="R68" s="31"/>
      <c r="S68" s="31"/>
      <c r="T68" s="31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9" customFormat="1" ht="18.95" customHeight="1" x14ac:dyDescent="0.2">
      <c r="A69" s="67"/>
      <c r="B69" s="67"/>
      <c r="C69" s="32"/>
      <c r="D69" s="134"/>
      <c r="E69" s="71" t="s">
        <v>62</v>
      </c>
      <c r="F69" s="33">
        <f>F66-F67+F68</f>
        <v>1467627.0799999998</v>
      </c>
      <c r="G69" s="34">
        <f>G66-G67+G68</f>
        <v>1467627.0799999998</v>
      </c>
      <c r="H69" s="33">
        <f>H66-H67+H68</f>
        <v>1448289.65</v>
      </c>
      <c r="I69" s="33"/>
      <c r="J69" s="33">
        <f>J66-J67+J68</f>
        <v>1448289.65</v>
      </c>
      <c r="K69" s="33"/>
      <c r="L69" s="33">
        <f>L66-L67+L68</f>
        <v>19337.43</v>
      </c>
      <c r="M69" s="33"/>
      <c r="N69" s="33"/>
      <c r="O69" s="35"/>
      <c r="P69" s="94"/>
      <c r="Q69" s="33"/>
      <c r="R69" s="33"/>
      <c r="S69" s="81"/>
      <c r="T69" s="81"/>
      <c r="U69" s="1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2" customFormat="1" ht="18" customHeight="1" x14ac:dyDescent="0.2">
      <c r="A70" s="39"/>
      <c r="B70" s="48">
        <v>75818</v>
      </c>
      <c r="C70" s="49"/>
      <c r="D70" s="126" t="s">
        <v>3</v>
      </c>
      <c r="E70" s="72" t="s">
        <v>59</v>
      </c>
      <c r="F70" s="40">
        <f>G70+P70</f>
        <v>1484609.65</v>
      </c>
      <c r="G70" s="41">
        <f>H70+K70+L70+M70</f>
        <v>1484609.65</v>
      </c>
      <c r="H70" s="42">
        <f>SUM(I70:J70)</f>
        <v>1484609.65</v>
      </c>
      <c r="I70" s="53"/>
      <c r="J70" s="38">
        <f>J74</f>
        <v>1484609.65</v>
      </c>
      <c r="K70" s="53"/>
      <c r="L70" s="53"/>
      <c r="M70" s="53"/>
      <c r="N70" s="53"/>
      <c r="O70" s="54"/>
      <c r="P70" s="58"/>
      <c r="Q70" s="53"/>
      <c r="R70" s="53"/>
      <c r="S70" s="53"/>
      <c r="T70" s="53"/>
      <c r="U70" s="2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6" customFormat="1" ht="18" customHeight="1" x14ac:dyDescent="0.2">
      <c r="A71" s="39"/>
      <c r="B71" s="39"/>
      <c r="C71" s="47"/>
      <c r="D71" s="127"/>
      <c r="E71" s="72" t="s">
        <v>60</v>
      </c>
      <c r="F71" s="40">
        <f>G71+P71</f>
        <v>39320</v>
      </c>
      <c r="G71" s="41">
        <f>H71+K71+L71+M71</f>
        <v>39320</v>
      </c>
      <c r="H71" s="42">
        <f>SUM(I71:J71)</f>
        <v>39320</v>
      </c>
      <c r="I71" s="107"/>
      <c r="J71" s="42">
        <f>J75</f>
        <v>39320</v>
      </c>
      <c r="K71" s="107"/>
      <c r="L71" s="107"/>
      <c r="M71" s="107"/>
      <c r="N71" s="107"/>
      <c r="O71" s="82"/>
      <c r="P71" s="56"/>
      <c r="Q71" s="107"/>
      <c r="R71" s="107"/>
      <c r="S71" s="107"/>
      <c r="T71" s="107"/>
      <c r="U71" s="2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6" customFormat="1" ht="18" customHeight="1" x14ac:dyDescent="0.2">
      <c r="A72" s="39"/>
      <c r="B72" s="39"/>
      <c r="C72" s="47"/>
      <c r="D72" s="127"/>
      <c r="E72" s="72" t="s">
        <v>61</v>
      </c>
      <c r="F72" s="40"/>
      <c r="G72" s="41"/>
      <c r="H72" s="42"/>
      <c r="I72" s="107"/>
      <c r="J72" s="42"/>
      <c r="K72" s="107"/>
      <c r="L72" s="107"/>
      <c r="M72" s="107"/>
      <c r="N72" s="107"/>
      <c r="O72" s="82"/>
      <c r="P72" s="56"/>
      <c r="Q72" s="107"/>
      <c r="R72" s="107"/>
      <c r="S72" s="107"/>
      <c r="T72" s="107"/>
      <c r="U72" s="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19" customFormat="1" ht="18" customHeight="1" x14ac:dyDescent="0.2">
      <c r="A73" s="68"/>
      <c r="B73" s="68"/>
      <c r="C73" s="43"/>
      <c r="D73" s="128"/>
      <c r="E73" s="73" t="s">
        <v>62</v>
      </c>
      <c r="F73" s="44">
        <f>F70-F71+F72</f>
        <v>1445289.65</v>
      </c>
      <c r="G73" s="45">
        <f>G70-G71+G72</f>
        <v>1445289.65</v>
      </c>
      <c r="H73" s="44">
        <f>H70-H71+H72</f>
        <v>1445289.65</v>
      </c>
      <c r="I73" s="44"/>
      <c r="J73" s="44">
        <f>J70-J71+J72</f>
        <v>1445289.65</v>
      </c>
      <c r="K73" s="44"/>
      <c r="L73" s="44"/>
      <c r="M73" s="44"/>
      <c r="N73" s="44"/>
      <c r="O73" s="46"/>
      <c r="P73" s="45"/>
      <c r="Q73" s="44"/>
      <c r="R73" s="44"/>
      <c r="S73" s="59"/>
      <c r="T73" s="59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2" customFormat="1" ht="16.5" customHeight="1" x14ac:dyDescent="0.2">
      <c r="A74" s="47"/>
      <c r="B74" s="47"/>
      <c r="C74" s="47">
        <v>4810</v>
      </c>
      <c r="D74" s="78" t="s">
        <v>38</v>
      </c>
      <c r="E74" s="72" t="s">
        <v>59</v>
      </c>
      <c r="F74" s="40">
        <f>G74+P74</f>
        <v>1484609.65</v>
      </c>
      <c r="G74" s="41">
        <f>H74+K74+L74+M74</f>
        <v>1484609.65</v>
      </c>
      <c r="H74" s="42">
        <f>SUM(I74:J74)</f>
        <v>1484609.65</v>
      </c>
      <c r="I74" s="38"/>
      <c r="J74" s="38">
        <v>1484609.65</v>
      </c>
      <c r="K74" s="38"/>
      <c r="L74" s="38"/>
      <c r="M74" s="38"/>
      <c r="N74" s="38"/>
      <c r="O74" s="196"/>
      <c r="P74" s="58"/>
      <c r="Q74" s="38"/>
      <c r="R74" s="38"/>
      <c r="S74" s="38"/>
      <c r="T74" s="42"/>
      <c r="U74" s="1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6" customFormat="1" ht="16.5" customHeight="1" x14ac:dyDescent="0.2">
      <c r="A75" s="39"/>
      <c r="B75" s="39"/>
      <c r="C75" s="47"/>
      <c r="D75" s="79"/>
      <c r="E75" s="72" t="s">
        <v>60</v>
      </c>
      <c r="F75" s="40">
        <f>G75+P75</f>
        <v>39320</v>
      </c>
      <c r="G75" s="41">
        <f>H75+K75+L75+M75</f>
        <v>39320</v>
      </c>
      <c r="H75" s="42">
        <f>SUM(I75:J75)</f>
        <v>39320</v>
      </c>
      <c r="I75" s="42"/>
      <c r="J75" s="42">
        <f>21150+18170</f>
        <v>39320</v>
      </c>
      <c r="K75" s="42"/>
      <c r="L75" s="42"/>
      <c r="M75" s="42"/>
      <c r="N75" s="42"/>
      <c r="O75" s="55"/>
      <c r="P75" s="41"/>
      <c r="Q75" s="42"/>
      <c r="R75" s="42"/>
      <c r="S75" s="42"/>
      <c r="T75" s="42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6" customFormat="1" ht="16.5" customHeight="1" x14ac:dyDescent="0.2">
      <c r="A76" s="39"/>
      <c r="B76" s="39"/>
      <c r="C76" s="47"/>
      <c r="D76" s="79"/>
      <c r="E76" s="72" t="s">
        <v>61</v>
      </c>
      <c r="F76" s="40"/>
      <c r="G76" s="41"/>
      <c r="H76" s="42"/>
      <c r="I76" s="42"/>
      <c r="J76" s="42"/>
      <c r="K76" s="42"/>
      <c r="L76" s="42"/>
      <c r="M76" s="42"/>
      <c r="N76" s="42"/>
      <c r="O76" s="55"/>
      <c r="P76" s="41"/>
      <c r="Q76" s="42"/>
      <c r="R76" s="42"/>
      <c r="S76" s="42"/>
      <c r="T76" s="42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9" customFormat="1" ht="16.5" customHeight="1" x14ac:dyDescent="0.2">
      <c r="A77" s="68"/>
      <c r="B77" s="68"/>
      <c r="C77" s="43"/>
      <c r="D77" s="80"/>
      <c r="E77" s="73" t="s">
        <v>62</v>
      </c>
      <c r="F77" s="44">
        <f>F74-F75+F76</f>
        <v>1445289.65</v>
      </c>
      <c r="G77" s="45">
        <f>G74-G75+G76</f>
        <v>1445289.65</v>
      </c>
      <c r="H77" s="44">
        <f>H74-H75+H76</f>
        <v>1445289.65</v>
      </c>
      <c r="I77" s="44"/>
      <c r="J77" s="44">
        <f>J74-J75+J76</f>
        <v>1445289.65</v>
      </c>
      <c r="K77" s="44"/>
      <c r="L77" s="44"/>
      <c r="M77" s="44"/>
      <c r="N77" s="44"/>
      <c r="O77" s="46"/>
      <c r="P77" s="45"/>
      <c r="Q77" s="44"/>
      <c r="R77" s="44"/>
      <c r="S77" s="59"/>
      <c r="T77" s="59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06" customFormat="1" ht="18" customHeight="1" x14ac:dyDescent="0.2">
      <c r="A78" s="89"/>
      <c r="B78" s="89"/>
      <c r="C78" s="186" t="s">
        <v>65</v>
      </c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8"/>
      <c r="U78" s="111"/>
    </row>
    <row r="79" spans="1:84" s="106" customFormat="1" ht="18" customHeight="1" x14ac:dyDescent="0.2">
      <c r="A79" s="89"/>
      <c r="B79" s="39"/>
      <c r="C79" s="189" t="s">
        <v>184</v>
      </c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1"/>
      <c r="U79" s="111"/>
    </row>
    <row r="80" spans="1:84" s="106" customFormat="1" ht="18" customHeight="1" x14ac:dyDescent="0.2">
      <c r="A80" s="89"/>
      <c r="B80" s="39"/>
      <c r="C80" s="189" t="s">
        <v>170</v>
      </c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1"/>
      <c r="U80" s="111"/>
    </row>
    <row r="81" spans="1:84" s="106" customFormat="1" ht="18" customHeight="1" x14ac:dyDescent="0.2">
      <c r="A81" s="89"/>
      <c r="B81" s="39"/>
      <c r="C81" s="189" t="s">
        <v>185</v>
      </c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1"/>
      <c r="U81" s="111"/>
    </row>
    <row r="82" spans="1:84" s="106" customFormat="1" ht="18" customHeight="1" x14ac:dyDescent="0.2">
      <c r="A82" s="89"/>
      <c r="B82" s="39"/>
      <c r="C82" s="189" t="s">
        <v>84</v>
      </c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1"/>
      <c r="U82" s="111"/>
    </row>
    <row r="83" spans="1:84" s="10" customFormat="1" ht="18" customHeight="1" x14ac:dyDescent="0.2">
      <c r="A83" s="50">
        <v>801</v>
      </c>
      <c r="B83" s="50"/>
      <c r="C83" s="100"/>
      <c r="D83" s="132" t="s">
        <v>4</v>
      </c>
      <c r="E83" s="76" t="s">
        <v>59</v>
      </c>
      <c r="F83" s="62">
        <f>G83+P83</f>
        <v>59554925.049999997</v>
      </c>
      <c r="G83" s="28">
        <f>H83+K83+L83+M83</f>
        <v>59405925.049999997</v>
      </c>
      <c r="H83" s="29">
        <f>SUM(I83:J83)</f>
        <v>53762233.269999996</v>
      </c>
      <c r="I83" s="29">
        <v>47535385</v>
      </c>
      <c r="J83" s="29">
        <v>6226848.2699999996</v>
      </c>
      <c r="K83" s="29">
        <v>5451802.7800000003</v>
      </c>
      <c r="L83" s="29">
        <v>191889</v>
      </c>
      <c r="M83" s="29"/>
      <c r="N83" s="51"/>
      <c r="O83" s="184"/>
      <c r="P83" s="28">
        <f>Q83+S83+T83</f>
        <v>149000</v>
      </c>
      <c r="Q83" s="29">
        <v>149000</v>
      </c>
      <c r="R83" s="51"/>
      <c r="S83" s="51"/>
      <c r="T83" s="29"/>
      <c r="U83" s="2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16" customFormat="1" ht="18" customHeight="1" x14ac:dyDescent="0.2">
      <c r="A84" s="26"/>
      <c r="B84" s="26"/>
      <c r="C84" s="67"/>
      <c r="D84" s="133"/>
      <c r="E84" s="70" t="s">
        <v>60</v>
      </c>
      <c r="F84" s="27">
        <f>G84+P84</f>
        <v>325725</v>
      </c>
      <c r="G84" s="30">
        <f>H84+K84+L84+M84</f>
        <v>325725</v>
      </c>
      <c r="H84" s="31">
        <f>SUM(I84:J84)</f>
        <v>325725</v>
      </c>
      <c r="I84" s="31">
        <f>I88+I142+I191+I250+I271+I300+I341+I377</f>
        <v>323042</v>
      </c>
      <c r="J84" s="31">
        <f>J88+J142+J191+J250+J271+J300+J341+J377</f>
        <v>2683</v>
      </c>
      <c r="K84" s="31"/>
      <c r="L84" s="31"/>
      <c r="M84" s="31"/>
      <c r="N84" s="52"/>
      <c r="O84" s="195"/>
      <c r="P84" s="30"/>
      <c r="Q84" s="31"/>
      <c r="R84" s="52"/>
      <c r="S84" s="52"/>
      <c r="T84" s="31"/>
      <c r="U84" s="2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16" customFormat="1" ht="18" customHeight="1" x14ac:dyDescent="0.2">
      <c r="A85" s="26"/>
      <c r="B85" s="26"/>
      <c r="C85" s="67"/>
      <c r="D85" s="133"/>
      <c r="E85" s="70" t="s">
        <v>61</v>
      </c>
      <c r="F85" s="27">
        <f>G85+P85</f>
        <v>343895</v>
      </c>
      <c r="G85" s="30">
        <f>H85+K85+L85+M85</f>
        <v>343895</v>
      </c>
      <c r="H85" s="31">
        <f>SUM(I85:J85)</f>
        <v>339895</v>
      </c>
      <c r="I85" s="31">
        <f>I89+I143+I192+I251+I272+I301+I342+I378</f>
        <v>312986</v>
      </c>
      <c r="J85" s="31">
        <f>J89+J143+J192+J251+J272+J301+J342+J378</f>
        <v>26909</v>
      </c>
      <c r="K85" s="31"/>
      <c r="L85" s="31">
        <f>L89+L143+L192+L251+L272+L301+L342+L378</f>
        <v>4000</v>
      </c>
      <c r="M85" s="31"/>
      <c r="N85" s="52"/>
      <c r="O85" s="195"/>
      <c r="P85" s="30"/>
      <c r="Q85" s="31"/>
      <c r="R85" s="52"/>
      <c r="S85" s="52"/>
      <c r="T85" s="31"/>
      <c r="U85" s="2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19" customFormat="1" ht="18" customHeight="1" x14ac:dyDescent="0.2">
      <c r="A86" s="67"/>
      <c r="B86" s="32"/>
      <c r="C86" s="32"/>
      <c r="D86" s="134"/>
      <c r="E86" s="71" t="s">
        <v>62</v>
      </c>
      <c r="F86" s="33">
        <f t="shared" ref="F86:L86" si="8">F83-F84+F85</f>
        <v>59573095.049999997</v>
      </c>
      <c r="G86" s="34">
        <f t="shared" si="8"/>
        <v>59424095.049999997</v>
      </c>
      <c r="H86" s="33">
        <f t="shared" si="8"/>
        <v>53776403.269999996</v>
      </c>
      <c r="I86" s="81">
        <f t="shared" si="8"/>
        <v>47525329</v>
      </c>
      <c r="J86" s="81">
        <f t="shared" si="8"/>
        <v>6251074.2699999996</v>
      </c>
      <c r="K86" s="81">
        <f t="shared" si="8"/>
        <v>5451802.7800000003</v>
      </c>
      <c r="L86" s="81">
        <f t="shared" si="8"/>
        <v>195889</v>
      </c>
      <c r="M86" s="81"/>
      <c r="N86" s="33"/>
      <c r="O86" s="35"/>
      <c r="P86" s="34">
        <f>P83-P84+P85</f>
        <v>149000</v>
      </c>
      <c r="Q86" s="81">
        <f>Q83-Q84+Q85</f>
        <v>149000</v>
      </c>
      <c r="R86" s="33"/>
      <c r="S86" s="81"/>
      <c r="T86" s="81"/>
      <c r="U86" s="1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10" customFormat="1" ht="18" customHeight="1" x14ac:dyDescent="0.2">
      <c r="A87" s="39"/>
      <c r="B87" s="39">
        <v>80101</v>
      </c>
      <c r="C87" s="49"/>
      <c r="D87" s="126" t="s">
        <v>1</v>
      </c>
      <c r="E87" s="72" t="s">
        <v>59</v>
      </c>
      <c r="F87" s="36">
        <f>G87+P87</f>
        <v>28985792.82</v>
      </c>
      <c r="G87" s="37">
        <f>H87+K87+L87+M87</f>
        <v>28936792.82</v>
      </c>
      <c r="H87" s="38">
        <f>SUM(I87:J87)</f>
        <v>28468873.82</v>
      </c>
      <c r="I87" s="38">
        <v>25118979</v>
      </c>
      <c r="J87" s="38">
        <v>3349894.82</v>
      </c>
      <c r="K87" s="38">
        <v>393000</v>
      </c>
      <c r="L87" s="38">
        <v>74919</v>
      </c>
      <c r="M87" s="38"/>
      <c r="N87" s="53"/>
      <c r="O87" s="54"/>
      <c r="P87" s="37">
        <f>Q87+S87+T87</f>
        <v>49000</v>
      </c>
      <c r="Q87" s="38">
        <v>49000</v>
      </c>
      <c r="R87" s="53"/>
      <c r="S87" s="53"/>
      <c r="T87" s="53"/>
      <c r="U87" s="2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6" customFormat="1" ht="18" customHeight="1" x14ac:dyDescent="0.2">
      <c r="A88" s="39"/>
      <c r="B88" s="39"/>
      <c r="C88" s="47"/>
      <c r="D88" s="127"/>
      <c r="E88" s="72" t="s">
        <v>60</v>
      </c>
      <c r="F88" s="40">
        <f>G88+P88</f>
        <v>78638</v>
      </c>
      <c r="G88" s="41">
        <f>H88+K88+L88+M88</f>
        <v>78638</v>
      </c>
      <c r="H88" s="42">
        <f>SUM(I88:J88)</f>
        <v>78638</v>
      </c>
      <c r="I88" s="42">
        <f t="shared" ref="I88" si="9">I92+I96+I100+I104+I108+I112+I116+I120</f>
        <v>78638</v>
      </c>
      <c r="J88" s="42"/>
      <c r="K88" s="42"/>
      <c r="L88" s="42"/>
      <c r="M88" s="42"/>
      <c r="N88" s="107"/>
      <c r="O88" s="82"/>
      <c r="P88" s="41"/>
      <c r="Q88" s="42"/>
      <c r="R88" s="107"/>
      <c r="S88" s="107"/>
      <c r="T88" s="107"/>
      <c r="U88" s="2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16" customFormat="1" ht="18" customHeight="1" x14ac:dyDescent="0.2">
      <c r="A89" s="39"/>
      <c r="B89" s="39"/>
      <c r="C89" s="47"/>
      <c r="D89" s="127"/>
      <c r="E89" s="72" t="s">
        <v>61</v>
      </c>
      <c r="F89" s="40">
        <f>G89+P89</f>
        <v>50817</v>
      </c>
      <c r="G89" s="41">
        <f>H89+K89+L89+M89</f>
        <v>50817</v>
      </c>
      <c r="H89" s="42">
        <f>SUM(I89:J89)</f>
        <v>49817</v>
      </c>
      <c r="I89" s="42">
        <f t="shared" ref="I89:J89" si="10">I93+I97+I101+I105+I109+I113+I117+I121</f>
        <v>42841</v>
      </c>
      <c r="J89" s="42">
        <f t="shared" si="10"/>
        <v>6976</v>
      </c>
      <c r="K89" s="42"/>
      <c r="L89" s="42">
        <f>L93+L97+L101+L105+L109+L113+L117+L121</f>
        <v>1000</v>
      </c>
      <c r="M89" s="42"/>
      <c r="N89" s="107"/>
      <c r="O89" s="82"/>
      <c r="P89" s="41"/>
      <c r="Q89" s="42"/>
      <c r="R89" s="107"/>
      <c r="S89" s="107"/>
      <c r="T89" s="107"/>
      <c r="U89" s="2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9" customFormat="1" ht="18" customHeight="1" x14ac:dyDescent="0.2">
      <c r="A90" s="68"/>
      <c r="B90" s="68"/>
      <c r="C90" s="43"/>
      <c r="D90" s="128"/>
      <c r="E90" s="73" t="s">
        <v>62</v>
      </c>
      <c r="F90" s="44">
        <f t="shared" ref="F90:Q90" si="11">F87-F88+F89</f>
        <v>28957971.82</v>
      </c>
      <c r="G90" s="45">
        <f t="shared" si="11"/>
        <v>28908971.82</v>
      </c>
      <c r="H90" s="44">
        <f t="shared" si="11"/>
        <v>28440052.82</v>
      </c>
      <c r="I90" s="59">
        <f t="shared" si="11"/>
        <v>25083182</v>
      </c>
      <c r="J90" s="59">
        <f t="shared" si="11"/>
        <v>3356870.82</v>
      </c>
      <c r="K90" s="59">
        <f t="shared" si="11"/>
        <v>393000</v>
      </c>
      <c r="L90" s="59">
        <f>L87-L88+L89</f>
        <v>75919</v>
      </c>
      <c r="M90" s="44"/>
      <c r="N90" s="44"/>
      <c r="O90" s="46"/>
      <c r="P90" s="45">
        <f t="shared" si="11"/>
        <v>49000</v>
      </c>
      <c r="Q90" s="44">
        <f t="shared" si="11"/>
        <v>49000</v>
      </c>
      <c r="R90" s="44"/>
      <c r="S90" s="59"/>
      <c r="T90" s="59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10" customFormat="1" ht="16.5" customHeight="1" x14ac:dyDescent="0.2">
      <c r="A91" s="47"/>
      <c r="B91" s="47"/>
      <c r="C91" s="47">
        <v>3020</v>
      </c>
      <c r="D91" s="117" t="s">
        <v>23</v>
      </c>
      <c r="E91" s="72" t="s">
        <v>59</v>
      </c>
      <c r="F91" s="40">
        <f>G91+P91</f>
        <v>74919</v>
      </c>
      <c r="G91" s="41">
        <f>H91+K91+L91+M91</f>
        <v>74919</v>
      </c>
      <c r="H91" s="42"/>
      <c r="I91" s="42"/>
      <c r="J91" s="42"/>
      <c r="K91" s="42"/>
      <c r="L91" s="42">
        <v>74919</v>
      </c>
      <c r="M91" s="38"/>
      <c r="N91" s="38"/>
      <c r="O91" s="196"/>
      <c r="P91" s="58"/>
      <c r="Q91" s="38"/>
      <c r="R91" s="38"/>
      <c r="S91" s="38"/>
      <c r="T91" s="38"/>
      <c r="U91" s="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16" customFormat="1" ht="16.5" customHeight="1" x14ac:dyDescent="0.2">
      <c r="A92" s="39"/>
      <c r="B92" s="39"/>
      <c r="C92" s="47"/>
      <c r="D92" s="118"/>
      <c r="E92" s="72" t="s">
        <v>60</v>
      </c>
      <c r="F92" s="40"/>
      <c r="G92" s="41"/>
      <c r="H92" s="42"/>
      <c r="I92" s="42"/>
      <c r="J92" s="42"/>
      <c r="K92" s="42"/>
      <c r="L92" s="42"/>
      <c r="M92" s="42"/>
      <c r="N92" s="42"/>
      <c r="O92" s="55"/>
      <c r="P92" s="41"/>
      <c r="Q92" s="42"/>
      <c r="R92" s="42"/>
      <c r="S92" s="42"/>
      <c r="T92" s="4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16" customFormat="1" ht="16.5" customHeight="1" x14ac:dyDescent="0.2">
      <c r="A93" s="39"/>
      <c r="B93" s="39"/>
      <c r="C93" s="47"/>
      <c r="D93" s="118"/>
      <c r="E93" s="72" t="s">
        <v>61</v>
      </c>
      <c r="F93" s="40">
        <f>G93+P93</f>
        <v>1000</v>
      </c>
      <c r="G93" s="41">
        <f>H93+K93+L93+M93</f>
        <v>1000</v>
      </c>
      <c r="H93" s="42"/>
      <c r="I93" s="42"/>
      <c r="J93" s="42"/>
      <c r="K93" s="42"/>
      <c r="L93" s="42">
        <v>1000</v>
      </c>
      <c r="M93" s="42"/>
      <c r="N93" s="42"/>
      <c r="O93" s="55"/>
      <c r="P93" s="41"/>
      <c r="Q93" s="42"/>
      <c r="R93" s="42"/>
      <c r="S93" s="42"/>
      <c r="T93" s="42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9" customFormat="1" ht="16.5" customHeight="1" x14ac:dyDescent="0.2">
      <c r="A94" s="68"/>
      <c r="B94" s="68"/>
      <c r="C94" s="43"/>
      <c r="D94" s="119"/>
      <c r="E94" s="73" t="s">
        <v>62</v>
      </c>
      <c r="F94" s="44">
        <f>F91-F92+F93</f>
        <v>75919</v>
      </c>
      <c r="G94" s="45">
        <f>G91-G92+G93</f>
        <v>75919</v>
      </c>
      <c r="H94" s="44"/>
      <c r="I94" s="44"/>
      <c r="J94" s="44"/>
      <c r="K94" s="44"/>
      <c r="L94" s="44">
        <f>L91-L92+L93</f>
        <v>75919</v>
      </c>
      <c r="M94" s="44"/>
      <c r="N94" s="44"/>
      <c r="O94" s="46"/>
      <c r="P94" s="45"/>
      <c r="Q94" s="44"/>
      <c r="R94" s="44"/>
      <c r="S94" s="59"/>
      <c r="T94" s="59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0" customFormat="1" ht="16.5" customHeight="1" x14ac:dyDescent="0.2">
      <c r="A95" s="47"/>
      <c r="B95" s="47"/>
      <c r="C95" s="47">
        <v>4010</v>
      </c>
      <c r="D95" s="117" t="s">
        <v>33</v>
      </c>
      <c r="E95" s="72" t="s">
        <v>59</v>
      </c>
      <c r="F95" s="40">
        <f>G95+P95</f>
        <v>18805016</v>
      </c>
      <c r="G95" s="41">
        <f>H95+K95+L95+M95</f>
        <v>18805016</v>
      </c>
      <c r="H95" s="42">
        <f>SUM(I95:J95)</f>
        <v>18805016</v>
      </c>
      <c r="I95" s="42">
        <v>18805016</v>
      </c>
      <c r="J95" s="42"/>
      <c r="K95" s="42"/>
      <c r="L95" s="42"/>
      <c r="M95" s="42"/>
      <c r="N95" s="42"/>
      <c r="O95" s="55"/>
      <c r="P95" s="56"/>
      <c r="Q95" s="42"/>
      <c r="R95" s="42"/>
      <c r="S95" s="42"/>
      <c r="T95" s="42"/>
      <c r="U95" s="12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6" customFormat="1" ht="16.5" customHeight="1" x14ac:dyDescent="0.2">
      <c r="A96" s="39"/>
      <c r="B96" s="39"/>
      <c r="C96" s="47"/>
      <c r="D96" s="118"/>
      <c r="E96" s="72" t="s">
        <v>60</v>
      </c>
      <c r="F96" s="40">
        <f>G96+P96</f>
        <v>1000</v>
      </c>
      <c r="G96" s="41">
        <f>H96+K96+L96+M96</f>
        <v>1000</v>
      </c>
      <c r="H96" s="42">
        <f>SUM(I96:J96)</f>
        <v>1000</v>
      </c>
      <c r="I96" s="42">
        <v>1000</v>
      </c>
      <c r="J96" s="42"/>
      <c r="K96" s="42"/>
      <c r="L96" s="42"/>
      <c r="M96" s="42"/>
      <c r="N96" s="42"/>
      <c r="O96" s="55"/>
      <c r="P96" s="41"/>
      <c r="Q96" s="42"/>
      <c r="R96" s="42"/>
      <c r="S96" s="42"/>
      <c r="T96" s="42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6" customFormat="1" ht="16.5" customHeight="1" x14ac:dyDescent="0.2">
      <c r="A97" s="39"/>
      <c r="B97" s="39"/>
      <c r="C97" s="47"/>
      <c r="D97" s="118"/>
      <c r="E97" s="72" t="s">
        <v>61</v>
      </c>
      <c r="F97" s="40">
        <f>G97+P97</f>
        <v>1081</v>
      </c>
      <c r="G97" s="41">
        <f>H97+K97+L97+M97</f>
        <v>1081</v>
      </c>
      <c r="H97" s="42">
        <f>SUM(I97:J97)</f>
        <v>1081</v>
      </c>
      <c r="I97" s="42">
        <v>1081</v>
      </c>
      <c r="J97" s="42"/>
      <c r="K97" s="42"/>
      <c r="L97" s="42"/>
      <c r="M97" s="42"/>
      <c r="N97" s="42"/>
      <c r="O97" s="55"/>
      <c r="P97" s="41"/>
      <c r="Q97" s="42"/>
      <c r="R97" s="42"/>
      <c r="S97" s="42"/>
      <c r="T97" s="42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9" customFormat="1" ht="16.5" customHeight="1" x14ac:dyDescent="0.2">
      <c r="A98" s="68"/>
      <c r="B98" s="68"/>
      <c r="C98" s="43"/>
      <c r="D98" s="119"/>
      <c r="E98" s="73" t="s">
        <v>62</v>
      </c>
      <c r="F98" s="44">
        <f>F95-F96+F97</f>
        <v>18805097</v>
      </c>
      <c r="G98" s="45">
        <f>G95-G96+G97</f>
        <v>18805097</v>
      </c>
      <c r="H98" s="44">
        <f>H95-H96+H97</f>
        <v>18805097</v>
      </c>
      <c r="I98" s="44">
        <f>I95-I96+I97</f>
        <v>18805097</v>
      </c>
      <c r="J98" s="44"/>
      <c r="K98" s="44"/>
      <c r="L98" s="44"/>
      <c r="M98" s="44"/>
      <c r="N98" s="44"/>
      <c r="O98" s="46"/>
      <c r="P98" s="45"/>
      <c r="Q98" s="44"/>
      <c r="R98" s="44"/>
      <c r="S98" s="59"/>
      <c r="T98" s="59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0" customFormat="1" ht="16.5" customHeight="1" x14ac:dyDescent="0.2">
      <c r="A99" s="47"/>
      <c r="B99" s="47"/>
      <c r="C99" s="47">
        <v>4040</v>
      </c>
      <c r="D99" s="117" t="s">
        <v>34</v>
      </c>
      <c r="E99" s="72" t="s">
        <v>59</v>
      </c>
      <c r="F99" s="40">
        <f>G99+P99</f>
        <v>1777387</v>
      </c>
      <c r="G99" s="41">
        <f>H99+K99+L99+M99</f>
        <v>1777387</v>
      </c>
      <c r="H99" s="42">
        <f>SUM(I99:J99)</f>
        <v>1777387</v>
      </c>
      <c r="I99" s="42">
        <v>1777387</v>
      </c>
      <c r="J99" s="42"/>
      <c r="K99" s="42"/>
      <c r="L99" s="42"/>
      <c r="M99" s="42"/>
      <c r="N99" s="42"/>
      <c r="O99" s="55"/>
      <c r="P99" s="56"/>
      <c r="Q99" s="42"/>
      <c r="R99" s="42"/>
      <c r="S99" s="42"/>
      <c r="T99" s="42"/>
      <c r="U99" s="12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16" customFormat="1" ht="16.5" customHeight="1" x14ac:dyDescent="0.2">
      <c r="A100" s="39"/>
      <c r="B100" s="39"/>
      <c r="C100" s="47"/>
      <c r="D100" s="118"/>
      <c r="E100" s="72" t="s">
        <v>60</v>
      </c>
      <c r="F100" s="40">
        <f>G100+P100</f>
        <v>24594</v>
      </c>
      <c r="G100" s="41">
        <f>H100+K100+L100+M100</f>
        <v>24594</v>
      </c>
      <c r="H100" s="42">
        <f>SUM(I100:J100)</f>
        <v>24594</v>
      </c>
      <c r="I100" s="42">
        <v>24594</v>
      </c>
      <c r="J100" s="42"/>
      <c r="K100" s="42"/>
      <c r="L100" s="42"/>
      <c r="M100" s="42"/>
      <c r="N100" s="42"/>
      <c r="O100" s="55"/>
      <c r="P100" s="41"/>
      <c r="Q100" s="42"/>
      <c r="R100" s="42"/>
      <c r="S100" s="42"/>
      <c r="T100" s="42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16" customFormat="1" ht="16.5" customHeight="1" x14ac:dyDescent="0.2">
      <c r="A101" s="39"/>
      <c r="B101" s="39"/>
      <c r="C101" s="47"/>
      <c r="D101" s="118"/>
      <c r="E101" s="72" t="s">
        <v>61</v>
      </c>
      <c r="F101" s="40"/>
      <c r="G101" s="41"/>
      <c r="H101" s="42"/>
      <c r="I101" s="42"/>
      <c r="J101" s="42"/>
      <c r="K101" s="42"/>
      <c r="L101" s="42"/>
      <c r="M101" s="42"/>
      <c r="N101" s="42"/>
      <c r="O101" s="55"/>
      <c r="P101" s="41"/>
      <c r="Q101" s="42"/>
      <c r="R101" s="42"/>
      <c r="S101" s="42"/>
      <c r="T101" s="42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19" customFormat="1" ht="16.5" customHeight="1" x14ac:dyDescent="0.2">
      <c r="A102" s="68"/>
      <c r="B102" s="68"/>
      <c r="C102" s="43"/>
      <c r="D102" s="119"/>
      <c r="E102" s="73" t="s">
        <v>62</v>
      </c>
      <c r="F102" s="44">
        <f>F99-F100+F101</f>
        <v>1752793</v>
      </c>
      <c r="G102" s="45">
        <f>G99-G100+G101</f>
        <v>1752793</v>
      </c>
      <c r="H102" s="44">
        <f>H99-H100+H101</f>
        <v>1752793</v>
      </c>
      <c r="I102" s="44">
        <f>I99-I100+I101</f>
        <v>1752793</v>
      </c>
      <c r="J102" s="44"/>
      <c r="K102" s="44"/>
      <c r="L102" s="44"/>
      <c r="M102" s="44"/>
      <c r="N102" s="44"/>
      <c r="O102" s="46"/>
      <c r="P102" s="45"/>
      <c r="Q102" s="44"/>
      <c r="R102" s="44"/>
      <c r="S102" s="59"/>
      <c r="T102" s="59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10" customFormat="1" ht="16.5" customHeight="1" x14ac:dyDescent="0.2">
      <c r="A103" s="47"/>
      <c r="B103" s="47"/>
      <c r="C103" s="47">
        <v>4110</v>
      </c>
      <c r="D103" s="117" t="s">
        <v>24</v>
      </c>
      <c r="E103" s="72" t="s">
        <v>59</v>
      </c>
      <c r="F103" s="40">
        <f>G103+P103</f>
        <v>3834159</v>
      </c>
      <c r="G103" s="41">
        <f>H103+K103+L103+M103</f>
        <v>3834159</v>
      </c>
      <c r="H103" s="42">
        <f>SUM(I103:J103)</f>
        <v>3834159</v>
      </c>
      <c r="I103" s="42">
        <v>3834159</v>
      </c>
      <c r="J103" s="42"/>
      <c r="K103" s="42"/>
      <c r="L103" s="42"/>
      <c r="M103" s="42"/>
      <c r="N103" s="42"/>
      <c r="O103" s="55"/>
      <c r="P103" s="56"/>
      <c r="Q103" s="42"/>
      <c r="R103" s="42"/>
      <c r="S103" s="42"/>
      <c r="T103" s="42"/>
      <c r="U103" s="12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16" customFormat="1" ht="16.5" customHeight="1" x14ac:dyDescent="0.2">
      <c r="A104" s="39"/>
      <c r="B104" s="39"/>
      <c r="C104" s="47"/>
      <c r="D104" s="118"/>
      <c r="E104" s="72" t="s">
        <v>60</v>
      </c>
      <c r="F104" s="40"/>
      <c r="G104" s="41"/>
      <c r="H104" s="42"/>
      <c r="I104" s="42"/>
      <c r="J104" s="42"/>
      <c r="K104" s="42"/>
      <c r="L104" s="42"/>
      <c r="M104" s="42"/>
      <c r="N104" s="42"/>
      <c r="O104" s="55"/>
      <c r="P104" s="41"/>
      <c r="Q104" s="42"/>
      <c r="R104" s="42"/>
      <c r="S104" s="42"/>
      <c r="T104" s="42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6" customFormat="1" ht="16.5" customHeight="1" x14ac:dyDescent="0.2">
      <c r="A105" s="39"/>
      <c r="B105" s="39"/>
      <c r="C105" s="47"/>
      <c r="D105" s="118"/>
      <c r="E105" s="72" t="s">
        <v>61</v>
      </c>
      <c r="F105" s="40">
        <f>G105+P105</f>
        <v>36300</v>
      </c>
      <c r="G105" s="41">
        <f>H105+K105+L105+M105</f>
        <v>36300</v>
      </c>
      <c r="H105" s="42">
        <f>SUM(I105:J105)</f>
        <v>36300</v>
      </c>
      <c r="I105" s="42">
        <v>36300</v>
      </c>
      <c r="J105" s="42"/>
      <c r="K105" s="42"/>
      <c r="L105" s="42"/>
      <c r="M105" s="42"/>
      <c r="N105" s="42"/>
      <c r="O105" s="55"/>
      <c r="P105" s="41"/>
      <c r="Q105" s="42"/>
      <c r="R105" s="42"/>
      <c r="S105" s="42"/>
      <c r="T105" s="42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9" customFormat="1" ht="16.5" customHeight="1" x14ac:dyDescent="0.2">
      <c r="A106" s="68"/>
      <c r="B106" s="68"/>
      <c r="C106" s="43"/>
      <c r="D106" s="119"/>
      <c r="E106" s="73" t="s">
        <v>62</v>
      </c>
      <c r="F106" s="44">
        <f>F103-F104+F105</f>
        <v>3870459</v>
      </c>
      <c r="G106" s="45">
        <f>G103-G104+G105</f>
        <v>3870459</v>
      </c>
      <c r="H106" s="44">
        <f>H103-H104+H105</f>
        <v>3870459</v>
      </c>
      <c r="I106" s="44">
        <f>I103-I104+I105</f>
        <v>3870459</v>
      </c>
      <c r="J106" s="44"/>
      <c r="K106" s="44"/>
      <c r="L106" s="44"/>
      <c r="M106" s="44"/>
      <c r="N106" s="44"/>
      <c r="O106" s="46"/>
      <c r="P106" s="45"/>
      <c r="Q106" s="44"/>
      <c r="R106" s="44"/>
      <c r="S106" s="59"/>
      <c r="T106" s="59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0" customFormat="1" ht="16.5" customHeight="1" x14ac:dyDescent="0.2">
      <c r="A107" s="47"/>
      <c r="B107" s="47"/>
      <c r="C107" s="47">
        <v>4120</v>
      </c>
      <c r="D107" s="117" t="s">
        <v>80</v>
      </c>
      <c r="E107" s="72" t="s">
        <v>59</v>
      </c>
      <c r="F107" s="40">
        <f>G107+P107</f>
        <v>418376.5</v>
      </c>
      <c r="G107" s="41">
        <f>H107+K107+L107+M107</f>
        <v>418376.5</v>
      </c>
      <c r="H107" s="42">
        <f>SUM(I107:J107)</f>
        <v>418376.5</v>
      </c>
      <c r="I107" s="42">
        <v>418376.5</v>
      </c>
      <c r="J107" s="42"/>
      <c r="K107" s="42"/>
      <c r="L107" s="42"/>
      <c r="M107" s="42"/>
      <c r="N107" s="42"/>
      <c r="O107" s="55"/>
      <c r="P107" s="56"/>
      <c r="Q107" s="42"/>
      <c r="R107" s="42"/>
      <c r="S107" s="42"/>
      <c r="T107" s="42"/>
      <c r="U107" s="12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6" customFormat="1" ht="16.5" customHeight="1" x14ac:dyDescent="0.2">
      <c r="A108" s="39"/>
      <c r="B108" s="39"/>
      <c r="C108" s="47"/>
      <c r="D108" s="118"/>
      <c r="E108" s="72" t="s">
        <v>60</v>
      </c>
      <c r="F108" s="40"/>
      <c r="G108" s="41"/>
      <c r="H108" s="42"/>
      <c r="I108" s="42"/>
      <c r="J108" s="42"/>
      <c r="K108" s="42"/>
      <c r="L108" s="42"/>
      <c r="M108" s="42"/>
      <c r="N108" s="42"/>
      <c r="O108" s="55"/>
      <c r="P108" s="41"/>
      <c r="Q108" s="42"/>
      <c r="R108" s="42"/>
      <c r="S108" s="42"/>
      <c r="T108" s="42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6" customFormat="1" ht="16.5" customHeight="1" x14ac:dyDescent="0.2">
      <c r="A109" s="39"/>
      <c r="B109" s="39"/>
      <c r="C109" s="47"/>
      <c r="D109" s="118"/>
      <c r="E109" s="72" t="s">
        <v>61</v>
      </c>
      <c r="F109" s="40">
        <f>G109+P109</f>
        <v>5460</v>
      </c>
      <c r="G109" s="41">
        <f>H109+K109+L109+M109</f>
        <v>5460</v>
      </c>
      <c r="H109" s="42">
        <f>SUM(I109:J109)</f>
        <v>5460</v>
      </c>
      <c r="I109" s="42">
        <v>5460</v>
      </c>
      <c r="J109" s="42"/>
      <c r="K109" s="42"/>
      <c r="L109" s="42"/>
      <c r="M109" s="42"/>
      <c r="N109" s="42"/>
      <c r="O109" s="55"/>
      <c r="P109" s="41"/>
      <c r="Q109" s="42"/>
      <c r="R109" s="42"/>
      <c r="S109" s="42"/>
      <c r="T109" s="42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9" customFormat="1" ht="16.5" customHeight="1" x14ac:dyDescent="0.2">
      <c r="A110" s="68"/>
      <c r="B110" s="68"/>
      <c r="C110" s="43"/>
      <c r="D110" s="119"/>
      <c r="E110" s="73" t="s">
        <v>62</v>
      </c>
      <c r="F110" s="44">
        <f>F107-F108+F109</f>
        <v>423836.5</v>
      </c>
      <c r="G110" s="45">
        <f>G107-G108+G109</f>
        <v>423836.5</v>
      </c>
      <c r="H110" s="44">
        <f>H107-H108+H109</f>
        <v>423836.5</v>
      </c>
      <c r="I110" s="44">
        <f>I107-I108+I109</f>
        <v>423836.5</v>
      </c>
      <c r="J110" s="44"/>
      <c r="K110" s="44"/>
      <c r="L110" s="44"/>
      <c r="M110" s="44"/>
      <c r="N110" s="44"/>
      <c r="O110" s="46"/>
      <c r="P110" s="45"/>
      <c r="Q110" s="44"/>
      <c r="R110" s="44"/>
      <c r="S110" s="59"/>
      <c r="T110" s="59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" customFormat="1" ht="16.5" customHeight="1" x14ac:dyDescent="0.2">
      <c r="A111" s="47"/>
      <c r="B111" s="47"/>
      <c r="C111" s="47">
        <v>4270</v>
      </c>
      <c r="D111" s="117" t="s">
        <v>28</v>
      </c>
      <c r="E111" s="72" t="s">
        <v>59</v>
      </c>
      <c r="F111" s="40">
        <f>G111+P111</f>
        <v>336940</v>
      </c>
      <c r="G111" s="41">
        <f>H111+K111+L111+M111</f>
        <v>336940</v>
      </c>
      <c r="H111" s="42">
        <f>SUM(I111:J111)</f>
        <v>336940</v>
      </c>
      <c r="I111" s="42"/>
      <c r="J111" s="42">
        <v>336940</v>
      </c>
      <c r="K111" s="42"/>
      <c r="L111" s="42"/>
      <c r="M111" s="42"/>
      <c r="N111" s="42"/>
      <c r="O111" s="55"/>
      <c r="P111" s="56"/>
      <c r="Q111" s="42"/>
      <c r="R111" s="42"/>
      <c r="S111" s="42"/>
      <c r="T111" s="42"/>
      <c r="U111" s="10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16" customFormat="1" ht="16.5" customHeight="1" x14ac:dyDescent="0.2">
      <c r="A112" s="39"/>
      <c r="B112" s="39"/>
      <c r="C112" s="47"/>
      <c r="D112" s="118"/>
      <c r="E112" s="72" t="s">
        <v>60</v>
      </c>
      <c r="F112" s="40"/>
      <c r="G112" s="41"/>
      <c r="H112" s="42"/>
      <c r="I112" s="42"/>
      <c r="J112" s="42"/>
      <c r="K112" s="42"/>
      <c r="L112" s="42"/>
      <c r="M112" s="42"/>
      <c r="N112" s="42"/>
      <c r="O112" s="55"/>
      <c r="P112" s="41"/>
      <c r="Q112" s="42"/>
      <c r="R112" s="42"/>
      <c r="S112" s="42"/>
      <c r="T112" s="4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16" customFormat="1" ht="16.5" customHeight="1" x14ac:dyDescent="0.2">
      <c r="A113" s="39"/>
      <c r="B113" s="39"/>
      <c r="C113" s="47"/>
      <c r="D113" s="118"/>
      <c r="E113" s="72" t="s">
        <v>61</v>
      </c>
      <c r="F113" s="40">
        <f>G113+P113</f>
        <v>6150</v>
      </c>
      <c r="G113" s="41">
        <f>H113+K113+L113+M113</f>
        <v>6150</v>
      </c>
      <c r="H113" s="42">
        <f>SUM(I113:J113)</f>
        <v>6150</v>
      </c>
      <c r="I113" s="42"/>
      <c r="J113" s="42">
        <v>6150</v>
      </c>
      <c r="K113" s="42"/>
      <c r="L113" s="42"/>
      <c r="M113" s="42"/>
      <c r="N113" s="42"/>
      <c r="O113" s="55"/>
      <c r="P113" s="41"/>
      <c r="Q113" s="42"/>
      <c r="R113" s="42"/>
      <c r="S113" s="42"/>
      <c r="T113" s="42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9" customFormat="1" ht="16.5" customHeight="1" x14ac:dyDescent="0.2">
      <c r="A114" s="68"/>
      <c r="B114" s="68"/>
      <c r="C114" s="43"/>
      <c r="D114" s="119"/>
      <c r="E114" s="73" t="s">
        <v>62</v>
      </c>
      <c r="F114" s="44">
        <f>F111-F112+F113</f>
        <v>343090</v>
      </c>
      <c r="G114" s="45">
        <f>G111-G112+G113</f>
        <v>343090</v>
      </c>
      <c r="H114" s="44">
        <f>H111-H112+H113</f>
        <v>343090</v>
      </c>
      <c r="I114" s="44"/>
      <c r="J114" s="44">
        <f>J111-J112+J113</f>
        <v>343090</v>
      </c>
      <c r="K114" s="44"/>
      <c r="L114" s="44"/>
      <c r="M114" s="44"/>
      <c r="N114" s="44"/>
      <c r="O114" s="46"/>
      <c r="P114" s="45"/>
      <c r="Q114" s="44"/>
      <c r="R114" s="44"/>
      <c r="S114" s="59"/>
      <c r="T114" s="59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2" customFormat="1" ht="16.5" customHeight="1" x14ac:dyDescent="0.2">
      <c r="A115" s="47"/>
      <c r="B115" s="47"/>
      <c r="C115" s="47">
        <v>4440</v>
      </c>
      <c r="D115" s="78" t="s">
        <v>36</v>
      </c>
      <c r="E115" s="72" t="s">
        <v>59</v>
      </c>
      <c r="F115" s="40">
        <f>G115+P115</f>
        <v>1018441.82</v>
      </c>
      <c r="G115" s="41">
        <f>H115+K115+L115+M115</f>
        <v>1018441.82</v>
      </c>
      <c r="H115" s="42">
        <f>SUM(I115:J115)</f>
        <v>1018441.82</v>
      </c>
      <c r="I115" s="42"/>
      <c r="J115" s="42">
        <v>1018441.82</v>
      </c>
      <c r="K115" s="42"/>
      <c r="L115" s="42"/>
      <c r="M115" s="42"/>
      <c r="N115" s="42"/>
      <c r="O115" s="55"/>
      <c r="P115" s="56"/>
      <c r="Q115" s="42"/>
      <c r="R115" s="42"/>
      <c r="S115" s="42"/>
      <c r="T115" s="42"/>
      <c r="U115" s="10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16" customFormat="1" ht="16.5" customHeight="1" x14ac:dyDescent="0.2">
      <c r="A116" s="39"/>
      <c r="B116" s="39"/>
      <c r="C116" s="47"/>
      <c r="D116" s="79"/>
      <c r="E116" s="72" t="s">
        <v>60</v>
      </c>
      <c r="F116" s="40"/>
      <c r="G116" s="41"/>
      <c r="H116" s="42"/>
      <c r="I116" s="42"/>
      <c r="J116" s="42"/>
      <c r="K116" s="42"/>
      <c r="L116" s="42"/>
      <c r="M116" s="42"/>
      <c r="N116" s="42"/>
      <c r="O116" s="55"/>
      <c r="P116" s="41"/>
      <c r="Q116" s="42"/>
      <c r="R116" s="42"/>
      <c r="S116" s="42"/>
      <c r="T116" s="42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6" customFormat="1" ht="16.5" customHeight="1" x14ac:dyDescent="0.2">
      <c r="A117" s="39"/>
      <c r="B117" s="39"/>
      <c r="C117" s="47"/>
      <c r="D117" s="79"/>
      <c r="E117" s="72" t="s">
        <v>61</v>
      </c>
      <c r="F117" s="40">
        <f>G117+P117</f>
        <v>826</v>
      </c>
      <c r="G117" s="41">
        <f>H117+K117+L117+M117</f>
        <v>826</v>
      </c>
      <c r="H117" s="42">
        <f>SUM(I117:J117)</f>
        <v>826</v>
      </c>
      <c r="I117" s="42"/>
      <c r="J117" s="42">
        <v>826</v>
      </c>
      <c r="K117" s="42"/>
      <c r="L117" s="42"/>
      <c r="M117" s="42"/>
      <c r="N117" s="42"/>
      <c r="O117" s="55"/>
      <c r="P117" s="41"/>
      <c r="Q117" s="42"/>
      <c r="R117" s="42"/>
      <c r="S117" s="42"/>
      <c r="T117" s="42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19" customFormat="1" ht="16.5" customHeight="1" x14ac:dyDescent="0.2">
      <c r="A118" s="68"/>
      <c r="B118" s="68"/>
      <c r="C118" s="43"/>
      <c r="D118" s="80"/>
      <c r="E118" s="73" t="s">
        <v>62</v>
      </c>
      <c r="F118" s="44">
        <f>F115-F116+F117</f>
        <v>1019267.82</v>
      </c>
      <c r="G118" s="45">
        <f>G115-G116+G117</f>
        <v>1019267.82</v>
      </c>
      <c r="H118" s="44">
        <f>H115-H116+H117</f>
        <v>1019267.82</v>
      </c>
      <c r="I118" s="44"/>
      <c r="J118" s="44">
        <f>J115-J116+J117</f>
        <v>1019267.82</v>
      </c>
      <c r="K118" s="44"/>
      <c r="L118" s="44"/>
      <c r="M118" s="44"/>
      <c r="N118" s="44"/>
      <c r="O118" s="46"/>
      <c r="P118" s="45"/>
      <c r="Q118" s="44"/>
      <c r="R118" s="44"/>
      <c r="S118" s="59"/>
      <c r="T118" s="59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3" customFormat="1" ht="16.5" customHeight="1" x14ac:dyDescent="0.2">
      <c r="A119" s="47"/>
      <c r="B119" s="47"/>
      <c r="C119" s="90">
        <v>4710</v>
      </c>
      <c r="D119" s="117" t="s">
        <v>81</v>
      </c>
      <c r="E119" s="72" t="s">
        <v>59</v>
      </c>
      <c r="F119" s="40">
        <f>G119+P119</f>
        <v>249765.5</v>
      </c>
      <c r="G119" s="41">
        <f>H119+K119+L119+M119</f>
        <v>249765.5</v>
      </c>
      <c r="H119" s="42">
        <f>SUM(I119:J119)</f>
        <v>249765.5</v>
      </c>
      <c r="I119" s="42">
        <v>249765.5</v>
      </c>
      <c r="J119" s="42"/>
      <c r="K119" s="42"/>
      <c r="L119" s="42"/>
      <c r="M119" s="42"/>
      <c r="N119" s="42"/>
      <c r="O119" s="55"/>
      <c r="P119" s="56"/>
      <c r="Q119" s="42"/>
      <c r="R119" s="42"/>
      <c r="S119" s="42"/>
      <c r="T119" s="42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16" customFormat="1" ht="16.5" customHeight="1" x14ac:dyDescent="0.2">
      <c r="A120" s="39"/>
      <c r="B120" s="39"/>
      <c r="C120" s="90"/>
      <c r="D120" s="118"/>
      <c r="E120" s="72" t="s">
        <v>60</v>
      </c>
      <c r="F120" s="40">
        <f>G120+P120</f>
        <v>53044</v>
      </c>
      <c r="G120" s="41">
        <f>H120+K120+L120+M120</f>
        <v>53044</v>
      </c>
      <c r="H120" s="42">
        <f>SUM(I120:J120)</f>
        <v>53044</v>
      </c>
      <c r="I120" s="42">
        <v>53044</v>
      </c>
      <c r="J120" s="42"/>
      <c r="K120" s="42"/>
      <c r="L120" s="42"/>
      <c r="M120" s="42"/>
      <c r="N120" s="42"/>
      <c r="O120" s="55"/>
      <c r="P120" s="41"/>
      <c r="Q120" s="42"/>
      <c r="R120" s="42"/>
      <c r="S120" s="42"/>
      <c r="T120" s="42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6" customFormat="1" ht="16.5" customHeight="1" x14ac:dyDescent="0.2">
      <c r="A121" s="39"/>
      <c r="B121" s="39"/>
      <c r="C121" s="90"/>
      <c r="D121" s="118"/>
      <c r="E121" s="72" t="s">
        <v>61</v>
      </c>
      <c r="F121" s="40"/>
      <c r="G121" s="41"/>
      <c r="H121" s="42"/>
      <c r="I121" s="42"/>
      <c r="J121" s="42"/>
      <c r="K121" s="42"/>
      <c r="L121" s="42"/>
      <c r="M121" s="42"/>
      <c r="N121" s="42"/>
      <c r="O121" s="55"/>
      <c r="P121" s="41"/>
      <c r="Q121" s="42"/>
      <c r="R121" s="42"/>
      <c r="S121" s="42"/>
      <c r="T121" s="42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9" customFormat="1" ht="16.5" customHeight="1" x14ac:dyDescent="0.2">
      <c r="A122" s="68"/>
      <c r="B122" s="68"/>
      <c r="C122" s="91"/>
      <c r="D122" s="119"/>
      <c r="E122" s="73" t="s">
        <v>62</v>
      </c>
      <c r="F122" s="44">
        <f>F119-F120+F121</f>
        <v>196721.5</v>
      </c>
      <c r="G122" s="45">
        <f>G119-G120+G121</f>
        <v>196721.5</v>
      </c>
      <c r="H122" s="44">
        <f>H119-H120+H121</f>
        <v>196721.5</v>
      </c>
      <c r="I122" s="44">
        <f>I119-I120+I121</f>
        <v>196721.5</v>
      </c>
      <c r="J122" s="44"/>
      <c r="K122" s="44"/>
      <c r="L122" s="44"/>
      <c r="M122" s="44"/>
      <c r="N122" s="44"/>
      <c r="O122" s="46"/>
      <c r="P122" s="45"/>
      <c r="Q122" s="44"/>
      <c r="R122" s="44"/>
      <c r="S122" s="59"/>
      <c r="T122" s="59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06" customFormat="1" ht="16.5" customHeight="1" x14ac:dyDescent="0.2">
      <c r="A123" s="89"/>
      <c r="B123" s="89"/>
      <c r="C123" s="186" t="s">
        <v>65</v>
      </c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8"/>
      <c r="U123" s="111"/>
    </row>
    <row r="124" spans="1:84" s="106" customFormat="1" ht="16.5" customHeight="1" x14ac:dyDescent="0.2">
      <c r="A124" s="89"/>
      <c r="B124" s="89"/>
      <c r="C124" s="189" t="s">
        <v>148</v>
      </c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0"/>
      <c r="R124" s="190"/>
      <c r="S124" s="190"/>
      <c r="T124" s="191"/>
      <c r="U124" s="111"/>
    </row>
    <row r="125" spans="1:84" s="106" customFormat="1" ht="16.5" customHeight="1" x14ac:dyDescent="0.2">
      <c r="A125" s="89"/>
      <c r="B125" s="89"/>
      <c r="C125" s="189" t="s">
        <v>98</v>
      </c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  <c r="P125" s="190"/>
      <c r="Q125" s="190"/>
      <c r="R125" s="190"/>
      <c r="S125" s="190"/>
      <c r="T125" s="191"/>
      <c r="U125" s="111"/>
    </row>
    <row r="126" spans="1:84" s="106" customFormat="1" ht="16.5" customHeight="1" x14ac:dyDescent="0.2">
      <c r="A126" s="89"/>
      <c r="B126" s="89"/>
      <c r="C126" s="189" t="s">
        <v>186</v>
      </c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1"/>
      <c r="U126" s="111"/>
    </row>
    <row r="127" spans="1:84" s="106" customFormat="1" ht="4.5" customHeight="1" x14ac:dyDescent="0.2">
      <c r="A127" s="89"/>
      <c r="B127" s="89"/>
      <c r="C127" s="189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190"/>
      <c r="T127" s="191"/>
      <c r="U127" s="111"/>
    </row>
    <row r="128" spans="1:84" s="106" customFormat="1" ht="19.5" customHeight="1" x14ac:dyDescent="0.2">
      <c r="A128" s="89"/>
      <c r="B128" s="39"/>
      <c r="C128" s="189" t="s">
        <v>187</v>
      </c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190"/>
      <c r="T128" s="191"/>
      <c r="U128" s="111"/>
    </row>
    <row r="129" spans="1:84" s="106" customFormat="1" ht="16.5" customHeight="1" x14ac:dyDescent="0.2">
      <c r="A129" s="89"/>
      <c r="B129" s="39"/>
      <c r="C129" s="189" t="s">
        <v>112</v>
      </c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1"/>
      <c r="U129" s="111"/>
    </row>
    <row r="130" spans="1:84" s="106" customFormat="1" ht="16.5" customHeight="1" x14ac:dyDescent="0.2">
      <c r="A130" s="89"/>
      <c r="B130" s="39"/>
      <c r="C130" s="189" t="s">
        <v>188</v>
      </c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1"/>
      <c r="U130" s="111"/>
    </row>
    <row r="131" spans="1:84" s="106" customFormat="1" ht="16.5" customHeight="1" x14ac:dyDescent="0.2">
      <c r="A131" s="89"/>
      <c r="B131" s="39"/>
      <c r="C131" s="189" t="s">
        <v>113</v>
      </c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1"/>
      <c r="U131" s="111"/>
    </row>
    <row r="132" spans="1:84" s="106" customFormat="1" ht="16.5" customHeight="1" x14ac:dyDescent="0.2">
      <c r="A132" s="89"/>
      <c r="B132" s="39"/>
      <c r="C132" s="189" t="s">
        <v>114</v>
      </c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1"/>
      <c r="U132" s="111"/>
    </row>
    <row r="133" spans="1:84" s="106" customFormat="1" ht="16.5" customHeight="1" x14ac:dyDescent="0.2">
      <c r="A133" s="89"/>
      <c r="B133" s="39"/>
      <c r="C133" s="189" t="s">
        <v>115</v>
      </c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1"/>
      <c r="U133" s="111"/>
    </row>
    <row r="134" spans="1:84" s="106" customFormat="1" ht="16.5" customHeight="1" x14ac:dyDescent="0.2">
      <c r="A134" s="89"/>
      <c r="B134" s="39"/>
      <c r="C134" s="189" t="s">
        <v>116</v>
      </c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1"/>
      <c r="U134" s="111"/>
    </row>
    <row r="135" spans="1:84" s="106" customFormat="1" ht="12" customHeight="1" x14ac:dyDescent="0.2">
      <c r="A135" s="89"/>
      <c r="B135" s="39"/>
      <c r="C135" s="189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1"/>
      <c r="U135" s="111"/>
    </row>
    <row r="136" spans="1:84" s="106" customFormat="1" ht="16.5" customHeight="1" x14ac:dyDescent="0.2">
      <c r="A136" s="89"/>
      <c r="B136" s="39"/>
      <c r="C136" s="189" t="s">
        <v>174</v>
      </c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1"/>
      <c r="U136" s="111"/>
    </row>
    <row r="137" spans="1:84" s="106" customFormat="1" ht="16.5" customHeight="1" x14ac:dyDescent="0.2">
      <c r="A137" s="89"/>
      <c r="B137" s="39"/>
      <c r="C137" s="189" t="s">
        <v>97</v>
      </c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1"/>
      <c r="U137" s="111"/>
    </row>
    <row r="138" spans="1:84" s="106" customFormat="1" ht="6" customHeight="1" x14ac:dyDescent="0.2">
      <c r="A138" s="89"/>
      <c r="B138" s="39"/>
      <c r="C138" s="189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S138" s="190"/>
      <c r="T138" s="191"/>
      <c r="U138" s="111"/>
    </row>
    <row r="139" spans="1:84" s="106" customFormat="1" ht="16.5" customHeight="1" x14ac:dyDescent="0.2">
      <c r="A139" s="89"/>
      <c r="B139" s="39"/>
      <c r="C139" s="189" t="s">
        <v>169</v>
      </c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S139" s="190"/>
      <c r="T139" s="191"/>
      <c r="U139" s="111"/>
    </row>
    <row r="140" spans="1:84" s="106" customFormat="1" ht="16.5" customHeight="1" x14ac:dyDescent="0.2">
      <c r="A140" s="89"/>
      <c r="B140" s="39"/>
      <c r="C140" s="192" t="s">
        <v>102</v>
      </c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4"/>
      <c r="U140" s="111"/>
    </row>
    <row r="141" spans="1:84" s="10" customFormat="1" ht="16.5" customHeight="1" x14ac:dyDescent="0.2">
      <c r="A141" s="39"/>
      <c r="B141" s="48">
        <v>80103</v>
      </c>
      <c r="C141" s="47"/>
      <c r="D141" s="127" t="s">
        <v>16</v>
      </c>
      <c r="E141" s="72" t="s">
        <v>59</v>
      </c>
      <c r="F141" s="40">
        <f>G141+P141</f>
        <v>2256407</v>
      </c>
      <c r="G141" s="41">
        <f>H141+K141+L141+M141</f>
        <v>2256407</v>
      </c>
      <c r="H141" s="42">
        <f>SUM(I141:J141)</f>
        <v>1973041</v>
      </c>
      <c r="I141" s="42">
        <v>1810575</v>
      </c>
      <c r="J141" s="42">
        <v>162466</v>
      </c>
      <c r="K141" s="42">
        <v>280000</v>
      </c>
      <c r="L141" s="42">
        <v>3366</v>
      </c>
      <c r="M141" s="107"/>
      <c r="N141" s="107"/>
      <c r="O141" s="82"/>
      <c r="P141" s="56"/>
      <c r="Q141" s="107"/>
      <c r="R141" s="107"/>
      <c r="S141" s="107"/>
      <c r="T141" s="107"/>
      <c r="U141" s="2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16" customFormat="1" ht="16.5" customHeight="1" x14ac:dyDescent="0.2">
      <c r="A142" s="39"/>
      <c r="B142" s="39"/>
      <c r="C142" s="47"/>
      <c r="D142" s="127"/>
      <c r="E142" s="72" t="s">
        <v>60</v>
      </c>
      <c r="F142" s="40">
        <f>G142+P142</f>
        <v>94015</v>
      </c>
      <c r="G142" s="41">
        <f>H142+K142+L142+M142</f>
        <v>94015</v>
      </c>
      <c r="H142" s="42">
        <f>SUM(I142:J142)</f>
        <v>94015</v>
      </c>
      <c r="I142" s="42">
        <f>I146+I150+I154+I158+I162+I166+I170</f>
        <v>94015</v>
      </c>
      <c r="J142" s="42"/>
      <c r="K142" s="42"/>
      <c r="L142" s="42"/>
      <c r="M142" s="107"/>
      <c r="N142" s="107"/>
      <c r="O142" s="82"/>
      <c r="P142" s="56"/>
      <c r="Q142" s="107"/>
      <c r="R142" s="107"/>
      <c r="S142" s="107"/>
      <c r="T142" s="107"/>
      <c r="U142" s="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16" customFormat="1" ht="16.5" customHeight="1" x14ac:dyDescent="0.2">
      <c r="A143" s="39"/>
      <c r="B143" s="39"/>
      <c r="C143" s="47"/>
      <c r="D143" s="127"/>
      <c r="E143" s="72" t="s">
        <v>61</v>
      </c>
      <c r="F143" s="40">
        <f>G143+P143</f>
        <v>1182</v>
      </c>
      <c r="G143" s="41">
        <f>H143+K143+L143+M143</f>
        <v>1182</v>
      </c>
      <c r="H143" s="42">
        <f>SUM(I143:J143)</f>
        <v>182</v>
      </c>
      <c r="I143" s="42"/>
      <c r="J143" s="42">
        <f t="shared" ref="J143:L143" si="12">J147+J151+J155+J159+J163+J167+J171</f>
        <v>182</v>
      </c>
      <c r="K143" s="42"/>
      <c r="L143" s="42">
        <f t="shared" si="12"/>
        <v>1000</v>
      </c>
      <c r="M143" s="107"/>
      <c r="N143" s="107"/>
      <c r="O143" s="82"/>
      <c r="P143" s="56"/>
      <c r="Q143" s="107"/>
      <c r="R143" s="107"/>
      <c r="S143" s="107"/>
      <c r="T143" s="107"/>
      <c r="U143" s="2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84" s="19" customFormat="1" ht="16.5" customHeight="1" x14ac:dyDescent="0.2">
      <c r="A144" s="68"/>
      <c r="B144" s="68"/>
      <c r="C144" s="43"/>
      <c r="D144" s="128"/>
      <c r="E144" s="73" t="s">
        <v>62</v>
      </c>
      <c r="F144" s="44">
        <f t="shared" ref="F144:L144" si="13">F141-F142+F143</f>
        <v>2163574</v>
      </c>
      <c r="G144" s="45">
        <f t="shared" si="13"/>
        <v>2163574</v>
      </c>
      <c r="H144" s="44">
        <f t="shared" si="13"/>
        <v>1879208</v>
      </c>
      <c r="I144" s="59">
        <f t="shared" si="13"/>
        <v>1716560</v>
      </c>
      <c r="J144" s="59">
        <f t="shared" si="13"/>
        <v>162648</v>
      </c>
      <c r="K144" s="59">
        <f t="shared" si="13"/>
        <v>280000</v>
      </c>
      <c r="L144" s="59">
        <f t="shared" si="13"/>
        <v>4366</v>
      </c>
      <c r="M144" s="44"/>
      <c r="N144" s="44"/>
      <c r="O144" s="46"/>
      <c r="P144" s="45"/>
      <c r="Q144" s="44"/>
      <c r="R144" s="44"/>
      <c r="S144" s="59"/>
      <c r="T144" s="59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</row>
    <row r="145" spans="1:84" s="10" customFormat="1" ht="16.5" customHeight="1" x14ac:dyDescent="0.2">
      <c r="A145" s="47"/>
      <c r="B145" s="47"/>
      <c r="C145" s="47">
        <v>3020</v>
      </c>
      <c r="D145" s="117" t="s">
        <v>23</v>
      </c>
      <c r="E145" s="72" t="s">
        <v>59</v>
      </c>
      <c r="F145" s="40">
        <f>G145+P145</f>
        <v>3366</v>
      </c>
      <c r="G145" s="41">
        <f>H145+K145+L145+M145</f>
        <v>3366</v>
      </c>
      <c r="H145" s="42"/>
      <c r="I145" s="42"/>
      <c r="J145" s="42"/>
      <c r="K145" s="42"/>
      <c r="L145" s="42">
        <v>3366</v>
      </c>
      <c r="M145" s="42"/>
      <c r="N145" s="42"/>
      <c r="O145" s="55"/>
      <c r="P145" s="56"/>
      <c r="Q145" s="42"/>
      <c r="R145" s="42"/>
      <c r="S145" s="42"/>
      <c r="T145" s="42"/>
      <c r="U145" s="1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</row>
    <row r="146" spans="1:84" s="16" customFormat="1" ht="16.5" customHeight="1" x14ac:dyDescent="0.2">
      <c r="A146" s="39"/>
      <c r="B146" s="39"/>
      <c r="C146" s="47"/>
      <c r="D146" s="118"/>
      <c r="E146" s="72" t="s">
        <v>60</v>
      </c>
      <c r="F146" s="40"/>
      <c r="G146" s="41"/>
      <c r="H146" s="42"/>
      <c r="I146" s="42"/>
      <c r="J146" s="42"/>
      <c r="K146" s="42"/>
      <c r="L146" s="42"/>
      <c r="M146" s="42"/>
      <c r="N146" s="42"/>
      <c r="O146" s="55"/>
      <c r="P146" s="41"/>
      <c r="Q146" s="42"/>
      <c r="R146" s="42"/>
      <c r="S146" s="42"/>
      <c r="T146" s="42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</row>
    <row r="147" spans="1:84" s="16" customFormat="1" ht="16.5" customHeight="1" x14ac:dyDescent="0.2">
      <c r="A147" s="39"/>
      <c r="B147" s="39"/>
      <c r="C147" s="47"/>
      <c r="D147" s="118"/>
      <c r="E147" s="72" t="s">
        <v>61</v>
      </c>
      <c r="F147" s="40">
        <f>G147+P147</f>
        <v>1000</v>
      </c>
      <c r="G147" s="41">
        <f>H147+K147+L147+M147</f>
        <v>1000</v>
      </c>
      <c r="H147" s="42"/>
      <c r="I147" s="42"/>
      <c r="J147" s="42"/>
      <c r="K147" s="42"/>
      <c r="L147" s="42">
        <v>1000</v>
      </c>
      <c r="M147" s="42"/>
      <c r="N147" s="42"/>
      <c r="O147" s="55"/>
      <c r="P147" s="41"/>
      <c r="Q147" s="42"/>
      <c r="R147" s="42"/>
      <c r="S147" s="42"/>
      <c r="T147" s="42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</row>
    <row r="148" spans="1:84" s="19" customFormat="1" ht="16.5" customHeight="1" x14ac:dyDescent="0.2">
      <c r="A148" s="68"/>
      <c r="B148" s="68"/>
      <c r="C148" s="43"/>
      <c r="D148" s="119"/>
      <c r="E148" s="73" t="s">
        <v>62</v>
      </c>
      <c r="F148" s="44">
        <f>F145-F146+F147</f>
        <v>4366</v>
      </c>
      <c r="G148" s="45">
        <f>G145-G146+G147</f>
        <v>4366</v>
      </c>
      <c r="H148" s="44"/>
      <c r="I148" s="44"/>
      <c r="J148" s="44"/>
      <c r="K148" s="44"/>
      <c r="L148" s="44">
        <f>L145-L146+L147</f>
        <v>4366</v>
      </c>
      <c r="M148" s="44"/>
      <c r="N148" s="44"/>
      <c r="O148" s="46"/>
      <c r="P148" s="45"/>
      <c r="Q148" s="44"/>
      <c r="R148" s="44"/>
      <c r="S148" s="59"/>
      <c r="T148" s="59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1:84" s="10" customFormat="1" ht="16.5" customHeight="1" x14ac:dyDescent="0.2">
      <c r="A149" s="47"/>
      <c r="B149" s="47"/>
      <c r="C149" s="47">
        <v>4010</v>
      </c>
      <c r="D149" s="117" t="s">
        <v>33</v>
      </c>
      <c r="E149" s="72" t="s">
        <v>59</v>
      </c>
      <c r="F149" s="40">
        <f>G149+P149</f>
        <v>1407590</v>
      </c>
      <c r="G149" s="41">
        <f>H149+K149+L149+M149</f>
        <v>1407590</v>
      </c>
      <c r="H149" s="42">
        <f>SUM(I149:J149)</f>
        <v>1407590</v>
      </c>
      <c r="I149" s="42">
        <v>1407590</v>
      </c>
      <c r="J149" s="42"/>
      <c r="K149" s="42"/>
      <c r="L149" s="42"/>
      <c r="M149" s="42"/>
      <c r="N149" s="42"/>
      <c r="O149" s="55"/>
      <c r="P149" s="56"/>
      <c r="Q149" s="42"/>
      <c r="R149" s="42"/>
      <c r="S149" s="42"/>
      <c r="T149" s="42"/>
      <c r="U149" s="12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</row>
    <row r="150" spans="1:84" s="16" customFormat="1" ht="16.5" customHeight="1" x14ac:dyDescent="0.2">
      <c r="A150" s="39"/>
      <c r="B150" s="39"/>
      <c r="C150" s="47"/>
      <c r="D150" s="118"/>
      <c r="E150" s="72" t="s">
        <v>60</v>
      </c>
      <c r="F150" s="40">
        <f>G150+P150</f>
        <v>71500</v>
      </c>
      <c r="G150" s="41">
        <f>H150+K150+L150+M150</f>
        <v>71500</v>
      </c>
      <c r="H150" s="42">
        <f>SUM(I150:J150)</f>
        <v>71500</v>
      </c>
      <c r="I150" s="42">
        <v>71500</v>
      </c>
      <c r="J150" s="42"/>
      <c r="K150" s="42"/>
      <c r="L150" s="42"/>
      <c r="M150" s="42"/>
      <c r="N150" s="42"/>
      <c r="O150" s="55"/>
      <c r="P150" s="41"/>
      <c r="Q150" s="42"/>
      <c r="R150" s="42"/>
      <c r="S150" s="42"/>
      <c r="T150" s="42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16" customFormat="1" ht="16.5" customHeight="1" x14ac:dyDescent="0.2">
      <c r="A151" s="39"/>
      <c r="B151" s="39"/>
      <c r="C151" s="47"/>
      <c r="D151" s="118"/>
      <c r="E151" s="72" t="s">
        <v>61</v>
      </c>
      <c r="F151" s="40"/>
      <c r="G151" s="41"/>
      <c r="H151" s="42"/>
      <c r="I151" s="42"/>
      <c r="J151" s="42"/>
      <c r="K151" s="42"/>
      <c r="L151" s="42"/>
      <c r="M151" s="42"/>
      <c r="N151" s="42"/>
      <c r="O151" s="55"/>
      <c r="P151" s="41"/>
      <c r="Q151" s="42"/>
      <c r="R151" s="42"/>
      <c r="S151" s="42"/>
      <c r="T151" s="42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</row>
    <row r="152" spans="1:84" s="19" customFormat="1" ht="16.5" customHeight="1" x14ac:dyDescent="0.2">
      <c r="A152" s="68"/>
      <c r="B152" s="68"/>
      <c r="C152" s="43"/>
      <c r="D152" s="119"/>
      <c r="E152" s="73" t="s">
        <v>62</v>
      </c>
      <c r="F152" s="44">
        <f>F149-F150+F151</f>
        <v>1336090</v>
      </c>
      <c r="G152" s="45">
        <f>G149-G150+G151</f>
        <v>1336090</v>
      </c>
      <c r="H152" s="44">
        <f>H149-H150+H151</f>
        <v>1336090</v>
      </c>
      <c r="I152" s="44">
        <f>I149-I150+I151</f>
        <v>1336090</v>
      </c>
      <c r="J152" s="44"/>
      <c r="K152" s="44"/>
      <c r="L152" s="44"/>
      <c r="M152" s="44"/>
      <c r="N152" s="44"/>
      <c r="O152" s="46"/>
      <c r="P152" s="45"/>
      <c r="Q152" s="44"/>
      <c r="R152" s="44"/>
      <c r="S152" s="59"/>
      <c r="T152" s="59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0" customFormat="1" ht="16.5" customHeight="1" x14ac:dyDescent="0.2">
      <c r="A153" s="47"/>
      <c r="B153" s="47"/>
      <c r="C153" s="47">
        <v>4040</v>
      </c>
      <c r="D153" s="117" t="s">
        <v>34</v>
      </c>
      <c r="E153" s="72" t="s">
        <v>59</v>
      </c>
      <c r="F153" s="40">
        <f>G153+P153</f>
        <v>95053</v>
      </c>
      <c r="G153" s="41">
        <f>H153+K153+L153+M153</f>
        <v>95053</v>
      </c>
      <c r="H153" s="42">
        <f>SUM(I153:J153)</f>
        <v>95053</v>
      </c>
      <c r="I153" s="42">
        <v>95053</v>
      </c>
      <c r="J153" s="42"/>
      <c r="K153" s="42"/>
      <c r="L153" s="42"/>
      <c r="M153" s="42"/>
      <c r="N153" s="42"/>
      <c r="O153" s="55"/>
      <c r="P153" s="56"/>
      <c r="Q153" s="42"/>
      <c r="R153" s="42"/>
      <c r="S153" s="42"/>
      <c r="T153" s="42"/>
      <c r="U153" s="12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6" customFormat="1" ht="16.5" customHeight="1" x14ac:dyDescent="0.2">
      <c r="A154" s="39"/>
      <c r="B154" s="39"/>
      <c r="C154" s="47"/>
      <c r="D154" s="118"/>
      <c r="E154" s="72" t="s">
        <v>60</v>
      </c>
      <c r="F154" s="40">
        <f>G154+P154</f>
        <v>475</v>
      </c>
      <c r="G154" s="41">
        <f>H154+K154+L154+M154</f>
        <v>475</v>
      </c>
      <c r="H154" s="42">
        <f>SUM(I154:J154)</f>
        <v>475</v>
      </c>
      <c r="I154" s="42">
        <v>475</v>
      </c>
      <c r="J154" s="42"/>
      <c r="K154" s="42"/>
      <c r="L154" s="42"/>
      <c r="M154" s="42"/>
      <c r="N154" s="42"/>
      <c r="O154" s="55"/>
      <c r="P154" s="41"/>
      <c r="Q154" s="42"/>
      <c r="R154" s="42"/>
      <c r="S154" s="42"/>
      <c r="T154" s="42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6" customFormat="1" ht="16.5" customHeight="1" x14ac:dyDescent="0.2">
      <c r="A155" s="39"/>
      <c r="B155" s="39"/>
      <c r="C155" s="47"/>
      <c r="D155" s="118"/>
      <c r="E155" s="72" t="s">
        <v>61</v>
      </c>
      <c r="F155" s="40"/>
      <c r="G155" s="41"/>
      <c r="H155" s="42"/>
      <c r="I155" s="42"/>
      <c r="J155" s="42"/>
      <c r="K155" s="42"/>
      <c r="L155" s="42"/>
      <c r="M155" s="42"/>
      <c r="N155" s="42"/>
      <c r="O155" s="55"/>
      <c r="P155" s="41"/>
      <c r="Q155" s="42"/>
      <c r="R155" s="42"/>
      <c r="S155" s="42"/>
      <c r="T155" s="42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19" customFormat="1" ht="16.5" customHeight="1" x14ac:dyDescent="0.2">
      <c r="A156" s="68"/>
      <c r="B156" s="68"/>
      <c r="C156" s="43"/>
      <c r="D156" s="119"/>
      <c r="E156" s="73" t="s">
        <v>62</v>
      </c>
      <c r="F156" s="44">
        <f>F153-F154+F155</f>
        <v>94578</v>
      </c>
      <c r="G156" s="45">
        <f>G153-G154+G155</f>
        <v>94578</v>
      </c>
      <c r="H156" s="44">
        <f>H153-H154+H155</f>
        <v>94578</v>
      </c>
      <c r="I156" s="44">
        <f>I153-I154+I155</f>
        <v>94578</v>
      </c>
      <c r="J156" s="44"/>
      <c r="K156" s="44"/>
      <c r="L156" s="44"/>
      <c r="M156" s="44"/>
      <c r="N156" s="44"/>
      <c r="O156" s="46"/>
      <c r="P156" s="45"/>
      <c r="Q156" s="44"/>
      <c r="R156" s="44"/>
      <c r="S156" s="59"/>
      <c r="T156" s="59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0" customFormat="1" ht="16.5" customHeight="1" x14ac:dyDescent="0.2">
      <c r="A157" s="47"/>
      <c r="B157" s="47"/>
      <c r="C157" s="47">
        <v>4110</v>
      </c>
      <c r="D157" s="117" t="s">
        <v>24</v>
      </c>
      <c r="E157" s="72" t="s">
        <v>59</v>
      </c>
      <c r="F157" s="40">
        <f>G157+P157</f>
        <v>254653</v>
      </c>
      <c r="G157" s="41">
        <f>H157+K157+L157+M157</f>
        <v>254653</v>
      </c>
      <c r="H157" s="42">
        <f>SUM(I157:J157)</f>
        <v>254653</v>
      </c>
      <c r="I157" s="42">
        <v>254653</v>
      </c>
      <c r="J157" s="42"/>
      <c r="K157" s="42"/>
      <c r="L157" s="42"/>
      <c r="M157" s="42"/>
      <c r="N157" s="42"/>
      <c r="O157" s="55"/>
      <c r="P157" s="56"/>
      <c r="Q157" s="42"/>
      <c r="R157" s="42"/>
      <c r="S157" s="42"/>
      <c r="T157" s="42"/>
      <c r="U157" s="12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6" customFormat="1" ht="16.5" customHeight="1" x14ac:dyDescent="0.2">
      <c r="A158" s="39"/>
      <c r="B158" s="39"/>
      <c r="C158" s="47"/>
      <c r="D158" s="118"/>
      <c r="E158" s="72" t="s">
        <v>60</v>
      </c>
      <c r="F158" s="40">
        <f>G158+P158</f>
        <v>12000</v>
      </c>
      <c r="G158" s="41">
        <f>H158+K158+L158+M158</f>
        <v>12000</v>
      </c>
      <c r="H158" s="42">
        <f>SUM(I158:J158)</f>
        <v>12000</v>
      </c>
      <c r="I158" s="42">
        <v>12000</v>
      </c>
      <c r="J158" s="42"/>
      <c r="K158" s="42"/>
      <c r="L158" s="42"/>
      <c r="M158" s="42"/>
      <c r="N158" s="42"/>
      <c r="O158" s="55"/>
      <c r="P158" s="41"/>
      <c r="Q158" s="42"/>
      <c r="R158" s="42"/>
      <c r="S158" s="42"/>
      <c r="T158" s="42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6" customFormat="1" ht="16.5" customHeight="1" x14ac:dyDescent="0.2">
      <c r="A159" s="39"/>
      <c r="B159" s="39"/>
      <c r="C159" s="47"/>
      <c r="D159" s="118"/>
      <c r="E159" s="72" t="s">
        <v>61</v>
      </c>
      <c r="F159" s="40"/>
      <c r="G159" s="41"/>
      <c r="H159" s="42"/>
      <c r="I159" s="42"/>
      <c r="J159" s="42"/>
      <c r="K159" s="42"/>
      <c r="L159" s="42"/>
      <c r="M159" s="42"/>
      <c r="N159" s="42"/>
      <c r="O159" s="55"/>
      <c r="P159" s="41"/>
      <c r="Q159" s="42"/>
      <c r="R159" s="42"/>
      <c r="S159" s="42"/>
      <c r="T159" s="42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9" customFormat="1" ht="16.5" customHeight="1" x14ac:dyDescent="0.2">
      <c r="A160" s="68"/>
      <c r="B160" s="68"/>
      <c r="C160" s="43"/>
      <c r="D160" s="119"/>
      <c r="E160" s="73" t="s">
        <v>62</v>
      </c>
      <c r="F160" s="44">
        <f>F157-F158+F159</f>
        <v>242653</v>
      </c>
      <c r="G160" s="45">
        <f>G157-G158+G159</f>
        <v>242653</v>
      </c>
      <c r="H160" s="44">
        <f>H157-H158+H159</f>
        <v>242653</v>
      </c>
      <c r="I160" s="44">
        <f>I157-I158+I159</f>
        <v>242653</v>
      </c>
      <c r="J160" s="44"/>
      <c r="K160" s="44"/>
      <c r="L160" s="44"/>
      <c r="M160" s="44"/>
      <c r="N160" s="44"/>
      <c r="O160" s="46"/>
      <c r="P160" s="45"/>
      <c r="Q160" s="44"/>
      <c r="R160" s="44"/>
      <c r="S160" s="59"/>
      <c r="T160" s="59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0" customFormat="1" ht="16.5" customHeight="1" x14ac:dyDescent="0.2">
      <c r="A161" s="47"/>
      <c r="B161" s="47"/>
      <c r="C161" s="47">
        <v>4120</v>
      </c>
      <c r="D161" s="117" t="s">
        <v>80</v>
      </c>
      <c r="E161" s="72" t="s">
        <v>59</v>
      </c>
      <c r="F161" s="40">
        <f>G161+P161</f>
        <v>33067</v>
      </c>
      <c r="G161" s="41">
        <f>H161+K161+L161+M161</f>
        <v>33067</v>
      </c>
      <c r="H161" s="42">
        <f>SUM(I161:J161)</f>
        <v>33067</v>
      </c>
      <c r="I161" s="42">
        <v>33067</v>
      </c>
      <c r="J161" s="42"/>
      <c r="K161" s="42"/>
      <c r="L161" s="42"/>
      <c r="M161" s="42"/>
      <c r="N161" s="42"/>
      <c r="O161" s="55"/>
      <c r="P161" s="56"/>
      <c r="Q161" s="42"/>
      <c r="R161" s="42"/>
      <c r="S161" s="42"/>
      <c r="T161" s="42"/>
      <c r="U161" s="12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6" customFormat="1" ht="16.5" customHeight="1" x14ac:dyDescent="0.2">
      <c r="A162" s="39"/>
      <c r="B162" s="39"/>
      <c r="C162" s="47"/>
      <c r="D162" s="118"/>
      <c r="E162" s="72" t="s">
        <v>60</v>
      </c>
      <c r="F162" s="40">
        <f>G162+P162</f>
        <v>3810</v>
      </c>
      <c r="G162" s="41">
        <f>H162+K162+L162+M162</f>
        <v>3810</v>
      </c>
      <c r="H162" s="42">
        <f>SUM(I162:J162)</f>
        <v>3810</v>
      </c>
      <c r="I162" s="42">
        <v>3810</v>
      </c>
      <c r="J162" s="42"/>
      <c r="K162" s="42"/>
      <c r="L162" s="42"/>
      <c r="M162" s="42"/>
      <c r="N162" s="42"/>
      <c r="O162" s="55"/>
      <c r="P162" s="41"/>
      <c r="Q162" s="42"/>
      <c r="R162" s="42"/>
      <c r="S162" s="42"/>
      <c r="T162" s="4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</row>
    <row r="163" spans="1:84" s="16" customFormat="1" ht="16.5" customHeight="1" x14ac:dyDescent="0.2">
      <c r="A163" s="39"/>
      <c r="B163" s="39"/>
      <c r="C163" s="47"/>
      <c r="D163" s="118"/>
      <c r="E163" s="72" t="s">
        <v>61</v>
      </c>
      <c r="F163" s="40"/>
      <c r="G163" s="41"/>
      <c r="H163" s="42"/>
      <c r="I163" s="42"/>
      <c r="J163" s="42"/>
      <c r="K163" s="42"/>
      <c r="L163" s="42"/>
      <c r="M163" s="42"/>
      <c r="N163" s="42"/>
      <c r="O163" s="55"/>
      <c r="P163" s="41"/>
      <c r="Q163" s="42"/>
      <c r="R163" s="42"/>
      <c r="S163" s="42"/>
      <c r="T163" s="42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19" customFormat="1" ht="16.5" customHeight="1" x14ac:dyDescent="0.2">
      <c r="A164" s="68"/>
      <c r="B164" s="68"/>
      <c r="C164" s="43"/>
      <c r="D164" s="119"/>
      <c r="E164" s="73" t="s">
        <v>62</v>
      </c>
      <c r="F164" s="44">
        <f>F161-F162+F163</f>
        <v>29257</v>
      </c>
      <c r="G164" s="45">
        <f>G161-G162+G163</f>
        <v>29257</v>
      </c>
      <c r="H164" s="44">
        <f>H161-H162+H163</f>
        <v>29257</v>
      </c>
      <c r="I164" s="44">
        <f>I161-I162+I163</f>
        <v>29257</v>
      </c>
      <c r="J164" s="44"/>
      <c r="K164" s="44"/>
      <c r="L164" s="44"/>
      <c r="M164" s="44"/>
      <c r="N164" s="44"/>
      <c r="O164" s="46"/>
      <c r="P164" s="45"/>
      <c r="Q164" s="44"/>
      <c r="R164" s="44"/>
      <c r="S164" s="59"/>
      <c r="T164" s="59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0" customFormat="1" ht="16.5" customHeight="1" x14ac:dyDescent="0.2">
      <c r="A165" s="47"/>
      <c r="B165" s="47"/>
      <c r="C165" s="47">
        <v>4440</v>
      </c>
      <c r="D165" s="78" t="s">
        <v>36</v>
      </c>
      <c r="E165" s="72" t="s">
        <v>59</v>
      </c>
      <c r="F165" s="40">
        <f>G165+P165</f>
        <v>71952</v>
      </c>
      <c r="G165" s="41">
        <f>H165+K165+L165+M165</f>
        <v>71952</v>
      </c>
      <c r="H165" s="42">
        <f>SUM(I165:J165)</f>
        <v>71952</v>
      </c>
      <c r="I165" s="42"/>
      <c r="J165" s="42">
        <v>71952</v>
      </c>
      <c r="K165" s="42"/>
      <c r="L165" s="42"/>
      <c r="M165" s="42"/>
      <c r="N165" s="42"/>
      <c r="O165" s="55"/>
      <c r="P165" s="56"/>
      <c r="Q165" s="42"/>
      <c r="R165" s="42"/>
      <c r="S165" s="42"/>
      <c r="T165" s="42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16" customFormat="1" ht="16.5" customHeight="1" x14ac:dyDescent="0.2">
      <c r="A166" s="39"/>
      <c r="B166" s="39"/>
      <c r="C166" s="47"/>
      <c r="D166" s="79"/>
      <c r="E166" s="72" t="s">
        <v>60</v>
      </c>
      <c r="F166" s="40"/>
      <c r="G166" s="41"/>
      <c r="H166" s="42"/>
      <c r="I166" s="42"/>
      <c r="J166" s="42"/>
      <c r="K166" s="42"/>
      <c r="L166" s="42"/>
      <c r="M166" s="42"/>
      <c r="N166" s="42"/>
      <c r="O166" s="55"/>
      <c r="P166" s="41"/>
      <c r="Q166" s="42"/>
      <c r="R166" s="42"/>
      <c r="S166" s="42"/>
      <c r="T166" s="42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16" customFormat="1" ht="16.5" customHeight="1" x14ac:dyDescent="0.2">
      <c r="A167" s="39"/>
      <c r="B167" s="39"/>
      <c r="C167" s="47"/>
      <c r="D167" s="79"/>
      <c r="E167" s="72" t="s">
        <v>61</v>
      </c>
      <c r="F167" s="40">
        <f>G167+P167</f>
        <v>182</v>
      </c>
      <c r="G167" s="41">
        <f>H167+K167+L167+M167</f>
        <v>182</v>
      </c>
      <c r="H167" s="42">
        <f>SUM(I167:J167)</f>
        <v>182</v>
      </c>
      <c r="I167" s="42"/>
      <c r="J167" s="42">
        <v>182</v>
      </c>
      <c r="K167" s="42"/>
      <c r="L167" s="42"/>
      <c r="M167" s="42"/>
      <c r="N167" s="42"/>
      <c r="O167" s="55"/>
      <c r="P167" s="41"/>
      <c r="Q167" s="42"/>
      <c r="R167" s="42"/>
      <c r="S167" s="42"/>
      <c r="T167" s="42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19" customFormat="1" ht="16.5" customHeight="1" x14ac:dyDescent="0.2">
      <c r="A168" s="68"/>
      <c r="B168" s="68"/>
      <c r="C168" s="43"/>
      <c r="D168" s="80"/>
      <c r="E168" s="73" t="s">
        <v>62</v>
      </c>
      <c r="F168" s="44">
        <f>F165-F166+F167</f>
        <v>72134</v>
      </c>
      <c r="G168" s="45">
        <f>G165-G166+G167</f>
        <v>72134</v>
      </c>
      <c r="H168" s="44">
        <f>H165-H166+H167</f>
        <v>72134</v>
      </c>
      <c r="I168" s="44"/>
      <c r="J168" s="44">
        <f>J165-J166+J167</f>
        <v>72134</v>
      </c>
      <c r="K168" s="44"/>
      <c r="L168" s="44"/>
      <c r="M168" s="44"/>
      <c r="N168" s="44"/>
      <c r="O168" s="46"/>
      <c r="P168" s="45"/>
      <c r="Q168" s="44"/>
      <c r="R168" s="44"/>
      <c r="S168" s="59"/>
      <c r="T168" s="59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13" customFormat="1" ht="16.5" customHeight="1" x14ac:dyDescent="0.2">
      <c r="A169" s="47"/>
      <c r="B169" s="47"/>
      <c r="C169" s="90">
        <v>4710</v>
      </c>
      <c r="D169" s="117" t="s">
        <v>81</v>
      </c>
      <c r="E169" s="72" t="s">
        <v>59</v>
      </c>
      <c r="F169" s="40">
        <f>G169+P169</f>
        <v>19712</v>
      </c>
      <c r="G169" s="41">
        <f>H169+K169+L169+M169</f>
        <v>19712</v>
      </c>
      <c r="H169" s="42">
        <f>SUM(I169:J169)</f>
        <v>19712</v>
      </c>
      <c r="I169" s="42">
        <v>19712</v>
      </c>
      <c r="J169" s="42"/>
      <c r="K169" s="42"/>
      <c r="L169" s="42"/>
      <c r="M169" s="42"/>
      <c r="N169" s="42"/>
      <c r="O169" s="55"/>
      <c r="P169" s="56"/>
      <c r="Q169" s="42"/>
      <c r="R169" s="42"/>
      <c r="S169" s="42"/>
      <c r="T169" s="42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6" customFormat="1" ht="16.5" customHeight="1" x14ac:dyDescent="0.2">
      <c r="A170" s="39"/>
      <c r="B170" s="39"/>
      <c r="C170" s="90"/>
      <c r="D170" s="118"/>
      <c r="E170" s="72" t="s">
        <v>60</v>
      </c>
      <c r="F170" s="40">
        <f>G170+P170</f>
        <v>6230</v>
      </c>
      <c r="G170" s="41">
        <f>H170+K170+L170+M170</f>
        <v>6230</v>
      </c>
      <c r="H170" s="42">
        <f>SUM(I170:J170)</f>
        <v>6230</v>
      </c>
      <c r="I170" s="42">
        <v>6230</v>
      </c>
      <c r="J170" s="42"/>
      <c r="K170" s="42"/>
      <c r="L170" s="42"/>
      <c r="M170" s="42"/>
      <c r="N170" s="42"/>
      <c r="O170" s="55"/>
      <c r="P170" s="41"/>
      <c r="Q170" s="42"/>
      <c r="R170" s="42"/>
      <c r="S170" s="42"/>
      <c r="T170" s="42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16" customFormat="1" ht="16.5" customHeight="1" x14ac:dyDescent="0.2">
      <c r="A171" s="39"/>
      <c r="B171" s="39"/>
      <c r="C171" s="90"/>
      <c r="D171" s="118"/>
      <c r="E171" s="72" t="s">
        <v>61</v>
      </c>
      <c r="F171" s="40"/>
      <c r="G171" s="41"/>
      <c r="H171" s="42"/>
      <c r="I171" s="42"/>
      <c r="J171" s="42"/>
      <c r="K171" s="42"/>
      <c r="L171" s="42"/>
      <c r="M171" s="42"/>
      <c r="N171" s="42"/>
      <c r="O171" s="55"/>
      <c r="P171" s="41"/>
      <c r="Q171" s="42"/>
      <c r="R171" s="42"/>
      <c r="S171" s="42"/>
      <c r="T171" s="42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19" customFormat="1" ht="16.5" customHeight="1" x14ac:dyDescent="0.2">
      <c r="A172" s="68"/>
      <c r="B172" s="68"/>
      <c r="C172" s="91"/>
      <c r="D172" s="119"/>
      <c r="E172" s="73" t="s">
        <v>62</v>
      </c>
      <c r="F172" s="44">
        <f>F169-F170+F171</f>
        <v>13482</v>
      </c>
      <c r="G172" s="45">
        <f>G169-G170+G171</f>
        <v>13482</v>
      </c>
      <c r="H172" s="44">
        <f>H169-H170+H171</f>
        <v>13482</v>
      </c>
      <c r="I172" s="44">
        <f>I169-I170+I171</f>
        <v>13482</v>
      </c>
      <c r="J172" s="44"/>
      <c r="K172" s="44"/>
      <c r="L172" s="44"/>
      <c r="M172" s="44"/>
      <c r="N172" s="44"/>
      <c r="O172" s="46"/>
      <c r="P172" s="45"/>
      <c r="Q172" s="44"/>
      <c r="R172" s="44"/>
      <c r="S172" s="59"/>
      <c r="T172" s="59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106" customFormat="1" ht="17.25" customHeight="1" x14ac:dyDescent="0.2">
      <c r="A173" s="89"/>
      <c r="B173" s="89"/>
      <c r="C173" s="186" t="s">
        <v>65</v>
      </c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8"/>
      <c r="U173" s="111"/>
    </row>
    <row r="174" spans="1:84" s="106" customFormat="1" ht="30" customHeight="1" x14ac:dyDescent="0.2">
      <c r="A174" s="89"/>
      <c r="B174" s="39"/>
      <c r="C174" s="189" t="s">
        <v>182</v>
      </c>
      <c r="D174" s="190"/>
      <c r="E174" s="190"/>
      <c r="F174" s="190"/>
      <c r="G174" s="190"/>
      <c r="H174" s="190"/>
      <c r="I174" s="190"/>
      <c r="J174" s="190"/>
      <c r="K174" s="190"/>
      <c r="L174" s="190"/>
      <c r="M174" s="190"/>
      <c r="N174" s="190"/>
      <c r="O174" s="190"/>
      <c r="P174" s="190"/>
      <c r="Q174" s="190"/>
      <c r="R174" s="190"/>
      <c r="S174" s="190"/>
      <c r="T174" s="191"/>
      <c r="U174" s="111"/>
    </row>
    <row r="175" spans="1:84" s="106" customFormat="1" ht="17.25" customHeight="1" x14ac:dyDescent="0.2">
      <c r="A175" s="89"/>
      <c r="B175" s="39"/>
      <c r="C175" s="189" t="s">
        <v>117</v>
      </c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S175" s="190"/>
      <c r="T175" s="191"/>
      <c r="U175" s="111"/>
    </row>
    <row r="176" spans="1:84" s="106" customFormat="1" ht="17.25" customHeight="1" x14ac:dyDescent="0.2">
      <c r="A176" s="89"/>
      <c r="B176" s="39"/>
      <c r="C176" s="189" t="s">
        <v>189</v>
      </c>
      <c r="D176" s="190"/>
      <c r="E176" s="190"/>
      <c r="F176" s="190"/>
      <c r="G176" s="190"/>
      <c r="H176" s="190"/>
      <c r="I176" s="190"/>
      <c r="J176" s="190"/>
      <c r="K176" s="190"/>
      <c r="L176" s="190"/>
      <c r="M176" s="190"/>
      <c r="N176" s="190"/>
      <c r="O176" s="190"/>
      <c r="P176" s="190"/>
      <c r="Q176" s="190"/>
      <c r="R176" s="190"/>
      <c r="S176" s="190"/>
      <c r="T176" s="191"/>
      <c r="U176" s="111"/>
    </row>
    <row r="177" spans="1:84" s="106" customFormat="1" ht="17.25" customHeight="1" x14ac:dyDescent="0.2">
      <c r="A177" s="89"/>
      <c r="B177" s="39"/>
      <c r="C177" s="189" t="s">
        <v>190</v>
      </c>
      <c r="D177" s="190"/>
      <c r="E177" s="190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  <c r="Q177" s="190"/>
      <c r="R177" s="190"/>
      <c r="S177" s="190"/>
      <c r="T177" s="191"/>
      <c r="U177" s="111"/>
    </row>
    <row r="178" spans="1:84" s="106" customFormat="1" ht="17.25" customHeight="1" x14ac:dyDescent="0.2">
      <c r="A178" s="89"/>
      <c r="B178" s="39"/>
      <c r="C178" s="189" t="s">
        <v>118</v>
      </c>
      <c r="D178" s="190"/>
      <c r="E178" s="190"/>
      <c r="F178" s="190"/>
      <c r="G178" s="190"/>
      <c r="H178" s="190"/>
      <c r="I178" s="190"/>
      <c r="J178" s="190"/>
      <c r="K178" s="190"/>
      <c r="L178" s="190"/>
      <c r="M178" s="190"/>
      <c r="N178" s="190"/>
      <c r="O178" s="190"/>
      <c r="P178" s="190"/>
      <c r="Q178" s="190"/>
      <c r="R178" s="190"/>
      <c r="S178" s="190"/>
      <c r="T178" s="191"/>
      <c r="U178" s="111"/>
    </row>
    <row r="179" spans="1:84" s="106" customFormat="1" ht="17.25" customHeight="1" x14ac:dyDescent="0.2">
      <c r="A179" s="89"/>
      <c r="B179" s="39"/>
      <c r="C179" s="189" t="s">
        <v>119</v>
      </c>
      <c r="D179" s="190"/>
      <c r="E179" s="190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/>
      <c r="Q179" s="190"/>
      <c r="R179" s="190"/>
      <c r="S179" s="190"/>
      <c r="T179" s="191"/>
      <c r="U179" s="111"/>
    </row>
    <row r="180" spans="1:84" s="106" customFormat="1" ht="17.25" customHeight="1" x14ac:dyDescent="0.2">
      <c r="A180" s="89"/>
      <c r="B180" s="39"/>
      <c r="C180" s="189" t="s">
        <v>120</v>
      </c>
      <c r="D180" s="190"/>
      <c r="E180" s="190"/>
      <c r="F180" s="190"/>
      <c r="G180" s="190"/>
      <c r="H180" s="190"/>
      <c r="I180" s="190"/>
      <c r="J180" s="190"/>
      <c r="K180" s="190"/>
      <c r="L180" s="190"/>
      <c r="M180" s="190"/>
      <c r="N180" s="190"/>
      <c r="O180" s="190"/>
      <c r="P180" s="190"/>
      <c r="Q180" s="190"/>
      <c r="R180" s="190"/>
      <c r="S180" s="190"/>
      <c r="T180" s="191"/>
      <c r="U180" s="111"/>
    </row>
    <row r="181" spans="1:84" s="106" customFormat="1" ht="17.25" customHeight="1" x14ac:dyDescent="0.2">
      <c r="A181" s="89"/>
      <c r="B181" s="39"/>
      <c r="C181" s="189" t="s">
        <v>121</v>
      </c>
      <c r="D181" s="190"/>
      <c r="E181" s="190"/>
      <c r="F181" s="190"/>
      <c r="G181" s="190"/>
      <c r="H181" s="190"/>
      <c r="I181" s="190"/>
      <c r="J181" s="190"/>
      <c r="K181" s="190"/>
      <c r="L181" s="190"/>
      <c r="M181" s="190"/>
      <c r="N181" s="190"/>
      <c r="O181" s="190"/>
      <c r="P181" s="190"/>
      <c r="Q181" s="190"/>
      <c r="R181" s="190"/>
      <c r="S181" s="190"/>
      <c r="T181" s="191"/>
      <c r="U181" s="111"/>
    </row>
    <row r="182" spans="1:84" s="106" customFormat="1" ht="6.75" customHeight="1" x14ac:dyDescent="0.2">
      <c r="A182" s="89"/>
      <c r="B182" s="39"/>
      <c r="C182" s="189"/>
      <c r="D182" s="190"/>
      <c r="E182" s="190"/>
      <c r="F182" s="190"/>
      <c r="G182" s="190"/>
      <c r="H182" s="190"/>
      <c r="I182" s="190"/>
      <c r="J182" s="190"/>
      <c r="K182" s="190"/>
      <c r="L182" s="190"/>
      <c r="M182" s="190"/>
      <c r="N182" s="190"/>
      <c r="O182" s="190"/>
      <c r="P182" s="190"/>
      <c r="Q182" s="190"/>
      <c r="R182" s="190"/>
      <c r="S182" s="190"/>
      <c r="T182" s="191"/>
      <c r="U182" s="111"/>
    </row>
    <row r="183" spans="1:84" s="106" customFormat="1" ht="17.25" customHeight="1" x14ac:dyDescent="0.2">
      <c r="A183" s="89"/>
      <c r="B183" s="39"/>
      <c r="C183" s="189" t="s">
        <v>191</v>
      </c>
      <c r="D183" s="190"/>
      <c r="E183" s="190"/>
      <c r="F183" s="190"/>
      <c r="G183" s="190"/>
      <c r="H183" s="190"/>
      <c r="I183" s="190"/>
      <c r="J183" s="190"/>
      <c r="K183" s="190"/>
      <c r="L183" s="190"/>
      <c r="M183" s="190"/>
      <c r="N183" s="190"/>
      <c r="O183" s="190"/>
      <c r="P183" s="190"/>
      <c r="Q183" s="190"/>
      <c r="R183" s="190"/>
      <c r="S183" s="190"/>
      <c r="T183" s="191"/>
      <c r="U183" s="111"/>
    </row>
    <row r="184" spans="1:84" s="106" customFormat="1" ht="17.25" customHeight="1" x14ac:dyDescent="0.2">
      <c r="A184" s="89"/>
      <c r="B184" s="39"/>
      <c r="C184" s="189" t="s">
        <v>192</v>
      </c>
      <c r="D184" s="190"/>
      <c r="E184" s="190"/>
      <c r="F184" s="190"/>
      <c r="G184" s="190"/>
      <c r="H184" s="190"/>
      <c r="I184" s="190"/>
      <c r="J184" s="190"/>
      <c r="K184" s="190"/>
      <c r="L184" s="190"/>
      <c r="M184" s="190"/>
      <c r="N184" s="190"/>
      <c r="O184" s="190"/>
      <c r="P184" s="190"/>
      <c r="Q184" s="190"/>
      <c r="R184" s="190"/>
      <c r="S184" s="190"/>
      <c r="T184" s="191"/>
      <c r="U184" s="111"/>
    </row>
    <row r="185" spans="1:84" s="106" customFormat="1" ht="17.25" customHeight="1" x14ac:dyDescent="0.2">
      <c r="A185" s="89"/>
      <c r="B185" s="39"/>
      <c r="C185" s="189" t="s">
        <v>141</v>
      </c>
      <c r="D185" s="190"/>
      <c r="E185" s="190"/>
      <c r="F185" s="190"/>
      <c r="G185" s="190"/>
      <c r="H185" s="190"/>
      <c r="I185" s="190"/>
      <c r="J185" s="190"/>
      <c r="K185" s="190"/>
      <c r="L185" s="190"/>
      <c r="M185" s="190"/>
      <c r="N185" s="190"/>
      <c r="O185" s="190"/>
      <c r="P185" s="190"/>
      <c r="Q185" s="190"/>
      <c r="R185" s="190"/>
      <c r="S185" s="190"/>
      <c r="T185" s="191"/>
      <c r="U185" s="111"/>
    </row>
    <row r="186" spans="1:84" s="106" customFormat="1" ht="17.25" customHeight="1" x14ac:dyDescent="0.2">
      <c r="A186" s="89"/>
      <c r="B186" s="39"/>
      <c r="C186" s="189" t="s">
        <v>142</v>
      </c>
      <c r="D186" s="190"/>
      <c r="E186" s="190"/>
      <c r="F186" s="190"/>
      <c r="G186" s="190"/>
      <c r="H186" s="190"/>
      <c r="I186" s="190"/>
      <c r="J186" s="190"/>
      <c r="K186" s="190"/>
      <c r="L186" s="190"/>
      <c r="M186" s="190"/>
      <c r="N186" s="190"/>
      <c r="O186" s="190"/>
      <c r="P186" s="190"/>
      <c r="Q186" s="190"/>
      <c r="R186" s="190"/>
      <c r="S186" s="190"/>
      <c r="T186" s="191"/>
      <c r="U186" s="111"/>
    </row>
    <row r="187" spans="1:84" s="106" customFormat="1" ht="8.25" customHeight="1" x14ac:dyDescent="0.2">
      <c r="A187" s="89"/>
      <c r="B187" s="39"/>
      <c r="C187" s="189"/>
      <c r="D187" s="190"/>
      <c r="E187" s="190"/>
      <c r="F187" s="190"/>
      <c r="G187" s="190"/>
      <c r="H187" s="190"/>
      <c r="I187" s="190"/>
      <c r="J187" s="190"/>
      <c r="K187" s="190"/>
      <c r="L187" s="190"/>
      <c r="M187" s="190"/>
      <c r="N187" s="190"/>
      <c r="O187" s="190"/>
      <c r="P187" s="190"/>
      <c r="Q187" s="190"/>
      <c r="R187" s="190"/>
      <c r="S187" s="190"/>
      <c r="T187" s="191"/>
      <c r="U187" s="111"/>
    </row>
    <row r="188" spans="1:84" s="106" customFormat="1" ht="17.25" customHeight="1" x14ac:dyDescent="0.2">
      <c r="A188" s="89"/>
      <c r="B188" s="39"/>
      <c r="C188" s="189" t="s">
        <v>168</v>
      </c>
      <c r="D188" s="190"/>
      <c r="E188" s="190"/>
      <c r="F188" s="190"/>
      <c r="G188" s="190"/>
      <c r="H188" s="190"/>
      <c r="I188" s="190"/>
      <c r="J188" s="190"/>
      <c r="K188" s="190"/>
      <c r="L188" s="190"/>
      <c r="M188" s="190"/>
      <c r="N188" s="190"/>
      <c r="O188" s="190"/>
      <c r="P188" s="190"/>
      <c r="Q188" s="190"/>
      <c r="R188" s="190"/>
      <c r="S188" s="190"/>
      <c r="T188" s="191"/>
      <c r="U188" s="111"/>
    </row>
    <row r="189" spans="1:84" s="106" customFormat="1" ht="17.25" customHeight="1" x14ac:dyDescent="0.2">
      <c r="A189" s="89"/>
      <c r="B189" s="39"/>
      <c r="C189" s="192" t="s">
        <v>103</v>
      </c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4"/>
      <c r="U189" s="111"/>
    </row>
    <row r="190" spans="1:84" s="10" customFormat="1" ht="18" customHeight="1" x14ac:dyDescent="0.2">
      <c r="A190" s="39"/>
      <c r="B190" s="48">
        <v>80104</v>
      </c>
      <c r="C190" s="49"/>
      <c r="D190" s="83" t="s">
        <v>11</v>
      </c>
      <c r="E190" s="72" t="s">
        <v>59</v>
      </c>
      <c r="F190" s="40">
        <f>G190+P190</f>
        <v>14117619</v>
      </c>
      <c r="G190" s="41">
        <f>H190+K190+L190+M190</f>
        <v>14017619</v>
      </c>
      <c r="H190" s="42">
        <f>SUM(I190:J190)</f>
        <v>10653919</v>
      </c>
      <c r="I190" s="38">
        <v>9388282</v>
      </c>
      <c r="J190" s="38">
        <v>1265637</v>
      </c>
      <c r="K190" s="38">
        <v>3361200</v>
      </c>
      <c r="L190" s="38">
        <v>2500</v>
      </c>
      <c r="M190" s="53"/>
      <c r="N190" s="53"/>
      <c r="O190" s="54"/>
      <c r="P190" s="37">
        <f>Q190+S190+T190</f>
        <v>100000</v>
      </c>
      <c r="Q190" s="38">
        <v>100000</v>
      </c>
      <c r="R190" s="53"/>
      <c r="S190" s="53"/>
      <c r="T190" s="53"/>
      <c r="U190" s="2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16" customFormat="1" ht="18" customHeight="1" x14ac:dyDescent="0.2">
      <c r="A191" s="39"/>
      <c r="B191" s="39"/>
      <c r="C191" s="47"/>
      <c r="D191" s="84"/>
      <c r="E191" s="72" t="s">
        <v>60</v>
      </c>
      <c r="F191" s="40">
        <f>G191+P191</f>
        <v>58395</v>
      </c>
      <c r="G191" s="41">
        <f>H191+K191+L191+M191</f>
        <v>58395</v>
      </c>
      <c r="H191" s="42">
        <f>SUM(I191:J191)</f>
        <v>58395</v>
      </c>
      <c r="I191" s="42">
        <f t="shared" ref="I191:J191" si="14">I195+I199+I203+I207+I211+I215+I219+I223</f>
        <v>57212</v>
      </c>
      <c r="J191" s="42">
        <f t="shared" si="14"/>
        <v>1183</v>
      </c>
      <c r="K191" s="42"/>
      <c r="L191" s="42"/>
      <c r="M191" s="107"/>
      <c r="N191" s="107"/>
      <c r="O191" s="82"/>
      <c r="P191" s="41"/>
      <c r="Q191" s="42"/>
      <c r="R191" s="107"/>
      <c r="S191" s="107"/>
      <c r="T191" s="107"/>
      <c r="U191" s="17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16" customFormat="1" ht="18" customHeight="1" x14ac:dyDescent="0.2">
      <c r="A192" s="39"/>
      <c r="B192" s="39"/>
      <c r="C192" s="47"/>
      <c r="D192" s="84"/>
      <c r="E192" s="72" t="s">
        <v>61</v>
      </c>
      <c r="F192" s="40">
        <f>G192+P192</f>
        <v>113580</v>
      </c>
      <c r="G192" s="41">
        <f>H192+K192+L192+M192</f>
        <v>113580</v>
      </c>
      <c r="H192" s="42">
        <f>SUM(I192:J192)</f>
        <v>111580</v>
      </c>
      <c r="I192" s="42">
        <f t="shared" ref="I192:J192" si="15">I196+I200+I204+I208+I212+I216+I220+I224</f>
        <v>99560</v>
      </c>
      <c r="J192" s="42">
        <f t="shared" si="15"/>
        <v>12020</v>
      </c>
      <c r="K192" s="42"/>
      <c r="L192" s="42">
        <f>L196+L200+L204+L208+L212+L216+L220+L224</f>
        <v>2000</v>
      </c>
      <c r="M192" s="107"/>
      <c r="N192" s="107"/>
      <c r="O192" s="82"/>
      <c r="P192" s="41"/>
      <c r="Q192" s="42"/>
      <c r="R192" s="107"/>
      <c r="S192" s="107"/>
      <c r="T192" s="107"/>
      <c r="U192" s="17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</row>
    <row r="193" spans="1:84" s="19" customFormat="1" ht="18" customHeight="1" x14ac:dyDescent="0.2">
      <c r="A193" s="68"/>
      <c r="B193" s="68"/>
      <c r="C193" s="43"/>
      <c r="D193" s="85"/>
      <c r="E193" s="73" t="s">
        <v>62</v>
      </c>
      <c r="F193" s="44">
        <f t="shared" ref="F193:Q193" si="16">F190-F191+F192</f>
        <v>14172804</v>
      </c>
      <c r="G193" s="45">
        <f t="shared" si="16"/>
        <v>14072804</v>
      </c>
      <c r="H193" s="44">
        <f t="shared" si="16"/>
        <v>10707104</v>
      </c>
      <c r="I193" s="59">
        <f>I190-I191+I192</f>
        <v>9430630</v>
      </c>
      <c r="J193" s="59">
        <f t="shared" si="16"/>
        <v>1276474</v>
      </c>
      <c r="K193" s="59">
        <f>K190-K191+K192</f>
        <v>3361200</v>
      </c>
      <c r="L193" s="59">
        <f>L190-L191+L192</f>
        <v>4500</v>
      </c>
      <c r="M193" s="44"/>
      <c r="N193" s="44"/>
      <c r="O193" s="46"/>
      <c r="P193" s="45">
        <f t="shared" si="16"/>
        <v>100000</v>
      </c>
      <c r="Q193" s="44">
        <f t="shared" si="16"/>
        <v>100000</v>
      </c>
      <c r="R193" s="44"/>
      <c r="S193" s="59"/>
      <c r="T193" s="59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10" customFormat="1" ht="17.25" customHeight="1" x14ac:dyDescent="0.2">
      <c r="A194" s="47"/>
      <c r="B194" s="47"/>
      <c r="C194" s="47">
        <v>3020</v>
      </c>
      <c r="D194" s="117" t="s">
        <v>23</v>
      </c>
      <c r="E194" s="72" t="s">
        <v>59</v>
      </c>
      <c r="F194" s="40">
        <f>G194+P194</f>
        <v>2500</v>
      </c>
      <c r="G194" s="41">
        <f>H194+K194+L194+M194</f>
        <v>2500</v>
      </c>
      <c r="H194" s="42"/>
      <c r="I194" s="42"/>
      <c r="J194" s="42"/>
      <c r="K194" s="42"/>
      <c r="L194" s="42">
        <v>2500</v>
      </c>
      <c r="M194" s="42"/>
      <c r="N194" s="42"/>
      <c r="O194" s="55"/>
      <c r="P194" s="56"/>
      <c r="Q194" s="42"/>
      <c r="R194" s="42"/>
      <c r="S194" s="42"/>
      <c r="T194" s="42"/>
      <c r="U194" s="1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</row>
    <row r="195" spans="1:84" s="16" customFormat="1" ht="17.25" customHeight="1" x14ac:dyDescent="0.2">
      <c r="A195" s="39"/>
      <c r="B195" s="39"/>
      <c r="C195" s="47"/>
      <c r="D195" s="118"/>
      <c r="E195" s="72" t="s">
        <v>60</v>
      </c>
      <c r="F195" s="40"/>
      <c r="G195" s="41"/>
      <c r="H195" s="42"/>
      <c r="I195" s="42"/>
      <c r="J195" s="42"/>
      <c r="K195" s="42"/>
      <c r="L195" s="42"/>
      <c r="M195" s="42"/>
      <c r="N195" s="42"/>
      <c r="O195" s="55"/>
      <c r="P195" s="41"/>
      <c r="Q195" s="42"/>
      <c r="R195" s="42"/>
      <c r="S195" s="42"/>
      <c r="T195" s="42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</row>
    <row r="196" spans="1:84" s="16" customFormat="1" ht="17.25" customHeight="1" x14ac:dyDescent="0.2">
      <c r="A196" s="39"/>
      <c r="B196" s="39"/>
      <c r="C196" s="47"/>
      <c r="D196" s="118"/>
      <c r="E196" s="72" t="s">
        <v>61</v>
      </c>
      <c r="F196" s="40">
        <f>G196+P196</f>
        <v>2000</v>
      </c>
      <c r="G196" s="41">
        <f>H196+K196+L196+M196</f>
        <v>2000</v>
      </c>
      <c r="H196" s="42"/>
      <c r="I196" s="42"/>
      <c r="J196" s="42"/>
      <c r="K196" s="42"/>
      <c r="L196" s="42">
        <v>2000</v>
      </c>
      <c r="M196" s="42"/>
      <c r="N196" s="42"/>
      <c r="O196" s="55"/>
      <c r="P196" s="41"/>
      <c r="Q196" s="42"/>
      <c r="R196" s="42"/>
      <c r="S196" s="42"/>
      <c r="T196" s="42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</row>
    <row r="197" spans="1:84" s="19" customFormat="1" ht="17.25" customHeight="1" x14ac:dyDescent="0.2">
      <c r="A197" s="68"/>
      <c r="B197" s="68"/>
      <c r="C197" s="43"/>
      <c r="D197" s="119"/>
      <c r="E197" s="73" t="s">
        <v>62</v>
      </c>
      <c r="F197" s="44">
        <f>F194-F195+F196</f>
        <v>4500</v>
      </c>
      <c r="G197" s="45">
        <f>G194-G195+G196</f>
        <v>4500</v>
      </c>
      <c r="H197" s="44"/>
      <c r="I197" s="44"/>
      <c r="J197" s="44"/>
      <c r="K197" s="44"/>
      <c r="L197" s="44">
        <f>L194-L195+L196</f>
        <v>4500</v>
      </c>
      <c r="M197" s="44"/>
      <c r="N197" s="44"/>
      <c r="O197" s="46"/>
      <c r="P197" s="45"/>
      <c r="Q197" s="44"/>
      <c r="R197" s="44"/>
      <c r="S197" s="59"/>
      <c r="T197" s="59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</row>
    <row r="198" spans="1:84" s="10" customFormat="1" ht="17.25" customHeight="1" x14ac:dyDescent="0.2">
      <c r="A198" s="47"/>
      <c r="B198" s="47"/>
      <c r="C198" s="47">
        <v>4010</v>
      </c>
      <c r="D198" s="117" t="s">
        <v>33</v>
      </c>
      <c r="E198" s="72" t="s">
        <v>59</v>
      </c>
      <c r="F198" s="40">
        <f>G198+P198</f>
        <v>7218636</v>
      </c>
      <c r="G198" s="41">
        <f>H198+K198+L198+M198</f>
        <v>7218636</v>
      </c>
      <c r="H198" s="42">
        <f>SUM(I198:J198)</f>
        <v>7218636</v>
      </c>
      <c r="I198" s="42">
        <v>7218636</v>
      </c>
      <c r="J198" s="42"/>
      <c r="K198" s="42"/>
      <c r="L198" s="42"/>
      <c r="M198" s="42"/>
      <c r="N198" s="42"/>
      <c r="O198" s="55"/>
      <c r="P198" s="56"/>
      <c r="Q198" s="42"/>
      <c r="R198" s="42"/>
      <c r="S198" s="42"/>
      <c r="T198" s="42"/>
      <c r="U198" s="12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</row>
    <row r="199" spans="1:84" s="16" customFormat="1" ht="17.25" customHeight="1" x14ac:dyDescent="0.2">
      <c r="A199" s="39"/>
      <c r="B199" s="39"/>
      <c r="C199" s="47"/>
      <c r="D199" s="118"/>
      <c r="E199" s="72" t="s">
        <v>60</v>
      </c>
      <c r="F199" s="40">
        <f>G199+P199</f>
        <v>1000</v>
      </c>
      <c r="G199" s="41">
        <f>H199+K199+L199+M199</f>
        <v>1000</v>
      </c>
      <c r="H199" s="42">
        <f>SUM(I199:J199)</f>
        <v>1000</v>
      </c>
      <c r="I199" s="42">
        <v>1000</v>
      </c>
      <c r="J199" s="42"/>
      <c r="K199" s="42"/>
      <c r="L199" s="42"/>
      <c r="M199" s="42"/>
      <c r="N199" s="42"/>
      <c r="O199" s="55"/>
      <c r="P199" s="41"/>
      <c r="Q199" s="42"/>
      <c r="R199" s="42"/>
      <c r="S199" s="42"/>
      <c r="T199" s="42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</row>
    <row r="200" spans="1:84" s="16" customFormat="1" ht="17.25" customHeight="1" x14ac:dyDescent="0.2">
      <c r="A200" s="39"/>
      <c r="B200" s="39"/>
      <c r="C200" s="47"/>
      <c r="D200" s="118"/>
      <c r="E200" s="72" t="s">
        <v>61</v>
      </c>
      <c r="F200" s="40">
        <f>G200+P200</f>
        <v>99560</v>
      </c>
      <c r="G200" s="41">
        <f>H200+K200+L200+M200</f>
        <v>99560</v>
      </c>
      <c r="H200" s="42">
        <f>SUM(I200:J200)</f>
        <v>99560</v>
      </c>
      <c r="I200" s="42">
        <v>99560</v>
      </c>
      <c r="J200" s="42"/>
      <c r="K200" s="42"/>
      <c r="L200" s="42"/>
      <c r="M200" s="42"/>
      <c r="N200" s="42"/>
      <c r="O200" s="55"/>
      <c r="P200" s="41"/>
      <c r="Q200" s="42"/>
      <c r="R200" s="42"/>
      <c r="S200" s="42"/>
      <c r="T200" s="42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</row>
    <row r="201" spans="1:84" s="19" customFormat="1" ht="17.25" customHeight="1" x14ac:dyDescent="0.2">
      <c r="A201" s="68"/>
      <c r="B201" s="68"/>
      <c r="C201" s="43"/>
      <c r="D201" s="119"/>
      <c r="E201" s="73" t="s">
        <v>62</v>
      </c>
      <c r="F201" s="44">
        <f>F198-F199+F200</f>
        <v>7317196</v>
      </c>
      <c r="G201" s="45">
        <f>G198-G199+G200</f>
        <v>7317196</v>
      </c>
      <c r="H201" s="44">
        <f>H198-H199+H200</f>
        <v>7317196</v>
      </c>
      <c r="I201" s="44">
        <f>I198-I199+I200</f>
        <v>7317196</v>
      </c>
      <c r="J201" s="44"/>
      <c r="K201" s="44"/>
      <c r="L201" s="44"/>
      <c r="M201" s="44"/>
      <c r="N201" s="44"/>
      <c r="O201" s="46"/>
      <c r="P201" s="45"/>
      <c r="Q201" s="44"/>
      <c r="R201" s="44"/>
      <c r="S201" s="59"/>
      <c r="T201" s="59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</row>
    <row r="202" spans="1:84" s="10" customFormat="1" ht="17.25" customHeight="1" x14ac:dyDescent="0.2">
      <c r="A202" s="47"/>
      <c r="B202" s="47"/>
      <c r="C202" s="47">
        <v>4040</v>
      </c>
      <c r="D202" s="117" t="s">
        <v>34</v>
      </c>
      <c r="E202" s="72" t="s">
        <v>59</v>
      </c>
      <c r="F202" s="40">
        <f>G202+P202</f>
        <v>586225</v>
      </c>
      <c r="G202" s="41">
        <f>H202+K202+L202+M202</f>
        <v>586225</v>
      </c>
      <c r="H202" s="42">
        <f>SUM(I202:J202)</f>
        <v>586225</v>
      </c>
      <c r="I202" s="42">
        <v>586225</v>
      </c>
      <c r="J202" s="42"/>
      <c r="K202" s="42"/>
      <c r="L202" s="42"/>
      <c r="M202" s="42"/>
      <c r="N202" s="42"/>
      <c r="O202" s="55"/>
      <c r="P202" s="56"/>
      <c r="Q202" s="42"/>
      <c r="R202" s="42"/>
      <c r="S202" s="42"/>
      <c r="T202" s="42"/>
      <c r="U202" s="1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</row>
    <row r="203" spans="1:84" s="16" customFormat="1" ht="17.25" customHeight="1" x14ac:dyDescent="0.2">
      <c r="A203" s="39"/>
      <c r="B203" s="39"/>
      <c r="C203" s="47"/>
      <c r="D203" s="118"/>
      <c r="E203" s="72" t="s">
        <v>60</v>
      </c>
      <c r="F203" s="40">
        <f>G203+P203</f>
        <v>12512</v>
      </c>
      <c r="G203" s="41">
        <f>H203+K203+L203+M203</f>
        <v>12512</v>
      </c>
      <c r="H203" s="42">
        <f>SUM(I203:J203)</f>
        <v>12512</v>
      </c>
      <c r="I203" s="42">
        <v>12512</v>
      </c>
      <c r="J203" s="42"/>
      <c r="K203" s="42"/>
      <c r="L203" s="42"/>
      <c r="M203" s="42"/>
      <c r="N203" s="42"/>
      <c r="O203" s="55"/>
      <c r="P203" s="41"/>
      <c r="Q203" s="42"/>
      <c r="R203" s="42"/>
      <c r="S203" s="42"/>
      <c r="T203" s="42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</row>
    <row r="204" spans="1:84" s="16" customFormat="1" ht="17.25" customHeight="1" x14ac:dyDescent="0.2">
      <c r="A204" s="39"/>
      <c r="B204" s="39"/>
      <c r="C204" s="47"/>
      <c r="D204" s="118"/>
      <c r="E204" s="72" t="s">
        <v>61</v>
      </c>
      <c r="F204" s="40"/>
      <c r="G204" s="41"/>
      <c r="H204" s="42"/>
      <c r="I204" s="42"/>
      <c r="J204" s="42"/>
      <c r="K204" s="42"/>
      <c r="L204" s="42"/>
      <c r="M204" s="42"/>
      <c r="N204" s="42"/>
      <c r="O204" s="55"/>
      <c r="P204" s="41"/>
      <c r="Q204" s="42"/>
      <c r="R204" s="42"/>
      <c r="S204" s="42"/>
      <c r="T204" s="42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</row>
    <row r="205" spans="1:84" s="19" customFormat="1" ht="17.25" customHeight="1" x14ac:dyDescent="0.2">
      <c r="A205" s="68"/>
      <c r="B205" s="68"/>
      <c r="C205" s="43"/>
      <c r="D205" s="119"/>
      <c r="E205" s="73" t="s">
        <v>62</v>
      </c>
      <c r="F205" s="44">
        <f>F202-F203+F204</f>
        <v>573713</v>
      </c>
      <c r="G205" s="45">
        <f>G202-G203+G204</f>
        <v>573713</v>
      </c>
      <c r="H205" s="44">
        <f>H202-H203+H204</f>
        <v>573713</v>
      </c>
      <c r="I205" s="44">
        <f>I202-I203+I204</f>
        <v>573713</v>
      </c>
      <c r="J205" s="44"/>
      <c r="K205" s="44"/>
      <c r="L205" s="44"/>
      <c r="M205" s="44"/>
      <c r="N205" s="44"/>
      <c r="O205" s="46"/>
      <c r="P205" s="45"/>
      <c r="Q205" s="44"/>
      <c r="R205" s="44"/>
      <c r="S205" s="59"/>
      <c r="T205" s="59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</row>
    <row r="206" spans="1:84" s="10" customFormat="1" ht="17.100000000000001" customHeight="1" x14ac:dyDescent="0.2">
      <c r="A206" s="47"/>
      <c r="B206" s="47"/>
      <c r="C206" s="47">
        <v>4110</v>
      </c>
      <c r="D206" s="117" t="s">
        <v>24</v>
      </c>
      <c r="E206" s="72" t="s">
        <v>59</v>
      </c>
      <c r="F206" s="40">
        <f>G206+P206</f>
        <v>1295902</v>
      </c>
      <c r="G206" s="41">
        <f>H206+K206+L206+M206</f>
        <v>1295902</v>
      </c>
      <c r="H206" s="42">
        <f>SUM(I206:J206)</f>
        <v>1295902</v>
      </c>
      <c r="I206" s="42">
        <v>1295902</v>
      </c>
      <c r="J206" s="42"/>
      <c r="K206" s="42"/>
      <c r="L206" s="42"/>
      <c r="M206" s="42"/>
      <c r="N206" s="42"/>
      <c r="O206" s="55"/>
      <c r="P206" s="56"/>
      <c r="Q206" s="42"/>
      <c r="R206" s="42"/>
      <c r="S206" s="42"/>
      <c r="T206" s="42"/>
      <c r="U206" s="12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</row>
    <row r="207" spans="1:84" s="16" customFormat="1" ht="17.100000000000001" customHeight="1" x14ac:dyDescent="0.2">
      <c r="A207" s="39"/>
      <c r="B207" s="39"/>
      <c r="C207" s="47"/>
      <c r="D207" s="118"/>
      <c r="E207" s="72" t="s">
        <v>60</v>
      </c>
      <c r="F207" s="40">
        <f>G207+P207</f>
        <v>24700</v>
      </c>
      <c r="G207" s="41">
        <f>H207+K207+L207+M207</f>
        <v>24700</v>
      </c>
      <c r="H207" s="42">
        <f>SUM(I207:J207)</f>
        <v>24700</v>
      </c>
      <c r="I207" s="42">
        <v>24700</v>
      </c>
      <c r="J207" s="42"/>
      <c r="K207" s="42"/>
      <c r="L207" s="42"/>
      <c r="M207" s="42"/>
      <c r="N207" s="42"/>
      <c r="O207" s="55"/>
      <c r="P207" s="41"/>
      <c r="Q207" s="42"/>
      <c r="R207" s="42"/>
      <c r="S207" s="42"/>
      <c r="T207" s="42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</row>
    <row r="208" spans="1:84" s="16" customFormat="1" ht="17.100000000000001" customHeight="1" x14ac:dyDescent="0.2">
      <c r="A208" s="39"/>
      <c r="B208" s="39"/>
      <c r="C208" s="47"/>
      <c r="D208" s="118"/>
      <c r="E208" s="72" t="s">
        <v>61</v>
      </c>
      <c r="F208" s="40"/>
      <c r="G208" s="41"/>
      <c r="H208" s="42"/>
      <c r="I208" s="42"/>
      <c r="J208" s="42"/>
      <c r="K208" s="42"/>
      <c r="L208" s="42"/>
      <c r="M208" s="42"/>
      <c r="N208" s="42"/>
      <c r="O208" s="55"/>
      <c r="P208" s="41"/>
      <c r="Q208" s="42"/>
      <c r="R208" s="42"/>
      <c r="S208" s="42"/>
      <c r="T208" s="42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</row>
    <row r="209" spans="1:84" s="19" customFormat="1" ht="17.100000000000001" customHeight="1" x14ac:dyDescent="0.2">
      <c r="A209" s="68"/>
      <c r="B209" s="68"/>
      <c r="C209" s="43"/>
      <c r="D209" s="119"/>
      <c r="E209" s="73" t="s">
        <v>62</v>
      </c>
      <c r="F209" s="44">
        <f>F206-F207+F208</f>
        <v>1271202</v>
      </c>
      <c r="G209" s="45">
        <f>G206-G207+G208</f>
        <v>1271202</v>
      </c>
      <c r="H209" s="44">
        <f>H206-H207+H208</f>
        <v>1271202</v>
      </c>
      <c r="I209" s="44">
        <f>I206-I207+I208</f>
        <v>1271202</v>
      </c>
      <c r="J209" s="44"/>
      <c r="K209" s="44"/>
      <c r="L209" s="44"/>
      <c r="M209" s="44"/>
      <c r="N209" s="44"/>
      <c r="O209" s="46"/>
      <c r="P209" s="45"/>
      <c r="Q209" s="44"/>
      <c r="R209" s="44"/>
      <c r="S209" s="59"/>
      <c r="T209" s="5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</row>
    <row r="210" spans="1:84" s="10" customFormat="1" ht="17.100000000000001" customHeight="1" x14ac:dyDescent="0.2">
      <c r="A210" s="47"/>
      <c r="B210" s="47"/>
      <c r="C210" s="47">
        <v>4120</v>
      </c>
      <c r="D210" s="117" t="s">
        <v>80</v>
      </c>
      <c r="E210" s="72" t="s">
        <v>59</v>
      </c>
      <c r="F210" s="40">
        <f>G210+P210</f>
        <v>171476</v>
      </c>
      <c r="G210" s="41">
        <f>H210+K210+L210+M210</f>
        <v>171476</v>
      </c>
      <c r="H210" s="42">
        <f>SUM(I210:J210)</f>
        <v>171476</v>
      </c>
      <c r="I210" s="42">
        <v>171476</v>
      </c>
      <c r="J210" s="42"/>
      <c r="K210" s="42"/>
      <c r="L210" s="42"/>
      <c r="M210" s="42"/>
      <c r="N210" s="42"/>
      <c r="O210" s="55"/>
      <c r="P210" s="56"/>
      <c r="Q210" s="42"/>
      <c r="R210" s="42"/>
      <c r="S210" s="42"/>
      <c r="T210" s="42"/>
      <c r="U210" s="12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</row>
    <row r="211" spans="1:84" s="16" customFormat="1" ht="17.100000000000001" customHeight="1" x14ac:dyDescent="0.2">
      <c r="A211" s="39"/>
      <c r="B211" s="39"/>
      <c r="C211" s="47"/>
      <c r="D211" s="118"/>
      <c r="E211" s="72" t="s">
        <v>60</v>
      </c>
      <c r="F211" s="40">
        <f>G211+P211</f>
        <v>8200</v>
      </c>
      <c r="G211" s="41">
        <f>H211+K211+L211+M211</f>
        <v>8200</v>
      </c>
      <c r="H211" s="42">
        <f>SUM(I211:J211)</f>
        <v>8200</v>
      </c>
      <c r="I211" s="42">
        <v>8200</v>
      </c>
      <c r="J211" s="42"/>
      <c r="K211" s="42"/>
      <c r="L211" s="42"/>
      <c r="M211" s="42"/>
      <c r="N211" s="42"/>
      <c r="O211" s="55"/>
      <c r="P211" s="41"/>
      <c r="Q211" s="42"/>
      <c r="R211" s="42"/>
      <c r="S211" s="42"/>
      <c r="T211" s="42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</row>
    <row r="212" spans="1:84" s="16" customFormat="1" ht="17.100000000000001" customHeight="1" x14ac:dyDescent="0.2">
      <c r="A212" s="39"/>
      <c r="B212" s="39"/>
      <c r="C212" s="47"/>
      <c r="D212" s="118"/>
      <c r="E212" s="72" t="s">
        <v>61</v>
      </c>
      <c r="F212" s="40"/>
      <c r="G212" s="41"/>
      <c r="H212" s="42"/>
      <c r="I212" s="42"/>
      <c r="J212" s="42"/>
      <c r="K212" s="42"/>
      <c r="L212" s="42"/>
      <c r="M212" s="42"/>
      <c r="N212" s="42"/>
      <c r="O212" s="55"/>
      <c r="P212" s="41"/>
      <c r="Q212" s="42"/>
      <c r="R212" s="42"/>
      <c r="S212" s="42"/>
      <c r="T212" s="4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</row>
    <row r="213" spans="1:84" s="19" customFormat="1" ht="17.100000000000001" customHeight="1" x14ac:dyDescent="0.2">
      <c r="A213" s="68"/>
      <c r="B213" s="68"/>
      <c r="C213" s="43"/>
      <c r="D213" s="119"/>
      <c r="E213" s="73" t="s">
        <v>62</v>
      </c>
      <c r="F213" s="44">
        <f>F210-F211+F212</f>
        <v>163276</v>
      </c>
      <c r="G213" s="45">
        <f>G210-G211+G212</f>
        <v>163276</v>
      </c>
      <c r="H213" s="44">
        <f>H210-H211+H212</f>
        <v>163276</v>
      </c>
      <c r="I213" s="44">
        <f>I210-I211+I212</f>
        <v>163276</v>
      </c>
      <c r="J213" s="44"/>
      <c r="K213" s="44"/>
      <c r="L213" s="44"/>
      <c r="M213" s="44"/>
      <c r="N213" s="44"/>
      <c r="O213" s="46"/>
      <c r="P213" s="45"/>
      <c r="Q213" s="44"/>
      <c r="R213" s="44"/>
      <c r="S213" s="59"/>
      <c r="T213" s="59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</row>
    <row r="214" spans="1:84" s="10" customFormat="1" ht="17.100000000000001" customHeight="1" x14ac:dyDescent="0.2">
      <c r="A214" s="47"/>
      <c r="B214" s="47"/>
      <c r="C214" s="47">
        <v>4210</v>
      </c>
      <c r="D214" s="117" t="s">
        <v>26</v>
      </c>
      <c r="E214" s="72" t="s">
        <v>59</v>
      </c>
      <c r="F214" s="40">
        <f>G214+P214</f>
        <v>100650</v>
      </c>
      <c r="G214" s="41">
        <f>H214+K214+L214+M214</f>
        <v>100650</v>
      </c>
      <c r="H214" s="42">
        <f>SUM(I214:J214)</f>
        <v>100650</v>
      </c>
      <c r="I214" s="42"/>
      <c r="J214" s="42">
        <v>100650</v>
      </c>
      <c r="K214" s="42"/>
      <c r="L214" s="42"/>
      <c r="M214" s="42"/>
      <c r="N214" s="42"/>
      <c r="O214" s="55"/>
      <c r="P214" s="56"/>
      <c r="Q214" s="42"/>
      <c r="R214" s="42"/>
      <c r="S214" s="42"/>
      <c r="T214" s="42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</row>
    <row r="215" spans="1:84" s="16" customFormat="1" ht="17.100000000000001" customHeight="1" x14ac:dyDescent="0.2">
      <c r="A215" s="39"/>
      <c r="B215" s="39"/>
      <c r="C215" s="47"/>
      <c r="D215" s="118"/>
      <c r="E215" s="72" t="s">
        <v>60</v>
      </c>
      <c r="F215" s="40"/>
      <c r="G215" s="41"/>
      <c r="H215" s="42"/>
      <c r="I215" s="42"/>
      <c r="J215" s="42"/>
      <c r="K215" s="42"/>
      <c r="L215" s="42"/>
      <c r="M215" s="42"/>
      <c r="N215" s="42"/>
      <c r="O215" s="55"/>
      <c r="P215" s="41"/>
      <c r="Q215" s="42"/>
      <c r="R215" s="42"/>
      <c r="S215" s="42"/>
      <c r="T215" s="42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</row>
    <row r="216" spans="1:84" s="16" customFormat="1" ht="17.100000000000001" customHeight="1" x14ac:dyDescent="0.2">
      <c r="A216" s="39"/>
      <c r="B216" s="39"/>
      <c r="C216" s="47"/>
      <c r="D216" s="118"/>
      <c r="E216" s="72" t="s">
        <v>61</v>
      </c>
      <c r="F216" s="40">
        <f>G216+P216</f>
        <v>12020</v>
      </c>
      <c r="G216" s="41">
        <f>H216+K216+L216+M216</f>
        <v>12020</v>
      </c>
      <c r="H216" s="42">
        <f>SUM(I216:J216)</f>
        <v>12020</v>
      </c>
      <c r="I216" s="42"/>
      <c r="J216" s="42">
        <v>12020</v>
      </c>
      <c r="K216" s="42"/>
      <c r="L216" s="42"/>
      <c r="M216" s="42"/>
      <c r="N216" s="42"/>
      <c r="O216" s="55"/>
      <c r="P216" s="41"/>
      <c r="Q216" s="42"/>
      <c r="R216" s="42"/>
      <c r="S216" s="42"/>
      <c r="T216" s="42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</row>
    <row r="217" spans="1:84" s="19" customFormat="1" ht="17.100000000000001" customHeight="1" x14ac:dyDescent="0.2">
      <c r="A217" s="68"/>
      <c r="B217" s="68"/>
      <c r="C217" s="43"/>
      <c r="D217" s="119"/>
      <c r="E217" s="73" t="s">
        <v>62</v>
      </c>
      <c r="F217" s="44">
        <f>F214-F215+F216</f>
        <v>112670</v>
      </c>
      <c r="G217" s="45">
        <f>G214-G215+G216</f>
        <v>112670</v>
      </c>
      <c r="H217" s="44">
        <f>H214-H215+H216</f>
        <v>112670</v>
      </c>
      <c r="I217" s="44"/>
      <c r="J217" s="44">
        <f>J214-J215+J216</f>
        <v>112670</v>
      </c>
      <c r="K217" s="44"/>
      <c r="L217" s="44"/>
      <c r="M217" s="44"/>
      <c r="N217" s="44"/>
      <c r="O217" s="46"/>
      <c r="P217" s="45"/>
      <c r="Q217" s="44"/>
      <c r="R217" s="44"/>
      <c r="S217" s="59"/>
      <c r="T217" s="59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</row>
    <row r="218" spans="1:84" s="12" customFormat="1" ht="17.100000000000001" customHeight="1" x14ac:dyDescent="0.2">
      <c r="A218" s="47"/>
      <c r="B218" s="47"/>
      <c r="C218" s="47">
        <v>4440</v>
      </c>
      <c r="D218" s="78" t="s">
        <v>36</v>
      </c>
      <c r="E218" s="72" t="s">
        <v>59</v>
      </c>
      <c r="F218" s="40">
        <f>G218+P218</f>
        <v>374222</v>
      </c>
      <c r="G218" s="41">
        <f>H218+K218+L218+M218</f>
        <v>374222</v>
      </c>
      <c r="H218" s="42">
        <f>SUM(I218:J218)</f>
        <v>374222</v>
      </c>
      <c r="I218" s="42"/>
      <c r="J218" s="42">
        <v>374222</v>
      </c>
      <c r="K218" s="42"/>
      <c r="L218" s="42"/>
      <c r="M218" s="42"/>
      <c r="N218" s="42"/>
      <c r="O218" s="55"/>
      <c r="P218" s="56"/>
      <c r="Q218" s="42"/>
      <c r="R218" s="42"/>
      <c r="S218" s="42"/>
      <c r="T218" s="42"/>
      <c r="U218" s="10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</row>
    <row r="219" spans="1:84" s="16" customFormat="1" ht="17.100000000000001" customHeight="1" x14ac:dyDescent="0.2">
      <c r="A219" s="39"/>
      <c r="B219" s="39"/>
      <c r="C219" s="47"/>
      <c r="D219" s="79"/>
      <c r="E219" s="72" t="s">
        <v>60</v>
      </c>
      <c r="F219" s="40">
        <f>G219+P219</f>
        <v>1183</v>
      </c>
      <c r="G219" s="41">
        <f>H219+K219+L219+M219</f>
        <v>1183</v>
      </c>
      <c r="H219" s="42">
        <f>SUM(I219:J219)</f>
        <v>1183</v>
      </c>
      <c r="I219" s="42"/>
      <c r="J219" s="42">
        <v>1183</v>
      </c>
      <c r="K219" s="42"/>
      <c r="L219" s="42"/>
      <c r="M219" s="42"/>
      <c r="N219" s="42"/>
      <c r="O219" s="55"/>
      <c r="P219" s="41"/>
      <c r="Q219" s="42"/>
      <c r="R219" s="42"/>
      <c r="S219" s="42"/>
      <c r="T219" s="42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</row>
    <row r="220" spans="1:84" s="16" customFormat="1" ht="17.100000000000001" customHeight="1" x14ac:dyDescent="0.2">
      <c r="A220" s="39"/>
      <c r="B220" s="39"/>
      <c r="C220" s="47"/>
      <c r="D220" s="79"/>
      <c r="E220" s="72" t="s">
        <v>61</v>
      </c>
      <c r="F220" s="40"/>
      <c r="G220" s="41"/>
      <c r="H220" s="42"/>
      <c r="I220" s="42"/>
      <c r="J220" s="42"/>
      <c r="K220" s="42"/>
      <c r="L220" s="42"/>
      <c r="M220" s="42"/>
      <c r="N220" s="42"/>
      <c r="O220" s="55"/>
      <c r="P220" s="41"/>
      <c r="Q220" s="42"/>
      <c r="R220" s="42"/>
      <c r="S220" s="42"/>
      <c r="T220" s="42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</row>
    <row r="221" spans="1:84" s="19" customFormat="1" ht="17.100000000000001" customHeight="1" x14ac:dyDescent="0.2">
      <c r="A221" s="68"/>
      <c r="B221" s="68"/>
      <c r="C221" s="43"/>
      <c r="D221" s="80"/>
      <c r="E221" s="73" t="s">
        <v>62</v>
      </c>
      <c r="F221" s="44">
        <f>F218-F219+F220</f>
        <v>373039</v>
      </c>
      <c r="G221" s="45">
        <f>G218-G219+G220</f>
        <v>373039</v>
      </c>
      <c r="H221" s="44">
        <f>H218-H219+H220</f>
        <v>373039</v>
      </c>
      <c r="I221" s="44"/>
      <c r="J221" s="44">
        <f>J218-J219+J220</f>
        <v>373039</v>
      </c>
      <c r="K221" s="44"/>
      <c r="L221" s="44"/>
      <c r="M221" s="44"/>
      <c r="N221" s="44"/>
      <c r="O221" s="46"/>
      <c r="P221" s="45"/>
      <c r="Q221" s="44"/>
      <c r="R221" s="44"/>
      <c r="S221" s="59"/>
      <c r="T221" s="59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</row>
    <row r="222" spans="1:84" s="13" customFormat="1" ht="17.100000000000001" customHeight="1" x14ac:dyDescent="0.2">
      <c r="A222" s="47"/>
      <c r="B222" s="47"/>
      <c r="C222" s="90">
        <v>4710</v>
      </c>
      <c r="D222" s="117" t="s">
        <v>81</v>
      </c>
      <c r="E222" s="72" t="s">
        <v>59</v>
      </c>
      <c r="F222" s="40">
        <f>G222+P222</f>
        <v>100743</v>
      </c>
      <c r="G222" s="41">
        <f>H222+K222+L222+M222</f>
        <v>100743</v>
      </c>
      <c r="H222" s="42">
        <f>SUM(I222:J222)</f>
        <v>100743</v>
      </c>
      <c r="I222" s="42">
        <v>100743</v>
      </c>
      <c r="J222" s="42"/>
      <c r="K222" s="42"/>
      <c r="L222" s="42"/>
      <c r="M222" s="42"/>
      <c r="N222" s="42"/>
      <c r="O222" s="55"/>
      <c r="P222" s="56"/>
      <c r="Q222" s="42"/>
      <c r="R222" s="42"/>
      <c r="S222" s="42"/>
      <c r="T222" s="4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16" customFormat="1" ht="17.100000000000001" customHeight="1" x14ac:dyDescent="0.2">
      <c r="A223" s="39"/>
      <c r="B223" s="39"/>
      <c r="C223" s="90"/>
      <c r="D223" s="118"/>
      <c r="E223" s="72" t="s">
        <v>60</v>
      </c>
      <c r="F223" s="40">
        <f>G223+P223</f>
        <v>10800</v>
      </c>
      <c r="G223" s="41">
        <f>H223+K223+L223+M223</f>
        <v>10800</v>
      </c>
      <c r="H223" s="42">
        <f>SUM(I223:J223)</f>
        <v>10800</v>
      </c>
      <c r="I223" s="42">
        <v>10800</v>
      </c>
      <c r="J223" s="42"/>
      <c r="K223" s="42"/>
      <c r="L223" s="42"/>
      <c r="M223" s="42"/>
      <c r="N223" s="42"/>
      <c r="O223" s="55"/>
      <c r="P223" s="41"/>
      <c r="Q223" s="42"/>
      <c r="R223" s="42"/>
      <c r="S223" s="42"/>
      <c r="T223" s="42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16" customFormat="1" ht="17.100000000000001" customHeight="1" x14ac:dyDescent="0.2">
      <c r="A224" s="39"/>
      <c r="B224" s="39"/>
      <c r="C224" s="90"/>
      <c r="D224" s="118"/>
      <c r="E224" s="72" t="s">
        <v>61</v>
      </c>
      <c r="F224" s="40"/>
      <c r="G224" s="41"/>
      <c r="H224" s="42"/>
      <c r="I224" s="42"/>
      <c r="J224" s="42"/>
      <c r="K224" s="42"/>
      <c r="L224" s="42"/>
      <c r="M224" s="42"/>
      <c r="N224" s="42"/>
      <c r="O224" s="55"/>
      <c r="P224" s="41"/>
      <c r="Q224" s="42"/>
      <c r="R224" s="42"/>
      <c r="S224" s="42"/>
      <c r="T224" s="42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</row>
    <row r="225" spans="1:84" s="19" customFormat="1" ht="17.100000000000001" customHeight="1" x14ac:dyDescent="0.2">
      <c r="A225" s="68"/>
      <c r="B225" s="68"/>
      <c r="C225" s="91"/>
      <c r="D225" s="119"/>
      <c r="E225" s="73" t="s">
        <v>62</v>
      </c>
      <c r="F225" s="44">
        <f>F222-F223+F224</f>
        <v>89943</v>
      </c>
      <c r="G225" s="45">
        <f>G222-G223+G224</f>
        <v>89943</v>
      </c>
      <c r="H225" s="44">
        <f>H222-H223+H224</f>
        <v>89943</v>
      </c>
      <c r="I225" s="44">
        <f>I222-I223+I224</f>
        <v>89943</v>
      </c>
      <c r="J225" s="44"/>
      <c r="K225" s="44"/>
      <c r="L225" s="44"/>
      <c r="M225" s="44"/>
      <c r="N225" s="44"/>
      <c r="O225" s="46"/>
      <c r="P225" s="45"/>
      <c r="Q225" s="44"/>
      <c r="R225" s="44"/>
      <c r="S225" s="59"/>
      <c r="T225" s="59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</row>
    <row r="226" spans="1:84" s="106" customFormat="1" ht="17.100000000000001" customHeight="1" x14ac:dyDescent="0.2">
      <c r="A226" s="89"/>
      <c r="B226" s="89"/>
      <c r="C226" s="186" t="s">
        <v>65</v>
      </c>
      <c r="D226" s="187"/>
      <c r="E226" s="187"/>
      <c r="F226" s="187"/>
      <c r="G226" s="187"/>
      <c r="H226" s="187"/>
      <c r="I226" s="187"/>
      <c r="J226" s="187"/>
      <c r="K226" s="187"/>
      <c r="L226" s="187"/>
      <c r="M226" s="187"/>
      <c r="N226" s="187"/>
      <c r="O226" s="187"/>
      <c r="P226" s="187"/>
      <c r="Q226" s="187"/>
      <c r="R226" s="187"/>
      <c r="S226" s="187"/>
      <c r="T226" s="188"/>
      <c r="U226" s="111"/>
    </row>
    <row r="227" spans="1:84" s="106" customFormat="1" ht="17.100000000000001" customHeight="1" x14ac:dyDescent="0.2">
      <c r="A227" s="89"/>
      <c r="B227" s="89"/>
      <c r="C227" s="189" t="s">
        <v>148</v>
      </c>
      <c r="D227" s="190"/>
      <c r="E227" s="190"/>
      <c r="F227" s="190"/>
      <c r="G227" s="190"/>
      <c r="H227" s="190"/>
      <c r="I227" s="190"/>
      <c r="J227" s="190"/>
      <c r="K227" s="190"/>
      <c r="L227" s="190"/>
      <c r="M227" s="190"/>
      <c r="N227" s="190"/>
      <c r="O227" s="190"/>
      <c r="P227" s="190"/>
      <c r="Q227" s="190"/>
      <c r="R227" s="190"/>
      <c r="S227" s="190"/>
      <c r="T227" s="191"/>
      <c r="U227" s="111"/>
    </row>
    <row r="228" spans="1:84" s="106" customFormat="1" ht="17.100000000000001" customHeight="1" x14ac:dyDescent="0.2">
      <c r="A228" s="89"/>
      <c r="B228" s="89"/>
      <c r="C228" s="189" t="s">
        <v>98</v>
      </c>
      <c r="D228" s="190"/>
      <c r="E228" s="190"/>
      <c r="F228" s="190"/>
      <c r="G228" s="190"/>
      <c r="H228" s="190"/>
      <c r="I228" s="190"/>
      <c r="J228" s="190"/>
      <c r="K228" s="190"/>
      <c r="L228" s="190"/>
      <c r="M228" s="190"/>
      <c r="N228" s="190"/>
      <c r="O228" s="190"/>
      <c r="P228" s="190"/>
      <c r="Q228" s="190"/>
      <c r="R228" s="190"/>
      <c r="S228" s="190"/>
      <c r="T228" s="191"/>
      <c r="U228" s="111"/>
    </row>
    <row r="229" spans="1:84" s="106" customFormat="1" ht="17.100000000000001" customHeight="1" x14ac:dyDescent="0.2">
      <c r="A229" s="89"/>
      <c r="B229" s="89"/>
      <c r="C229" s="189" t="s">
        <v>186</v>
      </c>
      <c r="D229" s="190"/>
      <c r="E229" s="190"/>
      <c r="F229" s="190"/>
      <c r="G229" s="190"/>
      <c r="H229" s="190"/>
      <c r="I229" s="190"/>
      <c r="J229" s="190"/>
      <c r="K229" s="190"/>
      <c r="L229" s="190"/>
      <c r="M229" s="190"/>
      <c r="N229" s="190"/>
      <c r="O229" s="190"/>
      <c r="P229" s="190"/>
      <c r="Q229" s="190"/>
      <c r="R229" s="190"/>
      <c r="S229" s="190"/>
      <c r="T229" s="191"/>
      <c r="U229" s="111"/>
    </row>
    <row r="230" spans="1:84" s="106" customFormat="1" ht="7.5" customHeight="1" x14ac:dyDescent="0.2">
      <c r="A230" s="89"/>
      <c r="B230" s="39"/>
      <c r="C230" s="189"/>
      <c r="D230" s="190"/>
      <c r="E230" s="190"/>
      <c r="F230" s="190"/>
      <c r="G230" s="190"/>
      <c r="H230" s="190"/>
      <c r="I230" s="190"/>
      <c r="J230" s="190"/>
      <c r="K230" s="190"/>
      <c r="L230" s="190"/>
      <c r="M230" s="190"/>
      <c r="N230" s="190"/>
      <c r="O230" s="190"/>
      <c r="P230" s="190"/>
      <c r="Q230" s="190"/>
      <c r="R230" s="190"/>
      <c r="S230" s="190"/>
      <c r="T230" s="191"/>
      <c r="U230" s="111"/>
    </row>
    <row r="231" spans="1:84" s="106" customFormat="1" ht="18" customHeight="1" x14ac:dyDescent="0.2">
      <c r="A231" s="89"/>
      <c r="B231" s="39"/>
      <c r="C231" s="189" t="s">
        <v>193</v>
      </c>
      <c r="D231" s="190"/>
      <c r="E231" s="190"/>
      <c r="F231" s="190"/>
      <c r="G231" s="190"/>
      <c r="H231" s="190"/>
      <c r="I231" s="190"/>
      <c r="J231" s="190"/>
      <c r="K231" s="190"/>
      <c r="L231" s="190"/>
      <c r="M231" s="190"/>
      <c r="N231" s="190"/>
      <c r="O231" s="190"/>
      <c r="P231" s="190"/>
      <c r="Q231" s="190"/>
      <c r="R231" s="190"/>
      <c r="S231" s="190"/>
      <c r="T231" s="191"/>
      <c r="U231" s="111"/>
    </row>
    <row r="232" spans="1:84" s="106" customFormat="1" ht="16.5" customHeight="1" x14ac:dyDescent="0.2">
      <c r="A232" s="89"/>
      <c r="B232" s="39"/>
      <c r="C232" s="189" t="s">
        <v>122</v>
      </c>
      <c r="D232" s="190"/>
      <c r="E232" s="190"/>
      <c r="F232" s="190"/>
      <c r="G232" s="190"/>
      <c r="H232" s="190"/>
      <c r="I232" s="190"/>
      <c r="J232" s="190"/>
      <c r="K232" s="190"/>
      <c r="L232" s="190"/>
      <c r="M232" s="190"/>
      <c r="N232" s="190"/>
      <c r="O232" s="190"/>
      <c r="P232" s="190"/>
      <c r="Q232" s="190"/>
      <c r="R232" s="190"/>
      <c r="S232" s="190"/>
      <c r="T232" s="191"/>
      <c r="U232" s="111"/>
    </row>
    <row r="233" spans="1:84" s="106" customFormat="1" ht="16.5" customHeight="1" x14ac:dyDescent="0.2">
      <c r="A233" s="89"/>
      <c r="B233" s="39"/>
      <c r="C233" s="189" t="s">
        <v>194</v>
      </c>
      <c r="D233" s="190"/>
      <c r="E233" s="190"/>
      <c r="F233" s="190"/>
      <c r="G233" s="190"/>
      <c r="H233" s="190"/>
      <c r="I233" s="190"/>
      <c r="J233" s="190"/>
      <c r="K233" s="190"/>
      <c r="L233" s="190"/>
      <c r="M233" s="190"/>
      <c r="N233" s="190"/>
      <c r="O233" s="190"/>
      <c r="P233" s="190"/>
      <c r="Q233" s="190"/>
      <c r="R233" s="190"/>
      <c r="S233" s="190"/>
      <c r="T233" s="191"/>
      <c r="U233" s="111"/>
    </row>
    <row r="234" spans="1:84" s="106" customFormat="1" ht="16.5" customHeight="1" x14ac:dyDescent="0.2">
      <c r="A234" s="89"/>
      <c r="B234" s="39"/>
      <c r="C234" s="189" t="s">
        <v>123</v>
      </c>
      <c r="D234" s="190"/>
      <c r="E234" s="190"/>
      <c r="F234" s="190"/>
      <c r="G234" s="190"/>
      <c r="H234" s="190"/>
      <c r="I234" s="190"/>
      <c r="J234" s="190"/>
      <c r="K234" s="190"/>
      <c r="L234" s="190"/>
      <c r="M234" s="190"/>
      <c r="N234" s="190"/>
      <c r="O234" s="190"/>
      <c r="P234" s="190"/>
      <c r="Q234" s="190"/>
      <c r="R234" s="190"/>
      <c r="S234" s="190"/>
      <c r="T234" s="191"/>
      <c r="U234" s="111"/>
    </row>
    <row r="235" spans="1:84" s="106" customFormat="1" ht="16.5" customHeight="1" x14ac:dyDescent="0.2">
      <c r="A235" s="89"/>
      <c r="B235" s="39"/>
      <c r="C235" s="189" t="s">
        <v>124</v>
      </c>
      <c r="D235" s="190"/>
      <c r="E235" s="190"/>
      <c r="F235" s="190"/>
      <c r="G235" s="190"/>
      <c r="H235" s="190"/>
      <c r="I235" s="190"/>
      <c r="J235" s="190"/>
      <c r="K235" s="190"/>
      <c r="L235" s="190"/>
      <c r="M235" s="190"/>
      <c r="N235" s="190"/>
      <c r="O235" s="190"/>
      <c r="P235" s="190"/>
      <c r="Q235" s="190"/>
      <c r="R235" s="190"/>
      <c r="S235" s="190"/>
      <c r="T235" s="191"/>
      <c r="U235" s="111"/>
    </row>
    <row r="236" spans="1:84" s="106" customFormat="1" ht="16.5" customHeight="1" x14ac:dyDescent="0.2">
      <c r="A236" s="89"/>
      <c r="B236" s="39"/>
      <c r="C236" s="189" t="s">
        <v>195</v>
      </c>
      <c r="D236" s="190"/>
      <c r="E236" s="190"/>
      <c r="F236" s="190"/>
      <c r="G236" s="190"/>
      <c r="H236" s="190"/>
      <c r="I236" s="190"/>
      <c r="J236" s="190"/>
      <c r="K236" s="190"/>
      <c r="L236" s="190"/>
      <c r="M236" s="190"/>
      <c r="N236" s="190"/>
      <c r="O236" s="190"/>
      <c r="P236" s="190"/>
      <c r="Q236" s="190"/>
      <c r="R236" s="190"/>
      <c r="S236" s="190"/>
      <c r="T236" s="191"/>
      <c r="U236" s="111"/>
    </row>
    <row r="237" spans="1:84" s="106" customFormat="1" ht="16.5" customHeight="1" x14ac:dyDescent="0.2">
      <c r="A237" s="89"/>
      <c r="B237" s="39"/>
      <c r="C237" s="189" t="s">
        <v>125</v>
      </c>
      <c r="D237" s="190"/>
      <c r="E237" s="190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/>
      <c r="Q237" s="190"/>
      <c r="R237" s="190"/>
      <c r="S237" s="190"/>
      <c r="T237" s="191"/>
      <c r="U237" s="111"/>
    </row>
    <row r="238" spans="1:84" s="106" customFormat="1" ht="9" customHeight="1" x14ac:dyDescent="0.2">
      <c r="A238" s="89"/>
      <c r="B238" s="39"/>
      <c r="C238" s="189"/>
      <c r="D238" s="190"/>
      <c r="E238" s="190"/>
      <c r="F238" s="190"/>
      <c r="G238" s="190"/>
      <c r="H238" s="190"/>
      <c r="I238" s="190"/>
      <c r="J238" s="190"/>
      <c r="K238" s="190"/>
      <c r="L238" s="190"/>
      <c r="M238" s="190"/>
      <c r="N238" s="190"/>
      <c r="O238" s="190"/>
      <c r="P238" s="190"/>
      <c r="Q238" s="190"/>
      <c r="R238" s="190"/>
      <c r="S238" s="190"/>
      <c r="T238" s="191"/>
      <c r="U238" s="111"/>
    </row>
    <row r="239" spans="1:84" s="106" customFormat="1" ht="28.5" customHeight="1" x14ac:dyDescent="0.2">
      <c r="A239" s="89"/>
      <c r="B239" s="39"/>
      <c r="C239" s="189" t="s">
        <v>196</v>
      </c>
      <c r="D239" s="190"/>
      <c r="E239" s="190"/>
      <c r="F239" s="190"/>
      <c r="G239" s="190"/>
      <c r="H239" s="190"/>
      <c r="I239" s="190"/>
      <c r="J239" s="190"/>
      <c r="K239" s="190"/>
      <c r="L239" s="190"/>
      <c r="M239" s="190"/>
      <c r="N239" s="190"/>
      <c r="O239" s="190"/>
      <c r="P239" s="190"/>
      <c r="Q239" s="190"/>
      <c r="R239" s="190"/>
      <c r="S239" s="190"/>
      <c r="T239" s="191"/>
      <c r="U239" s="111"/>
    </row>
    <row r="240" spans="1:84" s="106" customFormat="1" ht="16.5" customHeight="1" x14ac:dyDescent="0.2">
      <c r="A240" s="89"/>
      <c r="B240" s="39"/>
      <c r="C240" s="189" t="s">
        <v>143</v>
      </c>
      <c r="D240" s="190"/>
      <c r="E240" s="190"/>
      <c r="F240" s="190"/>
      <c r="G240" s="190"/>
      <c r="H240" s="190"/>
      <c r="I240" s="190"/>
      <c r="J240" s="190"/>
      <c r="K240" s="190"/>
      <c r="L240" s="190"/>
      <c r="M240" s="190"/>
      <c r="N240" s="190"/>
      <c r="O240" s="190"/>
      <c r="P240" s="190"/>
      <c r="Q240" s="190"/>
      <c r="R240" s="190"/>
      <c r="S240" s="190"/>
      <c r="T240" s="191"/>
      <c r="U240" s="111"/>
    </row>
    <row r="241" spans="1:84" s="106" customFormat="1" ht="16.5" customHeight="1" x14ac:dyDescent="0.2">
      <c r="A241" s="89"/>
      <c r="B241" s="39"/>
      <c r="C241" s="189" t="s">
        <v>141</v>
      </c>
      <c r="D241" s="190"/>
      <c r="E241" s="190"/>
      <c r="F241" s="190"/>
      <c r="G241" s="190"/>
      <c r="H241" s="190"/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S241" s="190"/>
      <c r="T241" s="191"/>
      <c r="U241" s="111"/>
    </row>
    <row r="242" spans="1:84" s="106" customFormat="1" ht="6.75" customHeight="1" x14ac:dyDescent="0.2">
      <c r="A242" s="89"/>
      <c r="B242" s="39"/>
      <c r="C242" s="189"/>
      <c r="D242" s="190"/>
      <c r="E242" s="190"/>
      <c r="F242" s="190"/>
      <c r="G242" s="190"/>
      <c r="H242" s="190"/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S242" s="190"/>
      <c r="T242" s="191"/>
      <c r="U242" s="111"/>
    </row>
    <row r="243" spans="1:84" s="106" customFormat="1" ht="16.5" customHeight="1" x14ac:dyDescent="0.2">
      <c r="A243" s="89"/>
      <c r="B243" s="39"/>
      <c r="C243" s="189" t="s">
        <v>175</v>
      </c>
      <c r="D243" s="190"/>
      <c r="E243" s="190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S243" s="190"/>
      <c r="T243" s="191"/>
      <c r="U243" s="111"/>
    </row>
    <row r="244" spans="1:84" s="106" customFormat="1" ht="39.75" customHeight="1" x14ac:dyDescent="0.2">
      <c r="A244" s="89"/>
      <c r="B244" s="39"/>
      <c r="C244" s="189" t="s">
        <v>111</v>
      </c>
      <c r="D244" s="190"/>
      <c r="E244" s="190"/>
      <c r="F244" s="190"/>
      <c r="G244" s="190"/>
      <c r="H244" s="190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S244" s="190"/>
      <c r="T244" s="191"/>
      <c r="U244" s="111"/>
    </row>
    <row r="245" spans="1:84" s="106" customFormat="1" ht="9" customHeight="1" x14ac:dyDescent="0.2">
      <c r="A245" s="89"/>
      <c r="B245" s="39"/>
      <c r="C245" s="189"/>
      <c r="D245" s="190"/>
      <c r="E245" s="190"/>
      <c r="F245" s="190"/>
      <c r="G245" s="190"/>
      <c r="H245" s="190"/>
      <c r="I245" s="190"/>
      <c r="J245" s="190"/>
      <c r="K245" s="190"/>
      <c r="L245" s="190"/>
      <c r="M245" s="190"/>
      <c r="N245" s="190"/>
      <c r="O245" s="190"/>
      <c r="P245" s="190"/>
      <c r="Q245" s="190"/>
      <c r="R245" s="190"/>
      <c r="S245" s="190"/>
      <c r="T245" s="191"/>
      <c r="U245" s="111"/>
    </row>
    <row r="246" spans="1:84" s="106" customFormat="1" ht="16.5" customHeight="1" x14ac:dyDescent="0.2">
      <c r="A246" s="89"/>
      <c r="B246" s="39"/>
      <c r="C246" s="189" t="s">
        <v>167</v>
      </c>
      <c r="D246" s="190"/>
      <c r="E246" s="190"/>
      <c r="F246" s="190"/>
      <c r="G246" s="190"/>
      <c r="H246" s="190"/>
      <c r="I246" s="190"/>
      <c r="J246" s="190"/>
      <c r="K246" s="190"/>
      <c r="L246" s="190"/>
      <c r="M246" s="190"/>
      <c r="N246" s="190"/>
      <c r="O246" s="190"/>
      <c r="P246" s="190"/>
      <c r="Q246" s="190"/>
      <c r="R246" s="190"/>
      <c r="S246" s="190"/>
      <c r="T246" s="191"/>
      <c r="U246" s="111"/>
    </row>
    <row r="247" spans="1:84" s="106" customFormat="1" ht="16.5" customHeight="1" x14ac:dyDescent="0.2">
      <c r="A247" s="89"/>
      <c r="B247" s="39"/>
      <c r="C247" s="189" t="s">
        <v>98</v>
      </c>
      <c r="D247" s="190"/>
      <c r="E247" s="190"/>
      <c r="F247" s="190"/>
      <c r="G247" s="190"/>
      <c r="H247" s="190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S247" s="190"/>
      <c r="T247" s="191"/>
      <c r="U247" s="111"/>
    </row>
    <row r="248" spans="1:84" s="106" customFormat="1" ht="16.5" customHeight="1" x14ac:dyDescent="0.2">
      <c r="A248" s="89"/>
      <c r="B248" s="39"/>
      <c r="C248" s="192" t="s">
        <v>99</v>
      </c>
      <c r="D248" s="193"/>
      <c r="E248" s="193"/>
      <c r="F248" s="193"/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  <c r="T248" s="194"/>
      <c r="U248" s="111"/>
    </row>
    <row r="249" spans="1:84" s="12" customFormat="1" ht="16.5" customHeight="1" x14ac:dyDescent="0.2">
      <c r="A249" s="39"/>
      <c r="B249" s="48">
        <v>80146</v>
      </c>
      <c r="C249" s="49"/>
      <c r="D249" s="126" t="s">
        <v>13</v>
      </c>
      <c r="E249" s="72" t="s">
        <v>59</v>
      </c>
      <c r="F249" s="40">
        <f>G249+P249</f>
        <v>221966</v>
      </c>
      <c r="G249" s="41">
        <f>H249+K249+L249+M249</f>
        <v>221966</v>
      </c>
      <c r="H249" s="42">
        <f>SUM(I249:J249)</f>
        <v>221966</v>
      </c>
      <c r="I249" s="38">
        <v>4000</v>
      </c>
      <c r="J249" s="38">
        <v>217966</v>
      </c>
      <c r="K249" s="53"/>
      <c r="L249" s="38"/>
      <c r="M249" s="53"/>
      <c r="N249" s="53"/>
      <c r="O249" s="54"/>
      <c r="P249" s="58"/>
      <c r="Q249" s="53"/>
      <c r="R249" s="53"/>
      <c r="S249" s="53"/>
      <c r="T249" s="53"/>
      <c r="U249" s="2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</row>
    <row r="250" spans="1:84" s="16" customFormat="1" ht="16.5" customHeight="1" x14ac:dyDescent="0.2">
      <c r="A250" s="39"/>
      <c r="B250" s="39"/>
      <c r="C250" s="47"/>
      <c r="D250" s="127"/>
      <c r="E250" s="72" t="s">
        <v>60</v>
      </c>
      <c r="F250" s="40">
        <f>G250+P250</f>
        <v>5500</v>
      </c>
      <c r="G250" s="41">
        <f>H250+K250+L250+M250</f>
        <v>5500</v>
      </c>
      <c r="H250" s="42">
        <f>SUM(I250:J250)</f>
        <v>5500</v>
      </c>
      <c r="I250" s="42">
        <f>I254+I258+I262</f>
        <v>4000</v>
      </c>
      <c r="J250" s="42">
        <f>J254+J258+J262</f>
        <v>1500</v>
      </c>
      <c r="K250" s="107"/>
      <c r="L250" s="42"/>
      <c r="M250" s="107"/>
      <c r="N250" s="107"/>
      <c r="O250" s="82"/>
      <c r="P250" s="56"/>
      <c r="Q250" s="107"/>
      <c r="R250" s="107"/>
      <c r="S250" s="107"/>
      <c r="T250" s="107"/>
      <c r="U250" s="17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</row>
    <row r="251" spans="1:84" s="16" customFormat="1" ht="16.5" customHeight="1" x14ac:dyDescent="0.2">
      <c r="A251" s="39"/>
      <c r="B251" s="39"/>
      <c r="C251" s="47"/>
      <c r="D251" s="127"/>
      <c r="E251" s="72" t="s">
        <v>61</v>
      </c>
      <c r="F251" s="40">
        <f>G251+P251</f>
        <v>5500</v>
      </c>
      <c r="G251" s="41">
        <f>H251+K251+L251+M251</f>
        <v>5500</v>
      </c>
      <c r="H251" s="42">
        <f>SUM(I251:J251)</f>
        <v>5500</v>
      </c>
      <c r="I251" s="42"/>
      <c r="J251" s="42">
        <f>J255+J259+J263</f>
        <v>5500</v>
      </c>
      <c r="K251" s="107"/>
      <c r="L251" s="42"/>
      <c r="M251" s="107"/>
      <c r="N251" s="107"/>
      <c r="O251" s="82"/>
      <c r="P251" s="56"/>
      <c r="Q251" s="107"/>
      <c r="R251" s="107"/>
      <c r="S251" s="107"/>
      <c r="T251" s="107"/>
      <c r="U251" s="17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</row>
    <row r="252" spans="1:84" s="19" customFormat="1" ht="16.5" customHeight="1" x14ac:dyDescent="0.2">
      <c r="A252" s="68"/>
      <c r="B252" s="68"/>
      <c r="C252" s="43"/>
      <c r="D252" s="128"/>
      <c r="E252" s="73" t="s">
        <v>62</v>
      </c>
      <c r="F252" s="44">
        <f>F249-F250+F251</f>
        <v>221966</v>
      </c>
      <c r="G252" s="45">
        <f>G249-G250+G251</f>
        <v>221966</v>
      </c>
      <c r="H252" s="44">
        <f>H249-H250+H251</f>
        <v>221966</v>
      </c>
      <c r="I252" s="44">
        <f>I249-I250+I251</f>
        <v>0</v>
      </c>
      <c r="J252" s="44">
        <f>J249-J250+J251</f>
        <v>221966</v>
      </c>
      <c r="K252" s="44"/>
      <c r="L252" s="44"/>
      <c r="M252" s="44"/>
      <c r="N252" s="44"/>
      <c r="O252" s="46"/>
      <c r="P252" s="45"/>
      <c r="Q252" s="44"/>
      <c r="R252" s="44"/>
      <c r="S252" s="59"/>
      <c r="T252" s="59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</row>
    <row r="253" spans="1:84" s="12" customFormat="1" ht="16.5" customHeight="1" x14ac:dyDescent="0.2">
      <c r="A253" s="47"/>
      <c r="B253" s="47"/>
      <c r="C253" s="47">
        <v>4170</v>
      </c>
      <c r="D253" s="117" t="s">
        <v>25</v>
      </c>
      <c r="E253" s="72" t="s">
        <v>59</v>
      </c>
      <c r="F253" s="40">
        <f>G253+P253</f>
        <v>4000</v>
      </c>
      <c r="G253" s="41">
        <f>H253+K253+L253+M253</f>
        <v>4000</v>
      </c>
      <c r="H253" s="42">
        <f>SUM(I253:J253)</f>
        <v>4000</v>
      </c>
      <c r="I253" s="42">
        <v>4000</v>
      </c>
      <c r="J253" s="42"/>
      <c r="K253" s="42"/>
      <c r="L253" s="42"/>
      <c r="M253" s="42"/>
      <c r="N253" s="42"/>
      <c r="O253" s="55"/>
      <c r="P253" s="56"/>
      <c r="Q253" s="42"/>
      <c r="R253" s="42"/>
      <c r="S253" s="42"/>
      <c r="T253" s="42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</row>
    <row r="254" spans="1:84" s="16" customFormat="1" ht="16.5" customHeight="1" x14ac:dyDescent="0.2">
      <c r="A254" s="39"/>
      <c r="B254" s="39"/>
      <c r="C254" s="47"/>
      <c r="D254" s="118"/>
      <c r="E254" s="72" t="s">
        <v>60</v>
      </c>
      <c r="F254" s="40">
        <f>G254+P254</f>
        <v>4000</v>
      </c>
      <c r="G254" s="41">
        <f>H254+K254+L254+M254</f>
        <v>4000</v>
      </c>
      <c r="H254" s="42">
        <f>SUM(I254:J254)</f>
        <v>4000</v>
      </c>
      <c r="I254" s="42">
        <v>4000</v>
      </c>
      <c r="J254" s="42"/>
      <c r="K254" s="42"/>
      <c r="L254" s="42"/>
      <c r="M254" s="42"/>
      <c r="N254" s="42"/>
      <c r="O254" s="55"/>
      <c r="P254" s="41"/>
      <c r="Q254" s="42"/>
      <c r="R254" s="42"/>
      <c r="S254" s="42"/>
      <c r="T254" s="42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</row>
    <row r="255" spans="1:84" s="16" customFormat="1" ht="16.5" customHeight="1" x14ac:dyDescent="0.2">
      <c r="A255" s="39"/>
      <c r="B255" s="39"/>
      <c r="C255" s="47"/>
      <c r="D255" s="118"/>
      <c r="E255" s="72" t="s">
        <v>61</v>
      </c>
      <c r="F255" s="40"/>
      <c r="G255" s="41"/>
      <c r="H255" s="42"/>
      <c r="I255" s="42"/>
      <c r="J255" s="42"/>
      <c r="K255" s="42"/>
      <c r="L255" s="42"/>
      <c r="M255" s="42"/>
      <c r="N255" s="42"/>
      <c r="O255" s="55"/>
      <c r="P255" s="41"/>
      <c r="Q255" s="42"/>
      <c r="R255" s="42"/>
      <c r="S255" s="42"/>
      <c r="T255" s="42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</row>
    <row r="256" spans="1:84" s="19" customFormat="1" ht="16.5" customHeight="1" x14ac:dyDescent="0.2">
      <c r="A256" s="68"/>
      <c r="B256" s="68"/>
      <c r="C256" s="43"/>
      <c r="D256" s="119"/>
      <c r="E256" s="73" t="s">
        <v>62</v>
      </c>
      <c r="F256" s="44">
        <f>F253-F254+F255</f>
        <v>0</v>
      </c>
      <c r="G256" s="45">
        <f>G253-G254+G255</f>
        <v>0</v>
      </c>
      <c r="H256" s="44">
        <f>H253-H254+H255</f>
        <v>0</v>
      </c>
      <c r="I256" s="44">
        <f>I253-I254+I255</f>
        <v>0</v>
      </c>
      <c r="J256" s="44"/>
      <c r="K256" s="44"/>
      <c r="L256" s="44"/>
      <c r="M256" s="44"/>
      <c r="N256" s="44"/>
      <c r="O256" s="46"/>
      <c r="P256" s="45"/>
      <c r="Q256" s="44"/>
      <c r="R256" s="44"/>
      <c r="S256" s="59"/>
      <c r="T256" s="59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</row>
    <row r="257" spans="1:84" s="10" customFormat="1" ht="16.5" customHeight="1" x14ac:dyDescent="0.2">
      <c r="A257" s="47"/>
      <c r="B257" s="47"/>
      <c r="C257" s="47">
        <v>4300</v>
      </c>
      <c r="D257" s="117" t="s">
        <v>29</v>
      </c>
      <c r="E257" s="72" t="s">
        <v>59</v>
      </c>
      <c r="F257" s="40">
        <f>G257+P257</f>
        <v>68298</v>
      </c>
      <c r="G257" s="41">
        <f>H257+K257+L257+M257</f>
        <v>68298</v>
      </c>
      <c r="H257" s="42">
        <f>SUM(I257:J257)</f>
        <v>68298</v>
      </c>
      <c r="I257" s="42"/>
      <c r="J257" s="42">
        <v>68298</v>
      </c>
      <c r="K257" s="42"/>
      <c r="L257" s="42"/>
      <c r="M257" s="42"/>
      <c r="N257" s="42"/>
      <c r="O257" s="55"/>
      <c r="P257" s="56"/>
      <c r="Q257" s="42"/>
      <c r="R257" s="42"/>
      <c r="S257" s="42"/>
      <c r="T257" s="42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</row>
    <row r="258" spans="1:84" s="16" customFormat="1" ht="16.5" customHeight="1" x14ac:dyDescent="0.2">
      <c r="A258" s="39"/>
      <c r="B258" s="39"/>
      <c r="C258" s="47"/>
      <c r="D258" s="118"/>
      <c r="E258" s="72" t="s">
        <v>60</v>
      </c>
      <c r="F258" s="40"/>
      <c r="G258" s="41"/>
      <c r="H258" s="42"/>
      <c r="I258" s="42"/>
      <c r="J258" s="42"/>
      <c r="K258" s="42"/>
      <c r="L258" s="42"/>
      <c r="M258" s="42"/>
      <c r="N258" s="42"/>
      <c r="O258" s="55"/>
      <c r="P258" s="41"/>
      <c r="Q258" s="42"/>
      <c r="R258" s="42"/>
      <c r="S258" s="42"/>
      <c r="T258" s="42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</row>
    <row r="259" spans="1:84" s="16" customFormat="1" ht="16.5" customHeight="1" x14ac:dyDescent="0.2">
      <c r="A259" s="39"/>
      <c r="B259" s="39"/>
      <c r="C259" s="47"/>
      <c r="D259" s="118"/>
      <c r="E259" s="72" t="s">
        <v>61</v>
      </c>
      <c r="F259" s="40">
        <f>G259+P259</f>
        <v>5500</v>
      </c>
      <c r="G259" s="41">
        <f>H259+K259+L259+M259</f>
        <v>5500</v>
      </c>
      <c r="H259" s="42">
        <f>SUM(I259:J259)</f>
        <v>5500</v>
      </c>
      <c r="I259" s="42"/>
      <c r="J259" s="42">
        <v>5500</v>
      </c>
      <c r="K259" s="42"/>
      <c r="L259" s="42"/>
      <c r="M259" s="42"/>
      <c r="N259" s="42"/>
      <c r="O259" s="55"/>
      <c r="P259" s="41"/>
      <c r="Q259" s="42"/>
      <c r="R259" s="42"/>
      <c r="S259" s="42"/>
      <c r="T259" s="42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</row>
    <row r="260" spans="1:84" s="19" customFormat="1" ht="16.5" customHeight="1" x14ac:dyDescent="0.2">
      <c r="A260" s="68"/>
      <c r="B260" s="68"/>
      <c r="C260" s="43"/>
      <c r="D260" s="119"/>
      <c r="E260" s="73" t="s">
        <v>62</v>
      </c>
      <c r="F260" s="44">
        <f>F257-F258+F259</f>
        <v>73798</v>
      </c>
      <c r="G260" s="45">
        <f>G257-G258+G259</f>
        <v>73798</v>
      </c>
      <c r="H260" s="44">
        <f>H257-H258+H259</f>
        <v>73798</v>
      </c>
      <c r="I260" s="44"/>
      <c r="J260" s="44">
        <f>J257-J258+J259</f>
        <v>73798</v>
      </c>
      <c r="K260" s="44"/>
      <c r="L260" s="44"/>
      <c r="M260" s="44"/>
      <c r="N260" s="44"/>
      <c r="O260" s="46"/>
      <c r="P260" s="45"/>
      <c r="Q260" s="44"/>
      <c r="R260" s="44"/>
      <c r="S260" s="59"/>
      <c r="T260" s="59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</row>
    <row r="261" spans="1:84" s="10" customFormat="1" ht="16.5" customHeight="1" x14ac:dyDescent="0.2">
      <c r="A261" s="47"/>
      <c r="B261" s="47"/>
      <c r="C261" s="47">
        <v>4700</v>
      </c>
      <c r="D261" s="120" t="s">
        <v>37</v>
      </c>
      <c r="E261" s="72" t="s">
        <v>59</v>
      </c>
      <c r="F261" s="40">
        <f>G261+P261</f>
        <v>146406</v>
      </c>
      <c r="G261" s="41">
        <f>H261+K261+L261+M261</f>
        <v>146406</v>
      </c>
      <c r="H261" s="42">
        <f>SUM(I261:J261)</f>
        <v>146406</v>
      </c>
      <c r="I261" s="42"/>
      <c r="J261" s="42">
        <v>146406</v>
      </c>
      <c r="K261" s="42"/>
      <c r="L261" s="42"/>
      <c r="M261" s="42"/>
      <c r="N261" s="42"/>
      <c r="O261" s="55"/>
      <c r="P261" s="56"/>
      <c r="Q261" s="42"/>
      <c r="R261" s="42"/>
      <c r="S261" s="42"/>
      <c r="T261" s="42"/>
      <c r="U261" s="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</row>
    <row r="262" spans="1:84" s="16" customFormat="1" ht="16.5" customHeight="1" x14ac:dyDescent="0.2">
      <c r="A262" s="39"/>
      <c r="B262" s="39"/>
      <c r="C262" s="47"/>
      <c r="D262" s="121"/>
      <c r="E262" s="72" t="s">
        <v>60</v>
      </c>
      <c r="F262" s="40">
        <f>G262+P262</f>
        <v>1500</v>
      </c>
      <c r="G262" s="41">
        <f>H262+K262+L262+M262</f>
        <v>1500</v>
      </c>
      <c r="H262" s="42">
        <f>SUM(I262:J262)</f>
        <v>1500</v>
      </c>
      <c r="I262" s="42"/>
      <c r="J262" s="42">
        <v>1500</v>
      </c>
      <c r="K262" s="42"/>
      <c r="L262" s="42"/>
      <c r="M262" s="42"/>
      <c r="N262" s="42"/>
      <c r="O262" s="55"/>
      <c r="P262" s="41"/>
      <c r="Q262" s="42"/>
      <c r="R262" s="42"/>
      <c r="S262" s="42"/>
      <c r="T262" s="4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</row>
    <row r="263" spans="1:84" s="16" customFormat="1" ht="16.5" customHeight="1" x14ac:dyDescent="0.2">
      <c r="A263" s="39"/>
      <c r="B263" s="39"/>
      <c r="C263" s="47"/>
      <c r="D263" s="121"/>
      <c r="E263" s="72" t="s">
        <v>61</v>
      </c>
      <c r="F263" s="40"/>
      <c r="G263" s="41"/>
      <c r="H263" s="42"/>
      <c r="I263" s="42"/>
      <c r="J263" s="42"/>
      <c r="K263" s="42"/>
      <c r="L263" s="42"/>
      <c r="M263" s="42"/>
      <c r="N263" s="42"/>
      <c r="O263" s="55"/>
      <c r="P263" s="41"/>
      <c r="Q263" s="42"/>
      <c r="R263" s="42"/>
      <c r="S263" s="42"/>
      <c r="T263" s="42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</row>
    <row r="264" spans="1:84" s="19" customFormat="1" ht="16.5" customHeight="1" x14ac:dyDescent="0.2">
      <c r="A264" s="68"/>
      <c r="B264" s="68"/>
      <c r="C264" s="43"/>
      <c r="D264" s="122"/>
      <c r="E264" s="73" t="s">
        <v>62</v>
      </c>
      <c r="F264" s="44">
        <f>F261-F262+F263</f>
        <v>144906</v>
      </c>
      <c r="G264" s="45">
        <f>G261-G262+G263</f>
        <v>144906</v>
      </c>
      <c r="H264" s="44">
        <f>H261-H262+H263</f>
        <v>144906</v>
      </c>
      <c r="I264" s="44"/>
      <c r="J264" s="44">
        <f>J261-J262+J263</f>
        <v>144906</v>
      </c>
      <c r="K264" s="44"/>
      <c r="L264" s="44"/>
      <c r="M264" s="44"/>
      <c r="N264" s="44"/>
      <c r="O264" s="46"/>
      <c r="P264" s="45"/>
      <c r="Q264" s="44"/>
      <c r="R264" s="44"/>
      <c r="S264" s="59"/>
      <c r="T264" s="59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</row>
    <row r="265" spans="1:84" s="106" customFormat="1" ht="16.5" customHeight="1" x14ac:dyDescent="0.2">
      <c r="A265" s="89"/>
      <c r="B265" s="89"/>
      <c r="C265" s="186" t="s">
        <v>65</v>
      </c>
      <c r="D265" s="187"/>
      <c r="E265" s="187"/>
      <c r="F265" s="187"/>
      <c r="G265" s="187"/>
      <c r="H265" s="187"/>
      <c r="I265" s="187"/>
      <c r="J265" s="187"/>
      <c r="K265" s="187"/>
      <c r="L265" s="187"/>
      <c r="M265" s="187"/>
      <c r="N265" s="187"/>
      <c r="O265" s="187"/>
      <c r="P265" s="187"/>
      <c r="Q265" s="187"/>
      <c r="R265" s="187"/>
      <c r="S265" s="187"/>
      <c r="T265" s="188"/>
      <c r="U265" s="111"/>
    </row>
    <row r="266" spans="1:84" s="106" customFormat="1" ht="16.5" customHeight="1" x14ac:dyDescent="0.2">
      <c r="A266" s="89"/>
      <c r="B266" s="39"/>
      <c r="C266" s="189" t="s">
        <v>163</v>
      </c>
      <c r="D266" s="190"/>
      <c r="E266" s="190"/>
      <c r="F266" s="190"/>
      <c r="G266" s="190"/>
      <c r="H266" s="190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S266" s="190"/>
      <c r="T266" s="191"/>
      <c r="U266" s="111"/>
    </row>
    <row r="267" spans="1:84" s="106" customFormat="1" ht="16.5" customHeight="1" x14ac:dyDescent="0.2">
      <c r="A267" s="89"/>
      <c r="B267" s="39"/>
      <c r="C267" s="189" t="s">
        <v>166</v>
      </c>
      <c r="D267" s="190"/>
      <c r="E267" s="190"/>
      <c r="F267" s="190"/>
      <c r="G267" s="190"/>
      <c r="H267" s="190"/>
      <c r="I267" s="190"/>
      <c r="J267" s="190"/>
      <c r="K267" s="190"/>
      <c r="L267" s="190"/>
      <c r="M267" s="190"/>
      <c r="N267" s="190"/>
      <c r="O267" s="190"/>
      <c r="P267" s="190"/>
      <c r="Q267" s="190"/>
      <c r="R267" s="190"/>
      <c r="S267" s="190"/>
      <c r="T267" s="191"/>
      <c r="U267" s="111"/>
    </row>
    <row r="268" spans="1:84" s="106" customFormat="1" ht="16.5" customHeight="1" x14ac:dyDescent="0.2">
      <c r="A268" s="89"/>
      <c r="B268" s="39"/>
      <c r="C268" s="189" t="s">
        <v>164</v>
      </c>
      <c r="D268" s="190"/>
      <c r="E268" s="190"/>
      <c r="F268" s="190"/>
      <c r="G268" s="190"/>
      <c r="H268" s="190"/>
      <c r="I268" s="190"/>
      <c r="J268" s="190"/>
      <c r="K268" s="190"/>
      <c r="L268" s="190"/>
      <c r="M268" s="190"/>
      <c r="N268" s="190"/>
      <c r="O268" s="190"/>
      <c r="P268" s="190"/>
      <c r="Q268" s="190"/>
      <c r="R268" s="190"/>
      <c r="S268" s="190"/>
      <c r="T268" s="191"/>
      <c r="U268" s="111"/>
    </row>
    <row r="269" spans="1:84" s="106" customFormat="1" ht="16.5" customHeight="1" x14ac:dyDescent="0.2">
      <c r="A269" s="89"/>
      <c r="B269" s="39"/>
      <c r="C269" s="192" t="s">
        <v>165</v>
      </c>
      <c r="D269" s="193"/>
      <c r="E269" s="193"/>
      <c r="F269" s="193"/>
      <c r="G269" s="193"/>
      <c r="H269" s="193"/>
      <c r="I269" s="193"/>
      <c r="J269" s="193"/>
      <c r="K269" s="193"/>
      <c r="L269" s="193"/>
      <c r="M269" s="193"/>
      <c r="N269" s="193"/>
      <c r="O269" s="193"/>
      <c r="P269" s="193"/>
      <c r="Q269" s="193"/>
      <c r="R269" s="193"/>
      <c r="S269" s="193"/>
      <c r="T269" s="194"/>
      <c r="U269" s="111"/>
    </row>
    <row r="270" spans="1:84" s="10" customFormat="1" ht="16.5" customHeight="1" x14ac:dyDescent="0.2">
      <c r="A270" s="39"/>
      <c r="B270" s="48">
        <v>80148</v>
      </c>
      <c r="C270" s="49"/>
      <c r="D270" s="126" t="s">
        <v>42</v>
      </c>
      <c r="E270" s="72" t="s">
        <v>59</v>
      </c>
      <c r="F270" s="40">
        <f>G270+P270</f>
        <v>2826400</v>
      </c>
      <c r="G270" s="41">
        <f>H270+K270+L270+M270</f>
        <v>2826400</v>
      </c>
      <c r="H270" s="42">
        <f>SUM(I270:J270)</f>
        <v>2819090</v>
      </c>
      <c r="I270" s="38">
        <v>2629604</v>
      </c>
      <c r="J270" s="38">
        <v>189486</v>
      </c>
      <c r="K270" s="38"/>
      <c r="L270" s="38">
        <v>7310</v>
      </c>
      <c r="M270" s="53"/>
      <c r="N270" s="53"/>
      <c r="O270" s="54"/>
      <c r="P270" s="37"/>
      <c r="Q270" s="38"/>
      <c r="R270" s="53"/>
      <c r="S270" s="53"/>
      <c r="T270" s="53"/>
      <c r="U270" s="2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</row>
    <row r="271" spans="1:84" s="16" customFormat="1" ht="16.5" customHeight="1" x14ac:dyDescent="0.2">
      <c r="A271" s="39"/>
      <c r="B271" s="39"/>
      <c r="C271" s="47"/>
      <c r="D271" s="127"/>
      <c r="E271" s="72" t="s">
        <v>60</v>
      </c>
      <c r="F271" s="40">
        <f>G271+P271</f>
        <v>7306</v>
      </c>
      <c r="G271" s="41">
        <f>H271+K271+L271+M271</f>
        <v>7306</v>
      </c>
      <c r="H271" s="42">
        <f>SUM(I271:J271)</f>
        <v>7306</v>
      </c>
      <c r="I271" s="42">
        <f>I275+I279+I283+I287</f>
        <v>7306</v>
      </c>
      <c r="J271" s="42"/>
      <c r="K271" s="42"/>
      <c r="L271" s="42"/>
      <c r="M271" s="107"/>
      <c r="N271" s="107"/>
      <c r="O271" s="82"/>
      <c r="P271" s="41"/>
      <c r="Q271" s="42"/>
      <c r="R271" s="107"/>
      <c r="S271" s="107"/>
      <c r="T271" s="107"/>
      <c r="U271" s="17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</row>
    <row r="272" spans="1:84" s="16" customFormat="1" ht="16.5" customHeight="1" x14ac:dyDescent="0.2">
      <c r="A272" s="39"/>
      <c r="B272" s="39"/>
      <c r="C272" s="47"/>
      <c r="D272" s="127"/>
      <c r="E272" s="72" t="s">
        <v>61</v>
      </c>
      <c r="F272" s="40">
        <f>G272+P272</f>
        <v>13510</v>
      </c>
      <c r="G272" s="41">
        <f>H272+K272+L272+M272</f>
        <v>13510</v>
      </c>
      <c r="H272" s="42">
        <f>SUM(I272:J272)</f>
        <v>13510</v>
      </c>
      <c r="I272" s="42">
        <f>I276+I280+I284+I288</f>
        <v>13510</v>
      </c>
      <c r="J272" s="42"/>
      <c r="K272" s="42"/>
      <c r="L272" s="42"/>
      <c r="M272" s="107"/>
      <c r="N272" s="107"/>
      <c r="O272" s="82"/>
      <c r="P272" s="41"/>
      <c r="Q272" s="42"/>
      <c r="R272" s="107"/>
      <c r="S272" s="107"/>
      <c r="T272" s="107"/>
      <c r="U272" s="17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</row>
    <row r="273" spans="1:84" s="19" customFormat="1" ht="16.5" customHeight="1" x14ac:dyDescent="0.2">
      <c r="A273" s="68"/>
      <c r="B273" s="68"/>
      <c r="C273" s="43"/>
      <c r="D273" s="128"/>
      <c r="E273" s="73" t="s">
        <v>62</v>
      </c>
      <c r="F273" s="44">
        <f t="shared" ref="F273:L273" si="17">F270-F271+F272</f>
        <v>2832604</v>
      </c>
      <c r="G273" s="45">
        <f t="shared" si="17"/>
        <v>2832604</v>
      </c>
      <c r="H273" s="44">
        <f t="shared" si="17"/>
        <v>2825294</v>
      </c>
      <c r="I273" s="44">
        <f t="shared" si="17"/>
        <v>2635808</v>
      </c>
      <c r="J273" s="59">
        <f t="shared" si="17"/>
        <v>189486</v>
      </c>
      <c r="K273" s="44"/>
      <c r="L273" s="44">
        <f t="shared" si="17"/>
        <v>7310</v>
      </c>
      <c r="M273" s="44"/>
      <c r="N273" s="44"/>
      <c r="O273" s="46"/>
      <c r="P273" s="45"/>
      <c r="Q273" s="44"/>
      <c r="R273" s="44"/>
      <c r="S273" s="59"/>
      <c r="T273" s="59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</row>
    <row r="274" spans="1:84" s="10" customFormat="1" ht="16.5" customHeight="1" x14ac:dyDescent="0.2">
      <c r="A274" s="47"/>
      <c r="B274" s="47"/>
      <c r="C274" s="47">
        <v>4010</v>
      </c>
      <c r="D274" s="117" t="s">
        <v>33</v>
      </c>
      <c r="E274" s="72" t="s">
        <v>59</v>
      </c>
      <c r="F274" s="40">
        <f>G274+P274</f>
        <v>2045675</v>
      </c>
      <c r="G274" s="41">
        <f>H274+K274+L274+M274</f>
        <v>2045675</v>
      </c>
      <c r="H274" s="42">
        <f>SUM(I274:J274)</f>
        <v>2045675</v>
      </c>
      <c r="I274" s="42">
        <v>2045675</v>
      </c>
      <c r="J274" s="42"/>
      <c r="K274" s="42"/>
      <c r="L274" s="42"/>
      <c r="M274" s="42"/>
      <c r="N274" s="42"/>
      <c r="O274" s="55"/>
      <c r="P274" s="56"/>
      <c r="Q274" s="42"/>
      <c r="R274" s="42"/>
      <c r="S274" s="42"/>
      <c r="T274" s="42"/>
      <c r="U274" s="12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</row>
    <row r="275" spans="1:84" s="16" customFormat="1" ht="16.5" customHeight="1" x14ac:dyDescent="0.2">
      <c r="A275" s="39"/>
      <c r="B275" s="39"/>
      <c r="C275" s="47"/>
      <c r="D275" s="118"/>
      <c r="E275" s="72" t="s">
        <v>60</v>
      </c>
      <c r="F275" s="40"/>
      <c r="G275" s="41"/>
      <c r="H275" s="42"/>
      <c r="I275" s="42"/>
      <c r="J275" s="42"/>
      <c r="K275" s="42"/>
      <c r="L275" s="42"/>
      <c r="M275" s="42"/>
      <c r="N275" s="42"/>
      <c r="O275" s="55"/>
      <c r="P275" s="41"/>
      <c r="Q275" s="42"/>
      <c r="R275" s="42"/>
      <c r="S275" s="42"/>
      <c r="T275" s="42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</row>
    <row r="276" spans="1:84" s="16" customFormat="1" ht="16.5" customHeight="1" x14ac:dyDescent="0.2">
      <c r="A276" s="39"/>
      <c r="B276" s="39"/>
      <c r="C276" s="47"/>
      <c r="D276" s="118"/>
      <c r="E276" s="72" t="s">
        <v>61</v>
      </c>
      <c r="F276" s="40">
        <f>G276+P276</f>
        <v>9080</v>
      </c>
      <c r="G276" s="41">
        <f>H276+K276+L276+M276</f>
        <v>9080</v>
      </c>
      <c r="H276" s="42">
        <f>SUM(I276:J276)</f>
        <v>9080</v>
      </c>
      <c r="I276" s="42">
        <v>9080</v>
      </c>
      <c r="J276" s="42"/>
      <c r="K276" s="42"/>
      <c r="L276" s="42"/>
      <c r="M276" s="42"/>
      <c r="N276" s="42"/>
      <c r="O276" s="55"/>
      <c r="P276" s="41"/>
      <c r="Q276" s="42"/>
      <c r="R276" s="42"/>
      <c r="S276" s="42"/>
      <c r="T276" s="42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</row>
    <row r="277" spans="1:84" s="19" customFormat="1" ht="16.5" customHeight="1" x14ac:dyDescent="0.2">
      <c r="A277" s="68"/>
      <c r="B277" s="68"/>
      <c r="C277" s="43"/>
      <c r="D277" s="119"/>
      <c r="E277" s="73" t="s">
        <v>62</v>
      </c>
      <c r="F277" s="44">
        <f>F274-F275+F276</f>
        <v>2054755</v>
      </c>
      <c r="G277" s="45">
        <f>G274-G275+G276</f>
        <v>2054755</v>
      </c>
      <c r="H277" s="44">
        <f>H274-H275+H276</f>
        <v>2054755</v>
      </c>
      <c r="I277" s="44">
        <f>I274-I275+I276</f>
        <v>2054755</v>
      </c>
      <c r="J277" s="44"/>
      <c r="K277" s="44"/>
      <c r="L277" s="44"/>
      <c r="M277" s="44"/>
      <c r="N277" s="44"/>
      <c r="O277" s="46"/>
      <c r="P277" s="45"/>
      <c r="Q277" s="44"/>
      <c r="R277" s="44"/>
      <c r="S277" s="59"/>
      <c r="T277" s="59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</row>
    <row r="278" spans="1:84" s="19" customFormat="1" ht="16.5" customHeight="1" x14ac:dyDescent="0.2">
      <c r="A278" s="47"/>
      <c r="B278" s="47"/>
      <c r="C278" s="47">
        <v>4040</v>
      </c>
      <c r="D278" s="117" t="s">
        <v>34</v>
      </c>
      <c r="E278" s="72" t="s">
        <v>59</v>
      </c>
      <c r="F278" s="40">
        <f>G278+P278</f>
        <v>151968</v>
      </c>
      <c r="G278" s="41">
        <f>H278+K278+L278+M278</f>
        <v>151968</v>
      </c>
      <c r="H278" s="42">
        <f>SUM(I278:J278)</f>
        <v>151968</v>
      </c>
      <c r="I278" s="42">
        <v>151968</v>
      </c>
      <c r="J278" s="42"/>
      <c r="K278" s="42"/>
      <c r="L278" s="42"/>
      <c r="M278" s="42"/>
      <c r="N278" s="42"/>
      <c r="O278" s="55"/>
      <c r="P278" s="56"/>
      <c r="Q278" s="42"/>
      <c r="R278" s="42"/>
      <c r="S278" s="42"/>
      <c r="T278" s="42"/>
      <c r="U278" s="12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</row>
    <row r="279" spans="1:84" s="19" customFormat="1" ht="16.5" customHeight="1" x14ac:dyDescent="0.2">
      <c r="A279" s="39"/>
      <c r="B279" s="39"/>
      <c r="C279" s="47"/>
      <c r="D279" s="118"/>
      <c r="E279" s="72" t="s">
        <v>60</v>
      </c>
      <c r="F279" s="40">
        <f>G279+P279</f>
        <v>706</v>
      </c>
      <c r="G279" s="41">
        <f>H279+K279+L279+M279</f>
        <v>706</v>
      </c>
      <c r="H279" s="42">
        <f>SUM(I279:J279)</f>
        <v>706</v>
      </c>
      <c r="I279" s="42">
        <v>706</v>
      </c>
      <c r="J279" s="42"/>
      <c r="K279" s="42"/>
      <c r="L279" s="42"/>
      <c r="M279" s="42"/>
      <c r="N279" s="42"/>
      <c r="O279" s="55"/>
      <c r="P279" s="41"/>
      <c r="Q279" s="42"/>
      <c r="R279" s="42"/>
      <c r="S279" s="42"/>
      <c r="T279" s="42"/>
      <c r="U279" s="16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</row>
    <row r="280" spans="1:84" s="19" customFormat="1" ht="16.5" customHeight="1" x14ac:dyDescent="0.2">
      <c r="A280" s="39"/>
      <c r="B280" s="39"/>
      <c r="C280" s="47"/>
      <c r="D280" s="118"/>
      <c r="E280" s="72" t="s">
        <v>61</v>
      </c>
      <c r="F280" s="40"/>
      <c r="G280" s="41"/>
      <c r="H280" s="42"/>
      <c r="I280" s="42"/>
      <c r="J280" s="42"/>
      <c r="K280" s="42"/>
      <c r="L280" s="42"/>
      <c r="M280" s="42"/>
      <c r="N280" s="42"/>
      <c r="O280" s="55"/>
      <c r="P280" s="41"/>
      <c r="Q280" s="42"/>
      <c r="R280" s="42"/>
      <c r="S280" s="42"/>
      <c r="T280" s="42"/>
      <c r="U280" s="16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</row>
    <row r="281" spans="1:84" s="19" customFormat="1" ht="16.5" customHeight="1" x14ac:dyDescent="0.2">
      <c r="A281" s="68"/>
      <c r="B281" s="68"/>
      <c r="C281" s="43"/>
      <c r="D281" s="119"/>
      <c r="E281" s="73" t="s">
        <v>62</v>
      </c>
      <c r="F281" s="44">
        <f>F278-F279+F280</f>
        <v>151262</v>
      </c>
      <c r="G281" s="45">
        <f>G278-G279+G280</f>
        <v>151262</v>
      </c>
      <c r="H281" s="44">
        <f>H278-H279+H280</f>
        <v>151262</v>
      </c>
      <c r="I281" s="44">
        <f>I278-I279+I280</f>
        <v>151262</v>
      </c>
      <c r="J281" s="44"/>
      <c r="K281" s="44"/>
      <c r="L281" s="44"/>
      <c r="M281" s="44"/>
      <c r="N281" s="44"/>
      <c r="O281" s="46"/>
      <c r="P281" s="45"/>
      <c r="Q281" s="44"/>
      <c r="R281" s="44"/>
      <c r="S281" s="59"/>
      <c r="T281" s="59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</row>
    <row r="282" spans="1:84" s="1" customFormat="1" ht="16.5" customHeight="1" x14ac:dyDescent="0.2">
      <c r="A282" s="47"/>
      <c r="B282" s="47"/>
      <c r="C282" s="47">
        <v>4110</v>
      </c>
      <c r="D282" s="117" t="s">
        <v>24</v>
      </c>
      <c r="E282" s="72" t="s">
        <v>59</v>
      </c>
      <c r="F282" s="40">
        <f>G282+P282</f>
        <v>356954</v>
      </c>
      <c r="G282" s="41">
        <f>H282+K282+L282+M282</f>
        <v>356954</v>
      </c>
      <c r="H282" s="42">
        <f>SUM(I282:J282)</f>
        <v>356954</v>
      </c>
      <c r="I282" s="42">
        <v>356954</v>
      </c>
      <c r="J282" s="42"/>
      <c r="K282" s="42"/>
      <c r="L282" s="42"/>
      <c r="M282" s="42"/>
      <c r="N282" s="42"/>
      <c r="O282" s="55"/>
      <c r="P282" s="56"/>
      <c r="Q282" s="42"/>
      <c r="R282" s="42"/>
      <c r="S282" s="42"/>
      <c r="T282" s="42"/>
      <c r="U282" s="1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</row>
    <row r="283" spans="1:84" s="16" customFormat="1" ht="16.5" customHeight="1" x14ac:dyDescent="0.2">
      <c r="A283" s="39"/>
      <c r="B283" s="39"/>
      <c r="C283" s="47"/>
      <c r="D283" s="118"/>
      <c r="E283" s="72" t="s">
        <v>60</v>
      </c>
      <c r="F283" s="40"/>
      <c r="G283" s="41"/>
      <c r="H283" s="42"/>
      <c r="I283" s="42"/>
      <c r="J283" s="42"/>
      <c r="K283" s="42"/>
      <c r="L283" s="42"/>
      <c r="M283" s="42"/>
      <c r="N283" s="42"/>
      <c r="O283" s="55"/>
      <c r="P283" s="41"/>
      <c r="Q283" s="42"/>
      <c r="R283" s="42"/>
      <c r="S283" s="42"/>
      <c r="T283" s="42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</row>
    <row r="284" spans="1:84" s="16" customFormat="1" ht="16.5" customHeight="1" x14ac:dyDescent="0.2">
      <c r="A284" s="39"/>
      <c r="B284" s="39"/>
      <c r="C284" s="47"/>
      <c r="D284" s="118"/>
      <c r="E284" s="72" t="s">
        <v>61</v>
      </c>
      <c r="F284" s="40">
        <f>G284+P284</f>
        <v>4430</v>
      </c>
      <c r="G284" s="41">
        <f>H284+K284+L284+M284</f>
        <v>4430</v>
      </c>
      <c r="H284" s="42">
        <f>SUM(I284:J284)</f>
        <v>4430</v>
      </c>
      <c r="I284" s="42">
        <v>4430</v>
      </c>
      <c r="J284" s="42"/>
      <c r="K284" s="42"/>
      <c r="L284" s="42"/>
      <c r="M284" s="42"/>
      <c r="N284" s="42"/>
      <c r="O284" s="55"/>
      <c r="P284" s="41"/>
      <c r="Q284" s="42"/>
      <c r="R284" s="42"/>
      <c r="S284" s="42"/>
      <c r="T284" s="42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</row>
    <row r="285" spans="1:84" s="19" customFormat="1" ht="16.5" customHeight="1" x14ac:dyDescent="0.2">
      <c r="A285" s="68"/>
      <c r="B285" s="68"/>
      <c r="C285" s="43"/>
      <c r="D285" s="119"/>
      <c r="E285" s="73" t="s">
        <v>62</v>
      </c>
      <c r="F285" s="44">
        <f>F282-F283+F284</f>
        <v>361384</v>
      </c>
      <c r="G285" s="45">
        <f>G282-G283+G284</f>
        <v>361384</v>
      </c>
      <c r="H285" s="44">
        <f>H282-H283+H284</f>
        <v>361384</v>
      </c>
      <c r="I285" s="44">
        <f>I282-I283+I284</f>
        <v>361384</v>
      </c>
      <c r="J285" s="44"/>
      <c r="K285" s="44"/>
      <c r="L285" s="44"/>
      <c r="M285" s="44"/>
      <c r="N285" s="44"/>
      <c r="O285" s="46"/>
      <c r="P285" s="45"/>
      <c r="Q285" s="44"/>
      <c r="R285" s="44"/>
      <c r="S285" s="59"/>
      <c r="T285" s="59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</row>
    <row r="286" spans="1:84" s="13" customFormat="1" ht="16.5" customHeight="1" x14ac:dyDescent="0.2">
      <c r="A286" s="47"/>
      <c r="B286" s="47"/>
      <c r="C286" s="90">
        <v>4710</v>
      </c>
      <c r="D286" s="117" t="s">
        <v>81</v>
      </c>
      <c r="E286" s="72" t="s">
        <v>59</v>
      </c>
      <c r="F286" s="40">
        <f>G286+P286</f>
        <v>22989</v>
      </c>
      <c r="G286" s="41">
        <f>H286+K286+L286+M286</f>
        <v>22989</v>
      </c>
      <c r="H286" s="42">
        <f>SUM(I286:J286)</f>
        <v>22989</v>
      </c>
      <c r="I286" s="42">
        <v>22989</v>
      </c>
      <c r="J286" s="42"/>
      <c r="K286" s="42"/>
      <c r="L286" s="42"/>
      <c r="M286" s="42"/>
      <c r="N286" s="42"/>
      <c r="O286" s="55"/>
      <c r="P286" s="56"/>
      <c r="Q286" s="42"/>
      <c r="R286" s="42"/>
      <c r="S286" s="42"/>
      <c r="T286" s="42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</row>
    <row r="287" spans="1:84" s="16" customFormat="1" ht="16.5" customHeight="1" x14ac:dyDescent="0.2">
      <c r="A287" s="39"/>
      <c r="B287" s="39"/>
      <c r="C287" s="90"/>
      <c r="D287" s="118"/>
      <c r="E287" s="72" t="s">
        <v>60</v>
      </c>
      <c r="F287" s="40">
        <f>G287+P287</f>
        <v>6600</v>
      </c>
      <c r="G287" s="41">
        <f>H287+K287+L287+M287</f>
        <v>6600</v>
      </c>
      <c r="H287" s="42">
        <f>SUM(I287:J287)</f>
        <v>6600</v>
      </c>
      <c r="I287" s="42">
        <v>6600</v>
      </c>
      <c r="J287" s="42"/>
      <c r="K287" s="42"/>
      <c r="L287" s="42"/>
      <c r="M287" s="42"/>
      <c r="N287" s="42"/>
      <c r="O287" s="55"/>
      <c r="P287" s="41"/>
      <c r="Q287" s="42"/>
      <c r="R287" s="42"/>
      <c r="S287" s="42"/>
      <c r="T287" s="42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</row>
    <row r="288" spans="1:84" s="16" customFormat="1" ht="16.5" customHeight="1" x14ac:dyDescent="0.2">
      <c r="A288" s="39"/>
      <c r="B288" s="39"/>
      <c r="C288" s="90"/>
      <c r="D288" s="118"/>
      <c r="E288" s="72" t="s">
        <v>61</v>
      </c>
      <c r="F288" s="40"/>
      <c r="G288" s="41"/>
      <c r="H288" s="42"/>
      <c r="I288" s="42"/>
      <c r="J288" s="42"/>
      <c r="K288" s="42"/>
      <c r="L288" s="42"/>
      <c r="M288" s="42"/>
      <c r="N288" s="42"/>
      <c r="O288" s="55"/>
      <c r="P288" s="41"/>
      <c r="Q288" s="42"/>
      <c r="R288" s="42"/>
      <c r="S288" s="42"/>
      <c r="T288" s="42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</row>
    <row r="289" spans="1:84" s="19" customFormat="1" ht="16.5" customHeight="1" x14ac:dyDescent="0.2">
      <c r="A289" s="68"/>
      <c r="B289" s="68"/>
      <c r="C289" s="91"/>
      <c r="D289" s="119"/>
      <c r="E289" s="73" t="s">
        <v>62</v>
      </c>
      <c r="F289" s="44">
        <f>F286-F287+F288</f>
        <v>16389</v>
      </c>
      <c r="G289" s="45">
        <f>G286-G287+G288</f>
        <v>16389</v>
      </c>
      <c r="H289" s="44">
        <f>H286-H287+H288</f>
        <v>16389</v>
      </c>
      <c r="I289" s="44">
        <f>I286-I287+I288</f>
        <v>16389</v>
      </c>
      <c r="J289" s="44"/>
      <c r="K289" s="44"/>
      <c r="L289" s="44"/>
      <c r="M289" s="44"/>
      <c r="N289" s="44"/>
      <c r="O289" s="46"/>
      <c r="P289" s="45"/>
      <c r="Q289" s="44"/>
      <c r="R289" s="44"/>
      <c r="S289" s="59"/>
      <c r="T289" s="5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</row>
    <row r="290" spans="1:84" s="106" customFormat="1" ht="16.5" customHeight="1" x14ac:dyDescent="0.2">
      <c r="A290" s="89"/>
      <c r="B290" s="89"/>
      <c r="C290" s="186" t="s">
        <v>65</v>
      </c>
      <c r="D290" s="187"/>
      <c r="E290" s="187"/>
      <c r="F290" s="187"/>
      <c r="G290" s="187"/>
      <c r="H290" s="187"/>
      <c r="I290" s="187"/>
      <c r="J290" s="187"/>
      <c r="K290" s="187"/>
      <c r="L290" s="187"/>
      <c r="M290" s="187"/>
      <c r="N290" s="187"/>
      <c r="O290" s="187"/>
      <c r="P290" s="187"/>
      <c r="Q290" s="187"/>
      <c r="R290" s="187"/>
      <c r="S290" s="187"/>
      <c r="T290" s="188"/>
      <c r="U290" s="111"/>
    </row>
    <row r="291" spans="1:84" s="106" customFormat="1" ht="27.75" customHeight="1" x14ac:dyDescent="0.2">
      <c r="A291" s="89"/>
      <c r="B291" s="39"/>
      <c r="C291" s="189" t="s">
        <v>197</v>
      </c>
      <c r="D291" s="190"/>
      <c r="E291" s="190"/>
      <c r="F291" s="190"/>
      <c r="G291" s="190"/>
      <c r="H291" s="190"/>
      <c r="I291" s="190"/>
      <c r="J291" s="190"/>
      <c r="K291" s="190"/>
      <c r="L291" s="190"/>
      <c r="M291" s="190"/>
      <c r="N291" s="190"/>
      <c r="O291" s="190"/>
      <c r="P291" s="190"/>
      <c r="Q291" s="190"/>
      <c r="R291" s="190"/>
      <c r="S291" s="190"/>
      <c r="T291" s="191"/>
      <c r="U291" s="111"/>
    </row>
    <row r="292" spans="1:84" s="106" customFormat="1" ht="15.95" customHeight="1" x14ac:dyDescent="0.2">
      <c r="A292" s="89"/>
      <c r="B292" s="39"/>
      <c r="C292" s="189" t="s">
        <v>126</v>
      </c>
      <c r="D292" s="190"/>
      <c r="E292" s="190"/>
      <c r="F292" s="190"/>
      <c r="G292" s="190"/>
      <c r="H292" s="190"/>
      <c r="I292" s="190"/>
      <c r="J292" s="190"/>
      <c r="K292" s="190"/>
      <c r="L292" s="190"/>
      <c r="M292" s="190"/>
      <c r="N292" s="190"/>
      <c r="O292" s="190"/>
      <c r="P292" s="190"/>
      <c r="Q292" s="190"/>
      <c r="R292" s="190"/>
      <c r="S292" s="190"/>
      <c r="T292" s="191"/>
      <c r="U292" s="111"/>
    </row>
    <row r="293" spans="1:84" s="106" customFormat="1" ht="15.95" customHeight="1" x14ac:dyDescent="0.2">
      <c r="A293" s="89"/>
      <c r="B293" s="39"/>
      <c r="C293" s="189" t="s">
        <v>198</v>
      </c>
      <c r="D293" s="190"/>
      <c r="E293" s="190"/>
      <c r="F293" s="190"/>
      <c r="G293" s="190"/>
      <c r="H293" s="190"/>
      <c r="I293" s="190"/>
      <c r="J293" s="190"/>
      <c r="K293" s="190"/>
      <c r="L293" s="190"/>
      <c r="M293" s="190"/>
      <c r="N293" s="190"/>
      <c r="O293" s="190"/>
      <c r="P293" s="190"/>
      <c r="Q293" s="190"/>
      <c r="R293" s="190"/>
      <c r="S293" s="190"/>
      <c r="T293" s="191"/>
      <c r="U293" s="111"/>
    </row>
    <row r="294" spans="1:84" s="106" customFormat="1" ht="15.95" customHeight="1" x14ac:dyDescent="0.2">
      <c r="A294" s="89"/>
      <c r="B294" s="39"/>
      <c r="C294" s="189" t="s">
        <v>127</v>
      </c>
      <c r="D294" s="190"/>
      <c r="E294" s="190"/>
      <c r="F294" s="190"/>
      <c r="G294" s="190"/>
      <c r="H294" s="190"/>
      <c r="I294" s="190"/>
      <c r="J294" s="190"/>
      <c r="K294" s="190"/>
      <c r="L294" s="190"/>
      <c r="M294" s="190"/>
      <c r="N294" s="190"/>
      <c r="O294" s="190"/>
      <c r="P294" s="190"/>
      <c r="Q294" s="190"/>
      <c r="R294" s="190"/>
      <c r="S294" s="190"/>
      <c r="T294" s="191"/>
      <c r="U294" s="111"/>
    </row>
    <row r="295" spans="1:84" s="106" customFormat="1" ht="15.95" customHeight="1" x14ac:dyDescent="0.2">
      <c r="A295" s="89"/>
      <c r="B295" s="39"/>
      <c r="C295" s="189" t="s">
        <v>128</v>
      </c>
      <c r="D295" s="190"/>
      <c r="E295" s="190"/>
      <c r="F295" s="190"/>
      <c r="G295" s="190"/>
      <c r="H295" s="190"/>
      <c r="I295" s="190"/>
      <c r="J295" s="190"/>
      <c r="K295" s="190"/>
      <c r="L295" s="190"/>
      <c r="M295" s="190"/>
      <c r="N295" s="190"/>
      <c r="O295" s="190"/>
      <c r="P295" s="190"/>
      <c r="Q295" s="190"/>
      <c r="R295" s="190"/>
      <c r="S295" s="190"/>
      <c r="T295" s="191"/>
      <c r="U295" s="111"/>
    </row>
    <row r="296" spans="1:84" s="106" customFormat="1" ht="6.75" customHeight="1" x14ac:dyDescent="0.2">
      <c r="A296" s="89"/>
      <c r="B296" s="39"/>
      <c r="C296" s="189"/>
      <c r="D296" s="190"/>
      <c r="E296" s="190"/>
      <c r="F296" s="190"/>
      <c r="G296" s="190"/>
      <c r="H296" s="190"/>
      <c r="I296" s="190"/>
      <c r="J296" s="190"/>
      <c r="K296" s="190"/>
      <c r="L296" s="190"/>
      <c r="M296" s="190"/>
      <c r="N296" s="190"/>
      <c r="O296" s="190"/>
      <c r="P296" s="190"/>
      <c r="Q296" s="190"/>
      <c r="R296" s="190"/>
      <c r="S296" s="190"/>
      <c r="T296" s="191"/>
      <c r="U296" s="111"/>
    </row>
    <row r="297" spans="1:84" s="106" customFormat="1" ht="15.95" customHeight="1" x14ac:dyDescent="0.2">
      <c r="A297" s="89"/>
      <c r="B297" s="39"/>
      <c r="C297" s="189" t="s">
        <v>162</v>
      </c>
      <c r="D297" s="190"/>
      <c r="E297" s="190"/>
      <c r="F297" s="190"/>
      <c r="G297" s="190"/>
      <c r="H297" s="190"/>
      <c r="I297" s="190"/>
      <c r="J297" s="190"/>
      <c r="K297" s="190"/>
      <c r="L297" s="190"/>
      <c r="M297" s="190"/>
      <c r="N297" s="190"/>
      <c r="O297" s="190"/>
      <c r="P297" s="190"/>
      <c r="Q297" s="190"/>
      <c r="R297" s="190"/>
      <c r="S297" s="190"/>
      <c r="T297" s="191"/>
      <c r="U297" s="111"/>
    </row>
    <row r="298" spans="1:84" s="106" customFormat="1" ht="15.95" customHeight="1" x14ac:dyDescent="0.2">
      <c r="A298" s="89"/>
      <c r="B298" s="39"/>
      <c r="C298" s="192" t="s">
        <v>104</v>
      </c>
      <c r="D298" s="193"/>
      <c r="E298" s="193"/>
      <c r="F298" s="193"/>
      <c r="G298" s="193"/>
      <c r="H298" s="193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  <c r="T298" s="194"/>
      <c r="U298" s="111"/>
    </row>
    <row r="299" spans="1:84" s="10" customFormat="1" ht="40.5" customHeight="1" x14ac:dyDescent="0.2">
      <c r="A299" s="39"/>
      <c r="B299" s="48">
        <v>80149</v>
      </c>
      <c r="C299" s="49"/>
      <c r="D299" s="164" t="s">
        <v>183</v>
      </c>
      <c r="E299" s="72" t="s">
        <v>59</v>
      </c>
      <c r="F299" s="40">
        <f>G299+P299</f>
        <v>1731224</v>
      </c>
      <c r="G299" s="41">
        <f>H299+K299+L299+M299</f>
        <v>1731224</v>
      </c>
      <c r="H299" s="42">
        <f>SUM(I299:J299)</f>
        <v>823824</v>
      </c>
      <c r="I299" s="38">
        <v>791912</v>
      </c>
      <c r="J299" s="38">
        <v>31912</v>
      </c>
      <c r="K299" s="38">
        <v>906400</v>
      </c>
      <c r="L299" s="38">
        <v>1000</v>
      </c>
      <c r="M299" s="53"/>
      <c r="N299" s="53"/>
      <c r="O299" s="54"/>
      <c r="P299" s="37"/>
      <c r="Q299" s="38"/>
      <c r="R299" s="53"/>
      <c r="S299" s="53"/>
      <c r="T299" s="53"/>
      <c r="U299" s="1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</row>
    <row r="300" spans="1:84" s="16" customFormat="1" ht="40.5" customHeight="1" x14ac:dyDescent="0.2">
      <c r="A300" s="39"/>
      <c r="B300" s="39"/>
      <c r="C300" s="47"/>
      <c r="D300" s="165"/>
      <c r="E300" s="72" t="s">
        <v>60</v>
      </c>
      <c r="F300" s="40">
        <f>G300+P300</f>
        <v>77318</v>
      </c>
      <c r="G300" s="41">
        <f>H300+K300+L300+M300</f>
        <v>77318</v>
      </c>
      <c r="H300" s="42">
        <f>SUM(I300:J300)</f>
        <v>77318</v>
      </c>
      <c r="I300" s="42">
        <f>I304+I308+I312+I316+I320</f>
        <v>77318</v>
      </c>
      <c r="J300" s="42"/>
      <c r="K300" s="42"/>
      <c r="L300" s="42"/>
      <c r="M300" s="107"/>
      <c r="N300" s="107"/>
      <c r="O300" s="82"/>
      <c r="P300" s="41"/>
      <c r="Q300" s="42"/>
      <c r="R300" s="107"/>
      <c r="S300" s="107"/>
      <c r="T300" s="107"/>
      <c r="U300" s="17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</row>
    <row r="301" spans="1:84" s="16" customFormat="1" ht="40.5" customHeight="1" x14ac:dyDescent="0.2">
      <c r="A301" s="39"/>
      <c r="B301" s="39"/>
      <c r="C301" s="47"/>
      <c r="D301" s="165"/>
      <c r="E301" s="72" t="s">
        <v>61</v>
      </c>
      <c r="F301" s="40">
        <f>G301+P301</f>
        <v>53900</v>
      </c>
      <c r="G301" s="41">
        <f>H301+K301+L301+M301</f>
        <v>53900</v>
      </c>
      <c r="H301" s="42">
        <f>SUM(I301:J301)</f>
        <v>53900</v>
      </c>
      <c r="I301" s="42">
        <f>I305+I309+I313+I317+I321</f>
        <v>53900</v>
      </c>
      <c r="J301" s="42"/>
      <c r="K301" s="42"/>
      <c r="L301" s="42"/>
      <c r="M301" s="107"/>
      <c r="N301" s="107"/>
      <c r="O301" s="82"/>
      <c r="P301" s="41"/>
      <c r="Q301" s="42"/>
      <c r="R301" s="107"/>
      <c r="S301" s="107"/>
      <c r="T301" s="107"/>
      <c r="U301" s="17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</row>
    <row r="302" spans="1:84" s="19" customFormat="1" ht="40.5" customHeight="1" x14ac:dyDescent="0.2">
      <c r="A302" s="68"/>
      <c r="B302" s="47"/>
      <c r="C302" s="61"/>
      <c r="D302" s="166"/>
      <c r="E302" s="73" t="s">
        <v>62</v>
      </c>
      <c r="F302" s="44">
        <f t="shared" ref="F302:L302" si="18">F299-F300+F301</f>
        <v>1707806</v>
      </c>
      <c r="G302" s="45">
        <f t="shared" si="18"/>
        <v>1707806</v>
      </c>
      <c r="H302" s="44">
        <f t="shared" si="18"/>
        <v>800406</v>
      </c>
      <c r="I302" s="44">
        <f t="shared" si="18"/>
        <v>768494</v>
      </c>
      <c r="J302" s="44">
        <f t="shared" si="18"/>
        <v>31912</v>
      </c>
      <c r="K302" s="44">
        <f t="shared" si="18"/>
        <v>906400</v>
      </c>
      <c r="L302" s="44">
        <f t="shared" si="18"/>
        <v>1000</v>
      </c>
      <c r="M302" s="44"/>
      <c r="N302" s="44"/>
      <c r="O302" s="46"/>
      <c r="P302" s="45"/>
      <c r="Q302" s="44"/>
      <c r="R302" s="44"/>
      <c r="S302" s="59"/>
      <c r="T302" s="59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</row>
    <row r="303" spans="1:84" s="10" customFormat="1" ht="16.5" customHeight="1" x14ac:dyDescent="0.2">
      <c r="A303" s="47"/>
      <c r="B303" s="47"/>
      <c r="C303" s="47">
        <v>4010</v>
      </c>
      <c r="D303" s="117" t="s">
        <v>33</v>
      </c>
      <c r="E303" s="72" t="s">
        <v>59</v>
      </c>
      <c r="F303" s="40">
        <f>G303+P303</f>
        <v>613545</v>
      </c>
      <c r="G303" s="41">
        <f>H303+K303+L303+M303</f>
        <v>613545</v>
      </c>
      <c r="H303" s="42">
        <f>SUM(I303:J303)</f>
        <v>613545</v>
      </c>
      <c r="I303" s="42">
        <v>613545</v>
      </c>
      <c r="J303" s="42"/>
      <c r="K303" s="42"/>
      <c r="L303" s="42"/>
      <c r="M303" s="42"/>
      <c r="N303" s="42"/>
      <c r="O303" s="55"/>
      <c r="P303" s="56"/>
      <c r="Q303" s="42"/>
      <c r="R303" s="42"/>
      <c r="S303" s="42"/>
      <c r="T303" s="42"/>
      <c r="U303" s="1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</row>
    <row r="304" spans="1:84" s="16" customFormat="1" ht="16.5" customHeight="1" x14ac:dyDescent="0.2">
      <c r="A304" s="39"/>
      <c r="B304" s="39"/>
      <c r="C304" s="47"/>
      <c r="D304" s="118"/>
      <c r="E304" s="72" t="s">
        <v>60</v>
      </c>
      <c r="F304" s="40">
        <f>G304+P304</f>
        <v>61000</v>
      </c>
      <c r="G304" s="41">
        <f>H304+K304+L304+M304</f>
        <v>61000</v>
      </c>
      <c r="H304" s="42">
        <f>SUM(I304:J304)</f>
        <v>61000</v>
      </c>
      <c r="I304" s="42">
        <v>61000</v>
      </c>
      <c r="J304" s="42"/>
      <c r="K304" s="42"/>
      <c r="L304" s="42"/>
      <c r="M304" s="42"/>
      <c r="N304" s="42"/>
      <c r="O304" s="55"/>
      <c r="P304" s="41"/>
      <c r="Q304" s="42"/>
      <c r="R304" s="42"/>
      <c r="S304" s="42"/>
      <c r="T304" s="42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</row>
    <row r="305" spans="1:84" s="16" customFormat="1" ht="16.5" customHeight="1" x14ac:dyDescent="0.2">
      <c r="A305" s="39"/>
      <c r="B305" s="39"/>
      <c r="C305" s="47"/>
      <c r="D305" s="118"/>
      <c r="E305" s="72" t="s">
        <v>61</v>
      </c>
      <c r="F305" s="40">
        <f>G305+P305</f>
        <v>45000</v>
      </c>
      <c r="G305" s="41">
        <f>H305+K305+L305+M305</f>
        <v>45000</v>
      </c>
      <c r="H305" s="42">
        <f>SUM(I305:J305)</f>
        <v>45000</v>
      </c>
      <c r="I305" s="42">
        <v>45000</v>
      </c>
      <c r="J305" s="42"/>
      <c r="K305" s="42"/>
      <c r="L305" s="42"/>
      <c r="M305" s="42"/>
      <c r="N305" s="42"/>
      <c r="O305" s="55"/>
      <c r="P305" s="41"/>
      <c r="Q305" s="42"/>
      <c r="R305" s="42"/>
      <c r="S305" s="42"/>
      <c r="T305" s="42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</row>
    <row r="306" spans="1:84" s="19" customFormat="1" ht="16.5" customHeight="1" x14ac:dyDescent="0.2">
      <c r="A306" s="68"/>
      <c r="B306" s="68"/>
      <c r="C306" s="43"/>
      <c r="D306" s="119"/>
      <c r="E306" s="73" t="s">
        <v>62</v>
      </c>
      <c r="F306" s="44">
        <f>F303-F304+F305</f>
        <v>597545</v>
      </c>
      <c r="G306" s="45">
        <f>G303-G304+G305</f>
        <v>597545</v>
      </c>
      <c r="H306" s="44">
        <f>H303-H304+H305</f>
        <v>597545</v>
      </c>
      <c r="I306" s="44">
        <f>I303-I304+I305</f>
        <v>597545</v>
      </c>
      <c r="J306" s="44"/>
      <c r="K306" s="44"/>
      <c r="L306" s="44"/>
      <c r="M306" s="44"/>
      <c r="N306" s="44"/>
      <c r="O306" s="46"/>
      <c r="P306" s="45"/>
      <c r="Q306" s="44"/>
      <c r="R306" s="44"/>
      <c r="S306" s="59"/>
      <c r="T306" s="59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</row>
    <row r="307" spans="1:84" s="10" customFormat="1" ht="16.5" customHeight="1" x14ac:dyDescent="0.2">
      <c r="A307" s="47"/>
      <c r="B307" s="47"/>
      <c r="C307" s="47">
        <v>4040</v>
      </c>
      <c r="D307" s="117" t="s">
        <v>34</v>
      </c>
      <c r="E307" s="72" t="s">
        <v>59</v>
      </c>
      <c r="F307" s="40">
        <f>G307+P307</f>
        <v>44821</v>
      </c>
      <c r="G307" s="41">
        <f>H307+K307+L307+M307</f>
        <v>44821</v>
      </c>
      <c r="H307" s="42">
        <f>SUM(I307:J307)</f>
        <v>44821</v>
      </c>
      <c r="I307" s="42">
        <v>44821</v>
      </c>
      <c r="J307" s="42"/>
      <c r="K307" s="42"/>
      <c r="L307" s="42"/>
      <c r="M307" s="42"/>
      <c r="N307" s="42"/>
      <c r="O307" s="55"/>
      <c r="P307" s="56"/>
      <c r="Q307" s="42"/>
      <c r="R307" s="42"/>
      <c r="S307" s="42"/>
      <c r="T307" s="42"/>
      <c r="U307" s="13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</row>
    <row r="308" spans="1:84" s="16" customFormat="1" ht="16.5" customHeight="1" x14ac:dyDescent="0.2">
      <c r="A308" s="39"/>
      <c r="B308" s="39"/>
      <c r="C308" s="47"/>
      <c r="D308" s="118"/>
      <c r="E308" s="72" t="s">
        <v>60</v>
      </c>
      <c r="F308" s="40">
        <f>G308+P308</f>
        <v>1167</v>
      </c>
      <c r="G308" s="41">
        <f>H308+K308+L308+M308</f>
        <v>1167</v>
      </c>
      <c r="H308" s="42">
        <f>SUM(I308:J308)</f>
        <v>1167</v>
      </c>
      <c r="I308" s="42">
        <v>1167</v>
      </c>
      <c r="J308" s="42"/>
      <c r="K308" s="42"/>
      <c r="L308" s="42"/>
      <c r="M308" s="42"/>
      <c r="N308" s="42"/>
      <c r="O308" s="55"/>
      <c r="P308" s="41"/>
      <c r="Q308" s="42"/>
      <c r="R308" s="42"/>
      <c r="S308" s="42"/>
      <c r="T308" s="42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</row>
    <row r="309" spans="1:84" s="16" customFormat="1" ht="16.5" customHeight="1" x14ac:dyDescent="0.2">
      <c r="A309" s="39"/>
      <c r="B309" s="39"/>
      <c r="C309" s="47"/>
      <c r="D309" s="118"/>
      <c r="E309" s="72" t="s">
        <v>61</v>
      </c>
      <c r="F309" s="40"/>
      <c r="G309" s="41"/>
      <c r="H309" s="42"/>
      <c r="I309" s="42"/>
      <c r="J309" s="42"/>
      <c r="K309" s="42"/>
      <c r="L309" s="42"/>
      <c r="M309" s="42"/>
      <c r="N309" s="42"/>
      <c r="O309" s="55"/>
      <c r="P309" s="41"/>
      <c r="Q309" s="42"/>
      <c r="R309" s="42"/>
      <c r="S309" s="42"/>
      <c r="T309" s="42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</row>
    <row r="310" spans="1:84" s="19" customFormat="1" ht="16.5" customHeight="1" x14ac:dyDescent="0.2">
      <c r="A310" s="68"/>
      <c r="B310" s="68"/>
      <c r="C310" s="43"/>
      <c r="D310" s="119"/>
      <c r="E310" s="73" t="s">
        <v>62</v>
      </c>
      <c r="F310" s="44">
        <f>F307-F308+F309</f>
        <v>43654</v>
      </c>
      <c r="G310" s="45">
        <f>G307-G308+G309</f>
        <v>43654</v>
      </c>
      <c r="H310" s="44">
        <f>H307-H308+H309</f>
        <v>43654</v>
      </c>
      <c r="I310" s="44">
        <f>I307-I308+I309</f>
        <v>43654</v>
      </c>
      <c r="J310" s="44"/>
      <c r="K310" s="44"/>
      <c r="L310" s="44"/>
      <c r="M310" s="44"/>
      <c r="N310" s="44"/>
      <c r="O310" s="46"/>
      <c r="P310" s="45"/>
      <c r="Q310" s="44"/>
      <c r="R310" s="44"/>
      <c r="S310" s="59"/>
      <c r="T310" s="59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</row>
    <row r="311" spans="1:84" s="10" customFormat="1" ht="16.5" customHeight="1" x14ac:dyDescent="0.2">
      <c r="A311" s="47"/>
      <c r="B311" s="47"/>
      <c r="C311" s="47">
        <v>4110</v>
      </c>
      <c r="D311" s="117" t="s">
        <v>24</v>
      </c>
      <c r="E311" s="72" t="s">
        <v>59</v>
      </c>
      <c r="F311" s="40">
        <f>G311+P311</f>
        <v>110160</v>
      </c>
      <c r="G311" s="41">
        <f>H311+K311+L311+M311</f>
        <v>110160</v>
      </c>
      <c r="H311" s="42">
        <f>SUM(I311:J311)</f>
        <v>110160</v>
      </c>
      <c r="I311" s="42">
        <v>110160</v>
      </c>
      <c r="J311" s="42"/>
      <c r="K311" s="42"/>
      <c r="L311" s="42"/>
      <c r="M311" s="42"/>
      <c r="N311" s="42"/>
      <c r="O311" s="55"/>
      <c r="P311" s="56"/>
      <c r="Q311" s="42"/>
      <c r="R311" s="42"/>
      <c r="S311" s="42"/>
      <c r="T311" s="42"/>
      <c r="U311" s="13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</row>
    <row r="312" spans="1:84" s="16" customFormat="1" ht="16.5" customHeight="1" x14ac:dyDescent="0.2">
      <c r="A312" s="39"/>
      <c r="B312" s="39"/>
      <c r="C312" s="47"/>
      <c r="D312" s="118"/>
      <c r="E312" s="72" t="s">
        <v>60</v>
      </c>
      <c r="F312" s="40">
        <f>G312+P312</f>
        <v>10500</v>
      </c>
      <c r="G312" s="41">
        <f>H312+K312+L312+M312</f>
        <v>10500</v>
      </c>
      <c r="H312" s="42">
        <f>SUM(I312:J312)</f>
        <v>10500</v>
      </c>
      <c r="I312" s="42">
        <v>10500</v>
      </c>
      <c r="J312" s="42"/>
      <c r="K312" s="42"/>
      <c r="L312" s="42"/>
      <c r="M312" s="42"/>
      <c r="N312" s="42"/>
      <c r="O312" s="55"/>
      <c r="P312" s="41"/>
      <c r="Q312" s="42"/>
      <c r="R312" s="42"/>
      <c r="S312" s="42"/>
      <c r="T312" s="4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</row>
    <row r="313" spans="1:84" s="16" customFormat="1" ht="16.5" customHeight="1" x14ac:dyDescent="0.2">
      <c r="A313" s="39"/>
      <c r="B313" s="39"/>
      <c r="C313" s="47"/>
      <c r="D313" s="118"/>
      <c r="E313" s="72" t="s">
        <v>61</v>
      </c>
      <c r="F313" s="40">
        <f>G313+P313</f>
        <v>8700</v>
      </c>
      <c r="G313" s="41">
        <f>H313+K313+L313+M313</f>
        <v>8700</v>
      </c>
      <c r="H313" s="42">
        <f>SUM(I313:J313)</f>
        <v>8700</v>
      </c>
      <c r="I313" s="42">
        <v>8700</v>
      </c>
      <c r="J313" s="42"/>
      <c r="K313" s="42"/>
      <c r="L313" s="42"/>
      <c r="M313" s="42"/>
      <c r="N313" s="42"/>
      <c r="O313" s="55"/>
      <c r="P313" s="41"/>
      <c r="Q313" s="42"/>
      <c r="R313" s="42"/>
      <c r="S313" s="42"/>
      <c r="T313" s="42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</row>
    <row r="314" spans="1:84" s="19" customFormat="1" ht="16.5" customHeight="1" x14ac:dyDescent="0.2">
      <c r="A314" s="68"/>
      <c r="B314" s="68"/>
      <c r="C314" s="43"/>
      <c r="D314" s="119"/>
      <c r="E314" s="73" t="s">
        <v>62</v>
      </c>
      <c r="F314" s="44">
        <f>F311-F312+F313</f>
        <v>108360</v>
      </c>
      <c r="G314" s="45">
        <f>G311-G312+G313</f>
        <v>108360</v>
      </c>
      <c r="H314" s="44">
        <f>H311-H312+H313</f>
        <v>108360</v>
      </c>
      <c r="I314" s="44">
        <f>I311-I312+I313</f>
        <v>108360</v>
      </c>
      <c r="J314" s="44"/>
      <c r="K314" s="44"/>
      <c r="L314" s="44"/>
      <c r="M314" s="44"/>
      <c r="N314" s="44"/>
      <c r="O314" s="46"/>
      <c r="P314" s="45"/>
      <c r="Q314" s="44"/>
      <c r="R314" s="44"/>
      <c r="S314" s="59"/>
      <c r="T314" s="59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</row>
    <row r="315" spans="1:84" s="10" customFormat="1" ht="16.5" customHeight="1" x14ac:dyDescent="0.2">
      <c r="A315" s="47"/>
      <c r="B315" s="47"/>
      <c r="C315" s="47">
        <v>4120</v>
      </c>
      <c r="D315" s="117" t="s">
        <v>80</v>
      </c>
      <c r="E315" s="72" t="s">
        <v>59</v>
      </c>
      <c r="F315" s="40">
        <f>G315+P315</f>
        <v>16428</v>
      </c>
      <c r="G315" s="41">
        <f>H315+K315+L315+M315</f>
        <v>16428</v>
      </c>
      <c r="H315" s="42">
        <f>SUM(I315:J315)</f>
        <v>16428</v>
      </c>
      <c r="I315" s="42">
        <v>16428</v>
      </c>
      <c r="J315" s="42"/>
      <c r="K315" s="42"/>
      <c r="L315" s="42"/>
      <c r="M315" s="42"/>
      <c r="N315" s="42"/>
      <c r="O315" s="55"/>
      <c r="P315" s="56"/>
      <c r="Q315" s="42"/>
      <c r="R315" s="42"/>
      <c r="S315" s="42"/>
      <c r="T315" s="42"/>
      <c r="U315" s="13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</row>
    <row r="316" spans="1:84" s="16" customFormat="1" ht="16.5" customHeight="1" x14ac:dyDescent="0.2">
      <c r="A316" s="39"/>
      <c r="B316" s="39"/>
      <c r="C316" s="47"/>
      <c r="D316" s="118"/>
      <c r="E316" s="72" t="s">
        <v>60</v>
      </c>
      <c r="F316" s="40">
        <f>G316+P316</f>
        <v>2255</v>
      </c>
      <c r="G316" s="41">
        <f>H316+K316+L316+M316</f>
        <v>2255</v>
      </c>
      <c r="H316" s="42">
        <f>SUM(I316:J316)</f>
        <v>2255</v>
      </c>
      <c r="I316" s="42">
        <v>2255</v>
      </c>
      <c r="J316" s="42"/>
      <c r="K316" s="42"/>
      <c r="L316" s="42"/>
      <c r="M316" s="42"/>
      <c r="N316" s="42"/>
      <c r="O316" s="55"/>
      <c r="P316" s="41"/>
      <c r="Q316" s="42"/>
      <c r="R316" s="42"/>
      <c r="S316" s="42"/>
      <c r="T316" s="42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</row>
    <row r="317" spans="1:84" s="16" customFormat="1" ht="16.5" customHeight="1" x14ac:dyDescent="0.2">
      <c r="A317" s="39"/>
      <c r="B317" s="39"/>
      <c r="C317" s="47"/>
      <c r="D317" s="118"/>
      <c r="E317" s="72" t="s">
        <v>61</v>
      </c>
      <c r="F317" s="40">
        <f>G317+P317</f>
        <v>200</v>
      </c>
      <c r="G317" s="41">
        <f>H317+K317+L317+M317</f>
        <v>200</v>
      </c>
      <c r="H317" s="42">
        <f>SUM(I317:J317)</f>
        <v>200</v>
      </c>
      <c r="I317" s="42">
        <v>200</v>
      </c>
      <c r="J317" s="42"/>
      <c r="K317" s="42"/>
      <c r="L317" s="42"/>
      <c r="M317" s="42"/>
      <c r="N317" s="42"/>
      <c r="O317" s="55"/>
      <c r="P317" s="41"/>
      <c r="Q317" s="42"/>
      <c r="R317" s="42"/>
      <c r="S317" s="42"/>
      <c r="T317" s="42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</row>
    <row r="318" spans="1:84" s="19" customFormat="1" ht="16.5" customHeight="1" x14ac:dyDescent="0.2">
      <c r="A318" s="68"/>
      <c r="B318" s="68"/>
      <c r="C318" s="43"/>
      <c r="D318" s="119"/>
      <c r="E318" s="73" t="s">
        <v>62</v>
      </c>
      <c r="F318" s="44">
        <f>F315-F316+F317</f>
        <v>14373</v>
      </c>
      <c r="G318" s="45">
        <f>G315-G316+G317</f>
        <v>14373</v>
      </c>
      <c r="H318" s="44">
        <f>H315-H316+H317</f>
        <v>14373</v>
      </c>
      <c r="I318" s="44">
        <f>I315-I316+I317</f>
        <v>14373</v>
      </c>
      <c r="J318" s="44"/>
      <c r="K318" s="44"/>
      <c r="L318" s="44"/>
      <c r="M318" s="44"/>
      <c r="N318" s="44"/>
      <c r="O318" s="46"/>
      <c r="P318" s="45"/>
      <c r="Q318" s="44"/>
      <c r="R318" s="44"/>
      <c r="S318" s="59"/>
      <c r="T318" s="59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</row>
    <row r="319" spans="1:84" s="13" customFormat="1" ht="16.5" customHeight="1" x14ac:dyDescent="0.2">
      <c r="A319" s="47"/>
      <c r="B319" s="47"/>
      <c r="C319" s="90">
        <v>4710</v>
      </c>
      <c r="D319" s="117" t="s">
        <v>81</v>
      </c>
      <c r="E319" s="72" t="s">
        <v>59</v>
      </c>
      <c r="F319" s="40">
        <f>G319+P319</f>
        <v>6958</v>
      </c>
      <c r="G319" s="41">
        <f>H319+K319+L319+M319</f>
        <v>6958</v>
      </c>
      <c r="H319" s="42">
        <f>SUM(I319:J319)</f>
        <v>6958</v>
      </c>
      <c r="I319" s="42">
        <v>6958</v>
      </c>
      <c r="J319" s="42"/>
      <c r="K319" s="42"/>
      <c r="L319" s="42"/>
      <c r="M319" s="42"/>
      <c r="N319" s="42"/>
      <c r="O319" s="55"/>
      <c r="P319" s="56"/>
      <c r="Q319" s="42"/>
      <c r="R319" s="42"/>
      <c r="S319" s="42"/>
      <c r="T319" s="42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</row>
    <row r="320" spans="1:84" s="16" customFormat="1" ht="16.5" customHeight="1" x14ac:dyDescent="0.2">
      <c r="A320" s="39"/>
      <c r="B320" s="39"/>
      <c r="C320" s="90"/>
      <c r="D320" s="118"/>
      <c r="E320" s="72" t="s">
        <v>60</v>
      </c>
      <c r="F320" s="40">
        <f>G320+P320</f>
        <v>2396</v>
      </c>
      <c r="G320" s="41">
        <f>H320+K320+L320+M320</f>
        <v>2396</v>
      </c>
      <c r="H320" s="42">
        <f>SUM(I320:J320)</f>
        <v>2396</v>
      </c>
      <c r="I320" s="42">
        <v>2396</v>
      </c>
      <c r="J320" s="42"/>
      <c r="K320" s="42"/>
      <c r="L320" s="42"/>
      <c r="M320" s="42"/>
      <c r="N320" s="42"/>
      <c r="O320" s="55"/>
      <c r="P320" s="41"/>
      <c r="Q320" s="42"/>
      <c r="R320" s="42"/>
      <c r="S320" s="42"/>
      <c r="T320" s="42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</row>
    <row r="321" spans="1:84" s="16" customFormat="1" ht="16.5" customHeight="1" x14ac:dyDescent="0.2">
      <c r="A321" s="39"/>
      <c r="B321" s="39"/>
      <c r="C321" s="90"/>
      <c r="D321" s="118"/>
      <c r="E321" s="72" t="s">
        <v>61</v>
      </c>
      <c r="F321" s="40"/>
      <c r="G321" s="41"/>
      <c r="H321" s="42"/>
      <c r="I321" s="42"/>
      <c r="J321" s="42"/>
      <c r="K321" s="42"/>
      <c r="L321" s="42"/>
      <c r="M321" s="42"/>
      <c r="N321" s="42"/>
      <c r="O321" s="55"/>
      <c r="P321" s="41"/>
      <c r="Q321" s="42"/>
      <c r="R321" s="42"/>
      <c r="S321" s="42"/>
      <c r="T321" s="42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</row>
    <row r="322" spans="1:84" s="19" customFormat="1" ht="16.5" customHeight="1" x14ac:dyDescent="0.2">
      <c r="A322" s="68"/>
      <c r="B322" s="68"/>
      <c r="C322" s="91"/>
      <c r="D322" s="119"/>
      <c r="E322" s="73" t="s">
        <v>62</v>
      </c>
      <c r="F322" s="44">
        <f>F319-F320+F321</f>
        <v>4562</v>
      </c>
      <c r="G322" s="45">
        <f>G319-G320+G321</f>
        <v>4562</v>
      </c>
      <c r="H322" s="44">
        <f>H319-H320+H321</f>
        <v>4562</v>
      </c>
      <c r="I322" s="44">
        <f>I319-I320+I321</f>
        <v>4562</v>
      </c>
      <c r="J322" s="44"/>
      <c r="K322" s="44"/>
      <c r="L322" s="44"/>
      <c r="M322" s="44"/>
      <c r="N322" s="44"/>
      <c r="O322" s="46"/>
      <c r="P322" s="45"/>
      <c r="Q322" s="44"/>
      <c r="R322" s="44"/>
      <c r="S322" s="59"/>
      <c r="T322" s="59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</row>
    <row r="323" spans="1:84" s="106" customFormat="1" ht="16.5" customHeight="1" x14ac:dyDescent="0.2">
      <c r="A323" s="89"/>
      <c r="B323" s="89"/>
      <c r="C323" s="186" t="s">
        <v>65</v>
      </c>
      <c r="D323" s="187"/>
      <c r="E323" s="187"/>
      <c r="F323" s="187"/>
      <c r="G323" s="187"/>
      <c r="H323" s="187"/>
      <c r="I323" s="187"/>
      <c r="J323" s="187"/>
      <c r="K323" s="187"/>
      <c r="L323" s="187"/>
      <c r="M323" s="187"/>
      <c r="N323" s="187"/>
      <c r="O323" s="187"/>
      <c r="P323" s="187"/>
      <c r="Q323" s="187"/>
      <c r="R323" s="187"/>
      <c r="S323" s="187"/>
      <c r="T323" s="188"/>
      <c r="U323" s="111"/>
    </row>
    <row r="324" spans="1:84" s="106" customFormat="1" ht="29.25" customHeight="1" x14ac:dyDescent="0.2">
      <c r="A324" s="89"/>
      <c r="B324" s="39"/>
      <c r="C324" s="189" t="s">
        <v>199</v>
      </c>
      <c r="D324" s="190"/>
      <c r="E324" s="190"/>
      <c r="F324" s="190"/>
      <c r="G324" s="190"/>
      <c r="H324" s="190"/>
      <c r="I324" s="190"/>
      <c r="J324" s="190"/>
      <c r="K324" s="190"/>
      <c r="L324" s="190"/>
      <c r="M324" s="190"/>
      <c r="N324" s="190"/>
      <c r="O324" s="190"/>
      <c r="P324" s="190"/>
      <c r="Q324" s="190"/>
      <c r="R324" s="190"/>
      <c r="S324" s="190"/>
      <c r="T324" s="191"/>
      <c r="U324" s="111"/>
    </row>
    <row r="325" spans="1:84" s="106" customFormat="1" ht="16.5" customHeight="1" x14ac:dyDescent="0.2">
      <c r="A325" s="89"/>
      <c r="B325" s="39"/>
      <c r="C325" s="189" t="s">
        <v>129</v>
      </c>
      <c r="D325" s="190"/>
      <c r="E325" s="190"/>
      <c r="F325" s="190"/>
      <c r="G325" s="190"/>
      <c r="H325" s="190"/>
      <c r="I325" s="190"/>
      <c r="J325" s="190"/>
      <c r="K325" s="190"/>
      <c r="L325" s="190"/>
      <c r="M325" s="190"/>
      <c r="N325" s="190"/>
      <c r="O325" s="190"/>
      <c r="P325" s="190"/>
      <c r="Q325" s="190"/>
      <c r="R325" s="190"/>
      <c r="S325" s="190"/>
      <c r="T325" s="191"/>
      <c r="U325" s="111"/>
    </row>
    <row r="326" spans="1:84" s="106" customFormat="1" ht="16.5" customHeight="1" x14ac:dyDescent="0.2">
      <c r="A326" s="89"/>
      <c r="B326" s="39"/>
      <c r="C326" s="189" t="s">
        <v>200</v>
      </c>
      <c r="D326" s="190"/>
      <c r="E326" s="190"/>
      <c r="F326" s="190"/>
      <c r="G326" s="190"/>
      <c r="H326" s="190"/>
      <c r="I326" s="190"/>
      <c r="J326" s="190"/>
      <c r="K326" s="190"/>
      <c r="L326" s="190"/>
      <c r="M326" s="190"/>
      <c r="N326" s="190"/>
      <c r="O326" s="190"/>
      <c r="P326" s="190"/>
      <c r="Q326" s="190"/>
      <c r="R326" s="190"/>
      <c r="S326" s="190"/>
      <c r="T326" s="191"/>
      <c r="U326" s="111"/>
    </row>
    <row r="327" spans="1:84" s="106" customFormat="1" ht="16.5" customHeight="1" x14ac:dyDescent="0.2">
      <c r="A327" s="89"/>
      <c r="B327" s="39"/>
      <c r="C327" s="189" t="s">
        <v>130</v>
      </c>
      <c r="D327" s="190"/>
      <c r="E327" s="190"/>
      <c r="F327" s="190"/>
      <c r="G327" s="190"/>
      <c r="H327" s="190"/>
      <c r="I327" s="190"/>
      <c r="J327" s="190"/>
      <c r="K327" s="190"/>
      <c r="L327" s="190"/>
      <c r="M327" s="190"/>
      <c r="N327" s="190"/>
      <c r="O327" s="190"/>
      <c r="P327" s="190"/>
      <c r="Q327" s="190"/>
      <c r="R327" s="190"/>
      <c r="S327" s="190"/>
      <c r="T327" s="191"/>
      <c r="U327" s="111"/>
    </row>
    <row r="328" spans="1:84" s="106" customFormat="1" ht="16.5" customHeight="1" x14ac:dyDescent="0.2">
      <c r="A328" s="89"/>
      <c r="B328" s="39"/>
      <c r="C328" s="189" t="s">
        <v>131</v>
      </c>
      <c r="D328" s="190"/>
      <c r="E328" s="190"/>
      <c r="F328" s="190"/>
      <c r="G328" s="190"/>
      <c r="H328" s="190"/>
      <c r="I328" s="190"/>
      <c r="J328" s="190"/>
      <c r="K328" s="190"/>
      <c r="L328" s="190"/>
      <c r="M328" s="190"/>
      <c r="N328" s="190"/>
      <c r="O328" s="190"/>
      <c r="P328" s="190"/>
      <c r="Q328" s="190"/>
      <c r="R328" s="190"/>
      <c r="S328" s="190"/>
      <c r="T328" s="191"/>
      <c r="U328" s="111"/>
    </row>
    <row r="329" spans="1:84" s="106" customFormat="1" ht="16.5" customHeight="1" x14ac:dyDescent="0.2">
      <c r="A329" s="89"/>
      <c r="B329" s="39"/>
      <c r="C329" s="189" t="s">
        <v>132</v>
      </c>
      <c r="D329" s="190"/>
      <c r="E329" s="190"/>
      <c r="F329" s="190"/>
      <c r="G329" s="190"/>
      <c r="H329" s="190"/>
      <c r="I329" s="190"/>
      <c r="J329" s="190"/>
      <c r="K329" s="190"/>
      <c r="L329" s="190"/>
      <c r="M329" s="190"/>
      <c r="N329" s="190"/>
      <c r="O329" s="190"/>
      <c r="P329" s="190"/>
      <c r="Q329" s="190"/>
      <c r="R329" s="190"/>
      <c r="S329" s="190"/>
      <c r="T329" s="191"/>
      <c r="U329" s="111"/>
    </row>
    <row r="330" spans="1:84" s="106" customFormat="1" ht="6.75" customHeight="1" x14ac:dyDescent="0.2">
      <c r="A330" s="89"/>
      <c r="B330" s="39"/>
      <c r="C330" s="189"/>
      <c r="D330" s="190"/>
      <c r="E330" s="190"/>
      <c r="F330" s="190"/>
      <c r="G330" s="190"/>
      <c r="H330" s="190"/>
      <c r="I330" s="190"/>
      <c r="J330" s="190"/>
      <c r="K330" s="190"/>
      <c r="L330" s="190"/>
      <c r="M330" s="190"/>
      <c r="N330" s="190"/>
      <c r="O330" s="190"/>
      <c r="P330" s="190"/>
      <c r="Q330" s="190"/>
      <c r="R330" s="190"/>
      <c r="S330" s="190"/>
      <c r="T330" s="191"/>
      <c r="U330" s="111"/>
    </row>
    <row r="331" spans="1:84" s="106" customFormat="1" ht="16.5" customHeight="1" x14ac:dyDescent="0.2">
      <c r="A331" s="89"/>
      <c r="B331" s="39"/>
      <c r="C331" s="189" t="s">
        <v>201</v>
      </c>
      <c r="D331" s="190"/>
      <c r="E331" s="190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  <c r="P331" s="190"/>
      <c r="Q331" s="190"/>
      <c r="R331" s="190"/>
      <c r="S331" s="190"/>
      <c r="T331" s="191"/>
      <c r="U331" s="111"/>
    </row>
    <row r="332" spans="1:84" s="106" customFormat="1" ht="16.5" customHeight="1" x14ac:dyDescent="0.2">
      <c r="A332" s="89"/>
      <c r="B332" s="39"/>
      <c r="C332" s="189" t="s">
        <v>202</v>
      </c>
      <c r="D332" s="190"/>
      <c r="E332" s="190"/>
      <c r="F332" s="190"/>
      <c r="G332" s="190"/>
      <c r="H332" s="190"/>
      <c r="I332" s="190"/>
      <c r="J332" s="190"/>
      <c r="K332" s="190"/>
      <c r="L332" s="190"/>
      <c r="M332" s="190"/>
      <c r="N332" s="190"/>
      <c r="O332" s="190"/>
      <c r="P332" s="190"/>
      <c r="Q332" s="190"/>
      <c r="R332" s="190"/>
      <c r="S332" s="190"/>
      <c r="T332" s="191"/>
      <c r="U332" s="111"/>
    </row>
    <row r="333" spans="1:84" s="106" customFormat="1" ht="16.5" customHeight="1" x14ac:dyDescent="0.2">
      <c r="A333" s="89"/>
      <c r="B333" s="39"/>
      <c r="C333" s="189" t="s">
        <v>144</v>
      </c>
      <c r="D333" s="190"/>
      <c r="E333" s="190"/>
      <c r="F333" s="190"/>
      <c r="G333" s="190"/>
      <c r="H333" s="190"/>
      <c r="I333" s="190"/>
      <c r="J333" s="190"/>
      <c r="K333" s="190"/>
      <c r="L333" s="190"/>
      <c r="M333" s="190"/>
      <c r="N333" s="190"/>
      <c r="O333" s="190"/>
      <c r="P333" s="190"/>
      <c r="Q333" s="190"/>
      <c r="R333" s="190"/>
      <c r="S333" s="190"/>
      <c r="T333" s="191"/>
      <c r="U333" s="111"/>
    </row>
    <row r="334" spans="1:84" s="106" customFormat="1" ht="16.5" customHeight="1" x14ac:dyDescent="0.2">
      <c r="A334" s="89"/>
      <c r="B334" s="39"/>
      <c r="C334" s="189" t="s">
        <v>145</v>
      </c>
      <c r="D334" s="190"/>
      <c r="E334" s="190"/>
      <c r="F334" s="190"/>
      <c r="G334" s="190"/>
      <c r="H334" s="190"/>
      <c r="I334" s="190"/>
      <c r="J334" s="190"/>
      <c r="K334" s="190"/>
      <c r="L334" s="190"/>
      <c r="M334" s="190"/>
      <c r="N334" s="190"/>
      <c r="O334" s="190"/>
      <c r="P334" s="190"/>
      <c r="Q334" s="190"/>
      <c r="R334" s="190"/>
      <c r="S334" s="190"/>
      <c r="T334" s="191"/>
      <c r="U334" s="111"/>
    </row>
    <row r="335" spans="1:84" s="106" customFormat="1" ht="6.75" customHeight="1" x14ac:dyDescent="0.2">
      <c r="A335" s="89"/>
      <c r="B335" s="39"/>
      <c r="C335" s="189"/>
      <c r="D335" s="190"/>
      <c r="E335" s="190"/>
      <c r="F335" s="190"/>
      <c r="G335" s="190"/>
      <c r="H335" s="190"/>
      <c r="I335" s="190"/>
      <c r="J335" s="190"/>
      <c r="K335" s="190"/>
      <c r="L335" s="190"/>
      <c r="M335" s="190"/>
      <c r="N335" s="190"/>
      <c r="O335" s="190"/>
      <c r="P335" s="190"/>
      <c r="Q335" s="190"/>
      <c r="R335" s="190"/>
      <c r="S335" s="190"/>
      <c r="T335" s="191"/>
      <c r="U335" s="111"/>
    </row>
    <row r="336" spans="1:84" s="106" customFormat="1" ht="16.5" customHeight="1" x14ac:dyDescent="0.2">
      <c r="A336" s="89"/>
      <c r="B336" s="39"/>
      <c r="C336" s="189" t="s">
        <v>161</v>
      </c>
      <c r="D336" s="190"/>
      <c r="E336" s="190"/>
      <c r="F336" s="190"/>
      <c r="G336" s="190"/>
      <c r="H336" s="190"/>
      <c r="I336" s="190"/>
      <c r="J336" s="190"/>
      <c r="K336" s="190"/>
      <c r="L336" s="190"/>
      <c r="M336" s="190"/>
      <c r="N336" s="190"/>
      <c r="O336" s="190"/>
      <c r="P336" s="190"/>
      <c r="Q336" s="190"/>
      <c r="R336" s="190"/>
      <c r="S336" s="190"/>
      <c r="T336" s="191"/>
      <c r="U336" s="111"/>
    </row>
    <row r="337" spans="1:84" s="106" customFormat="1" ht="16.5" customHeight="1" x14ac:dyDescent="0.2">
      <c r="A337" s="89"/>
      <c r="B337" s="39"/>
      <c r="C337" s="189" t="s">
        <v>105</v>
      </c>
      <c r="D337" s="190"/>
      <c r="E337" s="190"/>
      <c r="F337" s="190"/>
      <c r="G337" s="190"/>
      <c r="H337" s="190"/>
      <c r="I337" s="190"/>
      <c r="J337" s="190"/>
      <c r="K337" s="190"/>
      <c r="L337" s="190"/>
      <c r="M337" s="190"/>
      <c r="N337" s="190"/>
      <c r="O337" s="190"/>
      <c r="P337" s="190"/>
      <c r="Q337" s="190"/>
      <c r="R337" s="190"/>
      <c r="S337" s="190"/>
      <c r="T337" s="191"/>
      <c r="U337" s="111"/>
    </row>
    <row r="338" spans="1:84" s="106" customFormat="1" ht="16.5" customHeight="1" x14ac:dyDescent="0.2">
      <c r="A338" s="89"/>
      <c r="B338" s="39"/>
      <c r="C338" s="189" t="s">
        <v>106</v>
      </c>
      <c r="D338" s="190"/>
      <c r="E338" s="190"/>
      <c r="F338" s="190"/>
      <c r="G338" s="190"/>
      <c r="H338" s="190"/>
      <c r="I338" s="190"/>
      <c r="J338" s="190"/>
      <c r="K338" s="190"/>
      <c r="L338" s="190"/>
      <c r="M338" s="190"/>
      <c r="N338" s="190"/>
      <c r="O338" s="190"/>
      <c r="P338" s="190"/>
      <c r="Q338" s="190"/>
      <c r="R338" s="190"/>
      <c r="S338" s="190"/>
      <c r="T338" s="191"/>
      <c r="U338" s="111"/>
    </row>
    <row r="339" spans="1:84" s="106" customFormat="1" ht="16.5" customHeight="1" x14ac:dyDescent="0.2">
      <c r="A339" s="89"/>
      <c r="B339" s="39"/>
      <c r="C339" s="192" t="s">
        <v>107</v>
      </c>
      <c r="D339" s="193"/>
      <c r="E339" s="193"/>
      <c r="F339" s="193"/>
      <c r="G339" s="193"/>
      <c r="H339" s="193"/>
      <c r="I339" s="193"/>
      <c r="J339" s="193"/>
      <c r="K339" s="193"/>
      <c r="L339" s="193"/>
      <c r="M339" s="193"/>
      <c r="N339" s="193"/>
      <c r="O339" s="193"/>
      <c r="P339" s="193"/>
      <c r="Q339" s="193"/>
      <c r="R339" s="193"/>
      <c r="S339" s="193"/>
      <c r="T339" s="194"/>
      <c r="U339" s="111"/>
    </row>
    <row r="340" spans="1:84" s="10" customFormat="1" ht="26.25" customHeight="1" x14ac:dyDescent="0.2">
      <c r="A340" s="39"/>
      <c r="B340" s="48">
        <v>80150</v>
      </c>
      <c r="C340" s="49"/>
      <c r="D340" s="129" t="s">
        <v>76</v>
      </c>
      <c r="E340" s="72" t="s">
        <v>59</v>
      </c>
      <c r="F340" s="40">
        <f>G340+P340</f>
        <v>4694297</v>
      </c>
      <c r="G340" s="41">
        <f>H340+K340+L340+M340</f>
        <v>4694297</v>
      </c>
      <c r="H340" s="42">
        <f>SUM(I340:J340)</f>
        <v>4269297</v>
      </c>
      <c r="I340" s="38">
        <v>4225254</v>
      </c>
      <c r="J340" s="38">
        <v>44043</v>
      </c>
      <c r="K340" s="38">
        <v>424000</v>
      </c>
      <c r="L340" s="38">
        <v>1000</v>
      </c>
      <c r="M340" s="53"/>
      <c r="N340" s="53"/>
      <c r="O340" s="54"/>
      <c r="P340" s="37"/>
      <c r="Q340" s="38"/>
      <c r="R340" s="53"/>
      <c r="S340" s="53"/>
      <c r="T340" s="53"/>
      <c r="U340" s="1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</row>
    <row r="341" spans="1:84" s="16" customFormat="1" ht="26.25" customHeight="1" x14ac:dyDescent="0.2">
      <c r="A341" s="39"/>
      <c r="B341" s="39"/>
      <c r="C341" s="47"/>
      <c r="D341" s="130"/>
      <c r="E341" s="72" t="s">
        <v>60</v>
      </c>
      <c r="F341" s="40">
        <f>G341+P341</f>
        <v>4553</v>
      </c>
      <c r="G341" s="41">
        <f>H341+K341+L341+M341</f>
        <v>4553</v>
      </c>
      <c r="H341" s="42">
        <f>SUM(I341:J341)</f>
        <v>4553</v>
      </c>
      <c r="I341" s="42">
        <f>I345+I349+I353+I357+I361</f>
        <v>4553</v>
      </c>
      <c r="J341" s="42"/>
      <c r="K341" s="42"/>
      <c r="L341" s="42"/>
      <c r="M341" s="107"/>
      <c r="N341" s="107"/>
      <c r="O341" s="82"/>
      <c r="P341" s="41"/>
      <c r="Q341" s="42"/>
      <c r="R341" s="107"/>
      <c r="S341" s="107"/>
      <c r="T341" s="107"/>
      <c r="U341" s="17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</row>
    <row r="342" spans="1:84" s="16" customFormat="1" ht="26.25" customHeight="1" x14ac:dyDescent="0.2">
      <c r="A342" s="39"/>
      <c r="B342" s="39"/>
      <c r="C342" s="47"/>
      <c r="D342" s="130"/>
      <c r="E342" s="72" t="s">
        <v>61</v>
      </c>
      <c r="F342" s="40">
        <f>G342+P342</f>
        <v>104174</v>
      </c>
      <c r="G342" s="41">
        <f>H342+K342+L342+M342</f>
        <v>104174</v>
      </c>
      <c r="H342" s="42">
        <f>SUM(I342:J342)</f>
        <v>104174</v>
      </c>
      <c r="I342" s="42">
        <f>I346+I350+I354+I358+I362</f>
        <v>103175</v>
      </c>
      <c r="J342" s="42">
        <f t="shared" ref="J342" si="19">J346+J350+J354+J358+J362</f>
        <v>999</v>
      </c>
      <c r="K342" s="42"/>
      <c r="L342" s="42"/>
      <c r="M342" s="107"/>
      <c r="N342" s="107"/>
      <c r="O342" s="82"/>
      <c r="P342" s="41"/>
      <c r="Q342" s="42"/>
      <c r="R342" s="107"/>
      <c r="S342" s="107"/>
      <c r="T342" s="107"/>
      <c r="U342" s="17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</row>
    <row r="343" spans="1:84" s="19" customFormat="1" ht="26.25" customHeight="1" x14ac:dyDescent="0.2">
      <c r="A343" s="68"/>
      <c r="B343" s="47"/>
      <c r="C343" s="61"/>
      <c r="D343" s="131"/>
      <c r="E343" s="73" t="s">
        <v>62</v>
      </c>
      <c r="F343" s="44">
        <f t="shared" ref="F343:L343" si="20">F340-F341+F342</f>
        <v>4793918</v>
      </c>
      <c r="G343" s="45">
        <f t="shared" si="20"/>
        <v>4793918</v>
      </c>
      <c r="H343" s="44">
        <f t="shared" si="20"/>
        <v>4368918</v>
      </c>
      <c r="I343" s="44">
        <f t="shared" si="20"/>
        <v>4323876</v>
      </c>
      <c r="J343" s="44">
        <f t="shared" si="20"/>
        <v>45042</v>
      </c>
      <c r="K343" s="44">
        <f t="shared" si="20"/>
        <v>424000</v>
      </c>
      <c r="L343" s="44">
        <f t="shared" si="20"/>
        <v>1000</v>
      </c>
      <c r="M343" s="44"/>
      <c r="N343" s="44"/>
      <c r="O343" s="46"/>
      <c r="P343" s="45"/>
      <c r="Q343" s="44"/>
      <c r="R343" s="44"/>
      <c r="S343" s="59"/>
      <c r="T343" s="59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</row>
    <row r="344" spans="1:84" s="10" customFormat="1" ht="16.5" customHeight="1" x14ac:dyDescent="0.2">
      <c r="A344" s="47"/>
      <c r="B344" s="47"/>
      <c r="C344" s="47">
        <v>4010</v>
      </c>
      <c r="D344" s="117" t="s">
        <v>33</v>
      </c>
      <c r="E344" s="72" t="s">
        <v>59</v>
      </c>
      <c r="F344" s="40">
        <f>G344+P344</f>
        <v>3343063</v>
      </c>
      <c r="G344" s="41">
        <f>H344+K344+L344+M344</f>
        <v>3343063</v>
      </c>
      <c r="H344" s="42">
        <f>SUM(I344:J344)</f>
        <v>3343063</v>
      </c>
      <c r="I344" s="42">
        <v>3343063</v>
      </c>
      <c r="J344" s="42"/>
      <c r="K344" s="42"/>
      <c r="L344" s="42"/>
      <c r="M344" s="42"/>
      <c r="N344" s="42"/>
      <c r="O344" s="55"/>
      <c r="P344" s="56"/>
      <c r="Q344" s="42"/>
      <c r="R344" s="42"/>
      <c r="S344" s="42"/>
      <c r="T344" s="42"/>
      <c r="U344" s="13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</row>
    <row r="345" spans="1:84" s="16" customFormat="1" ht="16.5" customHeight="1" x14ac:dyDescent="0.2">
      <c r="A345" s="39"/>
      <c r="B345" s="39"/>
      <c r="C345" s="47"/>
      <c r="D345" s="118"/>
      <c r="E345" s="72" t="s">
        <v>60</v>
      </c>
      <c r="F345" s="40"/>
      <c r="G345" s="41"/>
      <c r="H345" s="42"/>
      <c r="I345" s="42"/>
      <c r="J345" s="42"/>
      <c r="K345" s="42"/>
      <c r="L345" s="42"/>
      <c r="M345" s="42"/>
      <c r="N345" s="42"/>
      <c r="O345" s="55"/>
      <c r="P345" s="41"/>
      <c r="Q345" s="42"/>
      <c r="R345" s="42"/>
      <c r="S345" s="42"/>
      <c r="T345" s="42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</row>
    <row r="346" spans="1:84" s="16" customFormat="1" ht="16.5" customHeight="1" x14ac:dyDescent="0.2">
      <c r="A346" s="39"/>
      <c r="B346" s="39"/>
      <c r="C346" s="47"/>
      <c r="D346" s="118"/>
      <c r="E346" s="72" t="s">
        <v>61</v>
      </c>
      <c r="F346" s="40">
        <f>G346+P346</f>
        <v>92000</v>
      </c>
      <c r="G346" s="41">
        <f>H346+K346+L346+M346</f>
        <v>92000</v>
      </c>
      <c r="H346" s="42">
        <f>SUM(I346:J346)</f>
        <v>92000</v>
      </c>
      <c r="I346" s="42">
        <v>92000</v>
      </c>
      <c r="J346" s="42"/>
      <c r="K346" s="42"/>
      <c r="L346" s="42"/>
      <c r="M346" s="42"/>
      <c r="N346" s="42"/>
      <c r="O346" s="55"/>
      <c r="P346" s="41"/>
      <c r="Q346" s="42"/>
      <c r="R346" s="42"/>
      <c r="S346" s="42"/>
      <c r="T346" s="42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</row>
    <row r="347" spans="1:84" s="19" customFormat="1" ht="16.5" customHeight="1" x14ac:dyDescent="0.2">
      <c r="A347" s="68"/>
      <c r="B347" s="68"/>
      <c r="C347" s="43"/>
      <c r="D347" s="119"/>
      <c r="E347" s="73" t="s">
        <v>62</v>
      </c>
      <c r="F347" s="44">
        <f>F344-F345+F346</f>
        <v>3435063</v>
      </c>
      <c r="G347" s="45">
        <f>G344-G345+G346</f>
        <v>3435063</v>
      </c>
      <c r="H347" s="44">
        <f>H344-H345+H346</f>
        <v>3435063</v>
      </c>
      <c r="I347" s="44">
        <f>I344-I345+I346</f>
        <v>3435063</v>
      </c>
      <c r="J347" s="44"/>
      <c r="K347" s="44"/>
      <c r="L347" s="44"/>
      <c r="M347" s="44"/>
      <c r="N347" s="44"/>
      <c r="O347" s="46"/>
      <c r="P347" s="45"/>
      <c r="Q347" s="44"/>
      <c r="R347" s="44"/>
      <c r="S347" s="59"/>
      <c r="T347" s="59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</row>
    <row r="348" spans="1:84" s="10" customFormat="1" ht="16.5" customHeight="1" x14ac:dyDescent="0.2">
      <c r="A348" s="47"/>
      <c r="B348" s="47"/>
      <c r="C348" s="47">
        <v>4040</v>
      </c>
      <c r="D348" s="117" t="s">
        <v>34</v>
      </c>
      <c r="E348" s="72" t="s">
        <v>59</v>
      </c>
      <c r="F348" s="40">
        <f>G348+P348</f>
        <v>195234</v>
      </c>
      <c r="G348" s="41">
        <f>H348+K348+L348+M348</f>
        <v>195234</v>
      </c>
      <c r="H348" s="42">
        <f>SUM(I348:J348)</f>
        <v>195234</v>
      </c>
      <c r="I348" s="42">
        <v>195234</v>
      </c>
      <c r="J348" s="42"/>
      <c r="K348" s="42"/>
      <c r="L348" s="42"/>
      <c r="M348" s="42"/>
      <c r="N348" s="42"/>
      <c r="O348" s="55"/>
      <c r="P348" s="56"/>
      <c r="Q348" s="42"/>
      <c r="R348" s="42"/>
      <c r="S348" s="42"/>
      <c r="T348" s="42"/>
      <c r="U348" s="13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</row>
    <row r="349" spans="1:84" s="16" customFormat="1" ht="16.5" customHeight="1" x14ac:dyDescent="0.2">
      <c r="A349" s="39"/>
      <c r="B349" s="39"/>
      <c r="C349" s="47"/>
      <c r="D349" s="118"/>
      <c r="E349" s="72" t="s">
        <v>60</v>
      </c>
      <c r="F349" s="40">
        <f>G349+P349</f>
        <v>2433</v>
      </c>
      <c r="G349" s="41">
        <f>H349+K349+L349+M349</f>
        <v>2433</v>
      </c>
      <c r="H349" s="42">
        <f>SUM(I349:J349)</f>
        <v>2433</v>
      </c>
      <c r="I349" s="42">
        <v>2433</v>
      </c>
      <c r="J349" s="42"/>
      <c r="K349" s="42"/>
      <c r="L349" s="42"/>
      <c r="M349" s="42"/>
      <c r="N349" s="42"/>
      <c r="O349" s="55"/>
      <c r="P349" s="41"/>
      <c r="Q349" s="42"/>
      <c r="R349" s="42"/>
      <c r="S349" s="42"/>
      <c r="T349" s="42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</row>
    <row r="350" spans="1:84" s="16" customFormat="1" ht="16.5" customHeight="1" x14ac:dyDescent="0.2">
      <c r="A350" s="39"/>
      <c r="B350" s="39"/>
      <c r="C350" s="47"/>
      <c r="D350" s="118"/>
      <c r="E350" s="72" t="s">
        <v>61</v>
      </c>
      <c r="F350" s="40"/>
      <c r="G350" s="41"/>
      <c r="H350" s="42"/>
      <c r="I350" s="42"/>
      <c r="J350" s="42"/>
      <c r="K350" s="42"/>
      <c r="L350" s="42"/>
      <c r="M350" s="42"/>
      <c r="N350" s="42"/>
      <c r="O350" s="55"/>
      <c r="P350" s="41"/>
      <c r="Q350" s="42"/>
      <c r="R350" s="42"/>
      <c r="S350" s="42"/>
      <c r="T350" s="42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</row>
    <row r="351" spans="1:84" s="19" customFormat="1" ht="16.5" customHeight="1" x14ac:dyDescent="0.2">
      <c r="A351" s="68"/>
      <c r="B351" s="68"/>
      <c r="C351" s="43"/>
      <c r="D351" s="119"/>
      <c r="E351" s="73" t="s">
        <v>62</v>
      </c>
      <c r="F351" s="44">
        <f>F348-F349+F350</f>
        <v>192801</v>
      </c>
      <c r="G351" s="45">
        <f>G348-G349+G350</f>
        <v>192801</v>
      </c>
      <c r="H351" s="44">
        <f>H348-H349+H350</f>
        <v>192801</v>
      </c>
      <c r="I351" s="44">
        <f>I348-I349+I350</f>
        <v>192801</v>
      </c>
      <c r="J351" s="44"/>
      <c r="K351" s="44"/>
      <c r="L351" s="44"/>
      <c r="M351" s="44"/>
      <c r="N351" s="44"/>
      <c r="O351" s="46"/>
      <c r="P351" s="45"/>
      <c r="Q351" s="44"/>
      <c r="R351" s="44"/>
      <c r="S351" s="59"/>
      <c r="T351" s="59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</row>
    <row r="352" spans="1:84" s="10" customFormat="1" ht="16.5" customHeight="1" x14ac:dyDescent="0.2">
      <c r="A352" s="47"/>
      <c r="B352" s="47"/>
      <c r="C352" s="47">
        <v>4110</v>
      </c>
      <c r="D352" s="117" t="s">
        <v>24</v>
      </c>
      <c r="E352" s="72" t="s">
        <v>59</v>
      </c>
      <c r="F352" s="40">
        <f>G352+P352</f>
        <v>567086</v>
      </c>
      <c r="G352" s="41">
        <f>H352+K352+L352+M352</f>
        <v>567086</v>
      </c>
      <c r="H352" s="42">
        <f>SUM(I352:J352)</f>
        <v>567086</v>
      </c>
      <c r="I352" s="42">
        <v>567086</v>
      </c>
      <c r="J352" s="42"/>
      <c r="K352" s="42"/>
      <c r="L352" s="42"/>
      <c r="M352" s="42"/>
      <c r="N352" s="42"/>
      <c r="O352" s="55"/>
      <c r="P352" s="56"/>
      <c r="Q352" s="42"/>
      <c r="R352" s="42"/>
      <c r="S352" s="42"/>
      <c r="T352" s="42"/>
      <c r="U352" s="13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</row>
    <row r="353" spans="1:84" s="16" customFormat="1" ht="16.5" customHeight="1" x14ac:dyDescent="0.2">
      <c r="A353" s="39"/>
      <c r="B353" s="39"/>
      <c r="C353" s="47"/>
      <c r="D353" s="118"/>
      <c r="E353" s="72" t="s">
        <v>60</v>
      </c>
      <c r="F353" s="40"/>
      <c r="G353" s="41"/>
      <c r="H353" s="42"/>
      <c r="I353" s="42"/>
      <c r="J353" s="42"/>
      <c r="K353" s="42"/>
      <c r="L353" s="42"/>
      <c r="M353" s="42"/>
      <c r="N353" s="42"/>
      <c r="O353" s="55"/>
      <c r="P353" s="41"/>
      <c r="Q353" s="42"/>
      <c r="R353" s="42"/>
      <c r="S353" s="42"/>
      <c r="T353" s="42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</row>
    <row r="354" spans="1:84" s="16" customFormat="1" ht="16.5" customHeight="1" x14ac:dyDescent="0.2">
      <c r="A354" s="39"/>
      <c r="B354" s="39"/>
      <c r="C354" s="47"/>
      <c r="D354" s="118"/>
      <c r="E354" s="72" t="s">
        <v>61</v>
      </c>
      <c r="F354" s="40">
        <f>G354+P354</f>
        <v>11175</v>
      </c>
      <c r="G354" s="41">
        <f>H354+K354+L354+M354</f>
        <v>11175</v>
      </c>
      <c r="H354" s="42">
        <f>SUM(I354:J354)</f>
        <v>11175</v>
      </c>
      <c r="I354" s="42">
        <v>11175</v>
      </c>
      <c r="J354" s="42"/>
      <c r="K354" s="42"/>
      <c r="L354" s="42"/>
      <c r="M354" s="42"/>
      <c r="N354" s="42"/>
      <c r="O354" s="55"/>
      <c r="P354" s="41"/>
      <c r="Q354" s="42"/>
      <c r="R354" s="42"/>
      <c r="S354" s="42"/>
      <c r="T354" s="42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</row>
    <row r="355" spans="1:84" s="19" customFormat="1" ht="16.5" customHeight="1" x14ac:dyDescent="0.2">
      <c r="A355" s="68"/>
      <c r="B355" s="68"/>
      <c r="C355" s="43"/>
      <c r="D355" s="119"/>
      <c r="E355" s="73" t="s">
        <v>62</v>
      </c>
      <c r="F355" s="44">
        <f>F352-F353+F354</f>
        <v>578261</v>
      </c>
      <c r="G355" s="45">
        <f>G352-G353+G354</f>
        <v>578261</v>
      </c>
      <c r="H355" s="44">
        <f>H352-H353+H354</f>
        <v>578261</v>
      </c>
      <c r="I355" s="44">
        <f>I352-I353+I354</f>
        <v>578261</v>
      </c>
      <c r="J355" s="44"/>
      <c r="K355" s="44"/>
      <c r="L355" s="44"/>
      <c r="M355" s="44"/>
      <c r="N355" s="44"/>
      <c r="O355" s="46"/>
      <c r="P355" s="45"/>
      <c r="Q355" s="44"/>
      <c r="R355" s="44"/>
      <c r="S355" s="59"/>
      <c r="T355" s="59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</row>
    <row r="356" spans="1:84" s="13" customFormat="1" ht="16.5" customHeight="1" x14ac:dyDescent="0.2">
      <c r="A356" s="47"/>
      <c r="B356" s="47"/>
      <c r="C356" s="47">
        <v>4440</v>
      </c>
      <c r="D356" s="117" t="s">
        <v>36</v>
      </c>
      <c r="E356" s="72" t="s">
        <v>59</v>
      </c>
      <c r="F356" s="40">
        <f>G356+P356</f>
        <v>31043</v>
      </c>
      <c r="G356" s="41">
        <f>H356+K356+L356+M356</f>
        <v>31043</v>
      </c>
      <c r="H356" s="42">
        <f>SUM(I356:J356)</f>
        <v>31043</v>
      </c>
      <c r="I356" s="42"/>
      <c r="J356" s="42">
        <v>31043</v>
      </c>
      <c r="K356" s="42"/>
      <c r="L356" s="42"/>
      <c r="M356" s="42"/>
      <c r="N356" s="42"/>
      <c r="O356" s="55"/>
      <c r="P356" s="56"/>
      <c r="Q356" s="42"/>
      <c r="R356" s="42"/>
      <c r="S356" s="42"/>
      <c r="T356" s="42"/>
      <c r="U356" s="10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</row>
    <row r="357" spans="1:84" s="16" customFormat="1" ht="16.5" customHeight="1" x14ac:dyDescent="0.2">
      <c r="A357" s="39"/>
      <c r="B357" s="39"/>
      <c r="C357" s="47"/>
      <c r="D357" s="118"/>
      <c r="E357" s="72" t="s">
        <v>60</v>
      </c>
      <c r="F357" s="40"/>
      <c r="G357" s="41"/>
      <c r="H357" s="42"/>
      <c r="I357" s="42"/>
      <c r="J357" s="42"/>
      <c r="K357" s="42"/>
      <c r="L357" s="42"/>
      <c r="M357" s="42"/>
      <c r="N357" s="42"/>
      <c r="O357" s="55"/>
      <c r="P357" s="41"/>
      <c r="Q357" s="42"/>
      <c r="R357" s="42"/>
      <c r="S357" s="42"/>
      <c r="T357" s="42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</row>
    <row r="358" spans="1:84" s="16" customFormat="1" ht="16.5" customHeight="1" x14ac:dyDescent="0.2">
      <c r="A358" s="39"/>
      <c r="B358" s="39"/>
      <c r="C358" s="47"/>
      <c r="D358" s="118"/>
      <c r="E358" s="72" t="s">
        <v>61</v>
      </c>
      <c r="F358" s="40">
        <f>G358+P358</f>
        <v>999</v>
      </c>
      <c r="G358" s="41">
        <f>H358+K358+L358+M358</f>
        <v>999</v>
      </c>
      <c r="H358" s="42">
        <f>SUM(I358:J358)</f>
        <v>999</v>
      </c>
      <c r="I358" s="42"/>
      <c r="J358" s="42">
        <v>999</v>
      </c>
      <c r="K358" s="42"/>
      <c r="L358" s="42"/>
      <c r="M358" s="42"/>
      <c r="N358" s="42"/>
      <c r="O358" s="55"/>
      <c r="P358" s="41"/>
      <c r="Q358" s="42"/>
      <c r="R358" s="42"/>
      <c r="S358" s="42"/>
      <c r="T358" s="42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</row>
    <row r="359" spans="1:84" s="19" customFormat="1" ht="16.5" customHeight="1" x14ac:dyDescent="0.2">
      <c r="A359" s="68"/>
      <c r="B359" s="68"/>
      <c r="C359" s="43"/>
      <c r="D359" s="119"/>
      <c r="E359" s="73" t="s">
        <v>62</v>
      </c>
      <c r="F359" s="44">
        <f>F356-F357+F358</f>
        <v>32042</v>
      </c>
      <c r="G359" s="45">
        <f>G356-G357+G358</f>
        <v>32042</v>
      </c>
      <c r="H359" s="44">
        <f>H356-H357+H358</f>
        <v>32042</v>
      </c>
      <c r="I359" s="44"/>
      <c r="J359" s="44">
        <f>J356-J357+J358</f>
        <v>32042</v>
      </c>
      <c r="K359" s="44"/>
      <c r="L359" s="44"/>
      <c r="M359" s="44"/>
      <c r="N359" s="44"/>
      <c r="O359" s="46"/>
      <c r="P359" s="45"/>
      <c r="Q359" s="44"/>
      <c r="R359" s="44"/>
      <c r="S359" s="59"/>
      <c r="T359" s="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</row>
    <row r="360" spans="1:84" s="13" customFormat="1" ht="16.5" customHeight="1" x14ac:dyDescent="0.2">
      <c r="A360" s="47"/>
      <c r="B360" s="47"/>
      <c r="C360" s="90">
        <v>4710</v>
      </c>
      <c r="D360" s="117" t="s">
        <v>81</v>
      </c>
      <c r="E360" s="72" t="s">
        <v>59</v>
      </c>
      <c r="F360" s="40">
        <f>G360+P360</f>
        <v>24676</v>
      </c>
      <c r="G360" s="41">
        <f>H360+K360+L360+M360</f>
        <v>24676</v>
      </c>
      <c r="H360" s="42">
        <f>SUM(I360:J360)</f>
        <v>24676</v>
      </c>
      <c r="I360" s="42">
        <v>24676</v>
      </c>
      <c r="J360" s="42"/>
      <c r="K360" s="42"/>
      <c r="L360" s="42"/>
      <c r="M360" s="42"/>
      <c r="N360" s="42"/>
      <c r="O360" s="55"/>
      <c r="P360" s="56"/>
      <c r="Q360" s="42"/>
      <c r="R360" s="42"/>
      <c r="S360" s="42"/>
      <c r="T360" s="42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</row>
    <row r="361" spans="1:84" s="16" customFormat="1" ht="16.5" customHeight="1" x14ac:dyDescent="0.2">
      <c r="A361" s="39"/>
      <c r="B361" s="39"/>
      <c r="C361" s="90"/>
      <c r="D361" s="118"/>
      <c r="E361" s="72" t="s">
        <v>60</v>
      </c>
      <c r="F361" s="40">
        <f>G361+P361</f>
        <v>2120</v>
      </c>
      <c r="G361" s="41">
        <f>H361+K361+L361+M361</f>
        <v>2120</v>
      </c>
      <c r="H361" s="42">
        <f>SUM(I361:J361)</f>
        <v>2120</v>
      </c>
      <c r="I361" s="42">
        <v>2120</v>
      </c>
      <c r="J361" s="42"/>
      <c r="K361" s="42"/>
      <c r="L361" s="42"/>
      <c r="M361" s="42"/>
      <c r="N361" s="42"/>
      <c r="O361" s="55"/>
      <c r="P361" s="41"/>
      <c r="Q361" s="42"/>
      <c r="R361" s="42"/>
      <c r="S361" s="42"/>
      <c r="T361" s="42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</row>
    <row r="362" spans="1:84" s="16" customFormat="1" ht="16.5" customHeight="1" x14ac:dyDescent="0.2">
      <c r="A362" s="39"/>
      <c r="B362" s="39"/>
      <c r="C362" s="90"/>
      <c r="D362" s="118"/>
      <c r="E362" s="72" t="s">
        <v>61</v>
      </c>
      <c r="F362" s="40"/>
      <c r="G362" s="41"/>
      <c r="H362" s="42"/>
      <c r="I362" s="42"/>
      <c r="J362" s="42"/>
      <c r="K362" s="42"/>
      <c r="L362" s="42"/>
      <c r="M362" s="42"/>
      <c r="N362" s="42"/>
      <c r="O362" s="55"/>
      <c r="P362" s="41"/>
      <c r="Q362" s="42"/>
      <c r="R362" s="42"/>
      <c r="S362" s="42"/>
      <c r="T362" s="4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</row>
    <row r="363" spans="1:84" s="19" customFormat="1" ht="16.5" customHeight="1" x14ac:dyDescent="0.2">
      <c r="A363" s="68"/>
      <c r="B363" s="68"/>
      <c r="C363" s="91"/>
      <c r="D363" s="119"/>
      <c r="E363" s="73" t="s">
        <v>62</v>
      </c>
      <c r="F363" s="44">
        <f>F360-F361+F362</f>
        <v>22556</v>
      </c>
      <c r="G363" s="45">
        <f>G360-G361+G362</f>
        <v>22556</v>
      </c>
      <c r="H363" s="44">
        <f>H360-H361+H362</f>
        <v>22556</v>
      </c>
      <c r="I363" s="44">
        <f>I360-I361+I362</f>
        <v>22556</v>
      </c>
      <c r="J363" s="44"/>
      <c r="K363" s="44"/>
      <c r="L363" s="44"/>
      <c r="M363" s="44"/>
      <c r="N363" s="44"/>
      <c r="O363" s="46"/>
      <c r="P363" s="45"/>
      <c r="Q363" s="44"/>
      <c r="R363" s="44"/>
      <c r="S363" s="59"/>
      <c r="T363" s="59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</row>
    <row r="364" spans="1:84" s="106" customFormat="1" ht="16.5" customHeight="1" x14ac:dyDescent="0.2">
      <c r="A364" s="89"/>
      <c r="B364" s="89"/>
      <c r="C364" s="186" t="s">
        <v>65</v>
      </c>
      <c r="D364" s="187"/>
      <c r="E364" s="187"/>
      <c r="F364" s="187"/>
      <c r="G364" s="187"/>
      <c r="H364" s="187"/>
      <c r="I364" s="187"/>
      <c r="J364" s="187"/>
      <c r="K364" s="187"/>
      <c r="L364" s="187"/>
      <c r="M364" s="187"/>
      <c r="N364" s="187"/>
      <c r="O364" s="187"/>
      <c r="P364" s="187"/>
      <c r="Q364" s="187"/>
      <c r="R364" s="187"/>
      <c r="S364" s="187"/>
      <c r="T364" s="188"/>
      <c r="U364" s="111"/>
    </row>
    <row r="365" spans="1:84" s="106" customFormat="1" ht="27" customHeight="1" x14ac:dyDescent="0.2">
      <c r="A365" s="89"/>
      <c r="B365" s="39"/>
      <c r="C365" s="189" t="s">
        <v>203</v>
      </c>
      <c r="D365" s="190"/>
      <c r="E365" s="190"/>
      <c r="F365" s="190"/>
      <c r="G365" s="190"/>
      <c r="H365" s="190"/>
      <c r="I365" s="190"/>
      <c r="J365" s="190"/>
      <c r="K365" s="190"/>
      <c r="L365" s="190"/>
      <c r="M365" s="190"/>
      <c r="N365" s="190"/>
      <c r="O365" s="190"/>
      <c r="P365" s="190"/>
      <c r="Q365" s="190"/>
      <c r="R365" s="190"/>
      <c r="S365" s="190"/>
      <c r="T365" s="191"/>
      <c r="U365" s="111"/>
    </row>
    <row r="366" spans="1:84" s="106" customFormat="1" ht="16.5" customHeight="1" x14ac:dyDescent="0.2">
      <c r="A366" s="89"/>
      <c r="B366" s="39"/>
      <c r="C366" s="189" t="s">
        <v>204</v>
      </c>
      <c r="D366" s="190"/>
      <c r="E366" s="190"/>
      <c r="F366" s="190"/>
      <c r="G366" s="190"/>
      <c r="H366" s="190"/>
      <c r="I366" s="190"/>
      <c r="J366" s="190"/>
      <c r="K366" s="190"/>
      <c r="L366" s="190"/>
      <c r="M366" s="190"/>
      <c r="N366" s="190"/>
      <c r="O366" s="190"/>
      <c r="P366" s="190"/>
      <c r="Q366" s="190"/>
      <c r="R366" s="190"/>
      <c r="S366" s="190"/>
      <c r="T366" s="191"/>
      <c r="U366" s="111"/>
    </row>
    <row r="367" spans="1:84" s="106" customFormat="1" ht="16.5" customHeight="1" x14ac:dyDescent="0.2">
      <c r="A367" s="89"/>
      <c r="B367" s="39"/>
      <c r="C367" s="189" t="s">
        <v>133</v>
      </c>
      <c r="D367" s="190"/>
      <c r="E367" s="190"/>
      <c r="F367" s="190"/>
      <c r="G367" s="190"/>
      <c r="H367" s="190"/>
      <c r="I367" s="190"/>
      <c r="J367" s="190"/>
      <c r="K367" s="190"/>
      <c r="L367" s="190"/>
      <c r="M367" s="190"/>
      <c r="N367" s="190"/>
      <c r="O367" s="190"/>
      <c r="P367" s="190"/>
      <c r="Q367" s="190"/>
      <c r="R367" s="190"/>
      <c r="S367" s="190"/>
      <c r="T367" s="191"/>
      <c r="U367" s="111"/>
    </row>
    <row r="368" spans="1:84" s="106" customFormat="1" ht="16.5" customHeight="1" x14ac:dyDescent="0.2">
      <c r="A368" s="89"/>
      <c r="B368" s="39"/>
      <c r="C368" s="189" t="s">
        <v>134</v>
      </c>
      <c r="D368" s="190"/>
      <c r="E368" s="190"/>
      <c r="F368" s="190"/>
      <c r="G368" s="190"/>
      <c r="H368" s="190"/>
      <c r="I368" s="190"/>
      <c r="J368" s="190"/>
      <c r="K368" s="190"/>
      <c r="L368" s="190"/>
      <c r="M368" s="190"/>
      <c r="N368" s="190"/>
      <c r="O368" s="190"/>
      <c r="P368" s="190"/>
      <c r="Q368" s="190"/>
      <c r="R368" s="190"/>
      <c r="S368" s="190"/>
      <c r="T368" s="191"/>
      <c r="U368" s="111"/>
    </row>
    <row r="369" spans="1:84" s="106" customFormat="1" ht="8.25" customHeight="1" x14ac:dyDescent="0.2">
      <c r="A369" s="89"/>
      <c r="B369" s="39"/>
      <c r="C369" s="189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  <c r="O369" s="190"/>
      <c r="P369" s="190"/>
      <c r="Q369" s="190"/>
      <c r="R369" s="190"/>
      <c r="S369" s="190"/>
      <c r="T369" s="191"/>
      <c r="U369" s="111"/>
    </row>
    <row r="370" spans="1:84" s="106" customFormat="1" ht="28.5" customHeight="1" x14ac:dyDescent="0.2">
      <c r="A370" s="89"/>
      <c r="B370" s="39"/>
      <c r="C370" s="189" t="s">
        <v>205</v>
      </c>
      <c r="D370" s="190"/>
      <c r="E370" s="190"/>
      <c r="F370" s="190"/>
      <c r="G370" s="190"/>
      <c r="H370" s="190"/>
      <c r="I370" s="190"/>
      <c r="J370" s="190"/>
      <c r="K370" s="190"/>
      <c r="L370" s="190"/>
      <c r="M370" s="190"/>
      <c r="N370" s="190"/>
      <c r="O370" s="190"/>
      <c r="P370" s="190"/>
      <c r="Q370" s="190"/>
      <c r="R370" s="190"/>
      <c r="S370" s="190"/>
      <c r="T370" s="191"/>
      <c r="U370" s="111"/>
    </row>
    <row r="371" spans="1:84" s="106" customFormat="1" ht="16.5" customHeight="1" x14ac:dyDescent="0.2">
      <c r="A371" s="89"/>
      <c r="B371" s="39"/>
      <c r="C371" s="189" t="s">
        <v>147</v>
      </c>
      <c r="D371" s="190"/>
      <c r="E371" s="190"/>
      <c r="F371" s="190"/>
      <c r="G371" s="190"/>
      <c r="H371" s="190"/>
      <c r="I371" s="190"/>
      <c r="J371" s="190"/>
      <c r="K371" s="190"/>
      <c r="L371" s="190"/>
      <c r="M371" s="190"/>
      <c r="N371" s="190"/>
      <c r="O371" s="190"/>
      <c r="P371" s="190"/>
      <c r="Q371" s="190"/>
      <c r="R371" s="190"/>
      <c r="S371" s="190"/>
      <c r="T371" s="191"/>
      <c r="U371" s="111"/>
    </row>
    <row r="372" spans="1:84" s="106" customFormat="1" ht="16.5" customHeight="1" x14ac:dyDescent="0.2">
      <c r="A372" s="89"/>
      <c r="B372" s="39"/>
      <c r="C372" s="189" t="s">
        <v>146</v>
      </c>
      <c r="D372" s="190"/>
      <c r="E372" s="190"/>
      <c r="F372" s="190"/>
      <c r="G372" s="190"/>
      <c r="H372" s="190"/>
      <c r="I372" s="190"/>
      <c r="J372" s="190"/>
      <c r="K372" s="190"/>
      <c r="L372" s="190"/>
      <c r="M372" s="190"/>
      <c r="N372" s="190"/>
      <c r="O372" s="190"/>
      <c r="P372" s="190"/>
      <c r="Q372" s="190"/>
      <c r="R372" s="190"/>
      <c r="S372" s="190"/>
      <c r="T372" s="191"/>
      <c r="U372" s="111"/>
    </row>
    <row r="373" spans="1:84" s="106" customFormat="1" ht="9" customHeight="1" x14ac:dyDescent="0.2">
      <c r="A373" s="89"/>
      <c r="B373" s="39"/>
      <c r="C373" s="189"/>
      <c r="D373" s="190"/>
      <c r="E373" s="190"/>
      <c r="F373" s="190"/>
      <c r="G373" s="190"/>
      <c r="H373" s="190"/>
      <c r="I373" s="190"/>
      <c r="J373" s="190"/>
      <c r="K373" s="190"/>
      <c r="L373" s="190"/>
      <c r="M373" s="190"/>
      <c r="N373" s="190"/>
      <c r="O373" s="190"/>
      <c r="P373" s="190"/>
      <c r="Q373" s="190"/>
      <c r="R373" s="190"/>
      <c r="S373" s="190"/>
      <c r="T373" s="191"/>
      <c r="U373" s="111"/>
    </row>
    <row r="374" spans="1:84" s="106" customFormat="1" ht="16.5" customHeight="1" x14ac:dyDescent="0.2">
      <c r="A374" s="89"/>
      <c r="B374" s="39"/>
      <c r="C374" s="189" t="s">
        <v>161</v>
      </c>
      <c r="D374" s="190"/>
      <c r="E374" s="190"/>
      <c r="F374" s="190"/>
      <c r="G374" s="190"/>
      <c r="H374" s="190"/>
      <c r="I374" s="190"/>
      <c r="J374" s="190"/>
      <c r="K374" s="190"/>
      <c r="L374" s="190"/>
      <c r="M374" s="190"/>
      <c r="N374" s="190"/>
      <c r="O374" s="190"/>
      <c r="P374" s="190"/>
      <c r="Q374" s="190"/>
      <c r="R374" s="190"/>
      <c r="S374" s="190"/>
      <c r="T374" s="191"/>
      <c r="U374" s="111"/>
    </row>
    <row r="375" spans="1:84" s="106" customFormat="1" ht="16.5" customHeight="1" x14ac:dyDescent="0.2">
      <c r="A375" s="89"/>
      <c r="B375" s="39"/>
      <c r="C375" s="192" t="s">
        <v>108</v>
      </c>
      <c r="D375" s="193"/>
      <c r="E375" s="193"/>
      <c r="F375" s="193"/>
      <c r="G375" s="193"/>
      <c r="H375" s="193"/>
      <c r="I375" s="193"/>
      <c r="J375" s="193"/>
      <c r="K375" s="193"/>
      <c r="L375" s="193"/>
      <c r="M375" s="193"/>
      <c r="N375" s="193"/>
      <c r="O375" s="193"/>
      <c r="P375" s="193"/>
      <c r="Q375" s="193"/>
      <c r="R375" s="193"/>
      <c r="S375" s="193"/>
      <c r="T375" s="194"/>
      <c r="U375" s="111"/>
    </row>
    <row r="376" spans="1:84" s="13" customFormat="1" ht="16.5" customHeight="1" x14ac:dyDescent="0.2">
      <c r="A376" s="39"/>
      <c r="B376" s="48">
        <v>80195</v>
      </c>
      <c r="C376" s="49"/>
      <c r="D376" s="126" t="s">
        <v>0</v>
      </c>
      <c r="E376" s="72" t="s">
        <v>59</v>
      </c>
      <c r="F376" s="40">
        <f>G376+P376</f>
        <v>423721</v>
      </c>
      <c r="G376" s="41">
        <f>H376+K376+L376+M376</f>
        <v>423721</v>
      </c>
      <c r="H376" s="42">
        <f>SUM(I376:J376)</f>
        <v>323207</v>
      </c>
      <c r="I376" s="38">
        <v>43000</v>
      </c>
      <c r="J376" s="38">
        <v>280207</v>
      </c>
      <c r="K376" s="38"/>
      <c r="L376" s="42">
        <v>100514</v>
      </c>
      <c r="M376" s="38"/>
      <c r="N376" s="53"/>
      <c r="O376" s="54"/>
      <c r="P376" s="37"/>
      <c r="Q376" s="38"/>
      <c r="R376" s="53"/>
      <c r="S376" s="53"/>
      <c r="T376" s="53"/>
      <c r="U376" s="2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</row>
    <row r="377" spans="1:84" s="16" customFormat="1" ht="16.5" customHeight="1" x14ac:dyDescent="0.2">
      <c r="A377" s="39"/>
      <c r="B377" s="39"/>
      <c r="C377" s="47"/>
      <c r="D377" s="127"/>
      <c r="E377" s="72" t="s">
        <v>60</v>
      </c>
      <c r="F377" s="40"/>
      <c r="G377" s="41"/>
      <c r="H377" s="42"/>
      <c r="I377" s="42"/>
      <c r="J377" s="42"/>
      <c r="K377" s="42"/>
      <c r="L377" s="42"/>
      <c r="M377" s="42"/>
      <c r="N377" s="107"/>
      <c r="O377" s="82"/>
      <c r="P377" s="41"/>
      <c r="Q377" s="42"/>
      <c r="R377" s="107"/>
      <c r="S377" s="107"/>
      <c r="T377" s="107"/>
      <c r="U377" s="1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</row>
    <row r="378" spans="1:84" s="16" customFormat="1" ht="16.5" customHeight="1" x14ac:dyDescent="0.2">
      <c r="A378" s="39"/>
      <c r="B378" s="39"/>
      <c r="C378" s="47"/>
      <c r="D378" s="127"/>
      <c r="E378" s="72" t="s">
        <v>61</v>
      </c>
      <c r="F378" s="40">
        <f>G378+P378</f>
        <v>1232</v>
      </c>
      <c r="G378" s="41">
        <f>H378+K378+L378+M378</f>
        <v>1232</v>
      </c>
      <c r="H378" s="42">
        <f>SUM(I378:J378)</f>
        <v>1232</v>
      </c>
      <c r="I378" s="42"/>
      <c r="J378" s="42">
        <f>J382</f>
        <v>1232</v>
      </c>
      <c r="K378" s="42"/>
      <c r="L378" s="42"/>
      <c r="M378" s="42"/>
      <c r="N378" s="107"/>
      <c r="O378" s="82"/>
      <c r="P378" s="41"/>
      <c r="Q378" s="42"/>
      <c r="R378" s="107"/>
      <c r="S378" s="107"/>
      <c r="T378" s="107"/>
      <c r="U378" s="17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</row>
    <row r="379" spans="1:84" s="19" customFormat="1" ht="16.5" customHeight="1" x14ac:dyDescent="0.2">
      <c r="A379" s="68"/>
      <c r="B379" s="68"/>
      <c r="C379" s="43"/>
      <c r="D379" s="128"/>
      <c r="E379" s="73" t="s">
        <v>62</v>
      </c>
      <c r="F379" s="44">
        <f>F376-F377+F378</f>
        <v>424953</v>
      </c>
      <c r="G379" s="45">
        <f>G376-G377+G378</f>
        <v>424953</v>
      </c>
      <c r="H379" s="44">
        <f>H376-H377+H378</f>
        <v>324439</v>
      </c>
      <c r="I379" s="59">
        <f>I376-I377+I378</f>
        <v>43000</v>
      </c>
      <c r="J379" s="59">
        <f>J376-J377+J378</f>
        <v>281439</v>
      </c>
      <c r="K379" s="44"/>
      <c r="L379" s="59">
        <f>L376-L377+L378</f>
        <v>100514</v>
      </c>
      <c r="M379" s="59"/>
      <c r="N379" s="44"/>
      <c r="O379" s="46"/>
      <c r="P379" s="45"/>
      <c r="Q379" s="44"/>
      <c r="R379" s="44"/>
      <c r="S379" s="59"/>
      <c r="T379" s="5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</row>
    <row r="380" spans="1:84" s="13" customFormat="1" ht="16.5" customHeight="1" x14ac:dyDescent="0.2">
      <c r="A380" s="47"/>
      <c r="B380" s="47"/>
      <c r="C380" s="47">
        <v>4440</v>
      </c>
      <c r="D380" s="78" t="s">
        <v>36</v>
      </c>
      <c r="E380" s="72" t="s">
        <v>59</v>
      </c>
      <c r="F380" s="40">
        <f>G380+P380</f>
        <v>249307</v>
      </c>
      <c r="G380" s="41">
        <f>H380+K380+L380+M380</f>
        <v>249307</v>
      </c>
      <c r="H380" s="42">
        <f>SUM(I380:J380)</f>
        <v>249307</v>
      </c>
      <c r="I380" s="42"/>
      <c r="J380" s="42">
        <v>249307</v>
      </c>
      <c r="K380" s="42"/>
      <c r="L380" s="42"/>
      <c r="M380" s="42"/>
      <c r="N380" s="42"/>
      <c r="O380" s="55"/>
      <c r="P380" s="56"/>
      <c r="Q380" s="42"/>
      <c r="R380" s="42"/>
      <c r="S380" s="42"/>
      <c r="T380" s="42"/>
      <c r="U380" s="9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</row>
    <row r="381" spans="1:84" s="16" customFormat="1" ht="16.5" customHeight="1" x14ac:dyDescent="0.2">
      <c r="A381" s="39"/>
      <c r="B381" s="39"/>
      <c r="C381" s="47"/>
      <c r="D381" s="79"/>
      <c r="E381" s="72" t="s">
        <v>60</v>
      </c>
      <c r="F381" s="40"/>
      <c r="G381" s="41"/>
      <c r="H381" s="42"/>
      <c r="I381" s="42"/>
      <c r="J381" s="42"/>
      <c r="K381" s="42"/>
      <c r="L381" s="42"/>
      <c r="M381" s="42"/>
      <c r="N381" s="42"/>
      <c r="O381" s="55"/>
      <c r="P381" s="41"/>
      <c r="Q381" s="42"/>
      <c r="R381" s="42"/>
      <c r="S381" s="42"/>
      <c r="T381" s="42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</row>
    <row r="382" spans="1:84" s="16" customFormat="1" ht="16.5" customHeight="1" x14ac:dyDescent="0.2">
      <c r="A382" s="39"/>
      <c r="B382" s="39"/>
      <c r="C382" s="47"/>
      <c r="D382" s="79"/>
      <c r="E382" s="72" t="s">
        <v>61</v>
      </c>
      <c r="F382" s="40">
        <f>G382+P382</f>
        <v>1232</v>
      </c>
      <c r="G382" s="41">
        <f>H382+K382+L382+M382</f>
        <v>1232</v>
      </c>
      <c r="H382" s="42">
        <f>SUM(I382:J382)</f>
        <v>1232</v>
      </c>
      <c r="I382" s="42"/>
      <c r="J382" s="42">
        <v>1232</v>
      </c>
      <c r="K382" s="42"/>
      <c r="L382" s="42"/>
      <c r="M382" s="42"/>
      <c r="N382" s="42"/>
      <c r="O382" s="55"/>
      <c r="P382" s="41"/>
      <c r="Q382" s="42"/>
      <c r="R382" s="42"/>
      <c r="S382" s="42"/>
      <c r="T382" s="4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</row>
    <row r="383" spans="1:84" s="19" customFormat="1" ht="16.5" customHeight="1" x14ac:dyDescent="0.2">
      <c r="A383" s="68"/>
      <c r="B383" s="68"/>
      <c r="C383" s="43"/>
      <c r="D383" s="80"/>
      <c r="E383" s="73" t="s">
        <v>62</v>
      </c>
      <c r="F383" s="44">
        <f>F380-F381+F382</f>
        <v>250539</v>
      </c>
      <c r="G383" s="45">
        <f>G380-G381+G382</f>
        <v>250539</v>
      </c>
      <c r="H383" s="44">
        <f>H380-H381+H382</f>
        <v>250539</v>
      </c>
      <c r="I383" s="44"/>
      <c r="J383" s="44">
        <f>J380-J381+J382</f>
        <v>250539</v>
      </c>
      <c r="K383" s="44"/>
      <c r="L383" s="44"/>
      <c r="M383" s="44"/>
      <c r="N383" s="44"/>
      <c r="O383" s="46"/>
      <c r="P383" s="45"/>
      <c r="Q383" s="44"/>
      <c r="R383" s="44"/>
      <c r="S383" s="59"/>
      <c r="T383" s="59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</row>
    <row r="384" spans="1:84" s="106" customFormat="1" ht="16.5" customHeight="1" x14ac:dyDescent="0.2">
      <c r="A384" s="89"/>
      <c r="B384" s="89"/>
      <c r="C384" s="186" t="s">
        <v>65</v>
      </c>
      <c r="D384" s="187"/>
      <c r="E384" s="187"/>
      <c r="F384" s="187"/>
      <c r="G384" s="187"/>
      <c r="H384" s="187"/>
      <c r="I384" s="187"/>
      <c r="J384" s="187"/>
      <c r="K384" s="187"/>
      <c r="L384" s="187"/>
      <c r="M384" s="187"/>
      <c r="N384" s="187"/>
      <c r="O384" s="187"/>
      <c r="P384" s="187"/>
      <c r="Q384" s="187"/>
      <c r="R384" s="187"/>
      <c r="S384" s="187"/>
      <c r="T384" s="188"/>
      <c r="U384" s="111"/>
    </row>
    <row r="385" spans="1:84" s="106" customFormat="1" ht="16.5" customHeight="1" x14ac:dyDescent="0.2">
      <c r="A385" s="89"/>
      <c r="B385" s="39"/>
      <c r="C385" s="189" t="s">
        <v>206</v>
      </c>
      <c r="D385" s="190"/>
      <c r="E385" s="190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1"/>
      <c r="U385" s="111"/>
    </row>
    <row r="386" spans="1:84" s="106" customFormat="1" ht="16.5" customHeight="1" x14ac:dyDescent="0.2">
      <c r="A386" s="89"/>
      <c r="B386" s="39"/>
      <c r="C386" s="192" t="s">
        <v>135</v>
      </c>
      <c r="D386" s="193"/>
      <c r="E386" s="193"/>
      <c r="F386" s="193"/>
      <c r="G386" s="193"/>
      <c r="H386" s="193"/>
      <c r="I386" s="193"/>
      <c r="J386" s="193"/>
      <c r="K386" s="193"/>
      <c r="L386" s="193"/>
      <c r="M386" s="193"/>
      <c r="N386" s="193"/>
      <c r="O386" s="193"/>
      <c r="P386" s="193"/>
      <c r="Q386" s="193"/>
      <c r="R386" s="193"/>
      <c r="S386" s="193"/>
      <c r="T386" s="194"/>
      <c r="U386" s="111"/>
    </row>
    <row r="387" spans="1:84" s="1" customFormat="1" ht="18" customHeight="1" x14ac:dyDescent="0.2">
      <c r="A387" s="50">
        <v>852</v>
      </c>
      <c r="B387" s="50"/>
      <c r="C387" s="100"/>
      <c r="D387" s="132" t="s">
        <v>14</v>
      </c>
      <c r="E387" s="76" t="s">
        <v>59</v>
      </c>
      <c r="F387" s="62">
        <f>G387+P387</f>
        <v>8096905.040000001</v>
      </c>
      <c r="G387" s="28">
        <f>H387+K387+L387+M387</f>
        <v>8096905.040000001</v>
      </c>
      <c r="H387" s="29">
        <f>SUM(I387:J387)</f>
        <v>5587177.9800000004</v>
      </c>
      <c r="I387" s="29">
        <v>3751213.29</v>
      </c>
      <c r="J387" s="29">
        <v>1835964.69</v>
      </c>
      <c r="K387" s="29">
        <v>10000</v>
      </c>
      <c r="L387" s="29">
        <v>2499727.06</v>
      </c>
      <c r="M387" s="29"/>
      <c r="N387" s="51"/>
      <c r="O387" s="184"/>
      <c r="P387" s="28"/>
      <c r="Q387" s="29"/>
      <c r="R387" s="29"/>
      <c r="S387" s="51"/>
      <c r="T387" s="51"/>
      <c r="U387" s="2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</row>
    <row r="388" spans="1:84" s="16" customFormat="1" ht="18" customHeight="1" x14ac:dyDescent="0.2">
      <c r="A388" s="26"/>
      <c r="B388" s="26"/>
      <c r="C388" s="67"/>
      <c r="D388" s="133"/>
      <c r="E388" s="70" t="s">
        <v>60</v>
      </c>
      <c r="F388" s="27">
        <f>G388+P388</f>
        <v>43120</v>
      </c>
      <c r="G388" s="30">
        <f>H388+K388+L388+M388</f>
        <v>43120</v>
      </c>
      <c r="H388" s="31">
        <f>SUM(I388:J388)</f>
        <v>38120</v>
      </c>
      <c r="I388" s="31">
        <f>I392+I423+I434+I445+I506</f>
        <v>28800</v>
      </c>
      <c r="J388" s="31">
        <f>J392+J423+J434+J445+J506</f>
        <v>9320</v>
      </c>
      <c r="K388" s="31"/>
      <c r="L388" s="31">
        <f>L392+L423+L434+L445+L506</f>
        <v>5000</v>
      </c>
      <c r="M388" s="31"/>
      <c r="N388" s="52"/>
      <c r="O388" s="195"/>
      <c r="P388" s="30"/>
      <c r="Q388" s="31"/>
      <c r="R388" s="31"/>
      <c r="S388" s="52"/>
      <c r="T388" s="52"/>
      <c r="U388" s="17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</row>
    <row r="389" spans="1:84" s="16" customFormat="1" ht="18" customHeight="1" x14ac:dyDescent="0.2">
      <c r="A389" s="26"/>
      <c r="B389" s="26"/>
      <c r="C389" s="67"/>
      <c r="D389" s="86"/>
      <c r="E389" s="70" t="s">
        <v>61</v>
      </c>
      <c r="F389" s="27">
        <f>G389+P389</f>
        <v>65588</v>
      </c>
      <c r="G389" s="30">
        <f>H389+K389+L389+M389</f>
        <v>65588</v>
      </c>
      <c r="H389" s="31">
        <f>SUM(I389:J389)</f>
        <v>60588</v>
      </c>
      <c r="I389" s="31">
        <f>I393+I424+I435+I446+I507</f>
        <v>18111</v>
      </c>
      <c r="J389" s="31">
        <f>J393+J424+J435+J446+J507</f>
        <v>42477</v>
      </c>
      <c r="K389" s="31"/>
      <c r="L389" s="31">
        <f>L393+L424+L435+L446+L507</f>
        <v>5000</v>
      </c>
      <c r="M389" s="31"/>
      <c r="N389" s="52"/>
      <c r="O389" s="195"/>
      <c r="P389" s="30"/>
      <c r="Q389" s="31"/>
      <c r="R389" s="31"/>
      <c r="S389" s="52"/>
      <c r="T389" s="52"/>
      <c r="U389" s="17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</row>
    <row r="390" spans="1:84" s="19" customFormat="1" ht="18" customHeight="1" x14ac:dyDescent="0.2">
      <c r="A390" s="67"/>
      <c r="B390" s="32"/>
      <c r="C390" s="32"/>
      <c r="D390" s="87"/>
      <c r="E390" s="71" t="s">
        <v>62</v>
      </c>
      <c r="F390" s="33">
        <f t="shared" ref="F390:K390" si="21">F387-F388+F389</f>
        <v>8119373.040000001</v>
      </c>
      <c r="G390" s="34">
        <f t="shared" si="21"/>
        <v>8119373.040000001</v>
      </c>
      <c r="H390" s="33">
        <f t="shared" si="21"/>
        <v>5609645.9800000004</v>
      </c>
      <c r="I390" s="81">
        <f t="shared" si="21"/>
        <v>3740524.29</v>
      </c>
      <c r="J390" s="81">
        <f t="shared" si="21"/>
        <v>1869121.69</v>
      </c>
      <c r="K390" s="81">
        <f t="shared" si="21"/>
        <v>10000</v>
      </c>
      <c r="L390" s="81">
        <f>L387-L388+L389</f>
        <v>2499727.06</v>
      </c>
      <c r="M390" s="81"/>
      <c r="N390" s="33"/>
      <c r="O390" s="35"/>
      <c r="P390" s="34"/>
      <c r="Q390" s="81"/>
      <c r="R390" s="81"/>
      <c r="S390" s="81"/>
      <c r="T390" s="81"/>
      <c r="U390" s="1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</row>
    <row r="391" spans="1:84" s="13" customFormat="1" ht="18" customHeight="1" x14ac:dyDescent="0.2">
      <c r="A391" s="39"/>
      <c r="B391" s="39">
        <v>85203</v>
      </c>
      <c r="C391" s="49"/>
      <c r="D391" s="83" t="s">
        <v>15</v>
      </c>
      <c r="E391" s="72" t="s">
        <v>59</v>
      </c>
      <c r="F391" s="36">
        <f>G391+P391</f>
        <v>53900</v>
      </c>
      <c r="G391" s="37">
        <f>H391+K391+L391+M391</f>
        <v>53900</v>
      </c>
      <c r="H391" s="38">
        <f>SUM(I391:J391)</f>
        <v>53900</v>
      </c>
      <c r="I391" s="38">
        <v>6000</v>
      </c>
      <c r="J391" s="38">
        <v>47900</v>
      </c>
      <c r="K391" s="38"/>
      <c r="L391" s="38"/>
      <c r="M391" s="53"/>
      <c r="N391" s="53"/>
      <c r="O391" s="54"/>
      <c r="P391" s="41"/>
      <c r="Q391" s="38"/>
      <c r="R391" s="53"/>
      <c r="S391" s="53"/>
      <c r="T391" s="53"/>
      <c r="U391" s="2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</row>
    <row r="392" spans="1:84" s="16" customFormat="1" ht="18" customHeight="1" x14ac:dyDescent="0.2">
      <c r="A392" s="39"/>
      <c r="B392" s="39"/>
      <c r="C392" s="47"/>
      <c r="D392" s="84"/>
      <c r="E392" s="72" t="s">
        <v>60</v>
      </c>
      <c r="F392" s="40">
        <f>G392+P392</f>
        <v>4820</v>
      </c>
      <c r="G392" s="41">
        <f>H392+K392+L392+M392</f>
        <v>4820</v>
      </c>
      <c r="H392" s="42">
        <f>SUM(I392:J392)</f>
        <v>4820</v>
      </c>
      <c r="I392" s="42"/>
      <c r="J392" s="42">
        <f>J396+J400+J404+J408+J412</f>
        <v>4820</v>
      </c>
      <c r="K392" s="42"/>
      <c r="L392" s="42"/>
      <c r="M392" s="107"/>
      <c r="N392" s="107"/>
      <c r="O392" s="82"/>
      <c r="P392" s="41"/>
      <c r="Q392" s="42"/>
      <c r="R392" s="107"/>
      <c r="S392" s="107"/>
      <c r="T392" s="107"/>
      <c r="U392" s="17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</row>
    <row r="393" spans="1:84" s="16" customFormat="1" ht="18" customHeight="1" x14ac:dyDescent="0.2">
      <c r="A393" s="39"/>
      <c r="B393" s="39"/>
      <c r="C393" s="47"/>
      <c r="D393" s="84"/>
      <c r="E393" s="72" t="s">
        <v>61</v>
      </c>
      <c r="F393" s="40">
        <f>G393+P393</f>
        <v>8320</v>
      </c>
      <c r="G393" s="41">
        <f>H393+K393+L393+M393</f>
        <v>8320</v>
      </c>
      <c r="H393" s="42">
        <f>SUM(I393:J393)</f>
        <v>8320</v>
      </c>
      <c r="I393" s="42">
        <f>I397+I401+I405+I409+I413</f>
        <v>1820</v>
      </c>
      <c r="J393" s="42">
        <f>J397+J401+J405+J409+J413</f>
        <v>6500</v>
      </c>
      <c r="K393" s="42"/>
      <c r="L393" s="42"/>
      <c r="M393" s="107"/>
      <c r="N393" s="107"/>
      <c r="O393" s="82"/>
      <c r="P393" s="41"/>
      <c r="Q393" s="42"/>
      <c r="R393" s="107"/>
      <c r="S393" s="107"/>
      <c r="T393" s="107"/>
      <c r="U393" s="17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</row>
    <row r="394" spans="1:84" s="19" customFormat="1" ht="18" customHeight="1" x14ac:dyDescent="0.2">
      <c r="A394" s="68"/>
      <c r="B394" s="68"/>
      <c r="C394" s="43"/>
      <c r="D394" s="85"/>
      <c r="E394" s="73" t="s">
        <v>62</v>
      </c>
      <c r="F394" s="44">
        <f>F391-F392+F393</f>
        <v>57400</v>
      </c>
      <c r="G394" s="45">
        <f>G391-G392+G393</f>
        <v>57400</v>
      </c>
      <c r="H394" s="44">
        <f>H391-H392+H393</f>
        <v>57400</v>
      </c>
      <c r="I394" s="44">
        <f>I391-I392+I393</f>
        <v>7820</v>
      </c>
      <c r="J394" s="44">
        <f>J391-J392+J393</f>
        <v>49580</v>
      </c>
      <c r="K394" s="44"/>
      <c r="L394" s="44"/>
      <c r="M394" s="44"/>
      <c r="N394" s="44"/>
      <c r="O394" s="46"/>
      <c r="P394" s="45"/>
      <c r="Q394" s="44"/>
      <c r="R394" s="44"/>
      <c r="S394" s="59"/>
      <c r="T394" s="59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</row>
    <row r="395" spans="1:84" s="1" customFormat="1" ht="16.5" customHeight="1" x14ac:dyDescent="0.2">
      <c r="A395" s="47"/>
      <c r="B395" s="47"/>
      <c r="C395" s="47">
        <v>4170</v>
      </c>
      <c r="D395" s="117" t="s">
        <v>40</v>
      </c>
      <c r="E395" s="72" t="s">
        <v>59</v>
      </c>
      <c r="F395" s="40">
        <f>G395+P395</f>
        <v>6000</v>
      </c>
      <c r="G395" s="41">
        <f>H395+K395+L395+M395</f>
        <v>6000</v>
      </c>
      <c r="H395" s="42">
        <f>SUM(I395:J395)</f>
        <v>6000</v>
      </c>
      <c r="I395" s="42">
        <v>6000</v>
      </c>
      <c r="J395" s="42"/>
      <c r="K395" s="42"/>
      <c r="L395" s="42"/>
      <c r="M395" s="42"/>
      <c r="N395" s="42"/>
      <c r="O395" s="55"/>
      <c r="P395" s="56"/>
      <c r="Q395" s="42"/>
      <c r="R395" s="42"/>
      <c r="S395" s="42"/>
      <c r="T395" s="42"/>
      <c r="U395" s="13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</row>
    <row r="396" spans="1:84" s="16" customFormat="1" ht="16.5" customHeight="1" x14ac:dyDescent="0.2">
      <c r="A396" s="39"/>
      <c r="B396" s="39"/>
      <c r="C396" s="47"/>
      <c r="D396" s="118"/>
      <c r="E396" s="72" t="s">
        <v>60</v>
      </c>
      <c r="F396" s="40"/>
      <c r="G396" s="41"/>
      <c r="H396" s="42"/>
      <c r="I396" s="42"/>
      <c r="J396" s="42"/>
      <c r="K396" s="42"/>
      <c r="L396" s="42"/>
      <c r="M396" s="42"/>
      <c r="N396" s="42"/>
      <c r="O396" s="55"/>
      <c r="P396" s="41"/>
      <c r="Q396" s="42"/>
      <c r="R396" s="42"/>
      <c r="S396" s="42"/>
      <c r="T396" s="42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</row>
    <row r="397" spans="1:84" s="16" customFormat="1" ht="16.5" customHeight="1" x14ac:dyDescent="0.2">
      <c r="A397" s="39"/>
      <c r="B397" s="39"/>
      <c r="C397" s="47"/>
      <c r="D397" s="118"/>
      <c r="E397" s="72" t="s">
        <v>61</v>
      </c>
      <c r="F397" s="40">
        <f>G397+P397</f>
        <v>1820</v>
      </c>
      <c r="G397" s="41">
        <f>H397+K397+L397+M397</f>
        <v>1820</v>
      </c>
      <c r="H397" s="42">
        <f>SUM(I397:J397)</f>
        <v>1820</v>
      </c>
      <c r="I397" s="42">
        <v>1820</v>
      </c>
      <c r="J397" s="42"/>
      <c r="K397" s="42"/>
      <c r="L397" s="42"/>
      <c r="M397" s="42"/>
      <c r="N397" s="42"/>
      <c r="O397" s="55"/>
      <c r="P397" s="41"/>
      <c r="Q397" s="42"/>
      <c r="R397" s="42"/>
      <c r="S397" s="42"/>
      <c r="T397" s="42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</row>
    <row r="398" spans="1:84" s="19" customFormat="1" ht="16.5" customHeight="1" x14ac:dyDescent="0.2">
      <c r="A398" s="68"/>
      <c r="B398" s="68"/>
      <c r="C398" s="43"/>
      <c r="D398" s="119"/>
      <c r="E398" s="73" t="s">
        <v>62</v>
      </c>
      <c r="F398" s="44">
        <f>F395-F396+F397</f>
        <v>7820</v>
      </c>
      <c r="G398" s="45">
        <f>G395-G396+G397</f>
        <v>7820</v>
      </c>
      <c r="H398" s="44">
        <f>H395-H396+H397</f>
        <v>7820</v>
      </c>
      <c r="I398" s="44">
        <f>I395-I396+I397</f>
        <v>7820</v>
      </c>
      <c r="J398" s="44"/>
      <c r="K398" s="44"/>
      <c r="L398" s="44"/>
      <c r="M398" s="44"/>
      <c r="N398" s="44"/>
      <c r="O398" s="46"/>
      <c r="P398" s="45"/>
      <c r="Q398" s="44"/>
      <c r="R398" s="44"/>
      <c r="S398" s="59"/>
      <c r="T398" s="59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</row>
    <row r="399" spans="1:84" s="1" customFormat="1" ht="16.5" customHeight="1" x14ac:dyDescent="0.2">
      <c r="A399" s="47"/>
      <c r="B399" s="47"/>
      <c r="C399" s="47">
        <v>4210</v>
      </c>
      <c r="D399" s="117" t="s">
        <v>26</v>
      </c>
      <c r="E399" s="72" t="s">
        <v>59</v>
      </c>
      <c r="F399" s="40">
        <f>G399+P399</f>
        <v>7500</v>
      </c>
      <c r="G399" s="41">
        <f>H399+K399+L399+M399</f>
        <v>7500</v>
      </c>
      <c r="H399" s="42">
        <f>SUM(I399:J399)</f>
        <v>7500</v>
      </c>
      <c r="I399" s="42"/>
      <c r="J399" s="42">
        <v>7500</v>
      </c>
      <c r="K399" s="42"/>
      <c r="L399" s="42"/>
      <c r="M399" s="42"/>
      <c r="N399" s="42"/>
      <c r="O399" s="55"/>
      <c r="P399" s="56"/>
      <c r="Q399" s="42"/>
      <c r="R399" s="42"/>
      <c r="S399" s="42"/>
      <c r="T399" s="42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</row>
    <row r="400" spans="1:84" s="16" customFormat="1" ht="16.5" customHeight="1" x14ac:dyDescent="0.2">
      <c r="A400" s="39"/>
      <c r="B400" s="39"/>
      <c r="C400" s="47"/>
      <c r="D400" s="118"/>
      <c r="E400" s="72" t="s">
        <v>60</v>
      </c>
      <c r="F400" s="40">
        <f>G400+P400</f>
        <v>3000</v>
      </c>
      <c r="G400" s="41">
        <f>H400+K400+L400+M400</f>
        <v>3000</v>
      </c>
      <c r="H400" s="42">
        <f>SUM(I400:J400)</f>
        <v>3000</v>
      </c>
      <c r="I400" s="42"/>
      <c r="J400" s="42">
        <v>3000</v>
      </c>
      <c r="K400" s="42"/>
      <c r="L400" s="42"/>
      <c r="M400" s="42"/>
      <c r="N400" s="42"/>
      <c r="O400" s="55"/>
      <c r="P400" s="41"/>
      <c r="Q400" s="42"/>
      <c r="R400" s="42"/>
      <c r="S400" s="42"/>
      <c r="T400" s="42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</row>
    <row r="401" spans="1:84" s="16" customFormat="1" ht="16.5" customHeight="1" x14ac:dyDescent="0.2">
      <c r="A401" s="39"/>
      <c r="B401" s="39"/>
      <c r="C401" s="47"/>
      <c r="D401" s="118"/>
      <c r="E401" s="72" t="s">
        <v>61</v>
      </c>
      <c r="F401" s="40"/>
      <c r="G401" s="41"/>
      <c r="H401" s="42"/>
      <c r="I401" s="42"/>
      <c r="J401" s="42"/>
      <c r="K401" s="42"/>
      <c r="L401" s="42"/>
      <c r="M401" s="42"/>
      <c r="N401" s="42"/>
      <c r="O401" s="55"/>
      <c r="P401" s="41"/>
      <c r="Q401" s="42"/>
      <c r="R401" s="42"/>
      <c r="S401" s="42"/>
      <c r="T401" s="42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</row>
    <row r="402" spans="1:84" s="19" customFormat="1" ht="16.5" customHeight="1" x14ac:dyDescent="0.2">
      <c r="A402" s="68"/>
      <c r="B402" s="68"/>
      <c r="C402" s="43"/>
      <c r="D402" s="119"/>
      <c r="E402" s="73" t="s">
        <v>62</v>
      </c>
      <c r="F402" s="44">
        <f>F399-F400+F401</f>
        <v>4500</v>
      </c>
      <c r="G402" s="45">
        <f>G399-G400+G401</f>
        <v>4500</v>
      </c>
      <c r="H402" s="44">
        <f>H399-H400+H401</f>
        <v>4500</v>
      </c>
      <c r="I402" s="44"/>
      <c r="J402" s="44">
        <f>J399-J400+J401</f>
        <v>4500</v>
      </c>
      <c r="K402" s="44"/>
      <c r="L402" s="44"/>
      <c r="M402" s="44"/>
      <c r="N402" s="44"/>
      <c r="O402" s="46"/>
      <c r="P402" s="45"/>
      <c r="Q402" s="44"/>
      <c r="R402" s="44"/>
      <c r="S402" s="59"/>
      <c r="T402" s="59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</row>
    <row r="403" spans="1:84" s="1" customFormat="1" ht="16.5" customHeight="1" x14ac:dyDescent="0.2">
      <c r="A403" s="47"/>
      <c r="B403" s="47"/>
      <c r="C403" s="47">
        <v>4220</v>
      </c>
      <c r="D403" s="117" t="s">
        <v>64</v>
      </c>
      <c r="E403" s="72" t="s">
        <v>59</v>
      </c>
      <c r="F403" s="40">
        <f>G403+P403</f>
        <v>3000</v>
      </c>
      <c r="G403" s="41">
        <f>H403+K403+L403+M403</f>
        <v>3000</v>
      </c>
      <c r="H403" s="42">
        <f>SUM(I403:J403)</f>
        <v>3000</v>
      </c>
      <c r="I403" s="42"/>
      <c r="J403" s="42">
        <v>3000</v>
      </c>
      <c r="K403" s="42"/>
      <c r="L403" s="42"/>
      <c r="M403" s="42"/>
      <c r="N403" s="42"/>
      <c r="O403" s="55"/>
      <c r="P403" s="56"/>
      <c r="Q403" s="42"/>
      <c r="R403" s="42"/>
      <c r="S403" s="42"/>
      <c r="T403" s="42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</row>
    <row r="404" spans="1:84" s="16" customFormat="1" ht="16.5" customHeight="1" x14ac:dyDescent="0.2">
      <c r="A404" s="39"/>
      <c r="B404" s="39"/>
      <c r="C404" s="47"/>
      <c r="D404" s="118"/>
      <c r="E404" s="72" t="s">
        <v>60</v>
      </c>
      <c r="F404" s="40">
        <f>G404+P404</f>
        <v>1820</v>
      </c>
      <c r="G404" s="41">
        <f>H404+K404+L404+M404</f>
        <v>1820</v>
      </c>
      <c r="H404" s="42">
        <f>SUM(I404:J404)</f>
        <v>1820</v>
      </c>
      <c r="I404" s="42"/>
      <c r="J404" s="42">
        <v>1820</v>
      </c>
      <c r="K404" s="42"/>
      <c r="L404" s="42"/>
      <c r="M404" s="42"/>
      <c r="N404" s="42"/>
      <c r="O404" s="55"/>
      <c r="P404" s="41"/>
      <c r="Q404" s="42"/>
      <c r="R404" s="42"/>
      <c r="S404" s="42"/>
      <c r="T404" s="42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</row>
    <row r="405" spans="1:84" s="16" customFormat="1" ht="16.5" customHeight="1" x14ac:dyDescent="0.2">
      <c r="A405" s="39"/>
      <c r="B405" s="39"/>
      <c r="C405" s="47"/>
      <c r="D405" s="118"/>
      <c r="E405" s="72" t="s">
        <v>61</v>
      </c>
      <c r="F405" s="40"/>
      <c r="G405" s="41"/>
      <c r="H405" s="42"/>
      <c r="I405" s="42"/>
      <c r="J405" s="42"/>
      <c r="K405" s="42"/>
      <c r="L405" s="42"/>
      <c r="M405" s="42"/>
      <c r="N405" s="42"/>
      <c r="O405" s="55"/>
      <c r="P405" s="41"/>
      <c r="Q405" s="42"/>
      <c r="R405" s="42"/>
      <c r="S405" s="42"/>
      <c r="T405" s="42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</row>
    <row r="406" spans="1:84" s="19" customFormat="1" ht="16.5" customHeight="1" x14ac:dyDescent="0.2">
      <c r="A406" s="68"/>
      <c r="B406" s="68"/>
      <c r="C406" s="43"/>
      <c r="D406" s="119"/>
      <c r="E406" s="73" t="s">
        <v>62</v>
      </c>
      <c r="F406" s="44">
        <f>F403-F404+F405</f>
        <v>1180</v>
      </c>
      <c r="G406" s="45">
        <f>G403-G404+G405</f>
        <v>1180</v>
      </c>
      <c r="H406" s="44">
        <f>H403-H404+H405</f>
        <v>1180</v>
      </c>
      <c r="I406" s="44"/>
      <c r="J406" s="44">
        <f>J403-J404+J405</f>
        <v>1180</v>
      </c>
      <c r="K406" s="44"/>
      <c r="L406" s="44"/>
      <c r="M406" s="44"/>
      <c r="N406" s="44"/>
      <c r="O406" s="46"/>
      <c r="P406" s="45"/>
      <c r="Q406" s="44"/>
      <c r="R406" s="44"/>
      <c r="S406" s="59"/>
      <c r="T406" s="59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</row>
    <row r="407" spans="1:84" s="1" customFormat="1" ht="16.5" customHeight="1" x14ac:dyDescent="0.2">
      <c r="A407" s="47"/>
      <c r="B407" s="47"/>
      <c r="C407" s="47">
        <v>4260</v>
      </c>
      <c r="D407" s="78" t="s">
        <v>27</v>
      </c>
      <c r="E407" s="72" t="s">
        <v>59</v>
      </c>
      <c r="F407" s="40">
        <f>G407+P407</f>
        <v>14000</v>
      </c>
      <c r="G407" s="41">
        <f>H407+K407+L407+M407</f>
        <v>14000</v>
      </c>
      <c r="H407" s="42">
        <f>SUM(I407:J407)</f>
        <v>14000</v>
      </c>
      <c r="I407" s="42"/>
      <c r="J407" s="42">
        <v>14000</v>
      </c>
      <c r="K407" s="42"/>
      <c r="L407" s="42"/>
      <c r="M407" s="42"/>
      <c r="N407" s="42"/>
      <c r="O407" s="55"/>
      <c r="P407" s="56"/>
      <c r="Q407" s="42"/>
      <c r="R407" s="42"/>
      <c r="S407" s="42"/>
      <c r="T407" s="42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</row>
    <row r="408" spans="1:84" s="16" customFormat="1" ht="16.5" customHeight="1" x14ac:dyDescent="0.2">
      <c r="A408" s="39"/>
      <c r="B408" s="39"/>
      <c r="C408" s="47"/>
      <c r="D408" s="79"/>
      <c r="E408" s="72" t="s">
        <v>60</v>
      </c>
      <c r="F408" s="40"/>
      <c r="G408" s="41"/>
      <c r="H408" s="42"/>
      <c r="I408" s="42"/>
      <c r="J408" s="42"/>
      <c r="K408" s="42"/>
      <c r="L408" s="42"/>
      <c r="M408" s="42"/>
      <c r="N408" s="42"/>
      <c r="O408" s="55"/>
      <c r="P408" s="41"/>
      <c r="Q408" s="42"/>
      <c r="R408" s="42"/>
      <c r="S408" s="42"/>
      <c r="T408" s="42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</row>
    <row r="409" spans="1:84" s="16" customFormat="1" ht="16.5" customHeight="1" x14ac:dyDescent="0.2">
      <c r="A409" s="39"/>
      <c r="B409" s="39"/>
      <c r="C409" s="47"/>
      <c r="D409" s="79"/>
      <c r="E409" s="72" t="s">
        <v>61</v>
      </c>
      <c r="F409" s="40">
        <f>G409+P409</f>
        <v>4000</v>
      </c>
      <c r="G409" s="41">
        <f>H409+K409+L409+M409</f>
        <v>4000</v>
      </c>
      <c r="H409" s="42">
        <f>SUM(I409:J409)</f>
        <v>4000</v>
      </c>
      <c r="I409" s="42"/>
      <c r="J409" s="42">
        <v>4000</v>
      </c>
      <c r="K409" s="42"/>
      <c r="L409" s="42"/>
      <c r="M409" s="42"/>
      <c r="N409" s="42"/>
      <c r="O409" s="55"/>
      <c r="P409" s="41"/>
      <c r="Q409" s="42"/>
      <c r="R409" s="42"/>
      <c r="S409" s="42"/>
      <c r="T409" s="42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</row>
    <row r="410" spans="1:84" s="19" customFormat="1" ht="16.5" customHeight="1" x14ac:dyDescent="0.2">
      <c r="A410" s="68"/>
      <c r="B410" s="68"/>
      <c r="C410" s="43"/>
      <c r="D410" s="80"/>
      <c r="E410" s="73" t="s">
        <v>62</v>
      </c>
      <c r="F410" s="44">
        <f>F407-F408+F409</f>
        <v>18000</v>
      </c>
      <c r="G410" s="45">
        <f>G407-G408+G409</f>
        <v>18000</v>
      </c>
      <c r="H410" s="44">
        <f>H407-H408+H409</f>
        <v>18000</v>
      </c>
      <c r="I410" s="44"/>
      <c r="J410" s="44">
        <f>J407-J408+J409</f>
        <v>18000</v>
      </c>
      <c r="K410" s="44"/>
      <c r="L410" s="44"/>
      <c r="M410" s="44"/>
      <c r="N410" s="44"/>
      <c r="O410" s="46"/>
      <c r="P410" s="45"/>
      <c r="Q410" s="44"/>
      <c r="R410" s="44"/>
      <c r="S410" s="59"/>
      <c r="T410" s="59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</row>
    <row r="411" spans="1:84" s="19" customFormat="1" ht="16.5" customHeight="1" x14ac:dyDescent="0.2">
      <c r="A411" s="47"/>
      <c r="B411" s="47"/>
      <c r="C411" s="47">
        <v>4300</v>
      </c>
      <c r="D411" s="117" t="s">
        <v>29</v>
      </c>
      <c r="E411" s="72" t="s">
        <v>59</v>
      </c>
      <c r="F411" s="40">
        <f>G411+P411</f>
        <v>19200</v>
      </c>
      <c r="G411" s="41">
        <f>H411+K411+L411+M411</f>
        <v>19200</v>
      </c>
      <c r="H411" s="42">
        <f>SUM(I411:J411)</f>
        <v>19200</v>
      </c>
      <c r="I411" s="42"/>
      <c r="J411" s="42">
        <v>19200</v>
      </c>
      <c r="K411" s="42"/>
      <c r="L411" s="42"/>
      <c r="M411" s="42"/>
      <c r="N411" s="42"/>
      <c r="O411" s="55"/>
      <c r="P411" s="56"/>
      <c r="Q411" s="42"/>
      <c r="R411" s="42"/>
      <c r="S411" s="42"/>
      <c r="T411" s="42"/>
      <c r="U411" s="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</row>
    <row r="412" spans="1:84" s="19" customFormat="1" ht="16.5" customHeight="1" x14ac:dyDescent="0.2">
      <c r="A412" s="39"/>
      <c r="B412" s="39"/>
      <c r="C412" s="47"/>
      <c r="D412" s="118"/>
      <c r="E412" s="72" t="s">
        <v>60</v>
      </c>
      <c r="F412" s="40"/>
      <c r="G412" s="41"/>
      <c r="H412" s="42"/>
      <c r="I412" s="42"/>
      <c r="J412" s="42"/>
      <c r="K412" s="42"/>
      <c r="L412" s="42"/>
      <c r="M412" s="42"/>
      <c r="N412" s="42"/>
      <c r="O412" s="55"/>
      <c r="P412" s="41"/>
      <c r="Q412" s="42"/>
      <c r="R412" s="42"/>
      <c r="S412" s="42"/>
      <c r="T412" s="42"/>
      <c r="U412" s="16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</row>
    <row r="413" spans="1:84" s="19" customFormat="1" ht="16.5" customHeight="1" x14ac:dyDescent="0.2">
      <c r="A413" s="39"/>
      <c r="B413" s="39"/>
      <c r="C413" s="47"/>
      <c r="D413" s="118"/>
      <c r="E413" s="72" t="s">
        <v>61</v>
      </c>
      <c r="F413" s="40">
        <f>G413+P413</f>
        <v>2500</v>
      </c>
      <c r="G413" s="41">
        <f>H413+K413+L413+M413</f>
        <v>2500</v>
      </c>
      <c r="H413" s="42">
        <f>SUM(I413:J413)</f>
        <v>2500</v>
      </c>
      <c r="I413" s="42"/>
      <c r="J413" s="42">
        <v>2500</v>
      </c>
      <c r="K413" s="42"/>
      <c r="L413" s="42"/>
      <c r="M413" s="42"/>
      <c r="N413" s="42"/>
      <c r="O413" s="55"/>
      <c r="P413" s="41"/>
      <c r="Q413" s="42"/>
      <c r="R413" s="42"/>
      <c r="S413" s="42"/>
      <c r="T413" s="42"/>
      <c r="U413" s="16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</row>
    <row r="414" spans="1:84" s="19" customFormat="1" ht="16.5" customHeight="1" x14ac:dyDescent="0.2">
      <c r="A414" s="68"/>
      <c r="B414" s="68"/>
      <c r="C414" s="43"/>
      <c r="D414" s="119"/>
      <c r="E414" s="73" t="s">
        <v>62</v>
      </c>
      <c r="F414" s="44">
        <f>F411-F412+F413</f>
        <v>21700</v>
      </c>
      <c r="G414" s="45">
        <f>G411-G412+G413</f>
        <v>21700</v>
      </c>
      <c r="H414" s="44">
        <f>H411-H412+H413</f>
        <v>21700</v>
      </c>
      <c r="I414" s="44"/>
      <c r="J414" s="44">
        <f>J411-J412+J413</f>
        <v>21700</v>
      </c>
      <c r="K414" s="44"/>
      <c r="L414" s="44"/>
      <c r="M414" s="44"/>
      <c r="N414" s="44"/>
      <c r="O414" s="46"/>
      <c r="P414" s="45"/>
      <c r="Q414" s="44"/>
      <c r="R414" s="44"/>
      <c r="S414" s="59"/>
      <c r="T414" s="59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</row>
    <row r="415" spans="1:84" s="106" customFormat="1" ht="16.5" customHeight="1" x14ac:dyDescent="0.2">
      <c r="A415" s="89"/>
      <c r="B415" s="89"/>
      <c r="C415" s="186" t="s">
        <v>65</v>
      </c>
      <c r="D415" s="187"/>
      <c r="E415" s="187"/>
      <c r="F415" s="187"/>
      <c r="G415" s="187"/>
      <c r="H415" s="187"/>
      <c r="I415" s="187"/>
      <c r="J415" s="187"/>
      <c r="K415" s="187"/>
      <c r="L415" s="187"/>
      <c r="M415" s="187"/>
      <c r="N415" s="187"/>
      <c r="O415" s="187"/>
      <c r="P415" s="187"/>
      <c r="Q415" s="187"/>
      <c r="R415" s="187"/>
      <c r="S415" s="187"/>
      <c r="T415" s="188"/>
      <c r="U415" s="111"/>
    </row>
    <row r="416" spans="1:84" s="106" customFormat="1" ht="28.5" customHeight="1" x14ac:dyDescent="0.2">
      <c r="A416" s="89"/>
      <c r="B416" s="39"/>
      <c r="C416" s="189" t="s">
        <v>160</v>
      </c>
      <c r="D416" s="190"/>
      <c r="E416" s="190"/>
      <c r="F416" s="190"/>
      <c r="G416" s="190"/>
      <c r="H416" s="190"/>
      <c r="I416" s="190"/>
      <c r="J416" s="190"/>
      <c r="K416" s="190"/>
      <c r="L416" s="190"/>
      <c r="M416" s="190"/>
      <c r="N416" s="190"/>
      <c r="O416" s="190"/>
      <c r="P416" s="190"/>
      <c r="Q416" s="190"/>
      <c r="R416" s="190"/>
      <c r="S416" s="190"/>
      <c r="T416" s="191"/>
      <c r="U416" s="111"/>
    </row>
    <row r="417" spans="1:84" s="106" customFormat="1" ht="16.5" customHeight="1" x14ac:dyDescent="0.2">
      <c r="A417" s="89"/>
      <c r="B417" s="39"/>
      <c r="C417" s="189" t="s">
        <v>207</v>
      </c>
      <c r="D417" s="190"/>
      <c r="E417" s="190"/>
      <c r="F417" s="190"/>
      <c r="G417" s="190"/>
      <c r="H417" s="190"/>
      <c r="I417" s="190"/>
      <c r="J417" s="190"/>
      <c r="K417" s="190"/>
      <c r="L417" s="190"/>
      <c r="M417" s="190"/>
      <c r="N417" s="190"/>
      <c r="O417" s="190"/>
      <c r="P417" s="190"/>
      <c r="Q417" s="190"/>
      <c r="R417" s="190"/>
      <c r="S417" s="190"/>
      <c r="T417" s="191"/>
      <c r="U417" s="111"/>
    </row>
    <row r="418" spans="1:84" s="106" customFormat="1" ht="16.5" customHeight="1" x14ac:dyDescent="0.2">
      <c r="A418" s="89"/>
      <c r="B418" s="39"/>
      <c r="C418" s="189" t="s">
        <v>149</v>
      </c>
      <c r="D418" s="190"/>
      <c r="E418" s="190"/>
      <c r="F418" s="190"/>
      <c r="G418" s="190"/>
      <c r="H418" s="190"/>
      <c r="I418" s="190"/>
      <c r="J418" s="190"/>
      <c r="K418" s="190"/>
      <c r="L418" s="190"/>
      <c r="M418" s="190"/>
      <c r="N418" s="190"/>
      <c r="O418" s="190"/>
      <c r="P418" s="190"/>
      <c r="Q418" s="190"/>
      <c r="R418" s="190"/>
      <c r="S418" s="190"/>
      <c r="T418" s="191"/>
      <c r="U418" s="111"/>
    </row>
    <row r="419" spans="1:84" s="106" customFormat="1" ht="16.5" customHeight="1" x14ac:dyDescent="0.2">
      <c r="A419" s="89"/>
      <c r="B419" s="39"/>
      <c r="C419" s="189" t="s">
        <v>208</v>
      </c>
      <c r="D419" s="190"/>
      <c r="E419" s="190"/>
      <c r="F419" s="190"/>
      <c r="G419" s="190"/>
      <c r="H419" s="190"/>
      <c r="I419" s="190"/>
      <c r="J419" s="190"/>
      <c r="K419" s="190"/>
      <c r="L419" s="190"/>
      <c r="M419" s="190"/>
      <c r="N419" s="190"/>
      <c r="O419" s="190"/>
      <c r="P419" s="190"/>
      <c r="Q419" s="190"/>
      <c r="R419" s="190"/>
      <c r="S419" s="190"/>
      <c r="T419" s="191"/>
      <c r="U419" s="111"/>
    </row>
    <row r="420" spans="1:84" s="106" customFormat="1" ht="16.5" customHeight="1" x14ac:dyDescent="0.2">
      <c r="A420" s="89"/>
      <c r="B420" s="39"/>
      <c r="C420" s="189" t="s">
        <v>209</v>
      </c>
      <c r="D420" s="190"/>
      <c r="E420" s="190"/>
      <c r="F420" s="190"/>
      <c r="G420" s="190"/>
      <c r="H420" s="190"/>
      <c r="I420" s="190"/>
      <c r="J420" s="190"/>
      <c r="K420" s="190"/>
      <c r="L420" s="190"/>
      <c r="M420" s="190"/>
      <c r="N420" s="190"/>
      <c r="O420" s="190"/>
      <c r="P420" s="190"/>
      <c r="Q420" s="190"/>
      <c r="R420" s="190"/>
      <c r="S420" s="190"/>
      <c r="T420" s="191"/>
      <c r="U420" s="111"/>
    </row>
    <row r="421" spans="1:84" s="106" customFormat="1" ht="16.5" customHeight="1" x14ac:dyDescent="0.2">
      <c r="A421" s="89"/>
      <c r="B421" s="39"/>
      <c r="C421" s="192" t="s">
        <v>150</v>
      </c>
      <c r="D421" s="193"/>
      <c r="E421" s="193"/>
      <c r="F421" s="193"/>
      <c r="G421" s="193"/>
      <c r="H421" s="193"/>
      <c r="I421" s="193"/>
      <c r="J421" s="193"/>
      <c r="K421" s="193"/>
      <c r="L421" s="193"/>
      <c r="M421" s="193"/>
      <c r="N421" s="193"/>
      <c r="O421" s="193"/>
      <c r="P421" s="193"/>
      <c r="Q421" s="193"/>
      <c r="R421" s="193"/>
      <c r="S421" s="193"/>
      <c r="T421" s="194"/>
      <c r="U421" s="111"/>
    </row>
    <row r="422" spans="1:84" s="1" customFormat="1" ht="24.75" customHeight="1" x14ac:dyDescent="0.2">
      <c r="A422" s="39"/>
      <c r="B422" s="48">
        <v>85214</v>
      </c>
      <c r="C422" s="49"/>
      <c r="D422" s="126" t="s">
        <v>75</v>
      </c>
      <c r="E422" s="72" t="s">
        <v>59</v>
      </c>
      <c r="F422" s="40">
        <f>G422+P422</f>
        <v>555000</v>
      </c>
      <c r="G422" s="41">
        <f>H422+K422+L422+M422</f>
        <v>555000</v>
      </c>
      <c r="H422" s="42"/>
      <c r="I422" s="53"/>
      <c r="J422" s="38"/>
      <c r="K422" s="38"/>
      <c r="L422" s="42">
        <v>555000</v>
      </c>
      <c r="M422" s="38"/>
      <c r="N422" s="53"/>
      <c r="O422" s="54"/>
      <c r="P422" s="58"/>
      <c r="Q422" s="53"/>
      <c r="R422" s="53"/>
      <c r="S422" s="53"/>
      <c r="T422" s="53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</row>
    <row r="423" spans="1:84" s="17" customFormat="1" ht="24.75" customHeight="1" x14ac:dyDescent="0.2">
      <c r="A423" s="39"/>
      <c r="B423" s="39"/>
      <c r="C423" s="47"/>
      <c r="D423" s="127"/>
      <c r="E423" s="72" t="s">
        <v>60</v>
      </c>
      <c r="F423" s="40"/>
      <c r="G423" s="41"/>
      <c r="H423" s="42"/>
      <c r="I423" s="107"/>
      <c r="J423" s="42"/>
      <c r="K423" s="42"/>
      <c r="L423" s="42"/>
      <c r="M423" s="42"/>
      <c r="N423" s="107"/>
      <c r="O423" s="82"/>
      <c r="P423" s="56"/>
      <c r="Q423" s="107"/>
      <c r="R423" s="107"/>
      <c r="S423" s="107"/>
      <c r="T423" s="107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</row>
    <row r="424" spans="1:84" s="17" customFormat="1" ht="24.75" customHeight="1" x14ac:dyDescent="0.2">
      <c r="A424" s="39"/>
      <c r="B424" s="39"/>
      <c r="C424" s="47"/>
      <c r="D424" s="127"/>
      <c r="E424" s="72" t="s">
        <v>61</v>
      </c>
      <c r="F424" s="40">
        <f>G424+P424</f>
        <v>5000</v>
      </c>
      <c r="G424" s="41">
        <f>H424+K424+L424+M424</f>
        <v>5000</v>
      </c>
      <c r="H424" s="42"/>
      <c r="I424" s="107"/>
      <c r="J424" s="42"/>
      <c r="K424" s="42"/>
      <c r="L424" s="42">
        <f>L428</f>
        <v>5000</v>
      </c>
      <c r="M424" s="42"/>
      <c r="N424" s="107"/>
      <c r="O424" s="82"/>
      <c r="P424" s="56"/>
      <c r="Q424" s="107"/>
      <c r="R424" s="107"/>
      <c r="S424" s="107"/>
      <c r="T424" s="107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</row>
    <row r="425" spans="1:84" s="19" customFormat="1" ht="24.75" customHeight="1" x14ac:dyDescent="0.2">
      <c r="A425" s="68"/>
      <c r="B425" s="68"/>
      <c r="C425" s="43"/>
      <c r="D425" s="128"/>
      <c r="E425" s="73" t="s">
        <v>62</v>
      </c>
      <c r="F425" s="44">
        <f>F422-F423+F424</f>
        <v>560000</v>
      </c>
      <c r="G425" s="45">
        <f>G422-G423+G424</f>
        <v>560000</v>
      </c>
      <c r="H425" s="44"/>
      <c r="I425" s="44"/>
      <c r="J425" s="59"/>
      <c r="K425" s="59"/>
      <c r="L425" s="59">
        <f>L422-L423+L424</f>
        <v>560000</v>
      </c>
      <c r="M425" s="59"/>
      <c r="N425" s="44"/>
      <c r="O425" s="46"/>
      <c r="P425" s="45"/>
      <c r="Q425" s="44"/>
      <c r="R425" s="44"/>
      <c r="S425" s="59"/>
      <c r="T425" s="59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</row>
    <row r="426" spans="1:84" s="1" customFormat="1" ht="16.5" customHeight="1" x14ac:dyDescent="0.2">
      <c r="A426" s="47"/>
      <c r="B426" s="47"/>
      <c r="C426" s="47">
        <v>3110</v>
      </c>
      <c r="D426" s="117" t="s">
        <v>39</v>
      </c>
      <c r="E426" s="72" t="s">
        <v>59</v>
      </c>
      <c r="F426" s="40">
        <f>G426+P426</f>
        <v>555000</v>
      </c>
      <c r="G426" s="41">
        <f>H426+K426+L426+M426</f>
        <v>555000</v>
      </c>
      <c r="H426" s="42"/>
      <c r="I426" s="42"/>
      <c r="J426" s="42"/>
      <c r="K426" s="42"/>
      <c r="L426" s="42">
        <v>555000</v>
      </c>
      <c r="M426" s="42"/>
      <c r="N426" s="42"/>
      <c r="O426" s="55"/>
      <c r="P426" s="56"/>
      <c r="Q426" s="42"/>
      <c r="R426" s="42"/>
      <c r="S426" s="42"/>
      <c r="T426" s="42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</row>
    <row r="427" spans="1:84" s="16" customFormat="1" ht="16.5" customHeight="1" x14ac:dyDescent="0.2">
      <c r="A427" s="39"/>
      <c r="B427" s="39"/>
      <c r="C427" s="47"/>
      <c r="D427" s="118"/>
      <c r="E427" s="72" t="s">
        <v>60</v>
      </c>
      <c r="F427" s="40"/>
      <c r="G427" s="41"/>
      <c r="H427" s="42"/>
      <c r="I427" s="42"/>
      <c r="J427" s="42"/>
      <c r="K427" s="42"/>
      <c r="L427" s="42"/>
      <c r="M427" s="42"/>
      <c r="N427" s="42"/>
      <c r="O427" s="55"/>
      <c r="P427" s="41"/>
      <c r="Q427" s="42"/>
      <c r="R427" s="42"/>
      <c r="S427" s="42"/>
      <c r="T427" s="42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</row>
    <row r="428" spans="1:84" s="16" customFormat="1" ht="16.5" customHeight="1" x14ac:dyDescent="0.2">
      <c r="A428" s="39"/>
      <c r="B428" s="39"/>
      <c r="C428" s="47"/>
      <c r="D428" s="118"/>
      <c r="E428" s="72" t="s">
        <v>61</v>
      </c>
      <c r="F428" s="40">
        <f>G428+P428</f>
        <v>5000</v>
      </c>
      <c r="G428" s="41">
        <f>H428+K428+L428+M428</f>
        <v>5000</v>
      </c>
      <c r="H428" s="42"/>
      <c r="I428" s="42"/>
      <c r="J428" s="42"/>
      <c r="K428" s="42"/>
      <c r="L428" s="42">
        <v>5000</v>
      </c>
      <c r="M428" s="42"/>
      <c r="N428" s="42"/>
      <c r="O428" s="55"/>
      <c r="P428" s="41"/>
      <c r="Q428" s="42"/>
      <c r="R428" s="42"/>
      <c r="S428" s="42"/>
      <c r="T428" s="42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</row>
    <row r="429" spans="1:84" s="19" customFormat="1" ht="16.5" customHeight="1" x14ac:dyDescent="0.2">
      <c r="A429" s="68"/>
      <c r="B429" s="68"/>
      <c r="C429" s="43"/>
      <c r="D429" s="119"/>
      <c r="E429" s="73" t="s">
        <v>62</v>
      </c>
      <c r="F429" s="44">
        <f>F426-F427+F428</f>
        <v>560000</v>
      </c>
      <c r="G429" s="45">
        <f>G426-G427+G428</f>
        <v>560000</v>
      </c>
      <c r="H429" s="44"/>
      <c r="I429" s="44"/>
      <c r="J429" s="44"/>
      <c r="K429" s="44"/>
      <c r="L429" s="44">
        <f>L426-L427+L428</f>
        <v>560000</v>
      </c>
      <c r="M429" s="44"/>
      <c r="N429" s="44"/>
      <c r="O429" s="46"/>
      <c r="P429" s="45"/>
      <c r="Q429" s="44"/>
      <c r="R429" s="44"/>
      <c r="S429" s="59"/>
      <c r="T429" s="5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</row>
    <row r="430" spans="1:84" s="106" customFormat="1" ht="16.5" customHeight="1" x14ac:dyDescent="0.2">
      <c r="A430" s="89"/>
      <c r="B430" s="89"/>
      <c r="C430" s="186" t="s">
        <v>65</v>
      </c>
      <c r="D430" s="187"/>
      <c r="E430" s="187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8"/>
      <c r="U430" s="111"/>
    </row>
    <row r="431" spans="1:84" s="106" customFormat="1" ht="16.5" customHeight="1" x14ac:dyDescent="0.2">
      <c r="A431" s="89"/>
      <c r="B431" s="39"/>
      <c r="C431" s="189" t="s">
        <v>109</v>
      </c>
      <c r="D431" s="190"/>
      <c r="E431" s="190"/>
      <c r="F431" s="190"/>
      <c r="G431" s="190"/>
      <c r="H431" s="190"/>
      <c r="I431" s="190"/>
      <c r="J431" s="190"/>
      <c r="K431" s="190"/>
      <c r="L431" s="190"/>
      <c r="M431" s="190"/>
      <c r="N431" s="190"/>
      <c r="O431" s="190"/>
      <c r="P431" s="190"/>
      <c r="Q431" s="190"/>
      <c r="R431" s="190"/>
      <c r="S431" s="190"/>
      <c r="T431" s="191"/>
      <c r="U431" s="111"/>
    </row>
    <row r="432" spans="1:84" s="106" customFormat="1" ht="40.5" customHeight="1" x14ac:dyDescent="0.2">
      <c r="A432" s="89"/>
      <c r="B432" s="39"/>
      <c r="C432" s="192" t="s">
        <v>176</v>
      </c>
      <c r="D432" s="193"/>
      <c r="E432" s="193"/>
      <c r="F432" s="193"/>
      <c r="G432" s="193"/>
      <c r="H432" s="193"/>
      <c r="I432" s="193"/>
      <c r="J432" s="193"/>
      <c r="K432" s="193"/>
      <c r="L432" s="193"/>
      <c r="M432" s="193"/>
      <c r="N432" s="193"/>
      <c r="O432" s="193"/>
      <c r="P432" s="193"/>
      <c r="Q432" s="193"/>
      <c r="R432" s="193"/>
      <c r="S432" s="193"/>
      <c r="T432" s="194"/>
      <c r="U432" s="111"/>
    </row>
    <row r="433" spans="1:84" s="1" customFormat="1" ht="16.5" customHeight="1" x14ac:dyDescent="0.2">
      <c r="A433" s="39"/>
      <c r="B433" s="48">
        <v>85215</v>
      </c>
      <c r="C433" s="49"/>
      <c r="D433" s="126" t="s">
        <v>2</v>
      </c>
      <c r="E433" s="72" t="s">
        <v>59</v>
      </c>
      <c r="F433" s="40">
        <f>G433+P433</f>
        <v>461918.35</v>
      </c>
      <c r="G433" s="41">
        <f>H433+K433+L433+M433</f>
        <v>461918.35</v>
      </c>
      <c r="H433" s="42">
        <f>SUM(I433:J433)</f>
        <v>191.29</v>
      </c>
      <c r="I433" s="42">
        <v>191.29</v>
      </c>
      <c r="J433" s="42"/>
      <c r="K433" s="42"/>
      <c r="L433" s="38">
        <v>461727.06</v>
      </c>
      <c r="M433" s="53"/>
      <c r="N433" s="53"/>
      <c r="O433" s="54"/>
      <c r="P433" s="58"/>
      <c r="Q433" s="53"/>
      <c r="R433" s="53"/>
      <c r="S433" s="53"/>
      <c r="T433" s="5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</row>
    <row r="434" spans="1:84" s="16" customFormat="1" ht="16.5" customHeight="1" x14ac:dyDescent="0.2">
      <c r="A434" s="39"/>
      <c r="B434" s="39"/>
      <c r="C434" s="47"/>
      <c r="D434" s="127"/>
      <c r="E434" s="72" t="s">
        <v>60</v>
      </c>
      <c r="F434" s="40">
        <f>G434+P434</f>
        <v>5000</v>
      </c>
      <c r="G434" s="41">
        <f>H434+K434+L434+M434</f>
        <v>5000</v>
      </c>
      <c r="H434" s="42"/>
      <c r="I434" s="42"/>
      <c r="J434" s="42"/>
      <c r="K434" s="42"/>
      <c r="L434" s="42">
        <f>L438</f>
        <v>5000</v>
      </c>
      <c r="M434" s="107"/>
      <c r="N434" s="107"/>
      <c r="O434" s="82"/>
      <c r="P434" s="56"/>
      <c r="Q434" s="107"/>
      <c r="R434" s="107"/>
      <c r="S434" s="107"/>
      <c r="T434" s="107"/>
      <c r="U434" s="17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</row>
    <row r="435" spans="1:84" s="16" customFormat="1" ht="16.5" customHeight="1" x14ac:dyDescent="0.2">
      <c r="A435" s="39"/>
      <c r="B435" s="39"/>
      <c r="C435" s="47"/>
      <c r="D435" s="127"/>
      <c r="E435" s="72" t="s">
        <v>61</v>
      </c>
      <c r="F435" s="40"/>
      <c r="G435" s="41"/>
      <c r="H435" s="42"/>
      <c r="I435" s="107"/>
      <c r="J435" s="42"/>
      <c r="K435" s="42"/>
      <c r="L435" s="42"/>
      <c r="M435" s="107"/>
      <c r="N435" s="107"/>
      <c r="O435" s="82"/>
      <c r="P435" s="56"/>
      <c r="Q435" s="107"/>
      <c r="R435" s="107"/>
      <c r="S435" s="107"/>
      <c r="T435" s="107"/>
      <c r="U435" s="17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</row>
    <row r="436" spans="1:84" s="19" customFormat="1" ht="16.5" customHeight="1" x14ac:dyDescent="0.2">
      <c r="A436" s="68"/>
      <c r="B436" s="68"/>
      <c r="C436" s="43"/>
      <c r="D436" s="128"/>
      <c r="E436" s="73" t="s">
        <v>62</v>
      </c>
      <c r="F436" s="44">
        <f t="shared" ref="F436:L436" si="22">F433-F434+F435</f>
        <v>456918.35</v>
      </c>
      <c r="G436" s="45">
        <f t="shared" si="22"/>
        <v>456918.35</v>
      </c>
      <c r="H436" s="44">
        <f t="shared" si="22"/>
        <v>191.29</v>
      </c>
      <c r="I436" s="44">
        <f t="shared" si="22"/>
        <v>191.29</v>
      </c>
      <c r="J436" s="44"/>
      <c r="K436" s="44"/>
      <c r="L436" s="44">
        <f t="shared" si="22"/>
        <v>456727.06</v>
      </c>
      <c r="M436" s="44"/>
      <c r="N436" s="44"/>
      <c r="O436" s="46"/>
      <c r="P436" s="45"/>
      <c r="Q436" s="44"/>
      <c r="R436" s="44"/>
      <c r="S436" s="59"/>
      <c r="T436" s="59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</row>
    <row r="437" spans="1:84" s="13" customFormat="1" ht="16.5" customHeight="1" x14ac:dyDescent="0.2">
      <c r="A437" s="47"/>
      <c r="B437" s="47"/>
      <c r="C437" s="47">
        <v>3110</v>
      </c>
      <c r="D437" s="117" t="s">
        <v>39</v>
      </c>
      <c r="E437" s="72" t="s">
        <v>59</v>
      </c>
      <c r="F437" s="40">
        <f>G437+P437</f>
        <v>461727.06</v>
      </c>
      <c r="G437" s="41">
        <f>H437+K437+L437+M437</f>
        <v>461727.06</v>
      </c>
      <c r="H437" s="42"/>
      <c r="I437" s="42"/>
      <c r="J437" s="42"/>
      <c r="K437" s="42"/>
      <c r="L437" s="38">
        <v>461727.06</v>
      </c>
      <c r="M437" s="42"/>
      <c r="N437" s="42"/>
      <c r="O437" s="55"/>
      <c r="P437" s="56"/>
      <c r="Q437" s="42"/>
      <c r="R437" s="42"/>
      <c r="S437" s="42"/>
      <c r="T437" s="42"/>
      <c r="U437" s="1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</row>
    <row r="438" spans="1:84" s="16" customFormat="1" ht="16.5" customHeight="1" x14ac:dyDescent="0.2">
      <c r="A438" s="39"/>
      <c r="B438" s="39"/>
      <c r="C438" s="47"/>
      <c r="D438" s="118"/>
      <c r="E438" s="72" t="s">
        <v>60</v>
      </c>
      <c r="F438" s="40">
        <f>G438+P438</f>
        <v>5000</v>
      </c>
      <c r="G438" s="41">
        <f>H438+K438+L438+M438</f>
        <v>5000</v>
      </c>
      <c r="H438" s="42"/>
      <c r="I438" s="42"/>
      <c r="J438" s="42"/>
      <c r="K438" s="42"/>
      <c r="L438" s="42">
        <v>5000</v>
      </c>
      <c r="M438" s="42"/>
      <c r="N438" s="42"/>
      <c r="O438" s="55"/>
      <c r="P438" s="41"/>
      <c r="Q438" s="42"/>
      <c r="R438" s="42"/>
      <c r="S438" s="42"/>
      <c r="T438" s="42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</row>
    <row r="439" spans="1:84" s="16" customFormat="1" ht="16.5" customHeight="1" x14ac:dyDescent="0.2">
      <c r="A439" s="39"/>
      <c r="B439" s="39"/>
      <c r="C439" s="47"/>
      <c r="D439" s="118"/>
      <c r="E439" s="72" t="s">
        <v>61</v>
      </c>
      <c r="F439" s="40"/>
      <c r="G439" s="41"/>
      <c r="H439" s="42"/>
      <c r="I439" s="42"/>
      <c r="J439" s="42"/>
      <c r="K439" s="42"/>
      <c r="L439" s="42"/>
      <c r="M439" s="42"/>
      <c r="N439" s="42"/>
      <c r="O439" s="55"/>
      <c r="P439" s="41"/>
      <c r="Q439" s="42"/>
      <c r="R439" s="42"/>
      <c r="S439" s="42"/>
      <c r="T439" s="42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</row>
    <row r="440" spans="1:84" s="19" customFormat="1" ht="16.5" customHeight="1" x14ac:dyDescent="0.2">
      <c r="A440" s="68"/>
      <c r="B440" s="68"/>
      <c r="C440" s="43"/>
      <c r="D440" s="119"/>
      <c r="E440" s="73" t="s">
        <v>62</v>
      </c>
      <c r="F440" s="44">
        <f>F437-F438+F439</f>
        <v>456727.06</v>
      </c>
      <c r="G440" s="45">
        <f>G437-G438+G439</f>
        <v>456727.06</v>
      </c>
      <c r="H440" s="44"/>
      <c r="I440" s="44"/>
      <c r="J440" s="44"/>
      <c r="K440" s="44"/>
      <c r="L440" s="44">
        <f>L437-L438+L439</f>
        <v>456727.06</v>
      </c>
      <c r="M440" s="44"/>
      <c r="N440" s="44"/>
      <c r="O440" s="46"/>
      <c r="P440" s="45"/>
      <c r="Q440" s="44"/>
      <c r="R440" s="44"/>
      <c r="S440" s="59"/>
      <c r="T440" s="59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</row>
    <row r="441" spans="1:84" s="106" customFormat="1" ht="15.95" customHeight="1" x14ac:dyDescent="0.2">
      <c r="A441" s="89"/>
      <c r="B441" s="89"/>
      <c r="C441" s="186" t="s">
        <v>65</v>
      </c>
      <c r="D441" s="187"/>
      <c r="E441" s="187"/>
      <c r="F441" s="187"/>
      <c r="G441" s="187"/>
      <c r="H441" s="187"/>
      <c r="I441" s="187"/>
      <c r="J441" s="187"/>
      <c r="K441" s="187"/>
      <c r="L441" s="187"/>
      <c r="M441" s="187"/>
      <c r="N441" s="187"/>
      <c r="O441" s="187"/>
      <c r="P441" s="187"/>
      <c r="Q441" s="187"/>
      <c r="R441" s="187"/>
      <c r="S441" s="187"/>
      <c r="T441" s="188"/>
      <c r="U441" s="111"/>
    </row>
    <row r="442" spans="1:84" s="106" customFormat="1" ht="15.95" customHeight="1" x14ac:dyDescent="0.2">
      <c r="A442" s="89"/>
      <c r="B442" s="39"/>
      <c r="C442" s="189" t="s">
        <v>210</v>
      </c>
      <c r="D442" s="190"/>
      <c r="E442" s="190"/>
      <c r="F442" s="190"/>
      <c r="G442" s="190"/>
      <c r="H442" s="190"/>
      <c r="I442" s="190"/>
      <c r="J442" s="190"/>
      <c r="K442" s="190"/>
      <c r="L442" s="190"/>
      <c r="M442" s="190"/>
      <c r="N442" s="190"/>
      <c r="O442" s="190"/>
      <c r="P442" s="190"/>
      <c r="Q442" s="190"/>
      <c r="R442" s="190"/>
      <c r="S442" s="190"/>
      <c r="T442" s="191"/>
      <c r="U442" s="111"/>
    </row>
    <row r="443" spans="1:84" s="106" customFormat="1" ht="15.95" customHeight="1" x14ac:dyDescent="0.2">
      <c r="A443" s="89"/>
      <c r="B443" s="39"/>
      <c r="C443" s="192" t="s">
        <v>211</v>
      </c>
      <c r="D443" s="193"/>
      <c r="E443" s="193"/>
      <c r="F443" s="193"/>
      <c r="G443" s="193"/>
      <c r="H443" s="193"/>
      <c r="I443" s="193"/>
      <c r="J443" s="193"/>
      <c r="K443" s="193"/>
      <c r="L443" s="193"/>
      <c r="M443" s="193"/>
      <c r="N443" s="193"/>
      <c r="O443" s="193"/>
      <c r="P443" s="193"/>
      <c r="Q443" s="193"/>
      <c r="R443" s="193"/>
      <c r="S443" s="193"/>
      <c r="T443" s="194"/>
      <c r="U443" s="111"/>
    </row>
    <row r="444" spans="1:84" s="1" customFormat="1" ht="16.5" customHeight="1" x14ac:dyDescent="0.2">
      <c r="A444" s="39"/>
      <c r="B444" s="48">
        <v>85219</v>
      </c>
      <c r="C444" s="49"/>
      <c r="D444" s="126" t="s">
        <v>7</v>
      </c>
      <c r="E444" s="72" t="s">
        <v>59</v>
      </c>
      <c r="F444" s="40">
        <f>G444+P444</f>
        <v>3370463</v>
      </c>
      <c r="G444" s="41">
        <f>H444+K444+L444+M444</f>
        <v>3370463</v>
      </c>
      <c r="H444" s="42">
        <f>SUM(I444:J444)</f>
        <v>3360463</v>
      </c>
      <c r="I444" s="38">
        <v>2810302</v>
      </c>
      <c r="J444" s="38">
        <v>550161</v>
      </c>
      <c r="K444" s="38"/>
      <c r="L444" s="38">
        <v>10000</v>
      </c>
      <c r="M444" s="53"/>
      <c r="N444" s="53"/>
      <c r="O444" s="54"/>
      <c r="P444" s="37"/>
      <c r="Q444" s="38"/>
      <c r="R444" s="53"/>
      <c r="S444" s="53"/>
      <c r="T444" s="53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</row>
    <row r="445" spans="1:84" s="16" customFormat="1" ht="16.5" customHeight="1" x14ac:dyDescent="0.2">
      <c r="A445" s="39"/>
      <c r="B445" s="39"/>
      <c r="C445" s="47"/>
      <c r="D445" s="127"/>
      <c r="E445" s="72" t="s">
        <v>60</v>
      </c>
      <c r="F445" s="40">
        <f>G445+P445</f>
        <v>29800</v>
      </c>
      <c r="G445" s="41">
        <f>H445+K445+L445+M445</f>
        <v>29800</v>
      </c>
      <c r="H445" s="42">
        <f>SUM(I445:J445)</f>
        <v>29800</v>
      </c>
      <c r="I445" s="42">
        <f t="shared" ref="I445:J445" si="23">I449+I453+I457+I461+I465+I469+I473+I477+I481+I485+I489</f>
        <v>26800</v>
      </c>
      <c r="J445" s="42">
        <f t="shared" si="23"/>
        <v>3000</v>
      </c>
      <c r="K445" s="42"/>
      <c r="L445" s="42"/>
      <c r="M445" s="107"/>
      <c r="N445" s="107"/>
      <c r="O445" s="82"/>
      <c r="P445" s="41"/>
      <c r="Q445" s="42"/>
      <c r="R445" s="107"/>
      <c r="S445" s="107"/>
      <c r="T445" s="107"/>
      <c r="U445" s="17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</row>
    <row r="446" spans="1:84" s="16" customFormat="1" ht="16.5" customHeight="1" x14ac:dyDescent="0.2">
      <c r="A446" s="39"/>
      <c r="B446" s="39"/>
      <c r="C446" s="47"/>
      <c r="D446" s="127"/>
      <c r="E446" s="72" t="s">
        <v>61</v>
      </c>
      <c r="F446" s="40">
        <f>G446+P446</f>
        <v>48855</v>
      </c>
      <c r="G446" s="41">
        <f>H446+K446+L446+M446</f>
        <v>48855</v>
      </c>
      <c r="H446" s="42">
        <f>SUM(I446:J446)</f>
        <v>48855</v>
      </c>
      <c r="I446" s="42">
        <f t="shared" ref="I446:J446" si="24">I450+I454+I458+I462+I466+I470+I474+I478+I482+I486+I490</f>
        <v>14055</v>
      </c>
      <c r="J446" s="42">
        <f t="shared" si="24"/>
        <v>34800</v>
      </c>
      <c r="K446" s="42"/>
      <c r="L446" s="42"/>
      <c r="M446" s="107"/>
      <c r="N446" s="107"/>
      <c r="O446" s="82"/>
      <c r="P446" s="41"/>
      <c r="Q446" s="42"/>
      <c r="R446" s="107"/>
      <c r="S446" s="107"/>
      <c r="T446" s="107"/>
      <c r="U446" s="17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</row>
    <row r="447" spans="1:84" s="19" customFormat="1" ht="16.5" customHeight="1" x14ac:dyDescent="0.2">
      <c r="A447" s="68"/>
      <c r="B447" s="68"/>
      <c r="C447" s="43"/>
      <c r="D447" s="128"/>
      <c r="E447" s="73" t="s">
        <v>62</v>
      </c>
      <c r="F447" s="44">
        <f t="shared" ref="F447:L447" si="25">F444-F445+F446</f>
        <v>3389518</v>
      </c>
      <c r="G447" s="45">
        <f t="shared" si="25"/>
        <v>3389518</v>
      </c>
      <c r="H447" s="44">
        <f t="shared" si="25"/>
        <v>3379518</v>
      </c>
      <c r="I447" s="59">
        <f t="shared" si="25"/>
        <v>2797557</v>
      </c>
      <c r="J447" s="59">
        <f t="shared" si="25"/>
        <v>581961</v>
      </c>
      <c r="K447" s="44"/>
      <c r="L447" s="44">
        <f t="shared" si="25"/>
        <v>10000</v>
      </c>
      <c r="M447" s="44"/>
      <c r="N447" s="44"/>
      <c r="O447" s="46"/>
      <c r="P447" s="45"/>
      <c r="Q447" s="44"/>
      <c r="R447" s="44"/>
      <c r="S447" s="59"/>
      <c r="T447" s="59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</row>
    <row r="448" spans="1:84" s="1" customFormat="1" ht="16.5" customHeight="1" x14ac:dyDescent="0.2">
      <c r="A448" s="47"/>
      <c r="B448" s="47"/>
      <c r="C448" s="47">
        <v>4010</v>
      </c>
      <c r="D448" s="117" t="s">
        <v>33</v>
      </c>
      <c r="E448" s="72" t="s">
        <v>59</v>
      </c>
      <c r="F448" s="40">
        <f>G448+P448</f>
        <v>2151411</v>
      </c>
      <c r="G448" s="41">
        <f>H448+K448+L448+M448</f>
        <v>2151411</v>
      </c>
      <c r="H448" s="42">
        <f>SUM(I448:J448)</f>
        <v>2151411</v>
      </c>
      <c r="I448" s="42">
        <v>2151411</v>
      </c>
      <c r="J448" s="42"/>
      <c r="K448" s="42"/>
      <c r="L448" s="42"/>
      <c r="M448" s="42"/>
      <c r="N448" s="42"/>
      <c r="O448" s="55"/>
      <c r="P448" s="56"/>
      <c r="Q448" s="42"/>
      <c r="R448" s="42"/>
      <c r="S448" s="42"/>
      <c r="T448" s="42"/>
      <c r="U448" s="13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</row>
    <row r="449" spans="1:84" s="16" customFormat="1" ht="16.5" customHeight="1" x14ac:dyDescent="0.2">
      <c r="A449" s="39"/>
      <c r="B449" s="39"/>
      <c r="C449" s="47"/>
      <c r="D449" s="118"/>
      <c r="E449" s="72" t="s">
        <v>60</v>
      </c>
      <c r="F449" s="40"/>
      <c r="G449" s="41"/>
      <c r="H449" s="42"/>
      <c r="I449" s="42"/>
      <c r="J449" s="42"/>
      <c r="K449" s="42"/>
      <c r="L449" s="42"/>
      <c r="M449" s="42"/>
      <c r="N449" s="42"/>
      <c r="O449" s="55"/>
      <c r="P449" s="41"/>
      <c r="Q449" s="42"/>
      <c r="R449" s="42"/>
      <c r="S449" s="42"/>
      <c r="T449" s="42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</row>
    <row r="450" spans="1:84" s="16" customFormat="1" ht="16.5" customHeight="1" x14ac:dyDescent="0.2">
      <c r="A450" s="39"/>
      <c r="B450" s="39"/>
      <c r="C450" s="47"/>
      <c r="D450" s="118"/>
      <c r="E450" s="72" t="s">
        <v>61</v>
      </c>
      <c r="F450" s="40">
        <f>G450+P450</f>
        <v>11714</v>
      </c>
      <c r="G450" s="41">
        <f>H450+K450+L450+M450</f>
        <v>11714</v>
      </c>
      <c r="H450" s="42">
        <f>SUM(I450:J450)</f>
        <v>11714</v>
      </c>
      <c r="I450" s="42">
        <v>11714</v>
      </c>
      <c r="J450" s="42"/>
      <c r="K450" s="42"/>
      <c r="L450" s="42"/>
      <c r="M450" s="42"/>
      <c r="N450" s="42"/>
      <c r="O450" s="55"/>
      <c r="P450" s="41"/>
      <c r="Q450" s="42"/>
      <c r="R450" s="42"/>
      <c r="S450" s="42"/>
      <c r="T450" s="42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</row>
    <row r="451" spans="1:84" s="19" customFormat="1" ht="16.5" customHeight="1" x14ac:dyDescent="0.2">
      <c r="A451" s="68"/>
      <c r="B451" s="68"/>
      <c r="C451" s="43"/>
      <c r="D451" s="119"/>
      <c r="E451" s="73" t="s">
        <v>62</v>
      </c>
      <c r="F451" s="44">
        <f>F448-F449+F450</f>
        <v>2163125</v>
      </c>
      <c r="G451" s="45">
        <f>G448-G449+G450</f>
        <v>2163125</v>
      </c>
      <c r="H451" s="44">
        <f>H448-H449+H450</f>
        <v>2163125</v>
      </c>
      <c r="I451" s="44">
        <f>I448-I449+I450</f>
        <v>2163125</v>
      </c>
      <c r="J451" s="44"/>
      <c r="K451" s="44"/>
      <c r="L451" s="44"/>
      <c r="M451" s="44"/>
      <c r="N451" s="44"/>
      <c r="O451" s="46"/>
      <c r="P451" s="45"/>
      <c r="Q451" s="44"/>
      <c r="R451" s="44"/>
      <c r="S451" s="59"/>
      <c r="T451" s="59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</row>
    <row r="452" spans="1:84" s="1" customFormat="1" ht="16.5" customHeight="1" x14ac:dyDescent="0.2">
      <c r="A452" s="47"/>
      <c r="B452" s="47"/>
      <c r="C452" s="47">
        <v>4110</v>
      </c>
      <c r="D452" s="117" t="s">
        <v>24</v>
      </c>
      <c r="E452" s="72" t="s">
        <v>59</v>
      </c>
      <c r="F452" s="40">
        <f>G452+P452</f>
        <v>410132</v>
      </c>
      <c r="G452" s="41">
        <f>H452+K452+L452+M452</f>
        <v>410132</v>
      </c>
      <c r="H452" s="42">
        <f>SUM(I452:J452)</f>
        <v>410132</v>
      </c>
      <c r="I452" s="42">
        <v>410132</v>
      </c>
      <c r="J452" s="42"/>
      <c r="K452" s="42"/>
      <c r="L452" s="42"/>
      <c r="M452" s="42"/>
      <c r="N452" s="42"/>
      <c r="O452" s="55"/>
      <c r="P452" s="56"/>
      <c r="Q452" s="42"/>
      <c r="R452" s="42"/>
      <c r="S452" s="42"/>
      <c r="T452" s="42"/>
      <c r="U452" s="13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</row>
    <row r="453" spans="1:84" s="16" customFormat="1" ht="16.5" customHeight="1" x14ac:dyDescent="0.2">
      <c r="A453" s="39"/>
      <c r="B453" s="39"/>
      <c r="C453" s="47"/>
      <c r="D453" s="118"/>
      <c r="E453" s="72" t="s">
        <v>60</v>
      </c>
      <c r="F453" s="40"/>
      <c r="G453" s="41"/>
      <c r="H453" s="42"/>
      <c r="I453" s="42"/>
      <c r="J453" s="42"/>
      <c r="K453" s="42"/>
      <c r="L453" s="42"/>
      <c r="M453" s="42"/>
      <c r="N453" s="42"/>
      <c r="O453" s="55"/>
      <c r="P453" s="41"/>
      <c r="Q453" s="42"/>
      <c r="R453" s="42"/>
      <c r="S453" s="42"/>
      <c r="T453" s="42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</row>
    <row r="454" spans="1:84" s="16" customFormat="1" ht="16.5" customHeight="1" x14ac:dyDescent="0.2">
      <c r="A454" s="39"/>
      <c r="B454" s="39"/>
      <c r="C454" s="47"/>
      <c r="D454" s="118"/>
      <c r="E454" s="72" t="s">
        <v>61</v>
      </c>
      <c r="F454" s="40">
        <f>G454+P454</f>
        <v>2054</v>
      </c>
      <c r="G454" s="41">
        <f>H454+K454+L454+M454</f>
        <v>2054</v>
      </c>
      <c r="H454" s="42">
        <f>SUM(I454:J454)</f>
        <v>2054</v>
      </c>
      <c r="I454" s="42">
        <v>2054</v>
      </c>
      <c r="J454" s="42"/>
      <c r="K454" s="42"/>
      <c r="L454" s="42"/>
      <c r="M454" s="42"/>
      <c r="N454" s="42"/>
      <c r="O454" s="55"/>
      <c r="P454" s="41"/>
      <c r="Q454" s="42"/>
      <c r="R454" s="42"/>
      <c r="S454" s="42"/>
      <c r="T454" s="42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</row>
    <row r="455" spans="1:84" s="19" customFormat="1" ht="16.5" customHeight="1" x14ac:dyDescent="0.2">
      <c r="A455" s="68"/>
      <c r="B455" s="68"/>
      <c r="C455" s="43"/>
      <c r="D455" s="119"/>
      <c r="E455" s="73" t="s">
        <v>62</v>
      </c>
      <c r="F455" s="44">
        <f>F452-F453+F454</f>
        <v>412186</v>
      </c>
      <c r="G455" s="45">
        <f>G452-G453+G454</f>
        <v>412186</v>
      </c>
      <c r="H455" s="44">
        <f>H452-H453+H454</f>
        <v>412186</v>
      </c>
      <c r="I455" s="44">
        <f>I452-I453+I454</f>
        <v>412186</v>
      </c>
      <c r="J455" s="44"/>
      <c r="K455" s="44"/>
      <c r="L455" s="44"/>
      <c r="M455" s="44"/>
      <c r="N455" s="44"/>
      <c r="O455" s="46"/>
      <c r="P455" s="45"/>
      <c r="Q455" s="44"/>
      <c r="R455" s="44"/>
      <c r="S455" s="59"/>
      <c r="T455" s="59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</row>
    <row r="456" spans="1:84" s="1" customFormat="1" ht="16.5" customHeight="1" x14ac:dyDescent="0.2">
      <c r="A456" s="47"/>
      <c r="B456" s="47"/>
      <c r="C456" s="47">
        <v>4120</v>
      </c>
      <c r="D456" s="117" t="s">
        <v>80</v>
      </c>
      <c r="E456" s="72" t="s">
        <v>59</v>
      </c>
      <c r="F456" s="40">
        <f>G456+P456</f>
        <v>45440</v>
      </c>
      <c r="G456" s="41">
        <f>H456+K456+L456+M456</f>
        <v>45440</v>
      </c>
      <c r="H456" s="42">
        <f>SUM(I456:J456)</f>
        <v>45440</v>
      </c>
      <c r="I456" s="42">
        <v>45440</v>
      </c>
      <c r="J456" s="42"/>
      <c r="K456" s="42"/>
      <c r="L456" s="42"/>
      <c r="M456" s="42"/>
      <c r="N456" s="42"/>
      <c r="O456" s="55"/>
      <c r="P456" s="56"/>
      <c r="Q456" s="42"/>
      <c r="R456" s="42"/>
      <c r="S456" s="42"/>
      <c r="T456" s="42"/>
      <c r="U456" s="13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</row>
    <row r="457" spans="1:84" s="16" customFormat="1" ht="16.5" customHeight="1" x14ac:dyDescent="0.2">
      <c r="A457" s="39"/>
      <c r="B457" s="39"/>
      <c r="C457" s="47"/>
      <c r="D457" s="118"/>
      <c r="E457" s="72" t="s">
        <v>60</v>
      </c>
      <c r="F457" s="40"/>
      <c r="G457" s="41"/>
      <c r="H457" s="42"/>
      <c r="I457" s="42"/>
      <c r="J457" s="42"/>
      <c r="K457" s="42"/>
      <c r="L457" s="42"/>
      <c r="M457" s="42"/>
      <c r="N457" s="42"/>
      <c r="O457" s="55"/>
      <c r="P457" s="41"/>
      <c r="Q457" s="42"/>
      <c r="R457" s="42"/>
      <c r="S457" s="42"/>
      <c r="T457" s="42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</row>
    <row r="458" spans="1:84" s="16" customFormat="1" ht="16.5" customHeight="1" x14ac:dyDescent="0.2">
      <c r="A458" s="39"/>
      <c r="B458" s="39"/>
      <c r="C458" s="47"/>
      <c r="D458" s="118"/>
      <c r="E458" s="72" t="s">
        <v>61</v>
      </c>
      <c r="F458" s="40">
        <f>G458+P458</f>
        <v>287</v>
      </c>
      <c r="G458" s="41">
        <f>H458+K458+L458+M458</f>
        <v>287</v>
      </c>
      <c r="H458" s="42">
        <f>SUM(I458:J458)</f>
        <v>287</v>
      </c>
      <c r="I458" s="42">
        <v>287</v>
      </c>
      <c r="J458" s="42"/>
      <c r="K458" s="42"/>
      <c r="L458" s="42"/>
      <c r="M458" s="42"/>
      <c r="N458" s="42"/>
      <c r="O458" s="55"/>
      <c r="P458" s="41"/>
      <c r="Q458" s="42"/>
      <c r="R458" s="42"/>
      <c r="S458" s="42"/>
      <c r="T458" s="42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</row>
    <row r="459" spans="1:84" s="19" customFormat="1" ht="16.5" customHeight="1" x14ac:dyDescent="0.2">
      <c r="A459" s="68"/>
      <c r="B459" s="68"/>
      <c r="C459" s="43"/>
      <c r="D459" s="119"/>
      <c r="E459" s="73" t="s">
        <v>62</v>
      </c>
      <c r="F459" s="44">
        <f>F456-F457+F458</f>
        <v>45727</v>
      </c>
      <c r="G459" s="45">
        <f>G456-G457+G458</f>
        <v>45727</v>
      </c>
      <c r="H459" s="44">
        <f>H456-H457+H458</f>
        <v>45727</v>
      </c>
      <c r="I459" s="44">
        <f>I456-I457+I458</f>
        <v>45727</v>
      </c>
      <c r="J459" s="44"/>
      <c r="K459" s="44"/>
      <c r="L459" s="44"/>
      <c r="M459" s="44"/>
      <c r="N459" s="44"/>
      <c r="O459" s="46"/>
      <c r="P459" s="45"/>
      <c r="Q459" s="44"/>
      <c r="R459" s="44"/>
      <c r="S459" s="59"/>
      <c r="T459" s="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</row>
    <row r="460" spans="1:84" s="1" customFormat="1" ht="15.95" customHeight="1" x14ac:dyDescent="0.2">
      <c r="A460" s="47"/>
      <c r="B460" s="47"/>
      <c r="C460" s="47">
        <v>4170</v>
      </c>
      <c r="D460" s="117" t="s">
        <v>40</v>
      </c>
      <c r="E460" s="72" t="s">
        <v>59</v>
      </c>
      <c r="F460" s="40">
        <f>G460+P460</f>
        <v>40800</v>
      </c>
      <c r="G460" s="41">
        <f>H460+K460+L460+M460</f>
        <v>40800</v>
      </c>
      <c r="H460" s="42">
        <f>SUM(I460:J460)</f>
        <v>40800</v>
      </c>
      <c r="I460" s="42">
        <v>40800</v>
      </c>
      <c r="J460" s="42"/>
      <c r="K460" s="42"/>
      <c r="L460" s="42"/>
      <c r="M460" s="42"/>
      <c r="N460" s="42"/>
      <c r="O460" s="55"/>
      <c r="P460" s="56"/>
      <c r="Q460" s="42"/>
      <c r="R460" s="42"/>
      <c r="S460" s="42"/>
      <c r="T460" s="42"/>
      <c r="U460" s="13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</row>
    <row r="461" spans="1:84" s="16" customFormat="1" ht="15.95" customHeight="1" x14ac:dyDescent="0.2">
      <c r="A461" s="39"/>
      <c r="B461" s="39"/>
      <c r="C461" s="47"/>
      <c r="D461" s="118"/>
      <c r="E461" s="72" t="s">
        <v>60</v>
      </c>
      <c r="F461" s="40">
        <f>G461+P461</f>
        <v>6800</v>
      </c>
      <c r="G461" s="41">
        <f>H461+K461+L461+M461</f>
        <v>6800</v>
      </c>
      <c r="H461" s="42">
        <f>SUM(I461:J461)</f>
        <v>6800</v>
      </c>
      <c r="I461" s="42">
        <v>6800</v>
      </c>
      <c r="J461" s="42"/>
      <c r="K461" s="42"/>
      <c r="L461" s="42"/>
      <c r="M461" s="42"/>
      <c r="N461" s="42"/>
      <c r="O461" s="55"/>
      <c r="P461" s="41"/>
      <c r="Q461" s="42"/>
      <c r="R461" s="42"/>
      <c r="S461" s="42"/>
      <c r="T461" s="42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</row>
    <row r="462" spans="1:84" s="16" customFormat="1" ht="15.95" customHeight="1" x14ac:dyDescent="0.2">
      <c r="A462" s="39"/>
      <c r="B462" s="39"/>
      <c r="C462" s="47"/>
      <c r="D462" s="118"/>
      <c r="E462" s="72" t="s">
        <v>61</v>
      </c>
      <c r="F462" s="40"/>
      <c r="G462" s="41"/>
      <c r="H462" s="42"/>
      <c r="I462" s="42"/>
      <c r="J462" s="42"/>
      <c r="K462" s="42"/>
      <c r="L462" s="42"/>
      <c r="M462" s="42"/>
      <c r="N462" s="42"/>
      <c r="O462" s="55"/>
      <c r="P462" s="41"/>
      <c r="Q462" s="42"/>
      <c r="R462" s="42"/>
      <c r="S462" s="42"/>
      <c r="T462" s="4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</row>
    <row r="463" spans="1:84" s="19" customFormat="1" ht="15.95" customHeight="1" x14ac:dyDescent="0.2">
      <c r="A463" s="68"/>
      <c r="B463" s="68"/>
      <c r="C463" s="43"/>
      <c r="D463" s="119"/>
      <c r="E463" s="73" t="s">
        <v>62</v>
      </c>
      <c r="F463" s="44">
        <f>F460-F461+F462</f>
        <v>34000</v>
      </c>
      <c r="G463" s="45">
        <f>G460-G461+G462</f>
        <v>34000</v>
      </c>
      <c r="H463" s="44">
        <f>H460-H461+H462</f>
        <v>34000</v>
      </c>
      <c r="I463" s="44">
        <f>I460-I461+I462</f>
        <v>34000</v>
      </c>
      <c r="J463" s="44"/>
      <c r="K463" s="44"/>
      <c r="L463" s="44"/>
      <c r="M463" s="44"/>
      <c r="N463" s="44"/>
      <c r="O463" s="46"/>
      <c r="P463" s="45"/>
      <c r="Q463" s="44"/>
      <c r="R463" s="44"/>
      <c r="S463" s="59"/>
      <c r="T463" s="59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</row>
    <row r="464" spans="1:84" s="1" customFormat="1" ht="15.95" customHeight="1" x14ac:dyDescent="0.2">
      <c r="A464" s="47"/>
      <c r="B464" s="47"/>
      <c r="C464" s="47">
        <v>4260</v>
      </c>
      <c r="D464" s="78" t="s">
        <v>27</v>
      </c>
      <c r="E464" s="72" t="s">
        <v>59</v>
      </c>
      <c r="F464" s="40">
        <f>G464+P464</f>
        <v>65000</v>
      </c>
      <c r="G464" s="41">
        <f>H464+K464+L464+M464</f>
        <v>65000</v>
      </c>
      <c r="H464" s="42">
        <f>SUM(I464:J464)</f>
        <v>65000</v>
      </c>
      <c r="I464" s="42"/>
      <c r="J464" s="42">
        <v>65000</v>
      </c>
      <c r="K464" s="42"/>
      <c r="L464" s="42"/>
      <c r="M464" s="42"/>
      <c r="N464" s="42"/>
      <c r="O464" s="55"/>
      <c r="P464" s="56"/>
      <c r="Q464" s="42"/>
      <c r="R464" s="42"/>
      <c r="S464" s="42"/>
      <c r="T464" s="42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</row>
    <row r="465" spans="1:84" s="16" customFormat="1" ht="15.95" customHeight="1" x14ac:dyDescent="0.2">
      <c r="A465" s="39"/>
      <c r="B465" s="39"/>
      <c r="C465" s="47"/>
      <c r="D465" s="79"/>
      <c r="E465" s="72" t="s">
        <v>60</v>
      </c>
      <c r="F465" s="40"/>
      <c r="G465" s="41"/>
      <c r="H465" s="42"/>
      <c r="I465" s="42"/>
      <c r="J465" s="42"/>
      <c r="K465" s="42"/>
      <c r="L465" s="42"/>
      <c r="M465" s="42"/>
      <c r="N465" s="42"/>
      <c r="O465" s="55"/>
      <c r="P465" s="41"/>
      <c r="Q465" s="42"/>
      <c r="R465" s="42"/>
      <c r="S465" s="42"/>
      <c r="T465" s="42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</row>
    <row r="466" spans="1:84" s="16" customFormat="1" ht="15.95" customHeight="1" x14ac:dyDescent="0.2">
      <c r="A466" s="39"/>
      <c r="B466" s="39"/>
      <c r="C466" s="47"/>
      <c r="D466" s="79"/>
      <c r="E466" s="72" t="s">
        <v>61</v>
      </c>
      <c r="F466" s="40">
        <f>G466+P466</f>
        <v>18200</v>
      </c>
      <c r="G466" s="41">
        <f>H466+K466+L466+M466</f>
        <v>18200</v>
      </c>
      <c r="H466" s="42">
        <f>SUM(I466:J466)</f>
        <v>18200</v>
      </c>
      <c r="I466" s="42"/>
      <c r="J466" s="42">
        <v>18200</v>
      </c>
      <c r="K466" s="42"/>
      <c r="L466" s="42"/>
      <c r="M466" s="42"/>
      <c r="N466" s="42"/>
      <c r="O466" s="55"/>
      <c r="P466" s="41"/>
      <c r="Q466" s="42"/>
      <c r="R466" s="42"/>
      <c r="S466" s="42"/>
      <c r="T466" s="42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</row>
    <row r="467" spans="1:84" s="19" customFormat="1" ht="15.95" customHeight="1" x14ac:dyDescent="0.2">
      <c r="A467" s="68"/>
      <c r="B467" s="68"/>
      <c r="C467" s="43"/>
      <c r="D467" s="80"/>
      <c r="E467" s="73" t="s">
        <v>62</v>
      </c>
      <c r="F467" s="44">
        <f>F464-F465+F466</f>
        <v>83200</v>
      </c>
      <c r="G467" s="45">
        <f>G464-G465+G466</f>
        <v>83200</v>
      </c>
      <c r="H467" s="44">
        <f>H464-H465+H466</f>
        <v>83200</v>
      </c>
      <c r="I467" s="44"/>
      <c r="J467" s="44">
        <f>J464-J465+J466</f>
        <v>83200</v>
      </c>
      <c r="K467" s="44"/>
      <c r="L467" s="44"/>
      <c r="M467" s="44"/>
      <c r="N467" s="44"/>
      <c r="O467" s="46"/>
      <c r="P467" s="45"/>
      <c r="Q467" s="44"/>
      <c r="R467" s="44"/>
      <c r="S467" s="59"/>
      <c r="T467" s="59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</row>
    <row r="468" spans="1:84" s="1" customFormat="1" ht="16.5" customHeight="1" x14ac:dyDescent="0.2">
      <c r="A468" s="47"/>
      <c r="B468" s="47"/>
      <c r="C468" s="47">
        <v>4270</v>
      </c>
      <c r="D468" s="117" t="s">
        <v>28</v>
      </c>
      <c r="E468" s="72" t="s">
        <v>59</v>
      </c>
      <c r="F468" s="40">
        <f>G468+P468</f>
        <v>13000</v>
      </c>
      <c r="G468" s="41">
        <f>H468+K468+L468+M468</f>
        <v>13000</v>
      </c>
      <c r="H468" s="42">
        <f>SUM(I468:J468)</f>
        <v>13000</v>
      </c>
      <c r="I468" s="42"/>
      <c r="J468" s="42">
        <v>13000</v>
      </c>
      <c r="K468" s="42"/>
      <c r="L468" s="42"/>
      <c r="M468" s="42"/>
      <c r="N468" s="42"/>
      <c r="O468" s="55"/>
      <c r="P468" s="56"/>
      <c r="Q468" s="42"/>
      <c r="R468" s="42"/>
      <c r="S468" s="42"/>
      <c r="T468" s="42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</row>
    <row r="469" spans="1:84" s="17" customFormat="1" ht="16.5" customHeight="1" x14ac:dyDescent="0.2">
      <c r="A469" s="39"/>
      <c r="B469" s="39"/>
      <c r="C469" s="47"/>
      <c r="D469" s="118"/>
      <c r="E469" s="72" t="s">
        <v>60</v>
      </c>
      <c r="F469" s="40"/>
      <c r="G469" s="41"/>
      <c r="H469" s="42"/>
      <c r="I469" s="42"/>
      <c r="J469" s="42"/>
      <c r="K469" s="42"/>
      <c r="L469" s="42"/>
      <c r="M469" s="42"/>
      <c r="N469" s="42"/>
      <c r="O469" s="55"/>
      <c r="P469" s="41"/>
      <c r="Q469" s="42"/>
      <c r="R469" s="42"/>
      <c r="S469" s="42"/>
      <c r="T469" s="42"/>
      <c r="U469" s="16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</row>
    <row r="470" spans="1:84" s="17" customFormat="1" ht="16.5" customHeight="1" x14ac:dyDescent="0.2">
      <c r="A470" s="39"/>
      <c r="B470" s="39"/>
      <c r="C470" s="47"/>
      <c r="D470" s="118"/>
      <c r="E470" s="72" t="s">
        <v>61</v>
      </c>
      <c r="F470" s="40">
        <f>G470+P470</f>
        <v>2000</v>
      </c>
      <c r="G470" s="41">
        <f>H470+K470+L470+M470</f>
        <v>2000</v>
      </c>
      <c r="H470" s="42">
        <f>SUM(I470:J470)</f>
        <v>2000</v>
      </c>
      <c r="I470" s="42"/>
      <c r="J470" s="42">
        <v>2000</v>
      </c>
      <c r="K470" s="42"/>
      <c r="L470" s="42"/>
      <c r="M470" s="42"/>
      <c r="N470" s="42"/>
      <c r="O470" s="55"/>
      <c r="P470" s="41"/>
      <c r="Q470" s="42"/>
      <c r="R470" s="42"/>
      <c r="S470" s="42"/>
      <c r="T470" s="42"/>
      <c r="U470" s="16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</row>
    <row r="471" spans="1:84" s="19" customFormat="1" ht="16.5" customHeight="1" x14ac:dyDescent="0.2">
      <c r="A471" s="68"/>
      <c r="B471" s="68"/>
      <c r="C471" s="43"/>
      <c r="D471" s="119"/>
      <c r="E471" s="73" t="s">
        <v>62</v>
      </c>
      <c r="F471" s="44">
        <f>F468-F469+F470</f>
        <v>15000</v>
      </c>
      <c r="G471" s="45">
        <f>G468-G469+G470</f>
        <v>15000</v>
      </c>
      <c r="H471" s="44">
        <f>H468-H469+H470</f>
        <v>15000</v>
      </c>
      <c r="I471" s="44"/>
      <c r="J471" s="44">
        <f>J468-J469+J470</f>
        <v>15000</v>
      </c>
      <c r="K471" s="44"/>
      <c r="L471" s="44"/>
      <c r="M471" s="44"/>
      <c r="N471" s="44"/>
      <c r="O471" s="46"/>
      <c r="P471" s="45"/>
      <c r="Q471" s="44"/>
      <c r="R471" s="44"/>
      <c r="S471" s="59"/>
      <c r="T471" s="59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</row>
    <row r="472" spans="1:84" s="13" customFormat="1" ht="16.5" customHeight="1" x14ac:dyDescent="0.2">
      <c r="A472" s="47"/>
      <c r="B472" s="47"/>
      <c r="C472" s="47">
        <v>4300</v>
      </c>
      <c r="D472" s="117" t="s">
        <v>29</v>
      </c>
      <c r="E472" s="72" t="s">
        <v>59</v>
      </c>
      <c r="F472" s="40">
        <f>G472+P472</f>
        <v>280000</v>
      </c>
      <c r="G472" s="41">
        <f>H472+K472+L472+M472</f>
        <v>280000</v>
      </c>
      <c r="H472" s="42">
        <f>SUM(I472:J472)</f>
        <v>280000</v>
      </c>
      <c r="I472" s="42"/>
      <c r="J472" s="42">
        <v>280000</v>
      </c>
      <c r="K472" s="42"/>
      <c r="L472" s="42"/>
      <c r="M472" s="42"/>
      <c r="N472" s="42"/>
      <c r="O472" s="55"/>
      <c r="P472" s="56"/>
      <c r="Q472" s="42"/>
      <c r="R472" s="42"/>
      <c r="S472" s="42"/>
      <c r="T472" s="42"/>
      <c r="U472" s="1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</row>
    <row r="473" spans="1:84" s="16" customFormat="1" ht="16.5" customHeight="1" x14ac:dyDescent="0.2">
      <c r="A473" s="39"/>
      <c r="B473" s="39"/>
      <c r="C473" s="47"/>
      <c r="D473" s="118"/>
      <c r="E473" s="72" t="s">
        <v>60</v>
      </c>
      <c r="F473" s="40"/>
      <c r="G473" s="41"/>
      <c r="H473" s="42"/>
      <c r="I473" s="42"/>
      <c r="J473" s="42"/>
      <c r="K473" s="42"/>
      <c r="L473" s="42"/>
      <c r="M473" s="42"/>
      <c r="N473" s="42"/>
      <c r="O473" s="55"/>
      <c r="P473" s="41"/>
      <c r="Q473" s="42"/>
      <c r="R473" s="42"/>
      <c r="S473" s="42"/>
      <c r="T473" s="42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</row>
    <row r="474" spans="1:84" s="16" customFormat="1" ht="16.5" customHeight="1" x14ac:dyDescent="0.2">
      <c r="A474" s="39"/>
      <c r="B474" s="39"/>
      <c r="C474" s="47"/>
      <c r="D474" s="118"/>
      <c r="E474" s="72" t="s">
        <v>61</v>
      </c>
      <c r="F474" s="40">
        <f>G474+P474</f>
        <v>13700</v>
      </c>
      <c r="G474" s="41">
        <f>H474+K474+L474+M474</f>
        <v>13700</v>
      </c>
      <c r="H474" s="42">
        <f>SUM(I474:J474)</f>
        <v>13700</v>
      </c>
      <c r="I474" s="42"/>
      <c r="J474" s="42">
        <v>13700</v>
      </c>
      <c r="K474" s="42"/>
      <c r="L474" s="42"/>
      <c r="M474" s="42"/>
      <c r="N474" s="42"/>
      <c r="O474" s="55"/>
      <c r="P474" s="41"/>
      <c r="Q474" s="42"/>
      <c r="R474" s="42"/>
      <c r="S474" s="42"/>
      <c r="T474" s="42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</row>
    <row r="475" spans="1:84" s="19" customFormat="1" ht="16.5" customHeight="1" x14ac:dyDescent="0.2">
      <c r="A475" s="68"/>
      <c r="B475" s="68"/>
      <c r="C475" s="43"/>
      <c r="D475" s="119"/>
      <c r="E475" s="73" t="s">
        <v>62</v>
      </c>
      <c r="F475" s="44">
        <f>F472-F473+F474</f>
        <v>293700</v>
      </c>
      <c r="G475" s="45">
        <f>G472-G473+G474</f>
        <v>293700</v>
      </c>
      <c r="H475" s="44">
        <f>H472-H473+H474</f>
        <v>293700</v>
      </c>
      <c r="I475" s="44"/>
      <c r="J475" s="44">
        <f>J472-J473+J474</f>
        <v>293700</v>
      </c>
      <c r="K475" s="44"/>
      <c r="L475" s="44"/>
      <c r="M475" s="44"/>
      <c r="N475" s="44"/>
      <c r="O475" s="46"/>
      <c r="P475" s="45"/>
      <c r="Q475" s="44"/>
      <c r="R475" s="44"/>
      <c r="S475" s="59"/>
      <c r="T475" s="59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</row>
    <row r="476" spans="1:84" s="13" customFormat="1" ht="16.5" customHeight="1" x14ac:dyDescent="0.2">
      <c r="A476" s="47"/>
      <c r="B476" s="47"/>
      <c r="C476" s="47">
        <v>4360</v>
      </c>
      <c r="D476" s="117" t="s">
        <v>70</v>
      </c>
      <c r="E476" s="72" t="s">
        <v>59</v>
      </c>
      <c r="F476" s="40">
        <f>G476+P476</f>
        <v>5000</v>
      </c>
      <c r="G476" s="41">
        <f>H476+K476+L476+M476</f>
        <v>5000</v>
      </c>
      <c r="H476" s="42">
        <f>SUM(I476:J476)</f>
        <v>5000</v>
      </c>
      <c r="I476" s="42"/>
      <c r="J476" s="42">
        <v>5000</v>
      </c>
      <c r="K476" s="42"/>
      <c r="L476" s="42"/>
      <c r="M476" s="42"/>
      <c r="N476" s="42"/>
      <c r="O476" s="55"/>
      <c r="P476" s="56"/>
      <c r="Q476" s="42"/>
      <c r="R476" s="42"/>
      <c r="S476" s="42"/>
      <c r="T476" s="42"/>
      <c r="U476" s="1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</row>
    <row r="477" spans="1:84" s="16" customFormat="1" ht="16.5" customHeight="1" x14ac:dyDescent="0.2">
      <c r="A477" s="39"/>
      <c r="B477" s="39"/>
      <c r="C477" s="47"/>
      <c r="D477" s="118"/>
      <c r="E477" s="72" t="s">
        <v>60</v>
      </c>
      <c r="F477" s="40"/>
      <c r="G477" s="41"/>
      <c r="H477" s="42"/>
      <c r="I477" s="42"/>
      <c r="J477" s="42"/>
      <c r="K477" s="42"/>
      <c r="L477" s="42"/>
      <c r="M477" s="42"/>
      <c r="N477" s="42"/>
      <c r="O477" s="55"/>
      <c r="P477" s="41"/>
      <c r="Q477" s="42"/>
      <c r="R477" s="42"/>
      <c r="S477" s="42"/>
      <c r="T477" s="42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</row>
    <row r="478" spans="1:84" s="16" customFormat="1" ht="16.5" customHeight="1" x14ac:dyDescent="0.2">
      <c r="A478" s="39"/>
      <c r="B478" s="39"/>
      <c r="C478" s="47"/>
      <c r="D478" s="118"/>
      <c r="E478" s="72" t="s">
        <v>61</v>
      </c>
      <c r="F478" s="40">
        <f>G478+P478</f>
        <v>900</v>
      </c>
      <c r="G478" s="41">
        <f>H478+K478+L478+M478</f>
        <v>900</v>
      </c>
      <c r="H478" s="42">
        <f>SUM(I478:J478)</f>
        <v>900</v>
      </c>
      <c r="I478" s="42"/>
      <c r="J478" s="42">
        <v>900</v>
      </c>
      <c r="K478" s="42"/>
      <c r="L478" s="42"/>
      <c r="M478" s="42"/>
      <c r="N478" s="42"/>
      <c r="O478" s="55"/>
      <c r="P478" s="41"/>
      <c r="Q478" s="42"/>
      <c r="R478" s="42"/>
      <c r="S478" s="42"/>
      <c r="T478" s="42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</row>
    <row r="479" spans="1:84" s="19" customFormat="1" ht="16.5" customHeight="1" x14ac:dyDescent="0.2">
      <c r="A479" s="68"/>
      <c r="B479" s="68"/>
      <c r="C479" s="43"/>
      <c r="D479" s="119"/>
      <c r="E479" s="73" t="s">
        <v>62</v>
      </c>
      <c r="F479" s="44">
        <f>F476-F477+F478</f>
        <v>5900</v>
      </c>
      <c r="G479" s="45">
        <f>G476-G477+G478</f>
        <v>5900</v>
      </c>
      <c r="H479" s="44">
        <f>H476-H477+H478</f>
        <v>5900</v>
      </c>
      <c r="I479" s="44"/>
      <c r="J479" s="44">
        <f>J476-J477+J478</f>
        <v>5900</v>
      </c>
      <c r="K479" s="44"/>
      <c r="L479" s="44"/>
      <c r="M479" s="44"/>
      <c r="N479" s="44"/>
      <c r="O479" s="46"/>
      <c r="P479" s="45"/>
      <c r="Q479" s="44"/>
      <c r="R479" s="44"/>
      <c r="S479" s="59"/>
      <c r="T479" s="5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</row>
    <row r="480" spans="1:84" s="13" customFormat="1" ht="16.5" customHeight="1" x14ac:dyDescent="0.2">
      <c r="A480" s="47"/>
      <c r="B480" s="47"/>
      <c r="C480" s="47">
        <v>4410</v>
      </c>
      <c r="D480" s="117" t="s">
        <v>41</v>
      </c>
      <c r="E480" s="72" t="s">
        <v>59</v>
      </c>
      <c r="F480" s="40">
        <f>G480+P480</f>
        <v>1500</v>
      </c>
      <c r="G480" s="41">
        <f>H480+K480+L480+M480</f>
        <v>1500</v>
      </c>
      <c r="H480" s="42">
        <f>SUM(I480:J480)</f>
        <v>1500</v>
      </c>
      <c r="I480" s="42"/>
      <c r="J480" s="42">
        <v>1500</v>
      </c>
      <c r="K480" s="42"/>
      <c r="L480" s="42"/>
      <c r="M480" s="42"/>
      <c r="N480" s="42"/>
      <c r="O480" s="55"/>
      <c r="P480" s="56"/>
      <c r="Q480" s="42"/>
      <c r="R480" s="42"/>
      <c r="S480" s="42"/>
      <c r="T480" s="42"/>
      <c r="U480" s="1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</row>
    <row r="481" spans="1:84" s="16" customFormat="1" ht="16.5" customHeight="1" x14ac:dyDescent="0.2">
      <c r="A481" s="39"/>
      <c r="B481" s="39"/>
      <c r="C481" s="47"/>
      <c r="D481" s="118"/>
      <c r="E481" s="72" t="s">
        <v>60</v>
      </c>
      <c r="F481" s="40">
        <f>G481+P481</f>
        <v>1000</v>
      </c>
      <c r="G481" s="41">
        <f>H481+K481+L481+M481</f>
        <v>1000</v>
      </c>
      <c r="H481" s="42">
        <f>SUM(I481:J481)</f>
        <v>1000</v>
      </c>
      <c r="I481" s="42"/>
      <c r="J481" s="42">
        <v>1000</v>
      </c>
      <c r="K481" s="42"/>
      <c r="L481" s="42"/>
      <c r="M481" s="42"/>
      <c r="N481" s="42"/>
      <c r="O481" s="55"/>
      <c r="P481" s="41"/>
      <c r="Q481" s="42"/>
      <c r="R481" s="42"/>
      <c r="S481" s="42"/>
      <c r="T481" s="42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</row>
    <row r="482" spans="1:84" s="16" customFormat="1" ht="16.5" customHeight="1" x14ac:dyDescent="0.2">
      <c r="A482" s="39"/>
      <c r="B482" s="39"/>
      <c r="C482" s="47"/>
      <c r="D482" s="118"/>
      <c r="E482" s="72" t="s">
        <v>61</v>
      </c>
      <c r="F482" s="40"/>
      <c r="G482" s="41"/>
      <c r="H482" s="42"/>
      <c r="I482" s="42"/>
      <c r="J482" s="42"/>
      <c r="K482" s="42"/>
      <c r="L482" s="42"/>
      <c r="M482" s="42"/>
      <c r="N482" s="42"/>
      <c r="O482" s="55"/>
      <c r="P482" s="41"/>
      <c r="Q482" s="42"/>
      <c r="R482" s="42"/>
      <c r="S482" s="42"/>
      <c r="T482" s="4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</row>
    <row r="483" spans="1:84" s="19" customFormat="1" ht="16.5" customHeight="1" x14ac:dyDescent="0.2">
      <c r="A483" s="68"/>
      <c r="B483" s="68"/>
      <c r="C483" s="43"/>
      <c r="D483" s="119"/>
      <c r="E483" s="73" t="s">
        <v>62</v>
      </c>
      <c r="F483" s="44">
        <f>F480-F481+F482</f>
        <v>500</v>
      </c>
      <c r="G483" s="45">
        <f>G480-G481+G482</f>
        <v>500</v>
      </c>
      <c r="H483" s="44">
        <f>H480-H481+H482</f>
        <v>500</v>
      </c>
      <c r="I483" s="44"/>
      <c r="J483" s="44">
        <f>J480-J481+J482</f>
        <v>500</v>
      </c>
      <c r="K483" s="44"/>
      <c r="L483" s="44"/>
      <c r="M483" s="44"/>
      <c r="N483" s="44"/>
      <c r="O483" s="46"/>
      <c r="P483" s="45"/>
      <c r="Q483" s="44"/>
      <c r="R483" s="44"/>
      <c r="S483" s="59"/>
      <c r="T483" s="59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</row>
    <row r="484" spans="1:84" s="1" customFormat="1" ht="16.5" customHeight="1" x14ac:dyDescent="0.2">
      <c r="A484" s="47"/>
      <c r="B484" s="47"/>
      <c r="C484" s="47">
        <v>4700</v>
      </c>
      <c r="D484" s="117" t="s">
        <v>37</v>
      </c>
      <c r="E484" s="72" t="s">
        <v>59</v>
      </c>
      <c r="F484" s="40">
        <f>G484+P484</f>
        <v>12900</v>
      </c>
      <c r="G484" s="41">
        <f>H484+K484+L484+M484</f>
        <v>12900</v>
      </c>
      <c r="H484" s="42">
        <f>SUM(I484:J484)</f>
        <v>12900</v>
      </c>
      <c r="I484" s="42"/>
      <c r="J484" s="42">
        <v>12900</v>
      </c>
      <c r="K484" s="42"/>
      <c r="L484" s="42"/>
      <c r="M484" s="42"/>
      <c r="N484" s="42"/>
      <c r="O484" s="55"/>
      <c r="P484" s="56"/>
      <c r="Q484" s="42"/>
      <c r="R484" s="42"/>
      <c r="S484" s="42"/>
      <c r="T484" s="42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</row>
    <row r="485" spans="1:84" s="16" customFormat="1" ht="16.5" customHeight="1" x14ac:dyDescent="0.2">
      <c r="A485" s="39"/>
      <c r="B485" s="39"/>
      <c r="C485" s="47"/>
      <c r="D485" s="118"/>
      <c r="E485" s="72" t="s">
        <v>60</v>
      </c>
      <c r="F485" s="40">
        <f>G485+P485</f>
        <v>2000</v>
      </c>
      <c r="G485" s="41">
        <f>H485+K485+L485+M485</f>
        <v>2000</v>
      </c>
      <c r="H485" s="42">
        <f>SUM(I485:J485)</f>
        <v>2000</v>
      </c>
      <c r="I485" s="42"/>
      <c r="J485" s="42">
        <v>2000</v>
      </c>
      <c r="K485" s="42"/>
      <c r="L485" s="42"/>
      <c r="M485" s="42"/>
      <c r="N485" s="42"/>
      <c r="O485" s="55"/>
      <c r="P485" s="41"/>
      <c r="Q485" s="42"/>
      <c r="R485" s="42"/>
      <c r="S485" s="42"/>
      <c r="T485" s="42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</row>
    <row r="486" spans="1:84" s="16" customFormat="1" ht="16.5" customHeight="1" x14ac:dyDescent="0.2">
      <c r="A486" s="39"/>
      <c r="B486" s="39"/>
      <c r="C486" s="47"/>
      <c r="D486" s="118"/>
      <c r="E486" s="72" t="s">
        <v>61</v>
      </c>
      <c r="F486" s="40"/>
      <c r="G486" s="41"/>
      <c r="H486" s="42"/>
      <c r="I486" s="42"/>
      <c r="J486" s="42"/>
      <c r="K486" s="42"/>
      <c r="L486" s="42"/>
      <c r="M486" s="42"/>
      <c r="N486" s="42"/>
      <c r="O486" s="55"/>
      <c r="P486" s="41"/>
      <c r="Q486" s="42"/>
      <c r="R486" s="42"/>
      <c r="S486" s="42"/>
      <c r="T486" s="42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</row>
    <row r="487" spans="1:84" s="19" customFormat="1" ht="16.5" customHeight="1" x14ac:dyDescent="0.2">
      <c r="A487" s="68"/>
      <c r="B487" s="68"/>
      <c r="C487" s="43"/>
      <c r="D487" s="119"/>
      <c r="E487" s="73" t="s">
        <v>62</v>
      </c>
      <c r="F487" s="44">
        <f>F484-F485+F486</f>
        <v>10900</v>
      </c>
      <c r="G487" s="45">
        <f>G484-G485+G486</f>
        <v>10900</v>
      </c>
      <c r="H487" s="44">
        <f>H484-H485+H486</f>
        <v>10900</v>
      </c>
      <c r="I487" s="44"/>
      <c r="J487" s="44">
        <f>J484-J485+J486</f>
        <v>10900</v>
      </c>
      <c r="K487" s="44"/>
      <c r="L487" s="44"/>
      <c r="M487" s="44"/>
      <c r="N487" s="44"/>
      <c r="O487" s="46"/>
      <c r="P487" s="45"/>
      <c r="Q487" s="44"/>
      <c r="R487" s="44"/>
      <c r="S487" s="59"/>
      <c r="T487" s="59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</row>
    <row r="488" spans="1:84" s="13" customFormat="1" ht="16.5" customHeight="1" x14ac:dyDescent="0.2">
      <c r="A488" s="47"/>
      <c r="B488" s="47"/>
      <c r="C488" s="90">
        <v>4710</v>
      </c>
      <c r="D488" s="117" t="s">
        <v>81</v>
      </c>
      <c r="E488" s="72" t="s">
        <v>59</v>
      </c>
      <c r="F488" s="40">
        <f>G488+P488</f>
        <v>23462</v>
      </c>
      <c r="G488" s="41">
        <f>H488+K488+L488+M488</f>
        <v>23462</v>
      </c>
      <c r="H488" s="42">
        <f>SUM(I488:J488)</f>
        <v>23462</v>
      </c>
      <c r="I488" s="42">
        <v>23462</v>
      </c>
      <c r="J488" s="42"/>
      <c r="K488" s="42"/>
      <c r="L488" s="42"/>
      <c r="M488" s="42"/>
      <c r="N488" s="42"/>
      <c r="O488" s="55"/>
      <c r="P488" s="56"/>
      <c r="Q488" s="42"/>
      <c r="R488" s="42"/>
      <c r="S488" s="42"/>
      <c r="T488" s="42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</row>
    <row r="489" spans="1:84" s="16" customFormat="1" ht="16.5" customHeight="1" x14ac:dyDescent="0.2">
      <c r="A489" s="39"/>
      <c r="B489" s="39"/>
      <c r="C489" s="90"/>
      <c r="D489" s="118"/>
      <c r="E489" s="72" t="s">
        <v>60</v>
      </c>
      <c r="F489" s="40">
        <f>G489+P489</f>
        <v>20000</v>
      </c>
      <c r="G489" s="41">
        <f>H489+K489+L489+M489</f>
        <v>20000</v>
      </c>
      <c r="H489" s="42">
        <f>SUM(I489:J489)</f>
        <v>20000</v>
      </c>
      <c r="I489" s="42">
        <v>20000</v>
      </c>
      <c r="J489" s="42"/>
      <c r="K489" s="42"/>
      <c r="L489" s="42"/>
      <c r="M489" s="42"/>
      <c r="N489" s="42"/>
      <c r="O489" s="55"/>
      <c r="P489" s="41"/>
      <c r="Q489" s="42"/>
      <c r="R489" s="42"/>
      <c r="S489" s="42"/>
      <c r="T489" s="42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</row>
    <row r="490" spans="1:84" s="16" customFormat="1" ht="16.5" customHeight="1" x14ac:dyDescent="0.2">
      <c r="A490" s="39"/>
      <c r="B490" s="39"/>
      <c r="C490" s="90"/>
      <c r="D490" s="118"/>
      <c r="E490" s="72" t="s">
        <v>61</v>
      </c>
      <c r="F490" s="40"/>
      <c r="G490" s="41"/>
      <c r="H490" s="42"/>
      <c r="I490" s="42"/>
      <c r="J490" s="42"/>
      <c r="K490" s="42"/>
      <c r="L490" s="42"/>
      <c r="M490" s="42"/>
      <c r="N490" s="42"/>
      <c r="O490" s="55"/>
      <c r="P490" s="41"/>
      <c r="Q490" s="42"/>
      <c r="R490" s="42"/>
      <c r="S490" s="42"/>
      <c r="T490" s="42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</row>
    <row r="491" spans="1:84" s="19" customFormat="1" ht="16.5" customHeight="1" x14ac:dyDescent="0.2">
      <c r="A491" s="68"/>
      <c r="B491" s="68"/>
      <c r="C491" s="91"/>
      <c r="D491" s="119"/>
      <c r="E491" s="73" t="s">
        <v>62</v>
      </c>
      <c r="F491" s="44">
        <f>F488-F489+F490</f>
        <v>3462</v>
      </c>
      <c r="G491" s="45">
        <f>G488-G489+G490</f>
        <v>3462</v>
      </c>
      <c r="H491" s="44">
        <f>H488-H489+H490</f>
        <v>3462</v>
      </c>
      <c r="I491" s="44">
        <f>I488-I489+I490</f>
        <v>3462</v>
      </c>
      <c r="J491" s="44"/>
      <c r="K491" s="44"/>
      <c r="L491" s="44"/>
      <c r="M491" s="44"/>
      <c r="N491" s="44"/>
      <c r="O491" s="46"/>
      <c r="P491" s="45"/>
      <c r="Q491" s="44"/>
      <c r="R491" s="44"/>
      <c r="S491" s="59"/>
      <c r="T491" s="59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</row>
    <row r="492" spans="1:84" s="106" customFormat="1" ht="16.5" customHeight="1" x14ac:dyDescent="0.2">
      <c r="A492" s="89"/>
      <c r="B492" s="89"/>
      <c r="C492" s="186" t="s">
        <v>65</v>
      </c>
      <c r="D492" s="187"/>
      <c r="E492" s="187"/>
      <c r="F492" s="187"/>
      <c r="G492" s="187"/>
      <c r="H492" s="187"/>
      <c r="I492" s="187"/>
      <c r="J492" s="187"/>
      <c r="K492" s="187"/>
      <c r="L492" s="187"/>
      <c r="M492" s="187"/>
      <c r="N492" s="187"/>
      <c r="O492" s="187"/>
      <c r="P492" s="187"/>
      <c r="Q492" s="187"/>
      <c r="R492" s="187"/>
      <c r="S492" s="187"/>
      <c r="T492" s="188"/>
      <c r="U492" s="111"/>
    </row>
    <row r="493" spans="1:84" s="106" customFormat="1" ht="16.5" customHeight="1" x14ac:dyDescent="0.2">
      <c r="A493" s="89"/>
      <c r="B493" s="39"/>
      <c r="C493" s="189" t="s">
        <v>91</v>
      </c>
      <c r="D493" s="190"/>
      <c r="E493" s="190"/>
      <c r="F493" s="190"/>
      <c r="G493" s="190"/>
      <c r="H493" s="190"/>
      <c r="I493" s="190"/>
      <c r="J493" s="190"/>
      <c r="K493" s="190"/>
      <c r="L493" s="190"/>
      <c r="M493" s="190"/>
      <c r="N493" s="190"/>
      <c r="O493" s="190"/>
      <c r="P493" s="190"/>
      <c r="Q493" s="190"/>
      <c r="R493" s="190"/>
      <c r="S493" s="190"/>
      <c r="T493" s="191"/>
      <c r="U493" s="111"/>
    </row>
    <row r="494" spans="1:84" s="106" customFormat="1" ht="55.5" customHeight="1" x14ac:dyDescent="0.2">
      <c r="A494" s="89"/>
      <c r="B494" s="39"/>
      <c r="C494" s="189" t="s">
        <v>177</v>
      </c>
      <c r="D494" s="190"/>
      <c r="E494" s="190"/>
      <c r="F494" s="190"/>
      <c r="G494" s="190"/>
      <c r="H494" s="190"/>
      <c r="I494" s="190"/>
      <c r="J494" s="190"/>
      <c r="K494" s="190"/>
      <c r="L494" s="190"/>
      <c r="M494" s="190"/>
      <c r="N494" s="190"/>
      <c r="O494" s="190"/>
      <c r="P494" s="190"/>
      <c r="Q494" s="190"/>
      <c r="R494" s="190"/>
      <c r="S494" s="190"/>
      <c r="T494" s="191"/>
      <c r="U494" s="111"/>
    </row>
    <row r="495" spans="1:84" s="106" customFormat="1" ht="6.75" customHeight="1" x14ac:dyDescent="0.2">
      <c r="A495" s="89"/>
      <c r="B495" s="39"/>
      <c r="C495" s="189"/>
      <c r="D495" s="190"/>
      <c r="E495" s="190"/>
      <c r="F495" s="190"/>
      <c r="G495" s="190"/>
      <c r="H495" s="190"/>
      <c r="I495" s="190"/>
      <c r="J495" s="190"/>
      <c r="K495" s="190"/>
      <c r="L495" s="190"/>
      <c r="M495" s="190"/>
      <c r="N495" s="190"/>
      <c r="O495" s="190"/>
      <c r="P495" s="190"/>
      <c r="Q495" s="190"/>
      <c r="R495" s="190"/>
      <c r="S495" s="190"/>
      <c r="T495" s="191"/>
      <c r="U495" s="111"/>
    </row>
    <row r="496" spans="1:84" s="106" customFormat="1" ht="26.25" customHeight="1" x14ac:dyDescent="0.2">
      <c r="A496" s="89"/>
      <c r="B496" s="39"/>
      <c r="C496" s="189" t="s">
        <v>151</v>
      </c>
      <c r="D496" s="190"/>
      <c r="E496" s="190"/>
      <c r="F496" s="190"/>
      <c r="G496" s="190"/>
      <c r="H496" s="190"/>
      <c r="I496" s="190"/>
      <c r="J496" s="190"/>
      <c r="K496" s="190"/>
      <c r="L496" s="190"/>
      <c r="M496" s="190"/>
      <c r="N496" s="190"/>
      <c r="O496" s="190"/>
      <c r="P496" s="190"/>
      <c r="Q496" s="190"/>
      <c r="R496" s="190"/>
      <c r="S496" s="190"/>
      <c r="T496" s="191"/>
      <c r="U496" s="111"/>
    </row>
    <row r="497" spans="1:84" s="106" customFormat="1" ht="16.5" customHeight="1" x14ac:dyDescent="0.2">
      <c r="A497" s="89"/>
      <c r="B497" s="39"/>
      <c r="C497" s="189" t="s">
        <v>212</v>
      </c>
      <c r="D497" s="190"/>
      <c r="E497" s="190"/>
      <c r="F497" s="190"/>
      <c r="G497" s="190"/>
      <c r="H497" s="190"/>
      <c r="I497" s="190"/>
      <c r="J497" s="190"/>
      <c r="K497" s="190"/>
      <c r="L497" s="190"/>
      <c r="M497" s="190"/>
      <c r="N497" s="190"/>
      <c r="O497" s="190"/>
      <c r="P497" s="190"/>
      <c r="Q497" s="190"/>
      <c r="R497" s="190"/>
      <c r="S497" s="190"/>
      <c r="T497" s="191"/>
      <c r="U497" s="111"/>
    </row>
    <row r="498" spans="1:84" s="106" customFormat="1" ht="16.5" customHeight="1" x14ac:dyDescent="0.2">
      <c r="A498" s="89"/>
      <c r="B498" s="39"/>
      <c r="C498" s="189" t="s">
        <v>213</v>
      </c>
      <c r="D498" s="190"/>
      <c r="E498" s="190"/>
      <c r="F498" s="190"/>
      <c r="G498" s="190"/>
      <c r="H498" s="190"/>
      <c r="I498" s="190"/>
      <c r="J498" s="190"/>
      <c r="K498" s="190"/>
      <c r="L498" s="190"/>
      <c r="M498" s="190"/>
      <c r="N498" s="190"/>
      <c r="O498" s="190"/>
      <c r="P498" s="190"/>
      <c r="Q498" s="190"/>
      <c r="R498" s="190"/>
      <c r="S498" s="190"/>
      <c r="T498" s="191"/>
      <c r="U498" s="111"/>
    </row>
    <row r="499" spans="1:84" s="106" customFormat="1" ht="16.5" customHeight="1" x14ac:dyDescent="0.2">
      <c r="A499" s="89"/>
      <c r="B499" s="39"/>
      <c r="C499" s="189" t="s">
        <v>214</v>
      </c>
      <c r="D499" s="190"/>
      <c r="E499" s="190"/>
      <c r="F499" s="190"/>
      <c r="G499" s="190"/>
      <c r="H499" s="190"/>
      <c r="I499" s="190"/>
      <c r="J499" s="190"/>
      <c r="K499" s="190"/>
      <c r="L499" s="190"/>
      <c r="M499" s="190"/>
      <c r="N499" s="190"/>
      <c r="O499" s="190"/>
      <c r="P499" s="190"/>
      <c r="Q499" s="190"/>
      <c r="R499" s="190"/>
      <c r="S499" s="190"/>
      <c r="T499" s="191"/>
      <c r="U499" s="111"/>
    </row>
    <row r="500" spans="1:84" s="106" customFormat="1" ht="16.5" customHeight="1" x14ac:dyDescent="0.2">
      <c r="A500" s="89"/>
      <c r="B500" s="39"/>
      <c r="C500" s="189" t="s">
        <v>152</v>
      </c>
      <c r="D500" s="190"/>
      <c r="E500" s="190"/>
      <c r="F500" s="190"/>
      <c r="G500" s="190"/>
      <c r="H500" s="190"/>
      <c r="I500" s="190"/>
      <c r="J500" s="190"/>
      <c r="K500" s="190"/>
      <c r="L500" s="190"/>
      <c r="M500" s="190"/>
      <c r="N500" s="190"/>
      <c r="O500" s="190"/>
      <c r="P500" s="190"/>
      <c r="Q500" s="190"/>
      <c r="R500" s="190"/>
      <c r="S500" s="190"/>
      <c r="T500" s="191"/>
      <c r="U500" s="111"/>
    </row>
    <row r="501" spans="1:84" s="106" customFormat="1" ht="16.5" customHeight="1" x14ac:dyDescent="0.2">
      <c r="A501" s="89"/>
      <c r="B501" s="39"/>
      <c r="C501" s="189" t="s">
        <v>153</v>
      </c>
      <c r="D501" s="190"/>
      <c r="E501" s="190"/>
      <c r="F501" s="190"/>
      <c r="G501" s="190"/>
      <c r="H501" s="190"/>
      <c r="I501" s="190"/>
      <c r="J501" s="190"/>
      <c r="K501" s="190"/>
      <c r="L501" s="190"/>
      <c r="M501" s="190"/>
      <c r="N501" s="190"/>
      <c r="O501" s="190"/>
      <c r="P501" s="190"/>
      <c r="Q501" s="190"/>
      <c r="R501" s="190"/>
      <c r="S501" s="190"/>
      <c r="T501" s="191"/>
      <c r="U501" s="111"/>
    </row>
    <row r="502" spans="1:84" s="106" customFormat="1" ht="16.5" customHeight="1" x14ac:dyDescent="0.2">
      <c r="A502" s="89"/>
      <c r="B502" s="39"/>
      <c r="C502" s="189" t="s">
        <v>215</v>
      </c>
      <c r="D502" s="190"/>
      <c r="E502" s="190"/>
      <c r="F502" s="190"/>
      <c r="G502" s="190"/>
      <c r="H502" s="190"/>
      <c r="I502" s="190"/>
      <c r="J502" s="190"/>
      <c r="K502" s="190"/>
      <c r="L502" s="190"/>
      <c r="M502" s="190"/>
      <c r="N502" s="190"/>
      <c r="O502" s="190"/>
      <c r="P502" s="190"/>
      <c r="Q502" s="190"/>
      <c r="R502" s="190"/>
      <c r="S502" s="190"/>
      <c r="T502" s="191"/>
      <c r="U502" s="111"/>
    </row>
    <row r="503" spans="1:84" s="106" customFormat="1" ht="16.5" customHeight="1" x14ac:dyDescent="0.2">
      <c r="A503" s="89"/>
      <c r="B503" s="39"/>
      <c r="C503" s="189" t="s">
        <v>216</v>
      </c>
      <c r="D503" s="190"/>
      <c r="E503" s="190"/>
      <c r="F503" s="190"/>
      <c r="G503" s="190"/>
      <c r="H503" s="190"/>
      <c r="I503" s="190"/>
      <c r="J503" s="190"/>
      <c r="K503" s="190"/>
      <c r="L503" s="190"/>
      <c r="M503" s="190"/>
      <c r="N503" s="190"/>
      <c r="O503" s="190"/>
      <c r="P503" s="190"/>
      <c r="Q503" s="190"/>
      <c r="R503" s="190"/>
      <c r="S503" s="190"/>
      <c r="T503" s="191"/>
      <c r="U503" s="111"/>
    </row>
    <row r="504" spans="1:84" s="106" customFormat="1" ht="16.5" customHeight="1" x14ac:dyDescent="0.2">
      <c r="A504" s="89"/>
      <c r="B504" s="39"/>
      <c r="C504" s="192" t="s">
        <v>154</v>
      </c>
      <c r="D504" s="193"/>
      <c r="E504" s="193"/>
      <c r="F504" s="193"/>
      <c r="G504" s="193"/>
      <c r="H504" s="193"/>
      <c r="I504" s="193"/>
      <c r="J504" s="193"/>
      <c r="K504" s="193"/>
      <c r="L504" s="193"/>
      <c r="M504" s="193"/>
      <c r="N504" s="193"/>
      <c r="O504" s="193"/>
      <c r="P504" s="193"/>
      <c r="Q504" s="193"/>
      <c r="R504" s="193"/>
      <c r="S504" s="193"/>
      <c r="T504" s="194"/>
      <c r="U504" s="111"/>
    </row>
    <row r="505" spans="1:84" s="1" customFormat="1" ht="18" customHeight="1" x14ac:dyDescent="0.2">
      <c r="A505" s="39"/>
      <c r="B505" s="48">
        <v>85228</v>
      </c>
      <c r="C505" s="49"/>
      <c r="D505" s="126" t="s">
        <v>12</v>
      </c>
      <c r="E505" s="72" t="s">
        <v>59</v>
      </c>
      <c r="F505" s="40">
        <f>G505+P505</f>
        <v>805383</v>
      </c>
      <c r="G505" s="41">
        <f>H505+K505+L505+M505</f>
        <v>805383</v>
      </c>
      <c r="H505" s="42">
        <f>SUM(I505:J505)</f>
        <v>797383</v>
      </c>
      <c r="I505" s="38">
        <v>769089</v>
      </c>
      <c r="J505" s="38">
        <v>28294</v>
      </c>
      <c r="K505" s="38"/>
      <c r="L505" s="42">
        <v>8000</v>
      </c>
      <c r="M505" s="53"/>
      <c r="N505" s="53"/>
      <c r="O505" s="54"/>
      <c r="P505" s="58"/>
      <c r="Q505" s="53"/>
      <c r="R505" s="53"/>
      <c r="S505" s="53"/>
      <c r="T505" s="53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</row>
    <row r="506" spans="1:84" s="16" customFormat="1" ht="18" customHeight="1" x14ac:dyDescent="0.2">
      <c r="A506" s="39"/>
      <c r="B506" s="39"/>
      <c r="C506" s="47"/>
      <c r="D506" s="127"/>
      <c r="E506" s="72" t="s">
        <v>60</v>
      </c>
      <c r="F506" s="40">
        <f>G506+P506</f>
        <v>3500</v>
      </c>
      <c r="G506" s="41">
        <f>H506+K506+L506+M506</f>
        <v>3500</v>
      </c>
      <c r="H506" s="42">
        <f>SUM(I506:J506)</f>
        <v>3500</v>
      </c>
      <c r="I506" s="42">
        <f t="shared" ref="I506:I507" si="26">I510+I514+I518+I522</f>
        <v>2000</v>
      </c>
      <c r="J506" s="42">
        <f>J510+J514+J518+J522</f>
        <v>1500</v>
      </c>
      <c r="K506" s="42"/>
      <c r="L506" s="42"/>
      <c r="M506" s="107"/>
      <c r="N506" s="107"/>
      <c r="O506" s="82"/>
      <c r="P506" s="56"/>
      <c r="Q506" s="107"/>
      <c r="R506" s="107"/>
      <c r="S506" s="107"/>
      <c r="T506" s="107"/>
      <c r="U506" s="17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</row>
    <row r="507" spans="1:84" s="16" customFormat="1" ht="18" customHeight="1" x14ac:dyDescent="0.2">
      <c r="A507" s="39"/>
      <c r="B507" s="39"/>
      <c r="C507" s="47"/>
      <c r="D507" s="127"/>
      <c r="E507" s="72" t="s">
        <v>61</v>
      </c>
      <c r="F507" s="40">
        <f>G507+P507</f>
        <v>3413</v>
      </c>
      <c r="G507" s="41">
        <f>H507+K507+L507+M507</f>
        <v>3413</v>
      </c>
      <c r="H507" s="42">
        <f>SUM(I507:J507)</f>
        <v>3413</v>
      </c>
      <c r="I507" s="42">
        <f t="shared" si="26"/>
        <v>2236</v>
      </c>
      <c r="J507" s="42">
        <f>J511+J515+J519+J523</f>
        <v>1177</v>
      </c>
      <c r="K507" s="42"/>
      <c r="L507" s="42"/>
      <c r="M507" s="107"/>
      <c r="N507" s="107"/>
      <c r="O507" s="82"/>
      <c r="P507" s="56"/>
      <c r="Q507" s="107"/>
      <c r="R507" s="107"/>
      <c r="S507" s="107"/>
      <c r="T507" s="107"/>
      <c r="U507" s="1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</row>
    <row r="508" spans="1:84" s="19" customFormat="1" ht="18" customHeight="1" x14ac:dyDescent="0.2">
      <c r="A508" s="68"/>
      <c r="B508" s="68"/>
      <c r="C508" s="43"/>
      <c r="D508" s="128"/>
      <c r="E508" s="73" t="s">
        <v>62</v>
      </c>
      <c r="F508" s="44">
        <f t="shared" ref="F508:L508" si="27">F505-F506+F507</f>
        <v>805296</v>
      </c>
      <c r="G508" s="45">
        <f t="shared" si="27"/>
        <v>805296</v>
      </c>
      <c r="H508" s="44">
        <f t="shared" si="27"/>
        <v>797296</v>
      </c>
      <c r="I508" s="44">
        <f t="shared" si="27"/>
        <v>769325</v>
      </c>
      <c r="J508" s="44">
        <f t="shared" si="27"/>
        <v>27971</v>
      </c>
      <c r="K508" s="44"/>
      <c r="L508" s="44">
        <f t="shared" si="27"/>
        <v>8000</v>
      </c>
      <c r="M508" s="44"/>
      <c r="N508" s="44"/>
      <c r="O508" s="46"/>
      <c r="P508" s="45"/>
      <c r="Q508" s="44"/>
      <c r="R508" s="44"/>
      <c r="S508" s="59"/>
      <c r="T508" s="59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</row>
    <row r="509" spans="1:84" s="1" customFormat="1" ht="16.5" customHeight="1" x14ac:dyDescent="0.2">
      <c r="A509" s="47"/>
      <c r="B509" s="47"/>
      <c r="C509" s="47">
        <v>4010</v>
      </c>
      <c r="D509" s="117" t="s">
        <v>33</v>
      </c>
      <c r="E509" s="72" t="s">
        <v>59</v>
      </c>
      <c r="F509" s="40">
        <f>G509+P509</f>
        <v>583217</v>
      </c>
      <c r="G509" s="41">
        <f>H509+K509+L509+M509</f>
        <v>583217</v>
      </c>
      <c r="H509" s="42">
        <f>SUM(I509:J509)</f>
        <v>583217</v>
      </c>
      <c r="I509" s="42">
        <v>583217</v>
      </c>
      <c r="J509" s="42"/>
      <c r="K509" s="42"/>
      <c r="L509" s="42"/>
      <c r="M509" s="42"/>
      <c r="N509" s="42"/>
      <c r="O509" s="55"/>
      <c r="P509" s="56"/>
      <c r="Q509" s="42"/>
      <c r="R509" s="42"/>
      <c r="S509" s="42"/>
      <c r="T509" s="42"/>
      <c r="U509" s="13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</row>
    <row r="510" spans="1:84" s="16" customFormat="1" ht="16.5" customHeight="1" x14ac:dyDescent="0.2">
      <c r="A510" s="39"/>
      <c r="B510" s="39"/>
      <c r="C510" s="47"/>
      <c r="D510" s="118"/>
      <c r="E510" s="72" t="s">
        <v>60</v>
      </c>
      <c r="F510" s="40"/>
      <c r="G510" s="41"/>
      <c r="H510" s="42"/>
      <c r="I510" s="42"/>
      <c r="J510" s="42"/>
      <c r="K510" s="42"/>
      <c r="L510" s="42"/>
      <c r="M510" s="42"/>
      <c r="N510" s="42"/>
      <c r="O510" s="55"/>
      <c r="P510" s="41"/>
      <c r="Q510" s="42"/>
      <c r="R510" s="42"/>
      <c r="S510" s="42"/>
      <c r="T510" s="42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</row>
    <row r="511" spans="1:84" s="16" customFormat="1" ht="16.5" customHeight="1" x14ac:dyDescent="0.2">
      <c r="A511" s="39"/>
      <c r="B511" s="39"/>
      <c r="C511" s="47"/>
      <c r="D511" s="118"/>
      <c r="E511" s="72" t="s">
        <v>61</v>
      </c>
      <c r="F511" s="40">
        <f>G511+P511</f>
        <v>2236</v>
      </c>
      <c r="G511" s="41">
        <f>H511+K511+L511+M511</f>
        <v>2236</v>
      </c>
      <c r="H511" s="42">
        <f>SUM(I511:J511)</f>
        <v>2236</v>
      </c>
      <c r="I511" s="42">
        <v>2236</v>
      </c>
      <c r="J511" s="42"/>
      <c r="K511" s="42"/>
      <c r="L511" s="42"/>
      <c r="M511" s="42"/>
      <c r="N511" s="42"/>
      <c r="O511" s="55"/>
      <c r="P511" s="41"/>
      <c r="Q511" s="42"/>
      <c r="R511" s="42"/>
      <c r="S511" s="42"/>
      <c r="T511" s="42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</row>
    <row r="512" spans="1:84" s="19" customFormat="1" ht="16.5" customHeight="1" x14ac:dyDescent="0.2">
      <c r="A512" s="68"/>
      <c r="B512" s="68"/>
      <c r="C512" s="43"/>
      <c r="D512" s="119"/>
      <c r="E512" s="73" t="s">
        <v>62</v>
      </c>
      <c r="F512" s="44">
        <f>F509-F510+F511</f>
        <v>585453</v>
      </c>
      <c r="G512" s="45">
        <f>G509-G510+G511</f>
        <v>585453</v>
      </c>
      <c r="H512" s="44">
        <f>H509-H510+H511</f>
        <v>585453</v>
      </c>
      <c r="I512" s="44">
        <f>I509-I510+I511</f>
        <v>585453</v>
      </c>
      <c r="J512" s="44"/>
      <c r="K512" s="44"/>
      <c r="L512" s="44"/>
      <c r="M512" s="44"/>
      <c r="N512" s="44"/>
      <c r="O512" s="46"/>
      <c r="P512" s="45"/>
      <c r="Q512" s="44"/>
      <c r="R512" s="44"/>
      <c r="S512" s="59"/>
      <c r="T512" s="59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</row>
    <row r="513" spans="1:84" s="1" customFormat="1" ht="16.5" customHeight="1" x14ac:dyDescent="0.2">
      <c r="A513" s="47"/>
      <c r="B513" s="47"/>
      <c r="C513" s="47">
        <v>4210</v>
      </c>
      <c r="D513" s="117" t="s">
        <v>26</v>
      </c>
      <c r="E513" s="72" t="s">
        <v>59</v>
      </c>
      <c r="F513" s="40">
        <f>G513+P513</f>
        <v>2323</v>
      </c>
      <c r="G513" s="41">
        <f>H513+K513+L513+M513</f>
        <v>2323</v>
      </c>
      <c r="H513" s="42">
        <f>SUM(I513:J513)</f>
        <v>2323</v>
      </c>
      <c r="I513" s="42"/>
      <c r="J513" s="42">
        <v>2323</v>
      </c>
      <c r="K513" s="42"/>
      <c r="L513" s="42"/>
      <c r="M513" s="42"/>
      <c r="N513" s="42"/>
      <c r="O513" s="55"/>
      <c r="P513" s="56"/>
      <c r="Q513" s="42"/>
      <c r="R513" s="42"/>
      <c r="S513" s="42"/>
      <c r="T513" s="42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</row>
    <row r="514" spans="1:84" s="16" customFormat="1" ht="16.5" customHeight="1" x14ac:dyDescent="0.2">
      <c r="A514" s="39"/>
      <c r="B514" s="39"/>
      <c r="C514" s="47"/>
      <c r="D514" s="118"/>
      <c r="E514" s="72" t="s">
        <v>60</v>
      </c>
      <c r="F514" s="40"/>
      <c r="G514" s="41"/>
      <c r="H514" s="42"/>
      <c r="I514" s="42"/>
      <c r="J514" s="42"/>
      <c r="K514" s="42"/>
      <c r="L514" s="42"/>
      <c r="M514" s="42"/>
      <c r="N514" s="42"/>
      <c r="O514" s="55"/>
      <c r="P514" s="41"/>
      <c r="Q514" s="42"/>
      <c r="R514" s="42"/>
      <c r="S514" s="42"/>
      <c r="T514" s="42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</row>
    <row r="515" spans="1:84" s="16" customFormat="1" ht="16.5" customHeight="1" x14ac:dyDescent="0.2">
      <c r="A515" s="39"/>
      <c r="B515" s="39"/>
      <c r="C515" s="47"/>
      <c r="D515" s="118"/>
      <c r="E515" s="72" t="s">
        <v>61</v>
      </c>
      <c r="F515" s="40">
        <f>G515+P515</f>
        <v>1177</v>
      </c>
      <c r="G515" s="41">
        <f>H515+K515+L515+M515</f>
        <v>1177</v>
      </c>
      <c r="H515" s="42">
        <f>SUM(I515:J515)</f>
        <v>1177</v>
      </c>
      <c r="I515" s="42"/>
      <c r="J515" s="42">
        <v>1177</v>
      </c>
      <c r="K515" s="42"/>
      <c r="L515" s="42"/>
      <c r="M515" s="42"/>
      <c r="N515" s="42"/>
      <c r="O515" s="55"/>
      <c r="P515" s="41"/>
      <c r="Q515" s="42"/>
      <c r="R515" s="42"/>
      <c r="S515" s="42"/>
      <c r="T515" s="42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</row>
    <row r="516" spans="1:84" s="19" customFormat="1" ht="16.5" customHeight="1" x14ac:dyDescent="0.2">
      <c r="A516" s="68"/>
      <c r="B516" s="68"/>
      <c r="C516" s="43"/>
      <c r="D516" s="119"/>
      <c r="E516" s="73" t="s">
        <v>62</v>
      </c>
      <c r="F516" s="44">
        <f>F513-F514+F515</f>
        <v>3500</v>
      </c>
      <c r="G516" s="45">
        <f>G513-G514+G515</f>
        <v>3500</v>
      </c>
      <c r="H516" s="44">
        <f>H513-H514+H515</f>
        <v>3500</v>
      </c>
      <c r="I516" s="44"/>
      <c r="J516" s="44">
        <f>J513-J514+J515</f>
        <v>3500</v>
      </c>
      <c r="K516" s="44"/>
      <c r="L516" s="44"/>
      <c r="M516" s="44"/>
      <c r="N516" s="44"/>
      <c r="O516" s="46"/>
      <c r="P516" s="45"/>
      <c r="Q516" s="44"/>
      <c r="R516" s="44"/>
      <c r="S516" s="59"/>
      <c r="T516" s="59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</row>
    <row r="517" spans="1:84" s="13" customFormat="1" ht="16.5" customHeight="1" x14ac:dyDescent="0.2">
      <c r="A517" s="47"/>
      <c r="B517" s="47"/>
      <c r="C517" s="47">
        <v>4410</v>
      </c>
      <c r="D517" s="117" t="s">
        <v>41</v>
      </c>
      <c r="E517" s="72" t="s">
        <v>59</v>
      </c>
      <c r="F517" s="40">
        <f>G517+P517</f>
        <v>3000</v>
      </c>
      <c r="G517" s="41">
        <f>H517+K517+L517+M517</f>
        <v>3000</v>
      </c>
      <c r="H517" s="42">
        <f>SUM(I517:J517)</f>
        <v>3000</v>
      </c>
      <c r="I517" s="42"/>
      <c r="J517" s="42">
        <v>3000</v>
      </c>
      <c r="K517" s="42"/>
      <c r="L517" s="42"/>
      <c r="M517" s="42"/>
      <c r="N517" s="42"/>
      <c r="O517" s="55"/>
      <c r="P517" s="56"/>
      <c r="Q517" s="42"/>
      <c r="R517" s="42"/>
      <c r="S517" s="42"/>
      <c r="T517" s="42"/>
      <c r="U517" s="1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</row>
    <row r="518" spans="1:84" s="16" customFormat="1" ht="16.5" customHeight="1" x14ac:dyDescent="0.2">
      <c r="A518" s="39"/>
      <c r="B518" s="39"/>
      <c r="C518" s="47"/>
      <c r="D518" s="118"/>
      <c r="E518" s="72" t="s">
        <v>60</v>
      </c>
      <c r="F518" s="40">
        <f>G518+P518</f>
        <v>1500</v>
      </c>
      <c r="G518" s="41">
        <f>H518+K518+L518+M518</f>
        <v>1500</v>
      </c>
      <c r="H518" s="42">
        <f>SUM(I518:J518)</f>
        <v>1500</v>
      </c>
      <c r="I518" s="42"/>
      <c r="J518" s="42">
        <v>1500</v>
      </c>
      <c r="K518" s="42"/>
      <c r="L518" s="42"/>
      <c r="M518" s="42"/>
      <c r="N518" s="42"/>
      <c r="O518" s="55"/>
      <c r="P518" s="41"/>
      <c r="Q518" s="42"/>
      <c r="R518" s="42"/>
      <c r="S518" s="42"/>
      <c r="T518" s="42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</row>
    <row r="519" spans="1:84" s="16" customFormat="1" ht="16.5" customHeight="1" x14ac:dyDescent="0.2">
      <c r="A519" s="39"/>
      <c r="B519" s="39"/>
      <c r="C519" s="47"/>
      <c r="D519" s="118"/>
      <c r="E519" s="72" t="s">
        <v>61</v>
      </c>
      <c r="F519" s="40"/>
      <c r="G519" s="41"/>
      <c r="H519" s="42"/>
      <c r="I519" s="42"/>
      <c r="J519" s="42"/>
      <c r="K519" s="42"/>
      <c r="L519" s="42"/>
      <c r="M519" s="42"/>
      <c r="N519" s="42"/>
      <c r="O519" s="55"/>
      <c r="P519" s="41"/>
      <c r="Q519" s="42"/>
      <c r="R519" s="42"/>
      <c r="S519" s="42"/>
      <c r="T519" s="42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</row>
    <row r="520" spans="1:84" s="19" customFormat="1" ht="16.5" customHeight="1" x14ac:dyDescent="0.2">
      <c r="A520" s="68"/>
      <c r="B520" s="68"/>
      <c r="C520" s="43"/>
      <c r="D520" s="119"/>
      <c r="E520" s="73" t="s">
        <v>62</v>
      </c>
      <c r="F520" s="44">
        <f>F517-F518+F519</f>
        <v>1500</v>
      </c>
      <c r="G520" s="45">
        <f>G517-G518+G519</f>
        <v>1500</v>
      </c>
      <c r="H520" s="44">
        <f>H517-H518+H519</f>
        <v>1500</v>
      </c>
      <c r="I520" s="44"/>
      <c r="J520" s="44">
        <f>J517-J518+J519</f>
        <v>1500</v>
      </c>
      <c r="K520" s="44"/>
      <c r="L520" s="44"/>
      <c r="M520" s="44"/>
      <c r="N520" s="44"/>
      <c r="O520" s="46"/>
      <c r="P520" s="45"/>
      <c r="Q520" s="44"/>
      <c r="R520" s="44"/>
      <c r="S520" s="59"/>
      <c r="T520" s="59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</row>
    <row r="521" spans="1:84" s="13" customFormat="1" ht="16.5" customHeight="1" x14ac:dyDescent="0.2">
      <c r="A521" s="47"/>
      <c r="B521" s="47"/>
      <c r="C521" s="90">
        <v>4710</v>
      </c>
      <c r="D521" s="117" t="s">
        <v>81</v>
      </c>
      <c r="E521" s="72" t="s">
        <v>59</v>
      </c>
      <c r="F521" s="40">
        <f>G521+P521</f>
        <v>3126</v>
      </c>
      <c r="G521" s="41">
        <f>H521+K521+L521+M521</f>
        <v>3126</v>
      </c>
      <c r="H521" s="42">
        <f>SUM(I521:J521)</f>
        <v>3126</v>
      </c>
      <c r="I521" s="42">
        <v>3126</v>
      </c>
      <c r="J521" s="42"/>
      <c r="K521" s="42"/>
      <c r="L521" s="42"/>
      <c r="M521" s="42"/>
      <c r="N521" s="42"/>
      <c r="O521" s="55"/>
      <c r="P521" s="56"/>
      <c r="Q521" s="42"/>
      <c r="R521" s="42"/>
      <c r="S521" s="42"/>
      <c r="T521" s="42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</row>
    <row r="522" spans="1:84" s="16" customFormat="1" ht="16.5" customHeight="1" x14ac:dyDescent="0.2">
      <c r="A522" s="39"/>
      <c r="B522" s="39"/>
      <c r="C522" s="90"/>
      <c r="D522" s="118"/>
      <c r="E522" s="72" t="s">
        <v>60</v>
      </c>
      <c r="F522" s="40">
        <f>G522+P522</f>
        <v>2000</v>
      </c>
      <c r="G522" s="41">
        <f>H522+K522+L522+M522</f>
        <v>2000</v>
      </c>
      <c r="H522" s="42">
        <f>SUM(I522:J522)</f>
        <v>2000</v>
      </c>
      <c r="I522" s="42">
        <v>2000</v>
      </c>
      <c r="J522" s="42"/>
      <c r="K522" s="42"/>
      <c r="L522" s="42"/>
      <c r="M522" s="42"/>
      <c r="N522" s="42"/>
      <c r="O522" s="55"/>
      <c r="P522" s="41"/>
      <c r="Q522" s="42"/>
      <c r="R522" s="42"/>
      <c r="S522" s="42"/>
      <c r="T522" s="4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</row>
    <row r="523" spans="1:84" s="16" customFormat="1" ht="16.5" customHeight="1" x14ac:dyDescent="0.2">
      <c r="A523" s="39"/>
      <c r="B523" s="39"/>
      <c r="C523" s="90"/>
      <c r="D523" s="118"/>
      <c r="E523" s="72" t="s">
        <v>61</v>
      </c>
      <c r="F523" s="40"/>
      <c r="G523" s="41"/>
      <c r="H523" s="42"/>
      <c r="I523" s="42"/>
      <c r="J523" s="42"/>
      <c r="K523" s="42"/>
      <c r="L523" s="42"/>
      <c r="M523" s="42"/>
      <c r="N523" s="42"/>
      <c r="O523" s="55"/>
      <c r="P523" s="41"/>
      <c r="Q523" s="42"/>
      <c r="R523" s="42"/>
      <c r="S523" s="42"/>
      <c r="T523" s="42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</row>
    <row r="524" spans="1:84" s="19" customFormat="1" ht="16.5" customHeight="1" x14ac:dyDescent="0.2">
      <c r="A524" s="68"/>
      <c r="B524" s="68"/>
      <c r="C524" s="91"/>
      <c r="D524" s="119"/>
      <c r="E524" s="73" t="s">
        <v>62</v>
      </c>
      <c r="F524" s="44">
        <f>F521-F522+F523</f>
        <v>1126</v>
      </c>
      <c r="G524" s="45">
        <f>G521-G522+G523</f>
        <v>1126</v>
      </c>
      <c r="H524" s="44">
        <f>H521-H522+H523</f>
        <v>1126</v>
      </c>
      <c r="I524" s="44">
        <f>I521-I522+I523</f>
        <v>1126</v>
      </c>
      <c r="J524" s="44"/>
      <c r="K524" s="44"/>
      <c r="L524" s="44"/>
      <c r="M524" s="44"/>
      <c r="N524" s="44"/>
      <c r="O524" s="46"/>
      <c r="P524" s="45"/>
      <c r="Q524" s="44"/>
      <c r="R524" s="44"/>
      <c r="S524" s="59"/>
      <c r="T524" s="59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</row>
    <row r="525" spans="1:84" s="106" customFormat="1" ht="16.5" customHeight="1" x14ac:dyDescent="0.2">
      <c r="A525" s="89"/>
      <c r="B525" s="89"/>
      <c r="C525" s="186" t="s">
        <v>65</v>
      </c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  <c r="O525" s="187"/>
      <c r="P525" s="187"/>
      <c r="Q525" s="187"/>
      <c r="R525" s="187"/>
      <c r="S525" s="187"/>
      <c r="T525" s="188"/>
      <c r="U525" s="111"/>
    </row>
    <row r="526" spans="1:84" s="106" customFormat="1" ht="16.5" customHeight="1" x14ac:dyDescent="0.2">
      <c r="A526" s="89"/>
      <c r="B526" s="39"/>
      <c r="C526" s="189" t="s">
        <v>110</v>
      </c>
      <c r="D526" s="190"/>
      <c r="E526" s="190"/>
      <c r="F526" s="190"/>
      <c r="G526" s="190"/>
      <c r="H526" s="190"/>
      <c r="I526" s="190"/>
      <c r="J526" s="190"/>
      <c r="K526" s="190"/>
      <c r="L526" s="190"/>
      <c r="M526" s="190"/>
      <c r="N526" s="190"/>
      <c r="O526" s="190"/>
      <c r="P526" s="190"/>
      <c r="Q526" s="190"/>
      <c r="R526" s="190"/>
      <c r="S526" s="190"/>
      <c r="T526" s="191"/>
      <c r="U526" s="111"/>
    </row>
    <row r="527" spans="1:84" s="106" customFormat="1" ht="55.5" customHeight="1" x14ac:dyDescent="0.2">
      <c r="A527" s="89"/>
      <c r="B527" s="39"/>
      <c r="C527" s="189" t="s">
        <v>217</v>
      </c>
      <c r="D527" s="190"/>
      <c r="E527" s="190"/>
      <c r="F527" s="190"/>
      <c r="G527" s="190"/>
      <c r="H527" s="190"/>
      <c r="I527" s="190"/>
      <c r="J527" s="190"/>
      <c r="K527" s="190"/>
      <c r="L527" s="190"/>
      <c r="M527" s="190"/>
      <c r="N527" s="190"/>
      <c r="O527" s="190"/>
      <c r="P527" s="190"/>
      <c r="Q527" s="190"/>
      <c r="R527" s="190"/>
      <c r="S527" s="190"/>
      <c r="T527" s="191"/>
      <c r="U527" s="111"/>
    </row>
    <row r="528" spans="1:84" s="106" customFormat="1" ht="6.75" customHeight="1" x14ac:dyDescent="0.2">
      <c r="A528" s="89"/>
      <c r="B528" s="39"/>
      <c r="C528" s="189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  <c r="P528" s="190"/>
      <c r="Q528" s="190"/>
      <c r="R528" s="190"/>
      <c r="S528" s="190"/>
      <c r="T528" s="191"/>
      <c r="U528" s="111"/>
    </row>
    <row r="529" spans="1:84" s="106" customFormat="1" ht="16.5" customHeight="1" x14ac:dyDescent="0.2">
      <c r="A529" s="89"/>
      <c r="B529" s="39"/>
      <c r="C529" s="189" t="s">
        <v>155</v>
      </c>
      <c r="D529" s="190"/>
      <c r="E529" s="190"/>
      <c r="F529" s="190"/>
      <c r="G529" s="190"/>
      <c r="H529" s="190"/>
      <c r="I529" s="190"/>
      <c r="J529" s="190"/>
      <c r="K529" s="190"/>
      <c r="L529" s="190"/>
      <c r="M529" s="190"/>
      <c r="N529" s="190"/>
      <c r="O529" s="190"/>
      <c r="P529" s="190"/>
      <c r="Q529" s="190"/>
      <c r="R529" s="190"/>
      <c r="S529" s="190"/>
      <c r="T529" s="191"/>
      <c r="U529" s="111"/>
    </row>
    <row r="530" spans="1:84" s="106" customFormat="1" ht="16.5" customHeight="1" x14ac:dyDescent="0.2">
      <c r="A530" s="89"/>
      <c r="B530" s="39"/>
      <c r="C530" s="189" t="s">
        <v>218</v>
      </c>
      <c r="D530" s="190"/>
      <c r="E530" s="190"/>
      <c r="F530" s="190"/>
      <c r="G530" s="190"/>
      <c r="H530" s="190"/>
      <c r="I530" s="190"/>
      <c r="J530" s="190"/>
      <c r="K530" s="190"/>
      <c r="L530" s="190"/>
      <c r="M530" s="190"/>
      <c r="N530" s="190"/>
      <c r="O530" s="190"/>
      <c r="P530" s="190"/>
      <c r="Q530" s="190"/>
      <c r="R530" s="190"/>
      <c r="S530" s="190"/>
      <c r="T530" s="191"/>
      <c r="U530" s="111"/>
    </row>
    <row r="531" spans="1:84" s="106" customFormat="1" ht="16.5" customHeight="1" x14ac:dyDescent="0.2">
      <c r="A531" s="89"/>
      <c r="B531" s="39"/>
      <c r="C531" s="192" t="s">
        <v>156</v>
      </c>
      <c r="D531" s="193"/>
      <c r="E531" s="193"/>
      <c r="F531" s="193"/>
      <c r="G531" s="193"/>
      <c r="H531" s="193"/>
      <c r="I531" s="193"/>
      <c r="J531" s="193"/>
      <c r="K531" s="193"/>
      <c r="L531" s="193"/>
      <c r="M531" s="193"/>
      <c r="N531" s="193"/>
      <c r="O531" s="193"/>
      <c r="P531" s="193"/>
      <c r="Q531" s="193"/>
      <c r="R531" s="193"/>
      <c r="S531" s="193"/>
      <c r="T531" s="194"/>
      <c r="U531" s="111"/>
    </row>
    <row r="532" spans="1:84" s="1" customFormat="1" ht="18" customHeight="1" x14ac:dyDescent="0.2">
      <c r="A532" s="50">
        <v>854</v>
      </c>
      <c r="B532" s="50"/>
      <c r="C532" s="95"/>
      <c r="D532" s="132" t="s">
        <v>8</v>
      </c>
      <c r="E532" s="70" t="s">
        <v>59</v>
      </c>
      <c r="F532" s="27">
        <f>G532+P532</f>
        <v>2281267</v>
      </c>
      <c r="G532" s="28">
        <f>H532+K532+L532+M532</f>
        <v>2281267</v>
      </c>
      <c r="H532" s="29">
        <f>SUM(I532:J532)</f>
        <v>2097545</v>
      </c>
      <c r="I532" s="29">
        <v>1980926</v>
      </c>
      <c r="J532" s="29">
        <v>116619</v>
      </c>
      <c r="K532" s="29">
        <v>99000</v>
      </c>
      <c r="L532" s="29">
        <v>84722</v>
      </c>
      <c r="M532" s="51"/>
      <c r="N532" s="51"/>
      <c r="O532" s="184"/>
      <c r="P532" s="57"/>
      <c r="Q532" s="51"/>
      <c r="R532" s="51"/>
      <c r="S532" s="51"/>
      <c r="T532" s="51"/>
      <c r="U532" s="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</row>
    <row r="533" spans="1:84" s="16" customFormat="1" ht="18" customHeight="1" x14ac:dyDescent="0.2">
      <c r="A533" s="26"/>
      <c r="B533" s="26"/>
      <c r="C533" s="67"/>
      <c r="D533" s="133"/>
      <c r="E533" s="70" t="s">
        <v>60</v>
      </c>
      <c r="F533" s="27">
        <f>G533+P533</f>
        <v>13450</v>
      </c>
      <c r="G533" s="30">
        <f>H533+K533+L533+M533</f>
        <v>13450</v>
      </c>
      <c r="H533" s="31">
        <f>SUM(I533:J533)</f>
        <v>13450</v>
      </c>
      <c r="I533" s="31">
        <f>I537+I568+I584</f>
        <v>13450</v>
      </c>
      <c r="J533" s="31"/>
      <c r="K533" s="31"/>
      <c r="L533" s="31"/>
      <c r="M533" s="52"/>
      <c r="N533" s="52"/>
      <c r="O533" s="195"/>
      <c r="P533" s="60"/>
      <c r="Q533" s="52"/>
      <c r="R533" s="52"/>
      <c r="S533" s="52"/>
      <c r="T533" s="52"/>
      <c r="U533" s="17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</row>
    <row r="534" spans="1:84" s="16" customFormat="1" ht="18" customHeight="1" x14ac:dyDescent="0.2">
      <c r="A534" s="26"/>
      <c r="B534" s="26"/>
      <c r="C534" s="67"/>
      <c r="D534" s="133"/>
      <c r="E534" s="70" t="s">
        <v>61</v>
      </c>
      <c r="F534" s="27">
        <f>G534+P534</f>
        <v>21134</v>
      </c>
      <c r="G534" s="30">
        <f>H534+K534+L534+M534</f>
        <v>21134</v>
      </c>
      <c r="H534" s="31">
        <f>SUM(I534:J534)</f>
        <v>13450</v>
      </c>
      <c r="I534" s="31">
        <f>I538+I569+I585</f>
        <v>13450</v>
      </c>
      <c r="J534" s="31"/>
      <c r="K534" s="31"/>
      <c r="L534" s="31">
        <f>L538+L569+L585</f>
        <v>7684</v>
      </c>
      <c r="M534" s="52"/>
      <c r="N534" s="52"/>
      <c r="O534" s="195"/>
      <c r="P534" s="60"/>
      <c r="Q534" s="52"/>
      <c r="R534" s="52"/>
      <c r="S534" s="52"/>
      <c r="T534" s="52"/>
      <c r="U534" s="17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</row>
    <row r="535" spans="1:84" s="19" customFormat="1" ht="18" customHeight="1" x14ac:dyDescent="0.2">
      <c r="A535" s="67"/>
      <c r="B535" s="67"/>
      <c r="C535" s="32"/>
      <c r="D535" s="134"/>
      <c r="E535" s="71" t="s">
        <v>62</v>
      </c>
      <c r="F535" s="33">
        <f t="shared" ref="F535:L535" si="28">F532-F533+F534</f>
        <v>2288951</v>
      </c>
      <c r="G535" s="34">
        <f t="shared" si="28"/>
        <v>2288951</v>
      </c>
      <c r="H535" s="33">
        <f t="shared" si="28"/>
        <v>2097545</v>
      </c>
      <c r="I535" s="81">
        <f t="shared" si="28"/>
        <v>1980926</v>
      </c>
      <c r="J535" s="81">
        <f t="shared" si="28"/>
        <v>116619</v>
      </c>
      <c r="K535" s="81">
        <f t="shared" si="28"/>
        <v>99000</v>
      </c>
      <c r="L535" s="81">
        <f t="shared" si="28"/>
        <v>92406</v>
      </c>
      <c r="M535" s="33"/>
      <c r="N535" s="33"/>
      <c r="O535" s="35"/>
      <c r="P535" s="34"/>
      <c r="Q535" s="33"/>
      <c r="R535" s="33"/>
      <c r="S535" s="81"/>
      <c r="T535" s="81"/>
      <c r="U535" s="1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</row>
    <row r="536" spans="1:84" s="1" customFormat="1" ht="18" customHeight="1" x14ac:dyDescent="0.2">
      <c r="A536" s="39"/>
      <c r="B536" s="48">
        <v>85401</v>
      </c>
      <c r="C536" s="47"/>
      <c r="D536" s="83" t="s">
        <v>9</v>
      </c>
      <c r="E536" s="72" t="s">
        <v>59</v>
      </c>
      <c r="F536" s="36">
        <f>G536+P536</f>
        <v>1998133</v>
      </c>
      <c r="G536" s="37">
        <f>H536+K536+L536+M536</f>
        <v>1998133</v>
      </c>
      <c r="H536" s="38">
        <f>SUM(I536:J536)</f>
        <v>1995133</v>
      </c>
      <c r="I536" s="38">
        <v>1886047</v>
      </c>
      <c r="J536" s="38">
        <v>109086</v>
      </c>
      <c r="K536" s="53"/>
      <c r="L536" s="38">
        <v>3000</v>
      </c>
      <c r="M536" s="53"/>
      <c r="N536" s="53"/>
      <c r="O536" s="54"/>
      <c r="P536" s="58"/>
      <c r="Q536" s="53"/>
      <c r="R536" s="53"/>
      <c r="S536" s="53"/>
      <c r="T536" s="53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</row>
    <row r="537" spans="1:84" s="16" customFormat="1" ht="18" customHeight="1" x14ac:dyDescent="0.2">
      <c r="A537" s="39"/>
      <c r="B537" s="39"/>
      <c r="C537" s="47"/>
      <c r="D537" s="84"/>
      <c r="E537" s="72" t="s">
        <v>60</v>
      </c>
      <c r="F537" s="40">
        <f>G537+P537</f>
        <v>10601</v>
      </c>
      <c r="G537" s="41">
        <f>H537+K537+L537+M537</f>
        <v>10601</v>
      </c>
      <c r="H537" s="42">
        <f>SUM(I537:J537)</f>
        <v>10601</v>
      </c>
      <c r="I537" s="42">
        <f>I541+I545+I549+I553+I557</f>
        <v>10601</v>
      </c>
      <c r="J537" s="42"/>
      <c r="K537" s="107"/>
      <c r="L537" s="42"/>
      <c r="M537" s="107"/>
      <c r="N537" s="107"/>
      <c r="O537" s="82"/>
      <c r="P537" s="56"/>
      <c r="Q537" s="107"/>
      <c r="R537" s="107"/>
      <c r="S537" s="107"/>
      <c r="T537" s="107"/>
      <c r="U537" s="1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</row>
    <row r="538" spans="1:84" s="16" customFormat="1" ht="18" customHeight="1" x14ac:dyDescent="0.2">
      <c r="A538" s="39"/>
      <c r="B538" s="39"/>
      <c r="C538" s="47"/>
      <c r="D538" s="84"/>
      <c r="E538" s="72" t="s">
        <v>61</v>
      </c>
      <c r="F538" s="40">
        <f>G538+P538</f>
        <v>13450</v>
      </c>
      <c r="G538" s="41">
        <f>H538+K538+L538+M538</f>
        <v>13450</v>
      </c>
      <c r="H538" s="42">
        <f>SUM(I538:J538)</f>
        <v>13450</v>
      </c>
      <c r="I538" s="42">
        <f>I542+I546+I550+I554+I558</f>
        <v>13450</v>
      </c>
      <c r="J538" s="42"/>
      <c r="K538" s="107"/>
      <c r="L538" s="42"/>
      <c r="M538" s="107"/>
      <c r="N538" s="107"/>
      <c r="O538" s="82"/>
      <c r="P538" s="56"/>
      <c r="Q538" s="107"/>
      <c r="R538" s="107"/>
      <c r="S538" s="107"/>
      <c r="T538" s="107"/>
      <c r="U538" s="17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</row>
    <row r="539" spans="1:84" s="19" customFormat="1" ht="18" customHeight="1" x14ac:dyDescent="0.2">
      <c r="A539" s="68"/>
      <c r="B539" s="68"/>
      <c r="C539" s="43"/>
      <c r="D539" s="85"/>
      <c r="E539" s="73" t="s">
        <v>62</v>
      </c>
      <c r="F539" s="44">
        <f>F536-F537+F538</f>
        <v>2000982</v>
      </c>
      <c r="G539" s="45">
        <f>G536-G537+G538</f>
        <v>2000982</v>
      </c>
      <c r="H539" s="44">
        <f>H536-H537+H538</f>
        <v>1997982</v>
      </c>
      <c r="I539" s="44">
        <f>I536-I537+I538</f>
        <v>1888896</v>
      </c>
      <c r="J539" s="44">
        <f>J536-J537+J538</f>
        <v>109086</v>
      </c>
      <c r="K539" s="44"/>
      <c r="L539" s="59">
        <f>L536-L537+L538</f>
        <v>3000</v>
      </c>
      <c r="M539" s="44"/>
      <c r="N539" s="44"/>
      <c r="O539" s="46"/>
      <c r="P539" s="45"/>
      <c r="Q539" s="44"/>
      <c r="R539" s="44"/>
      <c r="S539" s="59"/>
      <c r="T539" s="5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</row>
    <row r="540" spans="1:84" s="1" customFormat="1" ht="16.5" customHeight="1" x14ac:dyDescent="0.2">
      <c r="A540" s="47"/>
      <c r="B540" s="47"/>
      <c r="C540" s="49">
        <v>4010</v>
      </c>
      <c r="D540" s="117" t="s">
        <v>33</v>
      </c>
      <c r="E540" s="72" t="s">
        <v>59</v>
      </c>
      <c r="F540" s="40">
        <f>G540+P540</f>
        <v>1446249</v>
      </c>
      <c r="G540" s="41">
        <f>H540+K540+L540+M540</f>
        <v>1446249</v>
      </c>
      <c r="H540" s="42">
        <f>SUM(I540:J540)</f>
        <v>1446249</v>
      </c>
      <c r="I540" s="42">
        <v>1446249</v>
      </c>
      <c r="J540" s="42"/>
      <c r="K540" s="42"/>
      <c r="L540" s="42"/>
      <c r="M540" s="42"/>
      <c r="N540" s="42"/>
      <c r="O540" s="55"/>
      <c r="P540" s="56"/>
      <c r="Q540" s="42"/>
      <c r="R540" s="42"/>
      <c r="S540" s="42"/>
      <c r="T540" s="42"/>
      <c r="U540" s="13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</row>
    <row r="541" spans="1:84" s="16" customFormat="1" ht="16.5" customHeight="1" x14ac:dyDescent="0.2">
      <c r="A541" s="39"/>
      <c r="B541" s="39"/>
      <c r="C541" s="47"/>
      <c r="D541" s="118"/>
      <c r="E541" s="72" t="s">
        <v>60</v>
      </c>
      <c r="F541" s="40"/>
      <c r="G541" s="41"/>
      <c r="H541" s="42"/>
      <c r="I541" s="42"/>
      <c r="J541" s="42"/>
      <c r="K541" s="42"/>
      <c r="L541" s="42"/>
      <c r="M541" s="42"/>
      <c r="N541" s="42"/>
      <c r="O541" s="55"/>
      <c r="P541" s="41"/>
      <c r="Q541" s="42"/>
      <c r="R541" s="42"/>
      <c r="S541" s="42"/>
      <c r="T541" s="42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</row>
    <row r="542" spans="1:84" s="16" customFormat="1" ht="16.5" customHeight="1" x14ac:dyDescent="0.2">
      <c r="A542" s="39"/>
      <c r="B542" s="39"/>
      <c r="C542" s="47"/>
      <c r="D542" s="118"/>
      <c r="E542" s="72" t="s">
        <v>61</v>
      </c>
      <c r="F542" s="40">
        <f>G542+P542</f>
        <v>11500</v>
      </c>
      <c r="G542" s="41">
        <f>H542+K542+L542+M542</f>
        <v>11500</v>
      </c>
      <c r="H542" s="42">
        <f>SUM(I542:J542)</f>
        <v>11500</v>
      </c>
      <c r="I542" s="42">
        <v>11500</v>
      </c>
      <c r="J542" s="42"/>
      <c r="K542" s="42"/>
      <c r="L542" s="42"/>
      <c r="M542" s="42"/>
      <c r="N542" s="42"/>
      <c r="O542" s="55"/>
      <c r="P542" s="41"/>
      <c r="Q542" s="42"/>
      <c r="R542" s="42"/>
      <c r="S542" s="42"/>
      <c r="T542" s="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</row>
    <row r="543" spans="1:84" s="19" customFormat="1" ht="16.5" customHeight="1" x14ac:dyDescent="0.2">
      <c r="A543" s="68"/>
      <c r="B543" s="68"/>
      <c r="C543" s="43"/>
      <c r="D543" s="119"/>
      <c r="E543" s="73" t="s">
        <v>62</v>
      </c>
      <c r="F543" s="44">
        <f>F540-F541+F542</f>
        <v>1457749</v>
      </c>
      <c r="G543" s="45">
        <f>G540-G541+G542</f>
        <v>1457749</v>
      </c>
      <c r="H543" s="44">
        <f>H540-H541+H542</f>
        <v>1457749</v>
      </c>
      <c r="I543" s="44">
        <f>I540-I541+I542</f>
        <v>1457749</v>
      </c>
      <c r="J543" s="44"/>
      <c r="K543" s="44"/>
      <c r="L543" s="44"/>
      <c r="M543" s="44"/>
      <c r="N543" s="44"/>
      <c r="O543" s="46"/>
      <c r="P543" s="45"/>
      <c r="Q543" s="44"/>
      <c r="R543" s="44"/>
      <c r="S543" s="59"/>
      <c r="T543" s="59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</row>
    <row r="544" spans="1:84" s="1" customFormat="1" ht="16.5" customHeight="1" x14ac:dyDescent="0.2">
      <c r="A544" s="47"/>
      <c r="B544" s="47"/>
      <c r="C544" s="47">
        <v>4040</v>
      </c>
      <c r="D544" s="117" t="s">
        <v>34</v>
      </c>
      <c r="E544" s="72" t="s">
        <v>59</v>
      </c>
      <c r="F544" s="40">
        <f>G544+P544</f>
        <v>117711</v>
      </c>
      <c r="G544" s="41">
        <f>H544+K544+L544+M544</f>
        <v>117711</v>
      </c>
      <c r="H544" s="42">
        <f>SUM(I544:J544)</f>
        <v>117711</v>
      </c>
      <c r="I544" s="42">
        <v>117711</v>
      </c>
      <c r="J544" s="42"/>
      <c r="K544" s="42"/>
      <c r="L544" s="42"/>
      <c r="M544" s="42"/>
      <c r="N544" s="42"/>
      <c r="O544" s="55"/>
      <c r="P544" s="56"/>
      <c r="Q544" s="42"/>
      <c r="R544" s="42"/>
      <c r="S544" s="42"/>
      <c r="T544" s="42"/>
      <c r="U544" s="13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</row>
    <row r="545" spans="1:84" s="17" customFormat="1" ht="16.5" customHeight="1" x14ac:dyDescent="0.2">
      <c r="A545" s="39"/>
      <c r="B545" s="39"/>
      <c r="C545" s="47"/>
      <c r="D545" s="118"/>
      <c r="E545" s="72" t="s">
        <v>60</v>
      </c>
      <c r="F545" s="40">
        <f>G545+P545</f>
        <v>8201</v>
      </c>
      <c r="G545" s="41">
        <f>H545+K545+L545+M545</f>
        <v>8201</v>
      </c>
      <c r="H545" s="42">
        <f>SUM(I545:J545)</f>
        <v>8201</v>
      </c>
      <c r="I545" s="42">
        <v>8201</v>
      </c>
      <c r="J545" s="42"/>
      <c r="K545" s="42"/>
      <c r="L545" s="42"/>
      <c r="M545" s="42"/>
      <c r="N545" s="42"/>
      <c r="O545" s="55"/>
      <c r="P545" s="41"/>
      <c r="Q545" s="42"/>
      <c r="R545" s="42"/>
      <c r="S545" s="42"/>
      <c r="T545" s="42"/>
      <c r="U545" s="16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</row>
    <row r="546" spans="1:84" s="17" customFormat="1" ht="16.5" customHeight="1" x14ac:dyDescent="0.2">
      <c r="A546" s="39"/>
      <c r="B546" s="39"/>
      <c r="C546" s="47"/>
      <c r="D546" s="118"/>
      <c r="E546" s="72" t="s">
        <v>61</v>
      </c>
      <c r="F546" s="40"/>
      <c r="G546" s="41"/>
      <c r="H546" s="42"/>
      <c r="I546" s="42"/>
      <c r="J546" s="42"/>
      <c r="K546" s="42"/>
      <c r="L546" s="42"/>
      <c r="M546" s="42"/>
      <c r="N546" s="42"/>
      <c r="O546" s="55"/>
      <c r="P546" s="41"/>
      <c r="Q546" s="42"/>
      <c r="R546" s="42"/>
      <c r="S546" s="42"/>
      <c r="T546" s="42"/>
      <c r="U546" s="1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</row>
    <row r="547" spans="1:84" s="19" customFormat="1" ht="16.5" customHeight="1" x14ac:dyDescent="0.2">
      <c r="A547" s="68"/>
      <c r="B547" s="68"/>
      <c r="C547" s="43"/>
      <c r="D547" s="119"/>
      <c r="E547" s="73" t="s">
        <v>62</v>
      </c>
      <c r="F547" s="44">
        <f>F544-F545+F546</f>
        <v>109510</v>
      </c>
      <c r="G547" s="45">
        <f>G544-G545+G546</f>
        <v>109510</v>
      </c>
      <c r="H547" s="44">
        <f>H544-H545+H546</f>
        <v>109510</v>
      </c>
      <c r="I547" s="44">
        <f>I544-I545+I546</f>
        <v>109510</v>
      </c>
      <c r="J547" s="44"/>
      <c r="K547" s="44"/>
      <c r="L547" s="44"/>
      <c r="M547" s="44"/>
      <c r="N547" s="44"/>
      <c r="O547" s="46"/>
      <c r="P547" s="45"/>
      <c r="Q547" s="44"/>
      <c r="R547" s="44"/>
      <c r="S547" s="59"/>
      <c r="T547" s="59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</row>
    <row r="548" spans="1:84" s="13" customFormat="1" ht="16.5" customHeight="1" x14ac:dyDescent="0.2">
      <c r="A548" s="47"/>
      <c r="B548" s="47"/>
      <c r="C548" s="47">
        <v>4110</v>
      </c>
      <c r="D548" s="117" t="s">
        <v>24</v>
      </c>
      <c r="E548" s="72" t="s">
        <v>59</v>
      </c>
      <c r="F548" s="40">
        <f>G548+P548</f>
        <v>265168</v>
      </c>
      <c r="G548" s="41">
        <f>H548+K548+L548+M548</f>
        <v>265168</v>
      </c>
      <c r="H548" s="42">
        <f>SUM(I548:J548)</f>
        <v>265168</v>
      </c>
      <c r="I548" s="42">
        <v>265168</v>
      </c>
      <c r="J548" s="42"/>
      <c r="K548" s="42"/>
      <c r="L548" s="42"/>
      <c r="M548" s="42"/>
      <c r="N548" s="42"/>
      <c r="O548" s="55"/>
      <c r="P548" s="56"/>
      <c r="Q548" s="42"/>
      <c r="R548" s="42"/>
      <c r="S548" s="42"/>
      <c r="T548" s="42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</row>
    <row r="549" spans="1:84" s="16" customFormat="1" ht="16.5" customHeight="1" x14ac:dyDescent="0.2">
      <c r="A549" s="39"/>
      <c r="B549" s="39"/>
      <c r="C549" s="47"/>
      <c r="D549" s="118"/>
      <c r="E549" s="72" t="s">
        <v>60</v>
      </c>
      <c r="F549" s="40"/>
      <c r="G549" s="41"/>
      <c r="H549" s="42"/>
      <c r="I549" s="42"/>
      <c r="J549" s="42"/>
      <c r="K549" s="42"/>
      <c r="L549" s="42"/>
      <c r="M549" s="42"/>
      <c r="N549" s="42"/>
      <c r="O549" s="55"/>
      <c r="P549" s="41"/>
      <c r="Q549" s="42"/>
      <c r="R549" s="42"/>
      <c r="S549" s="42"/>
      <c r="T549" s="42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</row>
    <row r="550" spans="1:84" s="16" customFormat="1" ht="16.5" customHeight="1" x14ac:dyDescent="0.2">
      <c r="A550" s="39"/>
      <c r="B550" s="39"/>
      <c r="C550" s="47"/>
      <c r="D550" s="118"/>
      <c r="E550" s="72" t="s">
        <v>61</v>
      </c>
      <c r="F550" s="40">
        <f>G550+P550</f>
        <v>1950</v>
      </c>
      <c r="G550" s="41">
        <f>H550+K550+L550+M550</f>
        <v>1950</v>
      </c>
      <c r="H550" s="42">
        <f>SUM(I550:J550)</f>
        <v>1950</v>
      </c>
      <c r="I550" s="42">
        <v>1950</v>
      </c>
      <c r="J550" s="42"/>
      <c r="K550" s="42"/>
      <c r="L550" s="42"/>
      <c r="M550" s="42"/>
      <c r="N550" s="42"/>
      <c r="O550" s="55"/>
      <c r="P550" s="41"/>
      <c r="Q550" s="42"/>
      <c r="R550" s="42"/>
      <c r="S550" s="42"/>
      <c r="T550" s="42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</row>
    <row r="551" spans="1:84" s="19" customFormat="1" ht="16.5" customHeight="1" x14ac:dyDescent="0.2">
      <c r="A551" s="68"/>
      <c r="B551" s="68"/>
      <c r="C551" s="43"/>
      <c r="D551" s="119"/>
      <c r="E551" s="73" t="s">
        <v>62</v>
      </c>
      <c r="F551" s="44">
        <f>F548-F549+F550</f>
        <v>267118</v>
      </c>
      <c r="G551" s="45">
        <f>G548-G549+G550</f>
        <v>267118</v>
      </c>
      <c r="H551" s="44">
        <f>H548-H549+H550</f>
        <v>267118</v>
      </c>
      <c r="I551" s="44">
        <f>I548-I549+I550</f>
        <v>267118</v>
      </c>
      <c r="J551" s="44"/>
      <c r="K551" s="44"/>
      <c r="L551" s="44"/>
      <c r="M551" s="44"/>
      <c r="N551" s="44"/>
      <c r="O551" s="46"/>
      <c r="P551" s="45"/>
      <c r="Q551" s="44"/>
      <c r="R551" s="44"/>
      <c r="S551" s="59"/>
      <c r="T551" s="59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</row>
    <row r="552" spans="1:84" s="13" customFormat="1" ht="16.5" customHeight="1" x14ac:dyDescent="0.2">
      <c r="A552" s="47"/>
      <c r="B552" s="47"/>
      <c r="C552" s="47">
        <v>4120</v>
      </c>
      <c r="D552" s="117" t="s">
        <v>80</v>
      </c>
      <c r="E552" s="72" t="s">
        <v>59</v>
      </c>
      <c r="F552" s="40">
        <f>G552+P552</f>
        <v>37165</v>
      </c>
      <c r="G552" s="41">
        <f>H552+K552+L552+M552</f>
        <v>37165</v>
      </c>
      <c r="H552" s="42">
        <f>SUM(I552:J552)</f>
        <v>37165</v>
      </c>
      <c r="I552" s="42">
        <v>37165</v>
      </c>
      <c r="J552" s="42"/>
      <c r="K552" s="42"/>
      <c r="L552" s="42"/>
      <c r="M552" s="42"/>
      <c r="N552" s="42"/>
      <c r="O552" s="55"/>
      <c r="P552" s="56"/>
      <c r="Q552" s="42"/>
      <c r="R552" s="42"/>
      <c r="S552" s="42"/>
      <c r="T552" s="4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</row>
    <row r="553" spans="1:84" s="16" customFormat="1" ht="16.5" customHeight="1" x14ac:dyDescent="0.2">
      <c r="A553" s="39"/>
      <c r="B553" s="39"/>
      <c r="C553" s="47"/>
      <c r="D553" s="118"/>
      <c r="E553" s="72" t="s">
        <v>60</v>
      </c>
      <c r="F553" s="40">
        <f>G553+P553</f>
        <v>500</v>
      </c>
      <c r="G553" s="41">
        <f>H553+K553+L553+M553</f>
        <v>500</v>
      </c>
      <c r="H553" s="42">
        <f>SUM(I553:J553)</f>
        <v>500</v>
      </c>
      <c r="I553" s="42">
        <v>500</v>
      </c>
      <c r="J553" s="42"/>
      <c r="K553" s="42"/>
      <c r="L553" s="42"/>
      <c r="M553" s="42"/>
      <c r="N553" s="42"/>
      <c r="O553" s="55"/>
      <c r="P553" s="41"/>
      <c r="Q553" s="42"/>
      <c r="R553" s="42"/>
      <c r="S553" s="42"/>
      <c r="T553" s="42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</row>
    <row r="554" spans="1:84" s="16" customFormat="1" ht="16.5" customHeight="1" x14ac:dyDescent="0.2">
      <c r="A554" s="39"/>
      <c r="B554" s="39"/>
      <c r="C554" s="47"/>
      <c r="D554" s="118"/>
      <c r="E554" s="72" t="s">
        <v>61</v>
      </c>
      <c r="F554" s="40"/>
      <c r="G554" s="41"/>
      <c r="H554" s="42"/>
      <c r="I554" s="42"/>
      <c r="J554" s="42"/>
      <c r="K554" s="42"/>
      <c r="L554" s="42"/>
      <c r="M554" s="42"/>
      <c r="N554" s="42"/>
      <c r="O554" s="55"/>
      <c r="P554" s="41"/>
      <c r="Q554" s="42"/>
      <c r="R554" s="42"/>
      <c r="S554" s="42"/>
      <c r="T554" s="42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</row>
    <row r="555" spans="1:84" s="19" customFormat="1" ht="16.5" customHeight="1" x14ac:dyDescent="0.2">
      <c r="A555" s="68"/>
      <c r="B555" s="68"/>
      <c r="C555" s="43"/>
      <c r="D555" s="119"/>
      <c r="E555" s="73" t="s">
        <v>62</v>
      </c>
      <c r="F555" s="44">
        <f>F552-F553+F554</f>
        <v>36665</v>
      </c>
      <c r="G555" s="45">
        <f>G552-G553+G554</f>
        <v>36665</v>
      </c>
      <c r="H555" s="44">
        <f>H552-H553+H554</f>
        <v>36665</v>
      </c>
      <c r="I555" s="44">
        <f>I552-I553+I554</f>
        <v>36665</v>
      </c>
      <c r="J555" s="44"/>
      <c r="K555" s="44"/>
      <c r="L555" s="44"/>
      <c r="M555" s="44"/>
      <c r="N555" s="44"/>
      <c r="O555" s="46"/>
      <c r="P555" s="45"/>
      <c r="Q555" s="44"/>
      <c r="R555" s="44"/>
      <c r="S555" s="59"/>
      <c r="T555" s="59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</row>
    <row r="556" spans="1:84" s="13" customFormat="1" ht="16.5" customHeight="1" x14ac:dyDescent="0.2">
      <c r="A556" s="47"/>
      <c r="B556" s="47"/>
      <c r="C556" s="90">
        <v>4710</v>
      </c>
      <c r="D556" s="117" t="s">
        <v>81</v>
      </c>
      <c r="E556" s="72" t="s">
        <v>59</v>
      </c>
      <c r="F556" s="40">
        <f>G556+P556</f>
        <v>19754</v>
      </c>
      <c r="G556" s="41">
        <f>H556+K556+L556+M556</f>
        <v>19754</v>
      </c>
      <c r="H556" s="42">
        <f>SUM(I556:J556)</f>
        <v>19754</v>
      </c>
      <c r="I556" s="42">
        <v>19754</v>
      </c>
      <c r="J556" s="42"/>
      <c r="K556" s="42"/>
      <c r="L556" s="42"/>
      <c r="M556" s="42"/>
      <c r="N556" s="42"/>
      <c r="O556" s="55"/>
      <c r="P556" s="56"/>
      <c r="Q556" s="42"/>
      <c r="R556" s="42"/>
      <c r="S556" s="42"/>
      <c r="T556" s="38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</row>
    <row r="557" spans="1:84" s="16" customFormat="1" ht="16.5" customHeight="1" x14ac:dyDescent="0.2">
      <c r="A557" s="39"/>
      <c r="B557" s="39"/>
      <c r="C557" s="90"/>
      <c r="D557" s="118"/>
      <c r="E557" s="72" t="s">
        <v>60</v>
      </c>
      <c r="F557" s="40">
        <f>G557+P557</f>
        <v>1900</v>
      </c>
      <c r="G557" s="41">
        <f>H557+K557+L557+M557</f>
        <v>1900</v>
      </c>
      <c r="H557" s="42">
        <f>SUM(I557:J557)</f>
        <v>1900</v>
      </c>
      <c r="I557" s="42">
        <v>1900</v>
      </c>
      <c r="J557" s="42"/>
      <c r="K557" s="42"/>
      <c r="L557" s="42"/>
      <c r="M557" s="42"/>
      <c r="N557" s="42"/>
      <c r="O557" s="55"/>
      <c r="P557" s="41"/>
      <c r="Q557" s="42"/>
      <c r="R557" s="42"/>
      <c r="S557" s="42"/>
      <c r="T557" s="42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</row>
    <row r="558" spans="1:84" s="16" customFormat="1" ht="16.5" customHeight="1" x14ac:dyDescent="0.2">
      <c r="A558" s="39"/>
      <c r="B558" s="39"/>
      <c r="C558" s="90"/>
      <c r="D558" s="118"/>
      <c r="E558" s="72" t="s">
        <v>61</v>
      </c>
      <c r="F558" s="40"/>
      <c r="G558" s="41"/>
      <c r="H558" s="42"/>
      <c r="I558" s="42"/>
      <c r="J558" s="42"/>
      <c r="K558" s="42"/>
      <c r="L558" s="42"/>
      <c r="M558" s="42"/>
      <c r="N558" s="42"/>
      <c r="O558" s="55"/>
      <c r="P558" s="41"/>
      <c r="Q558" s="42"/>
      <c r="R558" s="42"/>
      <c r="S558" s="42"/>
      <c r="T558" s="42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</row>
    <row r="559" spans="1:84" s="19" customFormat="1" ht="16.5" customHeight="1" x14ac:dyDescent="0.2">
      <c r="A559" s="68"/>
      <c r="B559" s="68"/>
      <c r="C559" s="91"/>
      <c r="D559" s="119"/>
      <c r="E559" s="73" t="s">
        <v>62</v>
      </c>
      <c r="F559" s="44">
        <f>F556-F557+F558</f>
        <v>17854</v>
      </c>
      <c r="G559" s="45">
        <f>G556-G557+G558</f>
        <v>17854</v>
      </c>
      <c r="H559" s="44">
        <f>H556-H557+H558</f>
        <v>17854</v>
      </c>
      <c r="I559" s="44">
        <f>I556-I557+I558</f>
        <v>17854</v>
      </c>
      <c r="J559" s="44"/>
      <c r="K559" s="44"/>
      <c r="L559" s="44"/>
      <c r="M559" s="44"/>
      <c r="N559" s="44"/>
      <c r="O559" s="46"/>
      <c r="P559" s="45"/>
      <c r="Q559" s="44"/>
      <c r="R559" s="44"/>
      <c r="S559" s="59"/>
      <c r="T559" s="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</row>
    <row r="560" spans="1:84" s="106" customFormat="1" ht="16.5" customHeight="1" x14ac:dyDescent="0.2">
      <c r="A560" s="89"/>
      <c r="B560" s="89"/>
      <c r="C560" s="186" t="s">
        <v>65</v>
      </c>
      <c r="D560" s="187"/>
      <c r="E560" s="187"/>
      <c r="F560" s="187"/>
      <c r="G560" s="187"/>
      <c r="H560" s="187"/>
      <c r="I560" s="187"/>
      <c r="J560" s="187"/>
      <c r="K560" s="187"/>
      <c r="L560" s="187"/>
      <c r="M560" s="187"/>
      <c r="N560" s="187"/>
      <c r="O560" s="187"/>
      <c r="P560" s="187"/>
      <c r="Q560" s="187"/>
      <c r="R560" s="187"/>
      <c r="S560" s="187"/>
      <c r="T560" s="188"/>
      <c r="U560" s="111"/>
    </row>
    <row r="561" spans="1:84" s="106" customFormat="1" ht="29.25" customHeight="1" x14ac:dyDescent="0.2">
      <c r="A561" s="89"/>
      <c r="B561" s="39"/>
      <c r="C561" s="189" t="s">
        <v>219</v>
      </c>
      <c r="D561" s="190"/>
      <c r="E561" s="190"/>
      <c r="F561" s="190"/>
      <c r="G561" s="190"/>
      <c r="H561" s="190"/>
      <c r="I561" s="190"/>
      <c r="J561" s="190"/>
      <c r="K561" s="190"/>
      <c r="L561" s="190"/>
      <c r="M561" s="190"/>
      <c r="N561" s="190"/>
      <c r="O561" s="190"/>
      <c r="P561" s="190"/>
      <c r="Q561" s="190"/>
      <c r="R561" s="190"/>
      <c r="S561" s="190"/>
      <c r="T561" s="191"/>
      <c r="U561" s="111"/>
    </row>
    <row r="562" spans="1:84" s="106" customFormat="1" ht="17.25" customHeight="1" x14ac:dyDescent="0.2">
      <c r="A562" s="89"/>
      <c r="B562" s="39"/>
      <c r="C562" s="189" t="s">
        <v>136</v>
      </c>
      <c r="D562" s="190"/>
      <c r="E562" s="190"/>
      <c r="F562" s="190"/>
      <c r="G562" s="190"/>
      <c r="H562" s="190"/>
      <c r="I562" s="190"/>
      <c r="J562" s="190"/>
      <c r="K562" s="190"/>
      <c r="L562" s="190"/>
      <c r="M562" s="190"/>
      <c r="N562" s="190"/>
      <c r="O562" s="190"/>
      <c r="P562" s="190"/>
      <c r="Q562" s="190"/>
      <c r="R562" s="190"/>
      <c r="S562" s="190"/>
      <c r="T562" s="191"/>
      <c r="U562" s="111"/>
    </row>
    <row r="563" spans="1:84" s="106" customFormat="1" ht="17.25" customHeight="1" x14ac:dyDescent="0.2">
      <c r="A563" s="89"/>
      <c r="B563" s="39"/>
      <c r="C563" s="189" t="s">
        <v>220</v>
      </c>
      <c r="D563" s="190"/>
      <c r="E563" s="190"/>
      <c r="F563" s="190"/>
      <c r="G563" s="190"/>
      <c r="H563" s="190"/>
      <c r="I563" s="190"/>
      <c r="J563" s="190"/>
      <c r="K563" s="190"/>
      <c r="L563" s="190"/>
      <c r="M563" s="190"/>
      <c r="N563" s="190"/>
      <c r="O563" s="190"/>
      <c r="P563" s="190"/>
      <c r="Q563" s="190"/>
      <c r="R563" s="190"/>
      <c r="S563" s="190"/>
      <c r="T563" s="191"/>
      <c r="U563" s="111"/>
    </row>
    <row r="564" spans="1:84" s="106" customFormat="1" ht="17.25" customHeight="1" x14ac:dyDescent="0.2">
      <c r="A564" s="89"/>
      <c r="B564" s="39"/>
      <c r="C564" s="189" t="s">
        <v>137</v>
      </c>
      <c r="D564" s="190"/>
      <c r="E564" s="190"/>
      <c r="F564" s="190"/>
      <c r="G564" s="190"/>
      <c r="H564" s="190"/>
      <c r="I564" s="190"/>
      <c r="J564" s="190"/>
      <c r="K564" s="190"/>
      <c r="L564" s="190"/>
      <c r="M564" s="190"/>
      <c r="N564" s="190"/>
      <c r="O564" s="190"/>
      <c r="P564" s="190"/>
      <c r="Q564" s="190"/>
      <c r="R564" s="190"/>
      <c r="S564" s="190"/>
      <c r="T564" s="191"/>
      <c r="U564" s="111"/>
    </row>
    <row r="565" spans="1:84" s="106" customFormat="1" ht="17.25" customHeight="1" x14ac:dyDescent="0.2">
      <c r="A565" s="89"/>
      <c r="B565" s="39"/>
      <c r="C565" s="189" t="s">
        <v>138</v>
      </c>
      <c r="D565" s="190"/>
      <c r="E565" s="190"/>
      <c r="F565" s="190"/>
      <c r="G565" s="190"/>
      <c r="H565" s="190"/>
      <c r="I565" s="190"/>
      <c r="J565" s="190"/>
      <c r="K565" s="190"/>
      <c r="L565" s="190"/>
      <c r="M565" s="190"/>
      <c r="N565" s="190"/>
      <c r="O565" s="190"/>
      <c r="P565" s="190"/>
      <c r="Q565" s="190"/>
      <c r="R565" s="190"/>
      <c r="S565" s="190"/>
      <c r="T565" s="191"/>
      <c r="U565" s="111"/>
    </row>
    <row r="566" spans="1:84" s="106" customFormat="1" ht="17.25" customHeight="1" x14ac:dyDescent="0.2">
      <c r="A566" s="89"/>
      <c r="B566" s="39"/>
      <c r="C566" s="192" t="s">
        <v>139</v>
      </c>
      <c r="D566" s="193"/>
      <c r="E566" s="193"/>
      <c r="F566" s="193"/>
      <c r="G566" s="193"/>
      <c r="H566" s="193"/>
      <c r="I566" s="193"/>
      <c r="J566" s="193"/>
      <c r="K566" s="193"/>
      <c r="L566" s="193"/>
      <c r="M566" s="193"/>
      <c r="N566" s="193"/>
      <c r="O566" s="193"/>
      <c r="P566" s="193"/>
      <c r="Q566" s="193"/>
      <c r="R566" s="193"/>
      <c r="S566" s="193"/>
      <c r="T566" s="194"/>
      <c r="U566" s="111"/>
    </row>
    <row r="567" spans="1:84" s="1" customFormat="1" ht="17.25" customHeight="1" x14ac:dyDescent="0.2">
      <c r="A567" s="39"/>
      <c r="B567" s="48">
        <v>85404</v>
      </c>
      <c r="C567" s="49"/>
      <c r="D567" s="126" t="s">
        <v>21</v>
      </c>
      <c r="E567" s="72" t="s">
        <v>59</v>
      </c>
      <c r="F567" s="40">
        <f>G567+P567</f>
        <v>195430</v>
      </c>
      <c r="G567" s="41">
        <f>H567+K567+L567+M567</f>
        <v>195430</v>
      </c>
      <c r="H567" s="42">
        <f>SUM(I567:J567)</f>
        <v>96430</v>
      </c>
      <c r="I567" s="38">
        <v>94879</v>
      </c>
      <c r="J567" s="42">
        <v>1551</v>
      </c>
      <c r="K567" s="42">
        <v>99000</v>
      </c>
      <c r="L567" s="53"/>
      <c r="M567" s="53"/>
      <c r="N567" s="53"/>
      <c r="O567" s="54"/>
      <c r="P567" s="58"/>
      <c r="Q567" s="53"/>
      <c r="R567" s="53"/>
      <c r="S567" s="53"/>
      <c r="T567" s="53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</row>
    <row r="568" spans="1:84" s="16" customFormat="1" ht="17.25" customHeight="1" x14ac:dyDescent="0.2">
      <c r="A568" s="39"/>
      <c r="B568" s="39"/>
      <c r="C568" s="47"/>
      <c r="D568" s="127"/>
      <c r="E568" s="72" t="s">
        <v>60</v>
      </c>
      <c r="F568" s="40">
        <f>G568+P568</f>
        <v>2849</v>
      </c>
      <c r="G568" s="41">
        <f>H568+K568+L568+M568</f>
        <v>2849</v>
      </c>
      <c r="H568" s="42">
        <f>SUM(I568:J568)</f>
        <v>2849</v>
      </c>
      <c r="I568" s="42">
        <f>I572+I576</f>
        <v>2849</v>
      </c>
      <c r="J568" s="42"/>
      <c r="K568" s="42"/>
      <c r="L568" s="107"/>
      <c r="M568" s="107"/>
      <c r="N568" s="107"/>
      <c r="O568" s="82"/>
      <c r="P568" s="56"/>
      <c r="Q568" s="107"/>
      <c r="R568" s="107"/>
      <c r="S568" s="107"/>
      <c r="T568" s="107"/>
      <c r="U568" s="17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</row>
    <row r="569" spans="1:84" s="16" customFormat="1" ht="17.25" customHeight="1" x14ac:dyDescent="0.2">
      <c r="A569" s="39"/>
      <c r="B569" s="39"/>
      <c r="C569" s="47"/>
      <c r="D569" s="127"/>
      <c r="E569" s="72" t="s">
        <v>61</v>
      </c>
      <c r="F569" s="40"/>
      <c r="G569" s="41"/>
      <c r="H569" s="42"/>
      <c r="I569" s="42"/>
      <c r="J569" s="42"/>
      <c r="K569" s="42"/>
      <c r="L569" s="107"/>
      <c r="M569" s="107"/>
      <c r="N569" s="107"/>
      <c r="O569" s="82"/>
      <c r="P569" s="56"/>
      <c r="Q569" s="107"/>
      <c r="R569" s="107"/>
      <c r="S569" s="107"/>
      <c r="T569" s="107"/>
      <c r="U569" s="17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</row>
    <row r="570" spans="1:84" s="19" customFormat="1" ht="17.25" customHeight="1" x14ac:dyDescent="0.2">
      <c r="A570" s="68"/>
      <c r="B570" s="68"/>
      <c r="C570" s="43"/>
      <c r="D570" s="128"/>
      <c r="E570" s="73" t="s">
        <v>62</v>
      </c>
      <c r="F570" s="44">
        <f t="shared" ref="F570:K570" si="29">F567-F568+F569</f>
        <v>192581</v>
      </c>
      <c r="G570" s="45">
        <f t="shared" si="29"/>
        <v>192581</v>
      </c>
      <c r="H570" s="44">
        <f t="shared" si="29"/>
        <v>93581</v>
      </c>
      <c r="I570" s="44">
        <f t="shared" si="29"/>
        <v>92030</v>
      </c>
      <c r="J570" s="59">
        <f t="shared" si="29"/>
        <v>1551</v>
      </c>
      <c r="K570" s="44">
        <f t="shared" si="29"/>
        <v>99000</v>
      </c>
      <c r="L570" s="44"/>
      <c r="M570" s="44"/>
      <c r="N570" s="44"/>
      <c r="O570" s="46"/>
      <c r="P570" s="45"/>
      <c r="Q570" s="44"/>
      <c r="R570" s="44"/>
      <c r="S570" s="59"/>
      <c r="T570" s="59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</row>
    <row r="571" spans="1:84" s="1" customFormat="1" ht="16.5" customHeight="1" x14ac:dyDescent="0.2">
      <c r="A571" s="47"/>
      <c r="B571" s="47"/>
      <c r="C571" s="47">
        <v>4010</v>
      </c>
      <c r="D571" s="117" t="s">
        <v>33</v>
      </c>
      <c r="E571" s="72" t="s">
        <v>59</v>
      </c>
      <c r="F571" s="40">
        <f>G571+P571</f>
        <v>71747</v>
      </c>
      <c r="G571" s="41">
        <f>H571+K571+L571+M571</f>
        <v>71747</v>
      </c>
      <c r="H571" s="42">
        <f>SUM(I571:J571)</f>
        <v>71747</v>
      </c>
      <c r="I571" s="42">
        <v>71747</v>
      </c>
      <c r="J571" s="42"/>
      <c r="K571" s="42"/>
      <c r="L571" s="42"/>
      <c r="M571" s="42"/>
      <c r="N571" s="42"/>
      <c r="O571" s="55"/>
      <c r="P571" s="56"/>
      <c r="Q571" s="42"/>
      <c r="R571" s="42"/>
      <c r="S571" s="42"/>
      <c r="T571" s="42"/>
      <c r="U571" s="13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</row>
    <row r="572" spans="1:84" s="16" customFormat="1" ht="16.5" customHeight="1" x14ac:dyDescent="0.2">
      <c r="A572" s="39"/>
      <c r="B572" s="39"/>
      <c r="C572" s="47"/>
      <c r="D572" s="118"/>
      <c r="E572" s="72" t="s">
        <v>60</v>
      </c>
      <c r="F572" s="40">
        <f>G572+P572</f>
        <v>2300</v>
      </c>
      <c r="G572" s="41">
        <f>H572+K572+L572+M572</f>
        <v>2300</v>
      </c>
      <c r="H572" s="42">
        <f>SUM(I572:J572)</f>
        <v>2300</v>
      </c>
      <c r="I572" s="42">
        <v>2300</v>
      </c>
      <c r="J572" s="42"/>
      <c r="K572" s="42"/>
      <c r="L572" s="42"/>
      <c r="M572" s="42"/>
      <c r="N572" s="42"/>
      <c r="O572" s="55"/>
      <c r="P572" s="41"/>
      <c r="Q572" s="42"/>
      <c r="R572" s="42"/>
      <c r="S572" s="42"/>
      <c r="T572" s="4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</row>
    <row r="573" spans="1:84" s="16" customFormat="1" ht="16.5" customHeight="1" x14ac:dyDescent="0.2">
      <c r="A573" s="39"/>
      <c r="B573" s="39"/>
      <c r="C573" s="47"/>
      <c r="D573" s="118"/>
      <c r="E573" s="72" t="s">
        <v>61</v>
      </c>
      <c r="F573" s="40"/>
      <c r="G573" s="41"/>
      <c r="H573" s="42"/>
      <c r="I573" s="42"/>
      <c r="J573" s="42"/>
      <c r="K573" s="42"/>
      <c r="L573" s="42"/>
      <c r="M573" s="42"/>
      <c r="N573" s="42"/>
      <c r="O573" s="55"/>
      <c r="P573" s="41"/>
      <c r="Q573" s="42"/>
      <c r="R573" s="42"/>
      <c r="S573" s="42"/>
      <c r="T573" s="42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</row>
    <row r="574" spans="1:84" s="19" customFormat="1" ht="16.5" customHeight="1" x14ac:dyDescent="0.2">
      <c r="A574" s="68"/>
      <c r="B574" s="68"/>
      <c r="C574" s="43"/>
      <c r="D574" s="119"/>
      <c r="E574" s="73" t="s">
        <v>62</v>
      </c>
      <c r="F574" s="44">
        <f>F571-F572+F573</f>
        <v>69447</v>
      </c>
      <c r="G574" s="45">
        <f>G571-G572+G573</f>
        <v>69447</v>
      </c>
      <c r="H574" s="44">
        <f>H571-H572+H573</f>
        <v>69447</v>
      </c>
      <c r="I574" s="44">
        <f>I571-I572+I573</f>
        <v>69447</v>
      </c>
      <c r="J574" s="44"/>
      <c r="K574" s="44"/>
      <c r="L574" s="44"/>
      <c r="M574" s="44"/>
      <c r="N574" s="44"/>
      <c r="O574" s="46"/>
      <c r="P574" s="45"/>
      <c r="Q574" s="44"/>
      <c r="R574" s="44"/>
      <c r="S574" s="59"/>
      <c r="T574" s="59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</row>
    <row r="575" spans="1:84" s="1" customFormat="1" ht="16.5" customHeight="1" x14ac:dyDescent="0.2">
      <c r="A575" s="47"/>
      <c r="B575" s="47"/>
      <c r="C575" s="47">
        <v>4110</v>
      </c>
      <c r="D575" s="117" t="s">
        <v>24</v>
      </c>
      <c r="E575" s="72" t="s">
        <v>59</v>
      </c>
      <c r="F575" s="40">
        <f>G575+P575</f>
        <v>13998</v>
      </c>
      <c r="G575" s="41">
        <f>H575+K575+L575+M575</f>
        <v>13998</v>
      </c>
      <c r="H575" s="42">
        <f>SUM(I575:J575)</f>
        <v>13998</v>
      </c>
      <c r="I575" s="42">
        <v>13998</v>
      </c>
      <c r="J575" s="42"/>
      <c r="K575" s="42"/>
      <c r="L575" s="42"/>
      <c r="M575" s="42"/>
      <c r="N575" s="42"/>
      <c r="O575" s="55"/>
      <c r="P575" s="56"/>
      <c r="Q575" s="42"/>
      <c r="R575" s="42"/>
      <c r="S575" s="42"/>
      <c r="T575" s="42"/>
      <c r="U575" s="13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</row>
    <row r="576" spans="1:84" s="17" customFormat="1" ht="16.5" customHeight="1" x14ac:dyDescent="0.2">
      <c r="A576" s="39"/>
      <c r="B576" s="39"/>
      <c r="C576" s="47"/>
      <c r="D576" s="118"/>
      <c r="E576" s="72" t="s">
        <v>60</v>
      </c>
      <c r="F576" s="40">
        <f>G576+P576</f>
        <v>549</v>
      </c>
      <c r="G576" s="41">
        <f>H576+K576+L576+M576</f>
        <v>549</v>
      </c>
      <c r="H576" s="42">
        <f>SUM(I576:J576)</f>
        <v>549</v>
      </c>
      <c r="I576" s="42">
        <v>549</v>
      </c>
      <c r="J576" s="42"/>
      <c r="K576" s="42"/>
      <c r="L576" s="42"/>
      <c r="M576" s="42"/>
      <c r="N576" s="42"/>
      <c r="O576" s="55"/>
      <c r="P576" s="41"/>
      <c r="Q576" s="42"/>
      <c r="R576" s="42"/>
      <c r="S576" s="42"/>
      <c r="T576" s="42"/>
      <c r="U576" s="1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</row>
    <row r="577" spans="1:84" s="17" customFormat="1" ht="16.5" customHeight="1" x14ac:dyDescent="0.2">
      <c r="A577" s="39"/>
      <c r="B577" s="39"/>
      <c r="C577" s="47"/>
      <c r="D577" s="118"/>
      <c r="E577" s="72" t="s">
        <v>61</v>
      </c>
      <c r="F577" s="40"/>
      <c r="G577" s="41"/>
      <c r="H577" s="42"/>
      <c r="I577" s="42"/>
      <c r="J577" s="42"/>
      <c r="K577" s="42"/>
      <c r="L577" s="42"/>
      <c r="M577" s="42"/>
      <c r="N577" s="42"/>
      <c r="O577" s="55"/>
      <c r="P577" s="41"/>
      <c r="Q577" s="42"/>
      <c r="R577" s="42"/>
      <c r="S577" s="42"/>
      <c r="T577" s="42"/>
      <c r="U577" s="16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</row>
    <row r="578" spans="1:84" s="19" customFormat="1" ht="16.5" customHeight="1" x14ac:dyDescent="0.2">
      <c r="A578" s="68"/>
      <c r="B578" s="68"/>
      <c r="C578" s="43"/>
      <c r="D578" s="119"/>
      <c r="E578" s="73" t="s">
        <v>62</v>
      </c>
      <c r="F578" s="44">
        <f>F575-F576+F577</f>
        <v>13449</v>
      </c>
      <c r="G578" s="45">
        <f>G575-G576+G577</f>
        <v>13449</v>
      </c>
      <c r="H578" s="44">
        <f>H575-H576+H577</f>
        <v>13449</v>
      </c>
      <c r="I578" s="44">
        <f>I575-I576+I577</f>
        <v>13449</v>
      </c>
      <c r="J578" s="44"/>
      <c r="K578" s="44"/>
      <c r="L578" s="44"/>
      <c r="M578" s="44"/>
      <c r="N578" s="44"/>
      <c r="O578" s="46"/>
      <c r="P578" s="45"/>
      <c r="Q578" s="44"/>
      <c r="R578" s="44"/>
      <c r="S578" s="59"/>
      <c r="T578" s="59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</row>
    <row r="579" spans="1:84" s="106" customFormat="1" ht="17.25" customHeight="1" x14ac:dyDescent="0.2">
      <c r="A579" s="89"/>
      <c r="B579" s="89"/>
      <c r="C579" s="186" t="s">
        <v>65</v>
      </c>
      <c r="D579" s="187"/>
      <c r="E579" s="187"/>
      <c r="F579" s="187"/>
      <c r="G579" s="187"/>
      <c r="H579" s="187"/>
      <c r="I579" s="187"/>
      <c r="J579" s="187"/>
      <c r="K579" s="187"/>
      <c r="L579" s="187"/>
      <c r="M579" s="187"/>
      <c r="N579" s="187"/>
      <c r="O579" s="187"/>
      <c r="P579" s="187"/>
      <c r="Q579" s="187"/>
      <c r="R579" s="187"/>
      <c r="S579" s="187"/>
      <c r="T579" s="188"/>
      <c r="U579" s="111"/>
    </row>
    <row r="580" spans="1:84" s="106" customFormat="1" ht="17.25" customHeight="1" x14ac:dyDescent="0.2">
      <c r="A580" s="89"/>
      <c r="B580" s="39"/>
      <c r="C580" s="189" t="s">
        <v>221</v>
      </c>
      <c r="D580" s="190"/>
      <c r="E580" s="190"/>
      <c r="F580" s="190"/>
      <c r="G580" s="190"/>
      <c r="H580" s="190"/>
      <c r="I580" s="190"/>
      <c r="J580" s="190"/>
      <c r="K580" s="190"/>
      <c r="L580" s="190"/>
      <c r="M580" s="190"/>
      <c r="N580" s="190"/>
      <c r="O580" s="190"/>
      <c r="P580" s="190"/>
      <c r="Q580" s="190"/>
      <c r="R580" s="190"/>
      <c r="S580" s="190"/>
      <c r="T580" s="191"/>
      <c r="U580" s="111"/>
    </row>
    <row r="581" spans="1:84" s="106" customFormat="1" ht="17.25" customHeight="1" x14ac:dyDescent="0.2">
      <c r="A581" s="89"/>
      <c r="B581" s="39"/>
      <c r="C581" s="189" t="s">
        <v>222</v>
      </c>
      <c r="D581" s="190"/>
      <c r="E581" s="190"/>
      <c r="F581" s="190"/>
      <c r="G581" s="190"/>
      <c r="H581" s="190"/>
      <c r="I581" s="190"/>
      <c r="J581" s="190"/>
      <c r="K581" s="190"/>
      <c r="L581" s="190"/>
      <c r="M581" s="190"/>
      <c r="N581" s="190"/>
      <c r="O581" s="190"/>
      <c r="P581" s="190"/>
      <c r="Q581" s="190"/>
      <c r="R581" s="190"/>
      <c r="S581" s="190"/>
      <c r="T581" s="191"/>
      <c r="U581" s="111"/>
    </row>
    <row r="582" spans="1:84" s="106" customFormat="1" ht="17.25" customHeight="1" x14ac:dyDescent="0.2">
      <c r="A582" s="89"/>
      <c r="B582" s="39"/>
      <c r="C582" s="192" t="s">
        <v>140</v>
      </c>
      <c r="D582" s="193"/>
      <c r="E582" s="193"/>
      <c r="F582" s="193"/>
      <c r="G582" s="193"/>
      <c r="H582" s="193"/>
      <c r="I582" s="193"/>
      <c r="J582" s="193"/>
      <c r="K582" s="193"/>
      <c r="L582" s="193"/>
      <c r="M582" s="193"/>
      <c r="N582" s="193"/>
      <c r="O582" s="193"/>
      <c r="P582" s="193"/>
      <c r="Q582" s="193"/>
      <c r="R582" s="193"/>
      <c r="S582" s="193"/>
      <c r="T582" s="194"/>
      <c r="U582" s="111"/>
    </row>
    <row r="583" spans="1:84" s="1" customFormat="1" ht="18" customHeight="1" x14ac:dyDescent="0.2">
      <c r="A583" s="39"/>
      <c r="B583" s="48">
        <v>85415</v>
      </c>
      <c r="C583" s="49"/>
      <c r="D583" s="126" t="s">
        <v>73</v>
      </c>
      <c r="E583" s="72" t="s">
        <v>59</v>
      </c>
      <c r="F583" s="40">
        <f>G583+P583</f>
        <v>46722</v>
      </c>
      <c r="G583" s="41">
        <f>H583+K583+L583+M583</f>
        <v>46722</v>
      </c>
      <c r="H583" s="42"/>
      <c r="I583" s="53"/>
      <c r="J583" s="38"/>
      <c r="K583" s="38"/>
      <c r="L583" s="38">
        <v>46722</v>
      </c>
      <c r="M583" s="53"/>
      <c r="N583" s="53"/>
      <c r="O583" s="54"/>
      <c r="P583" s="58"/>
      <c r="Q583" s="53"/>
      <c r="R583" s="53"/>
      <c r="S583" s="53"/>
      <c r="T583" s="5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</row>
    <row r="584" spans="1:84" s="16" customFormat="1" ht="18" customHeight="1" x14ac:dyDescent="0.2">
      <c r="A584" s="39"/>
      <c r="B584" s="39"/>
      <c r="C584" s="47"/>
      <c r="D584" s="127"/>
      <c r="E584" s="72" t="s">
        <v>60</v>
      </c>
      <c r="F584" s="40"/>
      <c r="G584" s="41"/>
      <c r="H584" s="42"/>
      <c r="I584" s="107"/>
      <c r="J584" s="42"/>
      <c r="K584" s="42"/>
      <c r="L584" s="42"/>
      <c r="M584" s="107"/>
      <c r="N584" s="107"/>
      <c r="O584" s="82"/>
      <c r="P584" s="56"/>
      <c r="Q584" s="107"/>
      <c r="R584" s="107"/>
      <c r="S584" s="107"/>
      <c r="T584" s="107"/>
      <c r="U584" s="17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</row>
    <row r="585" spans="1:84" s="16" customFormat="1" ht="18" customHeight="1" x14ac:dyDescent="0.2">
      <c r="A585" s="39"/>
      <c r="B585" s="39"/>
      <c r="C585" s="47"/>
      <c r="D585" s="127"/>
      <c r="E585" s="72" t="s">
        <v>61</v>
      </c>
      <c r="F585" s="40">
        <f>G585+P585</f>
        <v>7684</v>
      </c>
      <c r="G585" s="41">
        <f>H585+K585+L585+M585</f>
        <v>7684</v>
      </c>
      <c r="H585" s="42"/>
      <c r="I585" s="107"/>
      <c r="J585" s="42"/>
      <c r="K585" s="42"/>
      <c r="L585" s="42">
        <f>L589</f>
        <v>7684</v>
      </c>
      <c r="M585" s="107"/>
      <c r="N585" s="107"/>
      <c r="O585" s="82"/>
      <c r="P585" s="56"/>
      <c r="Q585" s="107"/>
      <c r="R585" s="107"/>
      <c r="S585" s="107"/>
      <c r="T585" s="107"/>
      <c r="U585" s="17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</row>
    <row r="586" spans="1:84" s="19" customFormat="1" ht="18" customHeight="1" x14ac:dyDescent="0.2">
      <c r="A586" s="68"/>
      <c r="B586" s="68"/>
      <c r="C586" s="43"/>
      <c r="D586" s="128"/>
      <c r="E586" s="73" t="s">
        <v>62</v>
      </c>
      <c r="F586" s="44">
        <f>F583-F584+F585</f>
        <v>54406</v>
      </c>
      <c r="G586" s="45">
        <f>G583-G584+G585</f>
        <v>54406</v>
      </c>
      <c r="H586" s="44"/>
      <c r="I586" s="44"/>
      <c r="J586" s="59"/>
      <c r="K586" s="44"/>
      <c r="L586" s="44">
        <f>L583-L584+L585</f>
        <v>54406</v>
      </c>
      <c r="M586" s="44"/>
      <c r="N586" s="44"/>
      <c r="O586" s="46"/>
      <c r="P586" s="45"/>
      <c r="Q586" s="44"/>
      <c r="R586" s="44"/>
      <c r="S586" s="59"/>
      <c r="T586" s="59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</row>
    <row r="587" spans="1:84" s="1" customFormat="1" ht="16.5" customHeight="1" x14ac:dyDescent="0.2">
      <c r="A587" s="47"/>
      <c r="B587" s="47"/>
      <c r="C587" s="47">
        <v>3260</v>
      </c>
      <c r="D587" s="117" t="s">
        <v>43</v>
      </c>
      <c r="E587" s="72" t="s">
        <v>59</v>
      </c>
      <c r="F587" s="40">
        <f>G587+P587</f>
        <v>3595</v>
      </c>
      <c r="G587" s="41">
        <f>H587+K587+L587+M587</f>
        <v>3595</v>
      </c>
      <c r="H587" s="42"/>
      <c r="I587" s="42"/>
      <c r="J587" s="42"/>
      <c r="K587" s="42"/>
      <c r="L587" s="42">
        <v>3595</v>
      </c>
      <c r="M587" s="42"/>
      <c r="N587" s="42"/>
      <c r="O587" s="55"/>
      <c r="P587" s="56"/>
      <c r="Q587" s="42"/>
      <c r="R587" s="42"/>
      <c r="S587" s="42"/>
      <c r="T587" s="42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</row>
    <row r="588" spans="1:84" s="16" customFormat="1" ht="16.5" customHeight="1" x14ac:dyDescent="0.2">
      <c r="A588" s="39"/>
      <c r="B588" s="39"/>
      <c r="C588" s="47"/>
      <c r="D588" s="118"/>
      <c r="E588" s="72" t="s">
        <v>60</v>
      </c>
      <c r="F588" s="40"/>
      <c r="G588" s="41"/>
      <c r="H588" s="42"/>
      <c r="I588" s="42"/>
      <c r="J588" s="42"/>
      <c r="K588" s="42"/>
      <c r="L588" s="42"/>
      <c r="M588" s="42"/>
      <c r="N588" s="42"/>
      <c r="O588" s="55"/>
      <c r="P588" s="41"/>
      <c r="Q588" s="42"/>
      <c r="R588" s="42"/>
      <c r="S588" s="42"/>
      <c r="T588" s="42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</row>
    <row r="589" spans="1:84" s="16" customFormat="1" ht="16.5" customHeight="1" x14ac:dyDescent="0.2">
      <c r="A589" s="39"/>
      <c r="B589" s="39"/>
      <c r="C589" s="47"/>
      <c r="D589" s="118"/>
      <c r="E589" s="72" t="s">
        <v>61</v>
      </c>
      <c r="F589" s="40">
        <f>G589+P589</f>
        <v>7684</v>
      </c>
      <c r="G589" s="41">
        <f>H589+K589+L589+M589</f>
        <v>7684</v>
      </c>
      <c r="H589" s="42"/>
      <c r="I589" s="42"/>
      <c r="J589" s="42"/>
      <c r="K589" s="42"/>
      <c r="L589" s="42">
        <v>7684</v>
      </c>
      <c r="M589" s="42"/>
      <c r="N589" s="42"/>
      <c r="O589" s="55"/>
      <c r="P589" s="41"/>
      <c r="Q589" s="42"/>
      <c r="R589" s="42"/>
      <c r="S589" s="42"/>
      <c r="T589" s="42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</row>
    <row r="590" spans="1:84" s="19" customFormat="1" ht="16.5" customHeight="1" x14ac:dyDescent="0.2">
      <c r="A590" s="68"/>
      <c r="B590" s="68"/>
      <c r="C590" s="43"/>
      <c r="D590" s="119"/>
      <c r="E590" s="73" t="s">
        <v>62</v>
      </c>
      <c r="F590" s="44">
        <f>F587-F588+F589</f>
        <v>11279</v>
      </c>
      <c r="G590" s="45">
        <f>G587-G588+G589</f>
        <v>11279</v>
      </c>
      <c r="H590" s="44"/>
      <c r="I590" s="44"/>
      <c r="J590" s="44"/>
      <c r="K590" s="44"/>
      <c r="L590" s="44">
        <f>L587-L588+L589</f>
        <v>11279</v>
      </c>
      <c r="M590" s="44"/>
      <c r="N590" s="44"/>
      <c r="O590" s="46"/>
      <c r="P590" s="45"/>
      <c r="Q590" s="44"/>
      <c r="R590" s="44"/>
      <c r="S590" s="59"/>
      <c r="T590" s="59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</row>
    <row r="591" spans="1:84" s="106" customFormat="1" ht="16.5" customHeight="1" x14ac:dyDescent="0.2">
      <c r="A591" s="89"/>
      <c r="B591" s="89"/>
      <c r="C591" s="186" t="s">
        <v>65</v>
      </c>
      <c r="D591" s="187"/>
      <c r="E591" s="187"/>
      <c r="F591" s="187"/>
      <c r="G591" s="187"/>
      <c r="H591" s="187"/>
      <c r="I591" s="187"/>
      <c r="J591" s="187"/>
      <c r="K591" s="187"/>
      <c r="L591" s="187"/>
      <c r="M591" s="187"/>
      <c r="N591" s="187"/>
      <c r="O591" s="187"/>
      <c r="P591" s="187"/>
      <c r="Q591" s="187"/>
      <c r="R591" s="187"/>
      <c r="S591" s="187"/>
      <c r="T591" s="188"/>
      <c r="U591" s="111"/>
    </row>
    <row r="592" spans="1:84" s="106" customFormat="1" ht="46.5" customHeight="1" x14ac:dyDescent="0.2">
      <c r="A592" s="89"/>
      <c r="B592" s="39"/>
      <c r="C592" s="189" t="s">
        <v>178</v>
      </c>
      <c r="D592" s="190"/>
      <c r="E592" s="190"/>
      <c r="F592" s="190"/>
      <c r="G592" s="190"/>
      <c r="H592" s="190"/>
      <c r="I592" s="190"/>
      <c r="J592" s="190"/>
      <c r="K592" s="190"/>
      <c r="L592" s="190"/>
      <c r="M592" s="190"/>
      <c r="N592" s="190"/>
      <c r="O592" s="190"/>
      <c r="P592" s="190"/>
      <c r="Q592" s="190"/>
      <c r="R592" s="190"/>
      <c r="S592" s="190"/>
      <c r="T592" s="191"/>
      <c r="U592" s="111"/>
    </row>
    <row r="593" spans="1:84" s="106" customFormat="1" ht="17.25" customHeight="1" x14ac:dyDescent="0.2">
      <c r="A593" s="89"/>
      <c r="B593" s="39"/>
      <c r="C593" s="189" t="s">
        <v>86</v>
      </c>
      <c r="D593" s="190"/>
      <c r="E593" s="190"/>
      <c r="F593" s="190"/>
      <c r="G593" s="190"/>
      <c r="H593" s="190"/>
      <c r="I593" s="190"/>
      <c r="J593" s="190"/>
      <c r="K593" s="190"/>
      <c r="L593" s="190"/>
      <c r="M593" s="190"/>
      <c r="N593" s="190"/>
      <c r="O593" s="190"/>
      <c r="P593" s="190"/>
      <c r="Q593" s="190"/>
      <c r="R593" s="190"/>
      <c r="S593" s="190"/>
      <c r="T593" s="191"/>
      <c r="U593" s="111"/>
    </row>
    <row r="594" spans="1:84" s="106" customFormat="1" ht="17.25" customHeight="1" x14ac:dyDescent="0.2">
      <c r="A594" s="89"/>
      <c r="B594" s="39"/>
      <c r="C594" s="189" t="s">
        <v>87</v>
      </c>
      <c r="D594" s="190"/>
      <c r="E594" s="190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  <c r="P594" s="190"/>
      <c r="Q594" s="190"/>
      <c r="R594" s="190"/>
      <c r="S594" s="190"/>
      <c r="T594" s="191"/>
      <c r="U594" s="111"/>
    </row>
    <row r="595" spans="1:84" s="106" customFormat="1" ht="17.25" customHeight="1" x14ac:dyDescent="0.2">
      <c r="A595" s="89"/>
      <c r="B595" s="39"/>
      <c r="C595" s="192" t="s">
        <v>88</v>
      </c>
      <c r="D595" s="193"/>
      <c r="E595" s="193"/>
      <c r="F595" s="193"/>
      <c r="G595" s="193"/>
      <c r="H595" s="193"/>
      <c r="I595" s="193"/>
      <c r="J595" s="193"/>
      <c r="K595" s="193"/>
      <c r="L595" s="193"/>
      <c r="M595" s="193"/>
      <c r="N595" s="193"/>
      <c r="O595" s="193"/>
      <c r="P595" s="193"/>
      <c r="Q595" s="193"/>
      <c r="R595" s="193"/>
      <c r="S595" s="193"/>
      <c r="T595" s="194"/>
      <c r="U595" s="111"/>
    </row>
    <row r="596" spans="1:84" s="1" customFormat="1" ht="18" customHeight="1" x14ac:dyDescent="0.2">
      <c r="A596" s="50">
        <v>855</v>
      </c>
      <c r="B596" s="50"/>
      <c r="C596" s="100"/>
      <c r="D596" s="132" t="s">
        <v>72</v>
      </c>
      <c r="E596" s="76" t="s">
        <v>59</v>
      </c>
      <c r="F596" s="62">
        <f>G596+P596</f>
        <v>42733661.229999997</v>
      </c>
      <c r="G596" s="28">
        <f>H596+K596+L596+M596</f>
        <v>42733661.229999997</v>
      </c>
      <c r="H596" s="29">
        <f>SUM(I596:J596)</f>
        <v>2681697.23</v>
      </c>
      <c r="I596" s="29">
        <v>1665067</v>
      </c>
      <c r="J596" s="29">
        <v>1016630.23</v>
      </c>
      <c r="K596" s="29"/>
      <c r="L596" s="29">
        <v>40051964</v>
      </c>
      <c r="M596" s="29"/>
      <c r="N596" s="51"/>
      <c r="O596" s="184"/>
      <c r="P596" s="28"/>
      <c r="Q596" s="29"/>
      <c r="R596" s="29"/>
      <c r="S596" s="51"/>
      <c r="T596" s="51"/>
      <c r="U596" s="2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</row>
    <row r="597" spans="1:84" s="16" customFormat="1" ht="18" customHeight="1" x14ac:dyDescent="0.2">
      <c r="A597" s="26"/>
      <c r="B597" s="26"/>
      <c r="C597" s="67"/>
      <c r="D597" s="133"/>
      <c r="E597" s="70" t="s">
        <v>60</v>
      </c>
      <c r="F597" s="27"/>
      <c r="G597" s="30"/>
      <c r="H597" s="31"/>
      <c r="I597" s="31"/>
      <c r="J597" s="31"/>
      <c r="K597" s="31"/>
      <c r="L597" s="31"/>
      <c r="M597" s="31"/>
      <c r="N597" s="52"/>
      <c r="O597" s="195"/>
      <c r="P597" s="30"/>
      <c r="Q597" s="31"/>
      <c r="R597" s="31"/>
      <c r="S597" s="52"/>
      <c r="T597" s="52"/>
      <c r="U597" s="1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</row>
    <row r="598" spans="1:84" s="16" customFormat="1" ht="18" customHeight="1" x14ac:dyDescent="0.2">
      <c r="A598" s="26"/>
      <c r="B598" s="26"/>
      <c r="C598" s="67"/>
      <c r="D598" s="86"/>
      <c r="E598" s="70" t="s">
        <v>61</v>
      </c>
      <c r="F598" s="27">
        <f>G598+P598</f>
        <v>277</v>
      </c>
      <c r="G598" s="30">
        <f>H598+K598+L598+M598</f>
        <v>277</v>
      </c>
      <c r="H598" s="31">
        <f>SUM(I598:J598)</f>
        <v>277</v>
      </c>
      <c r="I598" s="31"/>
      <c r="J598" s="31">
        <f>J602</f>
        <v>277</v>
      </c>
      <c r="K598" s="31"/>
      <c r="L598" s="31"/>
      <c r="M598" s="31"/>
      <c r="N598" s="52"/>
      <c r="O598" s="195"/>
      <c r="P598" s="30"/>
      <c r="Q598" s="31"/>
      <c r="R598" s="31"/>
      <c r="S598" s="52"/>
      <c r="T598" s="52"/>
      <c r="U598" s="17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</row>
    <row r="599" spans="1:84" s="19" customFormat="1" ht="18" customHeight="1" x14ac:dyDescent="0.2">
      <c r="A599" s="67"/>
      <c r="B599" s="32"/>
      <c r="C599" s="32"/>
      <c r="D599" s="87"/>
      <c r="E599" s="71" t="s">
        <v>62</v>
      </c>
      <c r="F599" s="33">
        <f t="shared" ref="F599:L599" si="30">F596-F597+F598</f>
        <v>42733938.229999997</v>
      </c>
      <c r="G599" s="34">
        <f t="shared" si="30"/>
        <v>42733938.229999997</v>
      </c>
      <c r="H599" s="33">
        <f t="shared" si="30"/>
        <v>2681974.23</v>
      </c>
      <c r="I599" s="81">
        <f t="shared" si="30"/>
        <v>1665067</v>
      </c>
      <c r="J599" s="81">
        <f t="shared" si="30"/>
        <v>1016907.23</v>
      </c>
      <c r="K599" s="81"/>
      <c r="L599" s="81">
        <f t="shared" si="30"/>
        <v>40051964</v>
      </c>
      <c r="M599" s="81"/>
      <c r="N599" s="33"/>
      <c r="O599" s="35"/>
      <c r="P599" s="34"/>
      <c r="Q599" s="81"/>
      <c r="R599" s="81"/>
      <c r="S599" s="81"/>
      <c r="T599" s="81"/>
      <c r="U599" s="1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</row>
    <row r="600" spans="1:84" s="19" customFormat="1" ht="16.5" customHeight="1" x14ac:dyDescent="0.2">
      <c r="A600" s="39"/>
      <c r="B600" s="48">
        <v>85503</v>
      </c>
      <c r="C600" s="49"/>
      <c r="D600" s="126" t="s">
        <v>74</v>
      </c>
      <c r="E600" s="72" t="s">
        <v>59</v>
      </c>
      <c r="F600" s="40">
        <f>G600+P600</f>
        <v>398</v>
      </c>
      <c r="G600" s="41">
        <f>H600+K600+L600+M600</f>
        <v>398</v>
      </c>
      <c r="H600" s="42">
        <f>SUM(I600:J600)</f>
        <v>398</v>
      </c>
      <c r="I600" s="38"/>
      <c r="J600" s="38">
        <f>J604</f>
        <v>398</v>
      </c>
      <c r="K600" s="38"/>
      <c r="L600" s="38"/>
      <c r="M600" s="53"/>
      <c r="N600" s="53"/>
      <c r="O600" s="54"/>
      <c r="P600" s="58"/>
      <c r="Q600" s="53"/>
      <c r="R600" s="53"/>
      <c r="S600" s="53"/>
      <c r="T600" s="53"/>
      <c r="U600" s="3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</row>
    <row r="601" spans="1:84" s="19" customFormat="1" ht="16.5" customHeight="1" x14ac:dyDescent="0.2">
      <c r="A601" s="39"/>
      <c r="B601" s="39"/>
      <c r="C601" s="47"/>
      <c r="D601" s="127"/>
      <c r="E601" s="72" t="s">
        <v>60</v>
      </c>
      <c r="F601" s="40"/>
      <c r="G601" s="41"/>
      <c r="H601" s="42"/>
      <c r="I601" s="42"/>
      <c r="J601" s="42"/>
      <c r="K601" s="42"/>
      <c r="L601" s="42"/>
      <c r="M601" s="107"/>
      <c r="N601" s="107"/>
      <c r="O601" s="82"/>
      <c r="P601" s="56"/>
      <c r="Q601" s="107"/>
      <c r="R601" s="107"/>
      <c r="S601" s="107"/>
      <c r="T601" s="107"/>
      <c r="U601" s="17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</row>
    <row r="602" spans="1:84" s="19" customFormat="1" ht="16.5" customHeight="1" x14ac:dyDescent="0.2">
      <c r="A602" s="39"/>
      <c r="B602" s="39"/>
      <c r="C602" s="47"/>
      <c r="D602" s="127"/>
      <c r="E602" s="72" t="s">
        <v>61</v>
      </c>
      <c r="F602" s="40">
        <f>G602+P602</f>
        <v>277</v>
      </c>
      <c r="G602" s="41">
        <f>H602+K602+L602+M602</f>
        <v>277</v>
      </c>
      <c r="H602" s="42">
        <f>SUM(I602:J602)</f>
        <v>277</v>
      </c>
      <c r="I602" s="42"/>
      <c r="J602" s="42">
        <f>J606</f>
        <v>277</v>
      </c>
      <c r="K602" s="42"/>
      <c r="L602" s="42"/>
      <c r="M602" s="107"/>
      <c r="N602" s="107"/>
      <c r="O602" s="82"/>
      <c r="P602" s="56"/>
      <c r="Q602" s="107"/>
      <c r="R602" s="107"/>
      <c r="S602" s="107"/>
      <c r="T602" s="107"/>
      <c r="U602" s="17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</row>
    <row r="603" spans="1:84" s="19" customFormat="1" ht="16.5" customHeight="1" x14ac:dyDescent="0.2">
      <c r="A603" s="68"/>
      <c r="B603" s="68"/>
      <c r="C603" s="43"/>
      <c r="D603" s="128"/>
      <c r="E603" s="73" t="s">
        <v>62</v>
      </c>
      <c r="F603" s="44">
        <f>F600-F601+F602</f>
        <v>675</v>
      </c>
      <c r="G603" s="45">
        <f>G600-G601+G602</f>
        <v>675</v>
      </c>
      <c r="H603" s="44">
        <f>H600-H601+H602</f>
        <v>675</v>
      </c>
      <c r="I603" s="59"/>
      <c r="J603" s="59">
        <f>J600-J601+J602</f>
        <v>675</v>
      </c>
      <c r="K603" s="59"/>
      <c r="L603" s="59"/>
      <c r="M603" s="44"/>
      <c r="N603" s="44"/>
      <c r="O603" s="46"/>
      <c r="P603" s="45"/>
      <c r="Q603" s="44"/>
      <c r="R603" s="44"/>
      <c r="S603" s="59"/>
      <c r="T603" s="59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</row>
    <row r="604" spans="1:84" s="19" customFormat="1" ht="16.5" customHeight="1" x14ac:dyDescent="0.2">
      <c r="A604" s="47"/>
      <c r="B604" s="47"/>
      <c r="C604" s="47">
        <v>4210</v>
      </c>
      <c r="D604" s="117" t="s">
        <v>26</v>
      </c>
      <c r="E604" s="72" t="s">
        <v>59</v>
      </c>
      <c r="F604" s="40">
        <f>G604+P604</f>
        <v>398</v>
      </c>
      <c r="G604" s="41">
        <f>H604+K604+L604+M604</f>
        <v>398</v>
      </c>
      <c r="H604" s="42">
        <f>SUM(I604:J604)</f>
        <v>398</v>
      </c>
      <c r="I604" s="42"/>
      <c r="J604" s="42">
        <v>398</v>
      </c>
      <c r="K604" s="42"/>
      <c r="L604" s="42"/>
      <c r="M604" s="42"/>
      <c r="N604" s="42"/>
      <c r="O604" s="55"/>
      <c r="P604" s="56"/>
      <c r="Q604" s="42"/>
      <c r="R604" s="42"/>
      <c r="S604" s="42"/>
      <c r="T604" s="42"/>
      <c r="U604" s="1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</row>
    <row r="605" spans="1:84" s="19" customFormat="1" ht="16.5" customHeight="1" x14ac:dyDescent="0.2">
      <c r="A605" s="39"/>
      <c r="B605" s="39"/>
      <c r="C605" s="47"/>
      <c r="D605" s="118"/>
      <c r="E605" s="72" t="s">
        <v>60</v>
      </c>
      <c r="F605" s="40"/>
      <c r="G605" s="41"/>
      <c r="H605" s="42"/>
      <c r="I605" s="42"/>
      <c r="J605" s="42"/>
      <c r="K605" s="42"/>
      <c r="L605" s="42"/>
      <c r="M605" s="42"/>
      <c r="N605" s="42"/>
      <c r="O605" s="55"/>
      <c r="P605" s="41"/>
      <c r="Q605" s="42"/>
      <c r="R605" s="42"/>
      <c r="S605" s="42"/>
      <c r="T605" s="42"/>
      <c r="U605" s="16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</row>
    <row r="606" spans="1:84" s="19" customFormat="1" ht="16.5" customHeight="1" x14ac:dyDescent="0.2">
      <c r="A606" s="39"/>
      <c r="B606" s="39"/>
      <c r="C606" s="47"/>
      <c r="D606" s="118"/>
      <c r="E606" s="72" t="s">
        <v>61</v>
      </c>
      <c r="F606" s="40">
        <f>G606+P606</f>
        <v>277</v>
      </c>
      <c r="G606" s="41">
        <f>H606+K606+L606+M606</f>
        <v>277</v>
      </c>
      <c r="H606" s="42">
        <f>SUM(I606:J606)</f>
        <v>277</v>
      </c>
      <c r="I606" s="42"/>
      <c r="J606" s="42">
        <v>277</v>
      </c>
      <c r="K606" s="42"/>
      <c r="L606" s="42"/>
      <c r="M606" s="42"/>
      <c r="N606" s="42"/>
      <c r="O606" s="55"/>
      <c r="P606" s="41"/>
      <c r="Q606" s="42"/>
      <c r="R606" s="42"/>
      <c r="S606" s="42"/>
      <c r="T606" s="42"/>
      <c r="U606" s="1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</row>
    <row r="607" spans="1:84" s="19" customFormat="1" ht="16.5" customHeight="1" x14ac:dyDescent="0.2">
      <c r="A607" s="68"/>
      <c r="B607" s="68"/>
      <c r="C607" s="43"/>
      <c r="D607" s="119"/>
      <c r="E607" s="73" t="s">
        <v>62</v>
      </c>
      <c r="F607" s="44">
        <f>F604-F605+F606</f>
        <v>675</v>
      </c>
      <c r="G607" s="45">
        <f>G604-G605+G606</f>
        <v>675</v>
      </c>
      <c r="H607" s="44">
        <f>H604-H605+H606</f>
        <v>675</v>
      </c>
      <c r="I607" s="44"/>
      <c r="J607" s="44">
        <f>J604-J605+J606</f>
        <v>675</v>
      </c>
      <c r="K607" s="44"/>
      <c r="L607" s="44"/>
      <c r="M607" s="44"/>
      <c r="N607" s="44"/>
      <c r="O607" s="46"/>
      <c r="P607" s="45"/>
      <c r="Q607" s="44"/>
      <c r="R607" s="44"/>
      <c r="S607" s="59"/>
      <c r="T607" s="59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</row>
    <row r="608" spans="1:84" s="106" customFormat="1" ht="16.5" customHeight="1" x14ac:dyDescent="0.2">
      <c r="A608" s="89"/>
      <c r="B608" s="89"/>
      <c r="C608" s="186" t="s">
        <v>65</v>
      </c>
      <c r="D608" s="187"/>
      <c r="E608" s="187"/>
      <c r="F608" s="187"/>
      <c r="G608" s="187"/>
      <c r="H608" s="187"/>
      <c r="I608" s="187"/>
      <c r="J608" s="187"/>
      <c r="K608" s="187"/>
      <c r="L608" s="187"/>
      <c r="M608" s="187"/>
      <c r="N608" s="187"/>
      <c r="O608" s="187"/>
      <c r="P608" s="187"/>
      <c r="Q608" s="187"/>
      <c r="R608" s="187"/>
      <c r="S608" s="187"/>
      <c r="T608" s="188"/>
      <c r="U608" s="111"/>
    </row>
    <row r="609" spans="1:84" s="106" customFormat="1" ht="16.5" customHeight="1" x14ac:dyDescent="0.2">
      <c r="A609" s="89"/>
      <c r="B609" s="39"/>
      <c r="C609" s="189" t="s">
        <v>85</v>
      </c>
      <c r="D609" s="190"/>
      <c r="E609" s="190"/>
      <c r="F609" s="190"/>
      <c r="G609" s="190"/>
      <c r="H609" s="190"/>
      <c r="I609" s="190"/>
      <c r="J609" s="190"/>
      <c r="K609" s="190"/>
      <c r="L609" s="190"/>
      <c r="M609" s="190"/>
      <c r="N609" s="190"/>
      <c r="O609" s="190"/>
      <c r="P609" s="190"/>
      <c r="Q609" s="190"/>
      <c r="R609" s="190"/>
      <c r="S609" s="190"/>
      <c r="T609" s="191"/>
      <c r="U609" s="111"/>
    </row>
    <row r="610" spans="1:84" s="106" customFormat="1" ht="42" customHeight="1" x14ac:dyDescent="0.2">
      <c r="A610" s="89"/>
      <c r="B610" s="39"/>
      <c r="C610" s="192" t="s">
        <v>179</v>
      </c>
      <c r="D610" s="193"/>
      <c r="E610" s="193"/>
      <c r="F610" s="193"/>
      <c r="G610" s="193"/>
      <c r="H610" s="193"/>
      <c r="I610" s="193"/>
      <c r="J610" s="193"/>
      <c r="K610" s="193"/>
      <c r="L610" s="193"/>
      <c r="M610" s="193"/>
      <c r="N610" s="193"/>
      <c r="O610" s="193"/>
      <c r="P610" s="193"/>
      <c r="Q610" s="193"/>
      <c r="R610" s="193"/>
      <c r="S610" s="193"/>
      <c r="T610" s="194"/>
      <c r="U610" s="111"/>
    </row>
    <row r="611" spans="1:84" s="14" customFormat="1" ht="18" customHeight="1" x14ac:dyDescent="0.2">
      <c r="A611" s="50">
        <v>926</v>
      </c>
      <c r="B611" s="50"/>
      <c r="C611" s="100"/>
      <c r="D611" s="132" t="s">
        <v>63</v>
      </c>
      <c r="E611" s="101" t="s">
        <v>59</v>
      </c>
      <c r="F611" s="27">
        <f>G611+P611</f>
        <v>10732547</v>
      </c>
      <c r="G611" s="28">
        <f>H611+K611+L611+M611</f>
        <v>10132547</v>
      </c>
      <c r="H611" s="29">
        <f>SUM(I611:J611)</f>
        <v>7242637</v>
      </c>
      <c r="I611" s="29">
        <v>3500382</v>
      </c>
      <c r="J611" s="29">
        <v>3742255</v>
      </c>
      <c r="K611" s="29">
        <v>2170910</v>
      </c>
      <c r="L611" s="29">
        <f>L615</f>
        <v>719000</v>
      </c>
      <c r="M611" s="29"/>
      <c r="N611" s="51"/>
      <c r="O611" s="184"/>
      <c r="P611" s="28">
        <f>Q611+S611+T611</f>
        <v>600000</v>
      </c>
      <c r="Q611" s="29">
        <f>Q615</f>
        <v>600000</v>
      </c>
      <c r="R611" s="51"/>
      <c r="S611" s="51"/>
      <c r="T611" s="29"/>
      <c r="U611" s="2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</row>
    <row r="612" spans="1:84" s="16" customFormat="1" ht="18" customHeight="1" x14ac:dyDescent="0.2">
      <c r="A612" s="26"/>
      <c r="B612" s="26"/>
      <c r="C612" s="67"/>
      <c r="D612" s="133"/>
      <c r="E612" s="101" t="s">
        <v>60</v>
      </c>
      <c r="F612" s="27">
        <f>G612+P612</f>
        <v>225750</v>
      </c>
      <c r="G612" s="30">
        <f>H612+K612+L612+M612</f>
        <v>225750</v>
      </c>
      <c r="H612" s="31">
        <f>SUM(I612:J612)</f>
        <v>225750</v>
      </c>
      <c r="I612" s="31">
        <f>I616</f>
        <v>8000</v>
      </c>
      <c r="J612" s="31">
        <f>J616</f>
        <v>217750</v>
      </c>
      <c r="K612" s="31"/>
      <c r="L612" s="31"/>
      <c r="M612" s="31"/>
      <c r="N612" s="52"/>
      <c r="O612" s="195"/>
      <c r="P612" s="30"/>
      <c r="Q612" s="31"/>
      <c r="R612" s="52"/>
      <c r="S612" s="52"/>
      <c r="T612" s="31"/>
      <c r="U612" s="17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</row>
    <row r="613" spans="1:84" s="16" customFormat="1" ht="18" customHeight="1" x14ac:dyDescent="0.2">
      <c r="A613" s="26"/>
      <c r="B613" s="26"/>
      <c r="C613" s="67"/>
      <c r="D613" s="133"/>
      <c r="E613" s="101" t="s">
        <v>61</v>
      </c>
      <c r="F613" s="27">
        <f>G613+P613</f>
        <v>225750</v>
      </c>
      <c r="G613" s="30">
        <f>H613+K613+L613+M613</f>
        <v>225750</v>
      </c>
      <c r="H613" s="31">
        <f>SUM(I613:J613)</f>
        <v>225750</v>
      </c>
      <c r="I613" s="31">
        <f>I617</f>
        <v>215750</v>
      </c>
      <c r="J613" s="31">
        <f>J617</f>
        <v>10000</v>
      </c>
      <c r="K613" s="31"/>
      <c r="L613" s="31"/>
      <c r="M613" s="31"/>
      <c r="N613" s="52"/>
      <c r="O613" s="195"/>
      <c r="P613" s="30"/>
      <c r="Q613" s="31"/>
      <c r="R613" s="52"/>
      <c r="S613" s="52"/>
      <c r="T613" s="31"/>
      <c r="U613" s="17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</row>
    <row r="614" spans="1:84" s="19" customFormat="1" ht="18" customHeight="1" x14ac:dyDescent="0.2">
      <c r="A614" s="67"/>
      <c r="B614" s="67"/>
      <c r="C614" s="32"/>
      <c r="D614" s="134"/>
      <c r="E614" s="102" t="s">
        <v>62</v>
      </c>
      <c r="F614" s="33">
        <f t="shared" ref="F614:Q614" si="31">F611-F612+F613</f>
        <v>10732547</v>
      </c>
      <c r="G614" s="34">
        <f t="shared" si="31"/>
        <v>10132547</v>
      </c>
      <c r="H614" s="33">
        <f t="shared" si="31"/>
        <v>7242637</v>
      </c>
      <c r="I614" s="33">
        <f t="shared" si="31"/>
        <v>3708132</v>
      </c>
      <c r="J614" s="33">
        <f t="shared" si="31"/>
        <v>3534505</v>
      </c>
      <c r="K614" s="33">
        <f t="shared" si="31"/>
        <v>2170910</v>
      </c>
      <c r="L614" s="33">
        <f t="shared" si="31"/>
        <v>719000</v>
      </c>
      <c r="M614" s="33"/>
      <c r="N614" s="33"/>
      <c r="O614" s="35"/>
      <c r="P614" s="34">
        <f t="shared" si="31"/>
        <v>600000</v>
      </c>
      <c r="Q614" s="33">
        <f t="shared" si="31"/>
        <v>600000</v>
      </c>
      <c r="R614" s="33"/>
      <c r="S614" s="81"/>
      <c r="T614" s="81"/>
      <c r="U614" s="1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</row>
    <row r="615" spans="1:84" s="2" customFormat="1" ht="18" customHeight="1" x14ac:dyDescent="0.2">
      <c r="A615" s="39"/>
      <c r="B615" s="48">
        <v>92601</v>
      </c>
      <c r="C615" s="49"/>
      <c r="D615" s="126" t="s">
        <v>10</v>
      </c>
      <c r="E615" s="74" t="s">
        <v>59</v>
      </c>
      <c r="F615" s="36">
        <f>G615+P615</f>
        <v>8551637</v>
      </c>
      <c r="G615" s="37">
        <f>H615+K615+L615+M615</f>
        <v>7951637</v>
      </c>
      <c r="H615" s="38">
        <f>SUM(I615:J615)</f>
        <v>7232637</v>
      </c>
      <c r="I615" s="38">
        <v>3500382</v>
      </c>
      <c r="J615" s="38">
        <v>3732255</v>
      </c>
      <c r="K615" s="38"/>
      <c r="L615" s="38">
        <v>719000</v>
      </c>
      <c r="M615" s="53"/>
      <c r="N615" s="53"/>
      <c r="O615" s="54"/>
      <c r="P615" s="37">
        <f>Q615+S615+T615</f>
        <v>600000</v>
      </c>
      <c r="Q615" s="38">
        <v>600000</v>
      </c>
      <c r="R615" s="53"/>
      <c r="S615" s="53"/>
      <c r="T615" s="53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</row>
    <row r="616" spans="1:84" s="16" customFormat="1" ht="18" customHeight="1" x14ac:dyDescent="0.2">
      <c r="A616" s="39"/>
      <c r="B616" s="39"/>
      <c r="C616" s="47"/>
      <c r="D616" s="127"/>
      <c r="E616" s="74" t="s">
        <v>60</v>
      </c>
      <c r="F616" s="40">
        <f>G616+P616</f>
        <v>225750</v>
      </c>
      <c r="G616" s="41">
        <f>H616+K616+L616+M616</f>
        <v>225750</v>
      </c>
      <c r="H616" s="42">
        <f>SUM(I616:J616)</f>
        <v>225750</v>
      </c>
      <c r="I616" s="42">
        <f t="shared" ref="I616:I617" si="32">I620+I624+I628+I632+I636+I640+I644+I648+I652+I656+I660</f>
        <v>8000</v>
      </c>
      <c r="J616" s="42">
        <f>J620+J624+J628+J632+J636+J640+J644+J648+J652+J656+J660</f>
        <v>217750</v>
      </c>
      <c r="K616" s="42"/>
      <c r="L616" s="42"/>
      <c r="M616" s="107"/>
      <c r="N616" s="107"/>
      <c r="O616" s="82"/>
      <c r="P616" s="41"/>
      <c r="Q616" s="42"/>
      <c r="R616" s="107"/>
      <c r="S616" s="107"/>
      <c r="T616" s="107"/>
      <c r="U616" s="17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</row>
    <row r="617" spans="1:84" s="16" customFormat="1" ht="18" customHeight="1" x14ac:dyDescent="0.2">
      <c r="A617" s="39"/>
      <c r="B617" s="39"/>
      <c r="C617" s="47"/>
      <c r="D617" s="127"/>
      <c r="E617" s="74" t="s">
        <v>61</v>
      </c>
      <c r="F617" s="40">
        <f>G617+P617</f>
        <v>225750</v>
      </c>
      <c r="G617" s="41">
        <f>H617+K617+L617+M617</f>
        <v>225750</v>
      </c>
      <c r="H617" s="42">
        <f>SUM(I617:J617)</f>
        <v>225750</v>
      </c>
      <c r="I617" s="42">
        <f t="shared" si="32"/>
        <v>215750</v>
      </c>
      <c r="J617" s="42">
        <f>J621+J625+J629+J633+J637+J641+J645+J649+J653+J657+J661</f>
        <v>10000</v>
      </c>
      <c r="K617" s="42"/>
      <c r="L617" s="42"/>
      <c r="M617" s="107"/>
      <c r="N617" s="107"/>
      <c r="O617" s="82"/>
      <c r="P617" s="41"/>
      <c r="Q617" s="42"/>
      <c r="R617" s="107"/>
      <c r="S617" s="107"/>
      <c r="T617" s="107"/>
      <c r="U617" s="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</row>
    <row r="618" spans="1:84" s="19" customFormat="1" ht="18" customHeight="1" x14ac:dyDescent="0.2">
      <c r="A618" s="68"/>
      <c r="B618" s="68"/>
      <c r="C618" s="43"/>
      <c r="D618" s="128"/>
      <c r="E618" s="75" t="s">
        <v>62</v>
      </c>
      <c r="F618" s="44">
        <f t="shared" ref="F618:P618" si="33">F615-F616+F617</f>
        <v>8551637</v>
      </c>
      <c r="G618" s="45">
        <f t="shared" si="33"/>
        <v>7951637</v>
      </c>
      <c r="H618" s="44">
        <f t="shared" si="33"/>
        <v>7232637</v>
      </c>
      <c r="I618" s="59">
        <f>I615-I616+I617</f>
        <v>3708132</v>
      </c>
      <c r="J618" s="59">
        <f t="shared" si="33"/>
        <v>3524505</v>
      </c>
      <c r="K618" s="44"/>
      <c r="L618" s="59">
        <f>L615-L616+L617</f>
        <v>719000</v>
      </c>
      <c r="M618" s="44"/>
      <c r="N618" s="44"/>
      <c r="O618" s="46"/>
      <c r="P618" s="45">
        <f t="shared" si="33"/>
        <v>600000</v>
      </c>
      <c r="Q618" s="44">
        <f>Q615-Q616+Q617</f>
        <v>600000</v>
      </c>
      <c r="R618" s="44"/>
      <c r="S618" s="59"/>
      <c r="T618" s="59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</row>
    <row r="619" spans="1:84" s="2" customFormat="1" ht="17.25" customHeight="1" x14ac:dyDescent="0.2">
      <c r="A619" s="39"/>
      <c r="B619" s="39"/>
      <c r="C619" s="47">
        <v>4010</v>
      </c>
      <c r="D619" s="117" t="s">
        <v>33</v>
      </c>
      <c r="E619" s="74" t="s">
        <v>59</v>
      </c>
      <c r="F619" s="40">
        <f>G619+P619</f>
        <v>2499527</v>
      </c>
      <c r="G619" s="41">
        <f>H619+K619+L619+M619</f>
        <v>2499527</v>
      </c>
      <c r="H619" s="42">
        <f>SUM(I619:J619)</f>
        <v>2499527</v>
      </c>
      <c r="I619" s="42">
        <v>2499527</v>
      </c>
      <c r="J619" s="42"/>
      <c r="K619" s="42"/>
      <c r="L619" s="42"/>
      <c r="M619" s="42"/>
      <c r="N619" s="42"/>
      <c r="O619" s="55"/>
      <c r="P619" s="56"/>
      <c r="Q619" s="42"/>
      <c r="R619" s="42"/>
      <c r="S619" s="42"/>
      <c r="T619" s="42"/>
      <c r="U619" s="14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</row>
    <row r="620" spans="1:84" s="16" customFormat="1" ht="17.25" customHeight="1" x14ac:dyDescent="0.2">
      <c r="A620" s="39"/>
      <c r="B620" s="39"/>
      <c r="C620" s="47"/>
      <c r="D620" s="118"/>
      <c r="E620" s="74" t="s">
        <v>60</v>
      </c>
      <c r="F620" s="40"/>
      <c r="G620" s="41"/>
      <c r="H620" s="42"/>
      <c r="I620" s="42"/>
      <c r="J620" s="42"/>
      <c r="K620" s="42"/>
      <c r="L620" s="42"/>
      <c r="M620" s="42"/>
      <c r="N620" s="42"/>
      <c r="O620" s="55"/>
      <c r="P620" s="41"/>
      <c r="Q620" s="42"/>
      <c r="R620" s="42"/>
      <c r="S620" s="42"/>
      <c r="T620" s="42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</row>
    <row r="621" spans="1:84" s="16" customFormat="1" ht="17.25" customHeight="1" x14ac:dyDescent="0.2">
      <c r="A621" s="39"/>
      <c r="B621" s="39"/>
      <c r="C621" s="47"/>
      <c r="D621" s="118"/>
      <c r="E621" s="74" t="s">
        <v>61</v>
      </c>
      <c r="F621" s="40">
        <f>G621+P621</f>
        <v>75000</v>
      </c>
      <c r="G621" s="41">
        <f>H621+K621+L621+M621</f>
        <v>75000</v>
      </c>
      <c r="H621" s="42">
        <f>SUM(I621:J621)</f>
        <v>75000</v>
      </c>
      <c r="I621" s="42">
        <v>75000</v>
      </c>
      <c r="J621" s="42"/>
      <c r="K621" s="42"/>
      <c r="L621" s="42"/>
      <c r="M621" s="42"/>
      <c r="N621" s="42"/>
      <c r="O621" s="55"/>
      <c r="P621" s="41"/>
      <c r="Q621" s="42"/>
      <c r="R621" s="42"/>
      <c r="S621" s="42"/>
      <c r="T621" s="42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</row>
    <row r="622" spans="1:84" s="19" customFormat="1" ht="17.25" customHeight="1" x14ac:dyDescent="0.2">
      <c r="A622" s="68"/>
      <c r="B622" s="68"/>
      <c r="C622" s="43"/>
      <c r="D622" s="119"/>
      <c r="E622" s="75" t="s">
        <v>62</v>
      </c>
      <c r="F622" s="44">
        <f>F619-F620+F621</f>
        <v>2574527</v>
      </c>
      <c r="G622" s="45">
        <f>G619-G620+G621</f>
        <v>2574527</v>
      </c>
      <c r="H622" s="44">
        <f>H619-H620+H621</f>
        <v>2574527</v>
      </c>
      <c r="I622" s="44">
        <f>I619-I620+I621</f>
        <v>2574527</v>
      </c>
      <c r="J622" s="44"/>
      <c r="K622" s="44"/>
      <c r="L622" s="44"/>
      <c r="M622" s="44"/>
      <c r="N622" s="44"/>
      <c r="O622" s="46"/>
      <c r="P622" s="45"/>
      <c r="Q622" s="44"/>
      <c r="R622" s="44"/>
      <c r="S622" s="59"/>
      <c r="T622" s="59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</row>
    <row r="623" spans="1:84" s="2" customFormat="1" ht="17.25" customHeight="1" x14ac:dyDescent="0.2">
      <c r="A623" s="39"/>
      <c r="B623" s="39"/>
      <c r="C623" s="47">
        <v>4110</v>
      </c>
      <c r="D623" s="117" t="s">
        <v>24</v>
      </c>
      <c r="E623" s="74" t="s">
        <v>59</v>
      </c>
      <c r="F623" s="40">
        <f>G623+P623</f>
        <v>455436</v>
      </c>
      <c r="G623" s="41">
        <f>H623+K623+L623+M623</f>
        <v>455436</v>
      </c>
      <c r="H623" s="42">
        <f>SUM(I623:J623)</f>
        <v>455436</v>
      </c>
      <c r="I623" s="42">
        <v>455436</v>
      </c>
      <c r="J623" s="42"/>
      <c r="K623" s="42"/>
      <c r="L623" s="42"/>
      <c r="M623" s="42"/>
      <c r="N623" s="42"/>
      <c r="O623" s="55"/>
      <c r="P623" s="56"/>
      <c r="Q623" s="42"/>
      <c r="R623" s="42"/>
      <c r="S623" s="42"/>
      <c r="T623" s="42"/>
      <c r="U623" s="14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</row>
    <row r="624" spans="1:84" s="16" customFormat="1" ht="17.25" customHeight="1" x14ac:dyDescent="0.2">
      <c r="A624" s="39"/>
      <c r="B624" s="39"/>
      <c r="C624" s="47"/>
      <c r="D624" s="118"/>
      <c r="E624" s="74" t="s">
        <v>60</v>
      </c>
      <c r="F624" s="40"/>
      <c r="G624" s="41"/>
      <c r="H624" s="42"/>
      <c r="I624" s="42"/>
      <c r="J624" s="42"/>
      <c r="K624" s="42"/>
      <c r="L624" s="42"/>
      <c r="M624" s="42"/>
      <c r="N624" s="42"/>
      <c r="O624" s="55"/>
      <c r="P624" s="41"/>
      <c r="Q624" s="42"/>
      <c r="R624" s="42"/>
      <c r="S624" s="42"/>
      <c r="T624" s="42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</row>
    <row r="625" spans="1:84" s="16" customFormat="1" ht="17.25" customHeight="1" x14ac:dyDescent="0.2">
      <c r="A625" s="39"/>
      <c r="B625" s="39"/>
      <c r="C625" s="47"/>
      <c r="D625" s="118"/>
      <c r="E625" s="74" t="s">
        <v>61</v>
      </c>
      <c r="F625" s="40">
        <f>G625+P625</f>
        <v>9400</v>
      </c>
      <c r="G625" s="41">
        <f>H625+K625+L625+M625</f>
        <v>9400</v>
      </c>
      <c r="H625" s="42">
        <f>SUM(I625:J625)</f>
        <v>9400</v>
      </c>
      <c r="I625" s="42">
        <v>9400</v>
      </c>
      <c r="J625" s="42"/>
      <c r="K625" s="42"/>
      <c r="L625" s="42"/>
      <c r="M625" s="42"/>
      <c r="N625" s="42"/>
      <c r="O625" s="55"/>
      <c r="P625" s="41"/>
      <c r="Q625" s="42"/>
      <c r="R625" s="42"/>
      <c r="S625" s="42"/>
      <c r="T625" s="42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</row>
    <row r="626" spans="1:84" s="19" customFormat="1" ht="17.25" customHeight="1" x14ac:dyDescent="0.2">
      <c r="A626" s="68"/>
      <c r="B626" s="68"/>
      <c r="C626" s="43"/>
      <c r="D626" s="119"/>
      <c r="E626" s="75" t="s">
        <v>62</v>
      </c>
      <c r="F626" s="44">
        <f>F623-F624+F625</f>
        <v>464836</v>
      </c>
      <c r="G626" s="45">
        <f>G623-G624+G625</f>
        <v>464836</v>
      </c>
      <c r="H626" s="44">
        <f>H623-H624+H625</f>
        <v>464836</v>
      </c>
      <c r="I626" s="44">
        <f>I623-I624+I625</f>
        <v>464836</v>
      </c>
      <c r="J626" s="44"/>
      <c r="K626" s="44"/>
      <c r="L626" s="44"/>
      <c r="M626" s="44"/>
      <c r="N626" s="44"/>
      <c r="O626" s="46"/>
      <c r="P626" s="45"/>
      <c r="Q626" s="44"/>
      <c r="R626" s="44"/>
      <c r="S626" s="59"/>
      <c r="T626" s="59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</row>
    <row r="627" spans="1:84" s="2" customFormat="1" ht="18" customHeight="1" x14ac:dyDescent="0.2">
      <c r="A627" s="39"/>
      <c r="B627" s="39"/>
      <c r="C627" s="47">
        <v>4120</v>
      </c>
      <c r="D627" s="117" t="s">
        <v>80</v>
      </c>
      <c r="E627" s="74" t="s">
        <v>59</v>
      </c>
      <c r="F627" s="40">
        <f>G627+P627</f>
        <v>67698</v>
      </c>
      <c r="G627" s="41">
        <f>H627+K627+L627+M627</f>
        <v>67698</v>
      </c>
      <c r="H627" s="42">
        <f>SUM(I627:J627)</f>
        <v>67698</v>
      </c>
      <c r="I627" s="42">
        <v>67698</v>
      </c>
      <c r="J627" s="42"/>
      <c r="K627" s="42"/>
      <c r="L627" s="42"/>
      <c r="M627" s="42"/>
      <c r="N627" s="42"/>
      <c r="O627" s="55"/>
      <c r="P627" s="56"/>
      <c r="Q627" s="42"/>
      <c r="R627" s="42"/>
      <c r="S627" s="42"/>
      <c r="T627" s="42"/>
      <c r="U627" s="14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</row>
    <row r="628" spans="1:84" s="16" customFormat="1" ht="18" customHeight="1" x14ac:dyDescent="0.2">
      <c r="A628" s="39"/>
      <c r="B628" s="39"/>
      <c r="C628" s="47"/>
      <c r="D628" s="118"/>
      <c r="E628" s="74" t="s">
        <v>60</v>
      </c>
      <c r="F628" s="40"/>
      <c r="G628" s="41"/>
      <c r="H628" s="42"/>
      <c r="I628" s="42"/>
      <c r="J628" s="42"/>
      <c r="K628" s="42"/>
      <c r="L628" s="42"/>
      <c r="M628" s="42"/>
      <c r="N628" s="42"/>
      <c r="O628" s="55"/>
      <c r="P628" s="41"/>
      <c r="Q628" s="42"/>
      <c r="R628" s="42"/>
      <c r="S628" s="42"/>
      <c r="T628" s="42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</row>
    <row r="629" spans="1:84" s="16" customFormat="1" ht="18" customHeight="1" x14ac:dyDescent="0.2">
      <c r="A629" s="39"/>
      <c r="B629" s="39"/>
      <c r="C629" s="47"/>
      <c r="D629" s="118"/>
      <c r="E629" s="74" t="s">
        <v>61</v>
      </c>
      <c r="F629" s="40">
        <f>G629+P629</f>
        <v>1350</v>
      </c>
      <c r="G629" s="41">
        <f>H629+K629+L629+M629</f>
        <v>1350</v>
      </c>
      <c r="H629" s="42">
        <f>SUM(I629:J629)</f>
        <v>1350</v>
      </c>
      <c r="I629" s="42">
        <v>1350</v>
      </c>
      <c r="J629" s="42"/>
      <c r="K629" s="42"/>
      <c r="L629" s="42"/>
      <c r="M629" s="42"/>
      <c r="N629" s="42"/>
      <c r="O629" s="55"/>
      <c r="P629" s="41"/>
      <c r="Q629" s="42"/>
      <c r="R629" s="42"/>
      <c r="S629" s="42"/>
      <c r="T629" s="42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</row>
    <row r="630" spans="1:84" s="19" customFormat="1" ht="18" customHeight="1" x14ac:dyDescent="0.2">
      <c r="A630" s="68"/>
      <c r="B630" s="68"/>
      <c r="C630" s="43"/>
      <c r="D630" s="119"/>
      <c r="E630" s="75" t="s">
        <v>62</v>
      </c>
      <c r="F630" s="44">
        <f>F627-F628+F629</f>
        <v>69048</v>
      </c>
      <c r="G630" s="45">
        <f>G627-G628+G629</f>
        <v>69048</v>
      </c>
      <c r="H630" s="44">
        <f>H627-H628+H629</f>
        <v>69048</v>
      </c>
      <c r="I630" s="44">
        <f>I627-I628+I629</f>
        <v>69048</v>
      </c>
      <c r="J630" s="44"/>
      <c r="K630" s="44"/>
      <c r="L630" s="44"/>
      <c r="M630" s="44"/>
      <c r="N630" s="44"/>
      <c r="O630" s="46"/>
      <c r="P630" s="45"/>
      <c r="Q630" s="44"/>
      <c r="R630" s="44"/>
      <c r="S630" s="59"/>
      <c r="T630" s="59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</row>
    <row r="631" spans="1:84" s="2" customFormat="1" ht="17.25" customHeight="1" x14ac:dyDescent="0.2">
      <c r="A631" s="39"/>
      <c r="B631" s="39"/>
      <c r="C631" s="47">
        <v>4140</v>
      </c>
      <c r="D631" s="78" t="s">
        <v>44</v>
      </c>
      <c r="E631" s="74" t="s">
        <v>59</v>
      </c>
      <c r="F631" s="40">
        <f>G631+P631</f>
        <v>30000</v>
      </c>
      <c r="G631" s="41">
        <f>H631+K631+L631+M631</f>
        <v>30000</v>
      </c>
      <c r="H631" s="42">
        <f>SUM(I631:J631)</f>
        <v>30000</v>
      </c>
      <c r="I631" s="42"/>
      <c r="J631" s="42">
        <v>30000</v>
      </c>
      <c r="K631" s="42"/>
      <c r="L631" s="42"/>
      <c r="M631" s="42"/>
      <c r="N631" s="42"/>
      <c r="O631" s="55"/>
      <c r="P631" s="56"/>
      <c r="Q631" s="42"/>
      <c r="R631" s="42"/>
      <c r="S631" s="42"/>
      <c r="T631" s="42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</row>
    <row r="632" spans="1:84" s="16" customFormat="1" ht="17.25" customHeight="1" x14ac:dyDescent="0.2">
      <c r="A632" s="39"/>
      <c r="B632" s="39"/>
      <c r="C632" s="47"/>
      <c r="D632" s="79"/>
      <c r="E632" s="74" t="s">
        <v>60</v>
      </c>
      <c r="F632" s="40"/>
      <c r="G632" s="41"/>
      <c r="H632" s="42"/>
      <c r="I632" s="42"/>
      <c r="J632" s="42"/>
      <c r="K632" s="42"/>
      <c r="L632" s="42"/>
      <c r="M632" s="42"/>
      <c r="N632" s="42"/>
      <c r="O632" s="55"/>
      <c r="P632" s="41"/>
      <c r="Q632" s="42"/>
      <c r="R632" s="42"/>
      <c r="S632" s="42"/>
      <c r="T632" s="4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</row>
    <row r="633" spans="1:84" s="16" customFormat="1" ht="17.25" customHeight="1" x14ac:dyDescent="0.2">
      <c r="A633" s="39"/>
      <c r="B633" s="39"/>
      <c r="C633" s="47"/>
      <c r="D633" s="79"/>
      <c r="E633" s="74" t="s">
        <v>61</v>
      </c>
      <c r="F633" s="40">
        <f>G633+P633</f>
        <v>10000</v>
      </c>
      <c r="G633" s="41">
        <f>H633+K633+L633+M633</f>
        <v>10000</v>
      </c>
      <c r="H633" s="42">
        <f>SUM(I633:J633)</f>
        <v>10000</v>
      </c>
      <c r="I633" s="42"/>
      <c r="J633" s="42">
        <v>10000</v>
      </c>
      <c r="K633" s="42"/>
      <c r="L633" s="42"/>
      <c r="M633" s="42"/>
      <c r="N633" s="42"/>
      <c r="O633" s="55"/>
      <c r="P633" s="41"/>
      <c r="Q633" s="42"/>
      <c r="R633" s="42"/>
      <c r="S633" s="42"/>
      <c r="T633" s="42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</row>
    <row r="634" spans="1:84" s="19" customFormat="1" ht="17.25" customHeight="1" x14ac:dyDescent="0.2">
      <c r="A634" s="68"/>
      <c r="B634" s="68"/>
      <c r="C634" s="43"/>
      <c r="D634" s="80"/>
      <c r="E634" s="75" t="s">
        <v>62</v>
      </c>
      <c r="F634" s="44">
        <f>F631-F632+F633</f>
        <v>40000</v>
      </c>
      <c r="G634" s="45">
        <f>G631-G632+G633</f>
        <v>40000</v>
      </c>
      <c r="H634" s="44">
        <f>H631-H632+H633</f>
        <v>40000</v>
      </c>
      <c r="I634" s="44"/>
      <c r="J634" s="44">
        <f>J631-J632+J633</f>
        <v>40000</v>
      </c>
      <c r="K634" s="44"/>
      <c r="L634" s="44"/>
      <c r="M634" s="44"/>
      <c r="N634" s="44"/>
      <c r="O634" s="46"/>
      <c r="P634" s="45"/>
      <c r="Q634" s="44"/>
      <c r="R634" s="44"/>
      <c r="S634" s="59"/>
      <c r="T634" s="59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</row>
    <row r="635" spans="1:84" s="2" customFormat="1" ht="17.25" customHeight="1" x14ac:dyDescent="0.2">
      <c r="A635" s="39"/>
      <c r="B635" s="39"/>
      <c r="C635" s="47">
        <v>4170</v>
      </c>
      <c r="D635" s="117" t="s">
        <v>25</v>
      </c>
      <c r="E635" s="74" t="s">
        <v>59</v>
      </c>
      <c r="F635" s="40">
        <f>G635+P635</f>
        <v>245620</v>
      </c>
      <c r="G635" s="41">
        <f>H635+K635+L635+M635</f>
        <v>245620</v>
      </c>
      <c r="H635" s="42">
        <f>SUM(I635:J635)</f>
        <v>245620</v>
      </c>
      <c r="I635" s="42">
        <v>245620</v>
      </c>
      <c r="J635" s="42"/>
      <c r="K635" s="42"/>
      <c r="L635" s="42"/>
      <c r="M635" s="42"/>
      <c r="N635" s="42"/>
      <c r="O635" s="55"/>
      <c r="P635" s="56"/>
      <c r="Q635" s="42"/>
      <c r="R635" s="42"/>
      <c r="S635" s="42"/>
      <c r="T635" s="42"/>
      <c r="U635" s="14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</row>
    <row r="636" spans="1:84" s="16" customFormat="1" ht="17.25" customHeight="1" x14ac:dyDescent="0.2">
      <c r="A636" s="39"/>
      <c r="B636" s="39"/>
      <c r="C636" s="47"/>
      <c r="D636" s="118"/>
      <c r="E636" s="74" t="s">
        <v>60</v>
      </c>
      <c r="F636" s="40"/>
      <c r="G636" s="41"/>
      <c r="H636" s="42"/>
      <c r="I636" s="42"/>
      <c r="J636" s="42"/>
      <c r="K636" s="42"/>
      <c r="L636" s="42"/>
      <c r="M636" s="42"/>
      <c r="N636" s="42"/>
      <c r="O636" s="55"/>
      <c r="P636" s="41"/>
      <c r="Q636" s="42"/>
      <c r="R636" s="42"/>
      <c r="S636" s="42"/>
      <c r="T636" s="42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</row>
    <row r="637" spans="1:84" s="16" customFormat="1" ht="17.25" customHeight="1" x14ac:dyDescent="0.2">
      <c r="A637" s="39"/>
      <c r="B637" s="39"/>
      <c r="C637" s="47"/>
      <c r="D637" s="118"/>
      <c r="E637" s="74" t="s">
        <v>61</v>
      </c>
      <c r="F637" s="40">
        <f>G637+P637</f>
        <v>130000</v>
      </c>
      <c r="G637" s="41">
        <f>H637+K637+L637+M637</f>
        <v>130000</v>
      </c>
      <c r="H637" s="42">
        <f>SUM(I637:J637)</f>
        <v>130000</v>
      </c>
      <c r="I637" s="42">
        <v>130000</v>
      </c>
      <c r="J637" s="42"/>
      <c r="K637" s="42"/>
      <c r="L637" s="42"/>
      <c r="M637" s="42"/>
      <c r="N637" s="42"/>
      <c r="O637" s="55"/>
      <c r="P637" s="41"/>
      <c r="Q637" s="42"/>
      <c r="R637" s="42"/>
      <c r="S637" s="42"/>
      <c r="T637" s="42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</row>
    <row r="638" spans="1:84" s="19" customFormat="1" ht="17.25" customHeight="1" x14ac:dyDescent="0.2">
      <c r="A638" s="68"/>
      <c r="B638" s="68"/>
      <c r="C638" s="43"/>
      <c r="D638" s="119"/>
      <c r="E638" s="75" t="s">
        <v>62</v>
      </c>
      <c r="F638" s="44">
        <f>F635-F636+F637</f>
        <v>375620</v>
      </c>
      <c r="G638" s="45">
        <f>G635-G636+G637</f>
        <v>375620</v>
      </c>
      <c r="H638" s="44">
        <f>H635-H636+H637</f>
        <v>375620</v>
      </c>
      <c r="I638" s="44">
        <f>I635-I636+I637</f>
        <v>375620</v>
      </c>
      <c r="J638" s="44"/>
      <c r="K638" s="44"/>
      <c r="L638" s="44"/>
      <c r="M638" s="44"/>
      <c r="N638" s="44"/>
      <c r="O638" s="46"/>
      <c r="P638" s="45"/>
      <c r="Q638" s="44"/>
      <c r="R638" s="44"/>
      <c r="S638" s="59"/>
      <c r="T638" s="59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</row>
    <row r="639" spans="1:84" s="2" customFormat="1" ht="17.25" customHeight="1" x14ac:dyDescent="0.2">
      <c r="A639" s="39"/>
      <c r="B639" s="39"/>
      <c r="C639" s="47">
        <v>4190</v>
      </c>
      <c r="D639" s="117" t="s">
        <v>71</v>
      </c>
      <c r="E639" s="74" t="s">
        <v>59</v>
      </c>
      <c r="F639" s="40">
        <f>G639+P639</f>
        <v>40000</v>
      </c>
      <c r="G639" s="41">
        <f>H639+K639+L639+M639</f>
        <v>40000</v>
      </c>
      <c r="H639" s="42">
        <f>SUM(I639:J639)</f>
        <v>40000</v>
      </c>
      <c r="I639" s="42"/>
      <c r="J639" s="42">
        <v>40000</v>
      </c>
      <c r="K639" s="42"/>
      <c r="L639" s="42"/>
      <c r="M639" s="42"/>
      <c r="N639" s="42"/>
      <c r="O639" s="55"/>
      <c r="P639" s="56"/>
      <c r="Q639" s="42"/>
      <c r="R639" s="42"/>
      <c r="S639" s="42"/>
      <c r="T639" s="42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</row>
    <row r="640" spans="1:84" s="16" customFormat="1" ht="17.25" customHeight="1" x14ac:dyDescent="0.2">
      <c r="A640" s="39"/>
      <c r="B640" s="39"/>
      <c r="C640" s="47"/>
      <c r="D640" s="118"/>
      <c r="E640" s="74" t="s">
        <v>60</v>
      </c>
      <c r="F640" s="40">
        <f>G640+P640</f>
        <v>10000</v>
      </c>
      <c r="G640" s="41">
        <f>H640+K640+L640+M640</f>
        <v>10000</v>
      </c>
      <c r="H640" s="42">
        <f>SUM(I640:J640)</f>
        <v>10000</v>
      </c>
      <c r="I640" s="42"/>
      <c r="J640" s="42">
        <v>10000</v>
      </c>
      <c r="K640" s="42"/>
      <c r="L640" s="42"/>
      <c r="M640" s="42"/>
      <c r="N640" s="42"/>
      <c r="O640" s="55"/>
      <c r="P640" s="41"/>
      <c r="Q640" s="42"/>
      <c r="R640" s="42"/>
      <c r="S640" s="42"/>
      <c r="T640" s="42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</row>
    <row r="641" spans="1:84" s="16" customFormat="1" ht="17.25" customHeight="1" x14ac:dyDescent="0.2">
      <c r="A641" s="39"/>
      <c r="B641" s="39"/>
      <c r="C641" s="47"/>
      <c r="D641" s="118"/>
      <c r="E641" s="74" t="s">
        <v>61</v>
      </c>
      <c r="F641" s="40"/>
      <c r="G641" s="41"/>
      <c r="H641" s="42"/>
      <c r="I641" s="42"/>
      <c r="J641" s="42"/>
      <c r="K641" s="42"/>
      <c r="L641" s="42"/>
      <c r="M641" s="42"/>
      <c r="N641" s="42"/>
      <c r="O641" s="55"/>
      <c r="P641" s="41"/>
      <c r="Q641" s="42"/>
      <c r="R641" s="42"/>
      <c r="S641" s="42"/>
      <c r="T641" s="42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</row>
    <row r="642" spans="1:84" s="19" customFormat="1" ht="17.25" customHeight="1" x14ac:dyDescent="0.2">
      <c r="A642" s="68"/>
      <c r="B642" s="68"/>
      <c r="C642" s="43"/>
      <c r="D642" s="119"/>
      <c r="E642" s="75" t="s">
        <v>62</v>
      </c>
      <c r="F642" s="44">
        <f>F639-F640+F641</f>
        <v>30000</v>
      </c>
      <c r="G642" s="45">
        <f>G639-G640+G641</f>
        <v>30000</v>
      </c>
      <c r="H642" s="44">
        <f>H639-H640+H641</f>
        <v>30000</v>
      </c>
      <c r="I642" s="44"/>
      <c r="J642" s="44">
        <f>J639-J640+J641</f>
        <v>30000</v>
      </c>
      <c r="K642" s="44"/>
      <c r="L642" s="44"/>
      <c r="M642" s="44"/>
      <c r="N642" s="44"/>
      <c r="O642" s="46"/>
      <c r="P642" s="45"/>
      <c r="Q642" s="44"/>
      <c r="R642" s="44"/>
      <c r="S642" s="59"/>
      <c r="T642" s="59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</row>
    <row r="643" spans="1:84" s="2" customFormat="1" ht="17.25" customHeight="1" x14ac:dyDescent="0.2">
      <c r="A643" s="39"/>
      <c r="B643" s="39"/>
      <c r="C643" s="47">
        <v>4210</v>
      </c>
      <c r="D643" s="117" t="s">
        <v>26</v>
      </c>
      <c r="E643" s="74" t="s">
        <v>59</v>
      </c>
      <c r="F643" s="40">
        <f>G643+P643</f>
        <v>415000</v>
      </c>
      <c r="G643" s="41">
        <f>H643+K643+L643+M643</f>
        <v>415000</v>
      </c>
      <c r="H643" s="42">
        <f>SUM(I643:J643)</f>
        <v>415000</v>
      </c>
      <c r="I643" s="42"/>
      <c r="J643" s="42">
        <v>415000</v>
      </c>
      <c r="K643" s="42"/>
      <c r="L643" s="42"/>
      <c r="M643" s="42"/>
      <c r="N643" s="42"/>
      <c r="O643" s="55"/>
      <c r="P643" s="56"/>
      <c r="Q643" s="42"/>
      <c r="R643" s="42"/>
      <c r="S643" s="42"/>
      <c r="T643" s="42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</row>
    <row r="644" spans="1:84" s="16" customFormat="1" ht="17.25" customHeight="1" x14ac:dyDescent="0.2">
      <c r="A644" s="39"/>
      <c r="B644" s="39"/>
      <c r="C644" s="47"/>
      <c r="D644" s="118"/>
      <c r="E644" s="74" t="s">
        <v>60</v>
      </c>
      <c r="F644" s="40">
        <f>G644+P644</f>
        <v>45750</v>
      </c>
      <c r="G644" s="41">
        <f>H644+K644+L644+M644</f>
        <v>45750</v>
      </c>
      <c r="H644" s="42">
        <f>SUM(I644:J644)</f>
        <v>45750</v>
      </c>
      <c r="I644" s="42"/>
      <c r="J644" s="42">
        <v>45750</v>
      </c>
      <c r="K644" s="42"/>
      <c r="L644" s="42"/>
      <c r="M644" s="42"/>
      <c r="N644" s="42"/>
      <c r="O644" s="55"/>
      <c r="P644" s="41"/>
      <c r="Q644" s="42"/>
      <c r="R644" s="42"/>
      <c r="S644" s="42"/>
      <c r="T644" s="42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</row>
    <row r="645" spans="1:84" s="16" customFormat="1" ht="17.25" customHeight="1" x14ac:dyDescent="0.2">
      <c r="A645" s="39"/>
      <c r="B645" s="39"/>
      <c r="C645" s="47"/>
      <c r="D645" s="118"/>
      <c r="E645" s="74" t="s">
        <v>61</v>
      </c>
      <c r="F645" s="40"/>
      <c r="G645" s="41"/>
      <c r="H645" s="42"/>
      <c r="I645" s="42"/>
      <c r="J645" s="42"/>
      <c r="K645" s="42"/>
      <c r="L645" s="42"/>
      <c r="M645" s="42"/>
      <c r="N645" s="42"/>
      <c r="O645" s="55"/>
      <c r="P645" s="41"/>
      <c r="Q645" s="42"/>
      <c r="R645" s="42"/>
      <c r="S645" s="42"/>
      <c r="T645" s="42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</row>
    <row r="646" spans="1:84" s="19" customFormat="1" ht="17.25" customHeight="1" x14ac:dyDescent="0.2">
      <c r="A646" s="68"/>
      <c r="B646" s="68"/>
      <c r="C646" s="43"/>
      <c r="D646" s="119"/>
      <c r="E646" s="75" t="s">
        <v>62</v>
      </c>
      <c r="F646" s="44">
        <f>F643-F644+F645</f>
        <v>369250</v>
      </c>
      <c r="G646" s="45">
        <f>G643-G644+G645</f>
        <v>369250</v>
      </c>
      <c r="H646" s="44">
        <f>H643-H644+H645</f>
        <v>369250</v>
      </c>
      <c r="I646" s="44"/>
      <c r="J646" s="44">
        <f>J643-J644+J645</f>
        <v>369250</v>
      </c>
      <c r="K646" s="44"/>
      <c r="L646" s="44"/>
      <c r="M646" s="44"/>
      <c r="N646" s="44"/>
      <c r="O646" s="46"/>
      <c r="P646" s="45"/>
      <c r="Q646" s="44"/>
      <c r="R646" s="44"/>
      <c r="S646" s="59"/>
      <c r="T646" s="59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</row>
    <row r="647" spans="1:84" s="2" customFormat="1" ht="17.25" customHeight="1" x14ac:dyDescent="0.2">
      <c r="A647" s="39"/>
      <c r="B647" s="39"/>
      <c r="C647" s="47">
        <v>4260</v>
      </c>
      <c r="D647" s="78" t="s">
        <v>27</v>
      </c>
      <c r="E647" s="74" t="s">
        <v>59</v>
      </c>
      <c r="F647" s="40">
        <f>G647+P647</f>
        <v>1510000</v>
      </c>
      <c r="G647" s="41">
        <f>H647+K647+L647+M647</f>
        <v>1510000</v>
      </c>
      <c r="H647" s="42">
        <f>SUM(I647:J647)</f>
        <v>1510000</v>
      </c>
      <c r="I647" s="42"/>
      <c r="J647" s="42">
        <v>1510000</v>
      </c>
      <c r="K647" s="42"/>
      <c r="L647" s="42"/>
      <c r="M647" s="42"/>
      <c r="N647" s="42"/>
      <c r="O647" s="55"/>
      <c r="P647" s="56"/>
      <c r="Q647" s="42"/>
      <c r="R647" s="42"/>
      <c r="S647" s="42"/>
      <c r="T647" s="42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</row>
    <row r="648" spans="1:84" s="16" customFormat="1" ht="17.25" customHeight="1" x14ac:dyDescent="0.2">
      <c r="A648" s="39"/>
      <c r="B648" s="39"/>
      <c r="C648" s="47"/>
      <c r="D648" s="79"/>
      <c r="E648" s="74" t="s">
        <v>60</v>
      </c>
      <c r="F648" s="40">
        <f>G648+P648</f>
        <v>30000</v>
      </c>
      <c r="G648" s="41">
        <f>H648+K648+L648+M648</f>
        <v>30000</v>
      </c>
      <c r="H648" s="42">
        <f>SUM(I648:J648)</f>
        <v>30000</v>
      </c>
      <c r="I648" s="42"/>
      <c r="J648" s="42">
        <v>30000</v>
      </c>
      <c r="K648" s="42"/>
      <c r="L648" s="42"/>
      <c r="M648" s="42"/>
      <c r="N648" s="42"/>
      <c r="O648" s="55"/>
      <c r="P648" s="41"/>
      <c r="Q648" s="42"/>
      <c r="R648" s="42"/>
      <c r="S648" s="42"/>
      <c r="T648" s="42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</row>
    <row r="649" spans="1:84" s="16" customFormat="1" ht="17.25" customHeight="1" x14ac:dyDescent="0.2">
      <c r="A649" s="39"/>
      <c r="B649" s="39"/>
      <c r="C649" s="47"/>
      <c r="D649" s="79"/>
      <c r="E649" s="74" t="s">
        <v>61</v>
      </c>
      <c r="F649" s="40"/>
      <c r="G649" s="41"/>
      <c r="H649" s="42"/>
      <c r="I649" s="42"/>
      <c r="J649" s="42"/>
      <c r="K649" s="42"/>
      <c r="L649" s="42"/>
      <c r="M649" s="42"/>
      <c r="N649" s="42"/>
      <c r="O649" s="55"/>
      <c r="P649" s="41"/>
      <c r="Q649" s="42"/>
      <c r="R649" s="42"/>
      <c r="S649" s="42"/>
      <c r="T649" s="42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</row>
    <row r="650" spans="1:84" s="19" customFormat="1" ht="17.25" customHeight="1" x14ac:dyDescent="0.2">
      <c r="A650" s="68"/>
      <c r="B650" s="68"/>
      <c r="C650" s="43"/>
      <c r="D650" s="80"/>
      <c r="E650" s="75" t="s">
        <v>62</v>
      </c>
      <c r="F650" s="44">
        <f>F647-F648+F649</f>
        <v>1480000</v>
      </c>
      <c r="G650" s="45">
        <f>G647-G648+G649</f>
        <v>1480000</v>
      </c>
      <c r="H650" s="44">
        <f>H647-H648+H649</f>
        <v>1480000</v>
      </c>
      <c r="I650" s="44"/>
      <c r="J650" s="44">
        <f>J647-J648+J649</f>
        <v>1480000</v>
      </c>
      <c r="K650" s="44"/>
      <c r="L650" s="44"/>
      <c r="M650" s="44"/>
      <c r="N650" s="44"/>
      <c r="O650" s="46"/>
      <c r="P650" s="45"/>
      <c r="Q650" s="44"/>
      <c r="R650" s="44"/>
      <c r="S650" s="59"/>
      <c r="T650" s="59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</row>
    <row r="651" spans="1:84" s="2" customFormat="1" ht="17.25" customHeight="1" x14ac:dyDescent="0.2">
      <c r="A651" s="39"/>
      <c r="B651" s="39"/>
      <c r="C651" s="47">
        <v>4270</v>
      </c>
      <c r="D651" s="117" t="s">
        <v>28</v>
      </c>
      <c r="E651" s="74" t="s">
        <v>59</v>
      </c>
      <c r="F651" s="40">
        <f>G651+P651</f>
        <v>370000</v>
      </c>
      <c r="G651" s="41">
        <f>H651+K651+L651+M651</f>
        <v>370000</v>
      </c>
      <c r="H651" s="42">
        <f>SUM(I651:J651)</f>
        <v>370000</v>
      </c>
      <c r="I651" s="42"/>
      <c r="J651" s="42">
        <v>370000</v>
      </c>
      <c r="K651" s="42"/>
      <c r="L651" s="42"/>
      <c r="M651" s="42"/>
      <c r="N651" s="42"/>
      <c r="O651" s="55"/>
      <c r="P651" s="56"/>
      <c r="Q651" s="42"/>
      <c r="R651" s="42"/>
      <c r="S651" s="42"/>
      <c r="T651" s="42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</row>
    <row r="652" spans="1:84" s="16" customFormat="1" ht="17.25" customHeight="1" x14ac:dyDescent="0.2">
      <c r="A652" s="39"/>
      <c r="B652" s="39"/>
      <c r="C652" s="47"/>
      <c r="D652" s="118"/>
      <c r="E652" s="74" t="s">
        <v>60</v>
      </c>
      <c r="F652" s="40">
        <f>G652+P652</f>
        <v>122000</v>
      </c>
      <c r="G652" s="41">
        <f>H652+K652+L652+M652</f>
        <v>122000</v>
      </c>
      <c r="H652" s="42">
        <f>SUM(I652:J652)</f>
        <v>122000</v>
      </c>
      <c r="I652" s="42"/>
      <c r="J652" s="42">
        <v>122000</v>
      </c>
      <c r="K652" s="42"/>
      <c r="L652" s="42"/>
      <c r="M652" s="42"/>
      <c r="N652" s="42"/>
      <c r="O652" s="55"/>
      <c r="P652" s="41"/>
      <c r="Q652" s="42"/>
      <c r="R652" s="42"/>
      <c r="S652" s="42"/>
      <c r="T652" s="4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</row>
    <row r="653" spans="1:84" s="16" customFormat="1" ht="17.25" customHeight="1" x14ac:dyDescent="0.2">
      <c r="A653" s="39"/>
      <c r="B653" s="39"/>
      <c r="C653" s="47"/>
      <c r="D653" s="118"/>
      <c r="E653" s="74" t="s">
        <v>61</v>
      </c>
      <c r="F653" s="40"/>
      <c r="G653" s="41"/>
      <c r="H653" s="42"/>
      <c r="I653" s="42"/>
      <c r="J653" s="42"/>
      <c r="K653" s="42"/>
      <c r="L653" s="42"/>
      <c r="M653" s="42"/>
      <c r="N653" s="42"/>
      <c r="O653" s="55"/>
      <c r="P653" s="41"/>
      <c r="Q653" s="42"/>
      <c r="R653" s="42"/>
      <c r="S653" s="42"/>
      <c r="T653" s="42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</row>
    <row r="654" spans="1:84" s="19" customFormat="1" ht="17.25" customHeight="1" x14ac:dyDescent="0.2">
      <c r="A654" s="68"/>
      <c r="B654" s="68"/>
      <c r="C654" s="43"/>
      <c r="D654" s="119"/>
      <c r="E654" s="75" t="s">
        <v>62</v>
      </c>
      <c r="F654" s="44">
        <f>F651-F652+F653</f>
        <v>248000</v>
      </c>
      <c r="G654" s="45">
        <f>G651-G652+G653</f>
        <v>248000</v>
      </c>
      <c r="H654" s="44">
        <f>H651-H652+H653</f>
        <v>248000</v>
      </c>
      <c r="I654" s="44"/>
      <c r="J654" s="44">
        <f>J651-J652+J653</f>
        <v>248000</v>
      </c>
      <c r="K654" s="44"/>
      <c r="L654" s="44"/>
      <c r="M654" s="44"/>
      <c r="N654" s="44"/>
      <c r="O654" s="46"/>
      <c r="P654" s="45"/>
      <c r="Q654" s="44"/>
      <c r="R654" s="44"/>
      <c r="S654" s="59"/>
      <c r="T654" s="59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</row>
    <row r="655" spans="1:84" s="20" customFormat="1" ht="17.25" customHeight="1" x14ac:dyDescent="0.2">
      <c r="A655" s="39"/>
      <c r="B655" s="39"/>
      <c r="C655" s="47">
        <v>4430</v>
      </c>
      <c r="D655" s="117" t="s">
        <v>30</v>
      </c>
      <c r="E655" s="74" t="s">
        <v>59</v>
      </c>
      <c r="F655" s="40">
        <f>G655+P655</f>
        <v>52000</v>
      </c>
      <c r="G655" s="41">
        <f>H655+K655+L655+M655</f>
        <v>52000</v>
      </c>
      <c r="H655" s="42">
        <f>SUM(I655:J655)</f>
        <v>52000</v>
      </c>
      <c r="I655" s="42"/>
      <c r="J655" s="42">
        <v>52000</v>
      </c>
      <c r="K655" s="42"/>
      <c r="L655" s="42"/>
      <c r="M655" s="42"/>
      <c r="N655" s="42"/>
      <c r="O655" s="55"/>
      <c r="P655" s="56"/>
      <c r="Q655" s="42"/>
      <c r="R655" s="42"/>
      <c r="S655" s="42"/>
      <c r="T655" s="42"/>
      <c r="U655" s="2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</row>
    <row r="656" spans="1:84" s="16" customFormat="1" ht="17.25" customHeight="1" x14ac:dyDescent="0.2">
      <c r="A656" s="39"/>
      <c r="B656" s="39"/>
      <c r="C656" s="47"/>
      <c r="D656" s="118"/>
      <c r="E656" s="74" t="s">
        <v>60</v>
      </c>
      <c r="F656" s="40">
        <f>G656+P656</f>
        <v>10000</v>
      </c>
      <c r="G656" s="41">
        <f>H656+K656+L656+M656</f>
        <v>10000</v>
      </c>
      <c r="H656" s="42">
        <f>SUM(I656:J656)</f>
        <v>10000</v>
      </c>
      <c r="I656" s="42"/>
      <c r="J656" s="42">
        <v>10000</v>
      </c>
      <c r="K656" s="42"/>
      <c r="L656" s="42"/>
      <c r="M656" s="42"/>
      <c r="N656" s="42"/>
      <c r="O656" s="55"/>
      <c r="P656" s="41"/>
      <c r="Q656" s="42"/>
      <c r="R656" s="42"/>
      <c r="S656" s="42"/>
      <c r="T656" s="42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</row>
    <row r="657" spans="1:84" s="16" customFormat="1" ht="17.25" customHeight="1" x14ac:dyDescent="0.2">
      <c r="A657" s="39"/>
      <c r="B657" s="39"/>
      <c r="C657" s="47"/>
      <c r="D657" s="118"/>
      <c r="E657" s="74" t="s">
        <v>61</v>
      </c>
      <c r="F657" s="40"/>
      <c r="G657" s="41"/>
      <c r="H657" s="42"/>
      <c r="I657" s="42"/>
      <c r="J657" s="42"/>
      <c r="K657" s="42"/>
      <c r="L657" s="42"/>
      <c r="M657" s="42"/>
      <c r="N657" s="42"/>
      <c r="O657" s="55"/>
      <c r="P657" s="41"/>
      <c r="Q657" s="42"/>
      <c r="R657" s="42"/>
      <c r="S657" s="42"/>
      <c r="T657" s="42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</row>
    <row r="658" spans="1:84" s="19" customFormat="1" ht="17.25" customHeight="1" x14ac:dyDescent="0.2">
      <c r="A658" s="68"/>
      <c r="B658" s="68"/>
      <c r="C658" s="43"/>
      <c r="D658" s="119"/>
      <c r="E658" s="75" t="s">
        <v>62</v>
      </c>
      <c r="F658" s="44">
        <f>F655-F656+F657</f>
        <v>42000</v>
      </c>
      <c r="G658" s="45">
        <f>G655-G656+G657</f>
        <v>42000</v>
      </c>
      <c r="H658" s="44">
        <f>H655-H656+H657</f>
        <v>42000</v>
      </c>
      <c r="I658" s="44"/>
      <c r="J658" s="44">
        <f>J655-J656+J657</f>
        <v>42000</v>
      </c>
      <c r="K658" s="44"/>
      <c r="L658" s="44"/>
      <c r="M658" s="44"/>
      <c r="N658" s="44"/>
      <c r="O658" s="46"/>
      <c r="P658" s="45"/>
      <c r="Q658" s="44"/>
      <c r="R658" s="44"/>
      <c r="S658" s="59"/>
      <c r="T658" s="59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</row>
    <row r="659" spans="1:84" s="13" customFormat="1" ht="18.75" customHeight="1" x14ac:dyDescent="0.2">
      <c r="A659" s="47"/>
      <c r="B659" s="47"/>
      <c r="C659" s="90">
        <v>4710</v>
      </c>
      <c r="D659" s="117" t="s">
        <v>81</v>
      </c>
      <c r="E659" s="72" t="s">
        <v>59</v>
      </c>
      <c r="F659" s="40">
        <f>G659+P659</f>
        <v>11501</v>
      </c>
      <c r="G659" s="41">
        <f>H659+K659+L659+M659</f>
        <v>11501</v>
      </c>
      <c r="H659" s="42">
        <f>SUM(I659:J659)</f>
        <v>11501</v>
      </c>
      <c r="I659" s="42">
        <v>11501</v>
      </c>
      <c r="J659" s="42"/>
      <c r="K659" s="42"/>
      <c r="L659" s="42"/>
      <c r="M659" s="42"/>
      <c r="N659" s="42"/>
      <c r="O659" s="55"/>
      <c r="P659" s="56"/>
      <c r="Q659" s="42"/>
      <c r="R659" s="42"/>
      <c r="S659" s="42"/>
      <c r="T659" s="38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</row>
    <row r="660" spans="1:84" s="16" customFormat="1" ht="16.5" customHeight="1" x14ac:dyDescent="0.2">
      <c r="A660" s="39"/>
      <c r="B660" s="39"/>
      <c r="C660" s="90"/>
      <c r="D660" s="118"/>
      <c r="E660" s="72" t="s">
        <v>60</v>
      </c>
      <c r="F660" s="40">
        <f>G660+P660</f>
        <v>8000</v>
      </c>
      <c r="G660" s="41">
        <f>H660+K660+L660+M660</f>
        <v>8000</v>
      </c>
      <c r="H660" s="42">
        <f>SUM(I660:J660)</f>
        <v>8000</v>
      </c>
      <c r="I660" s="42">
        <v>8000</v>
      </c>
      <c r="J660" s="42"/>
      <c r="K660" s="42"/>
      <c r="L660" s="42"/>
      <c r="M660" s="42"/>
      <c r="N660" s="42"/>
      <c r="O660" s="55"/>
      <c r="P660" s="41"/>
      <c r="Q660" s="42"/>
      <c r="R660" s="42"/>
      <c r="S660" s="42"/>
      <c r="T660" s="42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</row>
    <row r="661" spans="1:84" s="16" customFormat="1" ht="16.5" customHeight="1" x14ac:dyDescent="0.2">
      <c r="A661" s="39"/>
      <c r="B661" s="39"/>
      <c r="C661" s="90"/>
      <c r="D661" s="118"/>
      <c r="E661" s="72" t="s">
        <v>61</v>
      </c>
      <c r="F661" s="40"/>
      <c r="G661" s="41"/>
      <c r="H661" s="42"/>
      <c r="I661" s="42"/>
      <c r="J661" s="42"/>
      <c r="K661" s="42"/>
      <c r="L661" s="42"/>
      <c r="M661" s="42"/>
      <c r="N661" s="42"/>
      <c r="O661" s="55"/>
      <c r="P661" s="41"/>
      <c r="Q661" s="42"/>
      <c r="R661" s="42"/>
      <c r="S661" s="42"/>
      <c r="T661" s="42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</row>
    <row r="662" spans="1:84" s="19" customFormat="1" ht="16.5" customHeight="1" x14ac:dyDescent="0.2">
      <c r="A662" s="68"/>
      <c r="B662" s="68"/>
      <c r="C662" s="91"/>
      <c r="D662" s="119"/>
      <c r="E662" s="73" t="s">
        <v>62</v>
      </c>
      <c r="F662" s="44">
        <f>F659-F660+F661</f>
        <v>3501</v>
      </c>
      <c r="G662" s="45">
        <f>G659-G660+G661</f>
        <v>3501</v>
      </c>
      <c r="H662" s="44">
        <f>H659-H660+H661</f>
        <v>3501</v>
      </c>
      <c r="I662" s="44">
        <f>I659-I660+I661</f>
        <v>3501</v>
      </c>
      <c r="J662" s="44"/>
      <c r="K662" s="44"/>
      <c r="L662" s="44"/>
      <c r="M662" s="44"/>
      <c r="N662" s="44"/>
      <c r="O662" s="46"/>
      <c r="P662" s="45"/>
      <c r="Q662" s="44"/>
      <c r="R662" s="44"/>
      <c r="S662" s="59"/>
      <c r="T662" s="59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</row>
    <row r="663" spans="1:84" s="106" customFormat="1" ht="17.100000000000001" customHeight="1" x14ac:dyDescent="0.2">
      <c r="A663" s="89"/>
      <c r="B663" s="89"/>
      <c r="C663" s="186" t="s">
        <v>65</v>
      </c>
      <c r="D663" s="187"/>
      <c r="E663" s="187"/>
      <c r="F663" s="187"/>
      <c r="G663" s="187"/>
      <c r="H663" s="187"/>
      <c r="I663" s="187"/>
      <c r="J663" s="187"/>
      <c r="K663" s="187"/>
      <c r="L663" s="187"/>
      <c r="M663" s="187"/>
      <c r="N663" s="187"/>
      <c r="O663" s="187"/>
      <c r="P663" s="187"/>
      <c r="Q663" s="187"/>
      <c r="R663" s="187"/>
      <c r="S663" s="187"/>
      <c r="T663" s="188"/>
      <c r="U663" s="111"/>
    </row>
    <row r="664" spans="1:84" s="106" customFormat="1" ht="17.100000000000001" customHeight="1" x14ac:dyDescent="0.2">
      <c r="A664" s="89"/>
      <c r="B664" s="39"/>
      <c r="C664" s="189" t="s">
        <v>100</v>
      </c>
      <c r="D664" s="190"/>
      <c r="E664" s="190"/>
      <c r="F664" s="190"/>
      <c r="G664" s="190"/>
      <c r="H664" s="190"/>
      <c r="I664" s="190"/>
      <c r="J664" s="190"/>
      <c r="K664" s="190"/>
      <c r="L664" s="190"/>
      <c r="M664" s="190"/>
      <c r="N664" s="190"/>
      <c r="O664" s="190"/>
      <c r="P664" s="190"/>
      <c r="Q664" s="190"/>
      <c r="R664" s="190"/>
      <c r="S664" s="190"/>
      <c r="T664" s="191"/>
      <c r="U664" s="111"/>
    </row>
    <row r="665" spans="1:84" s="106" customFormat="1" ht="17.100000000000001" customHeight="1" x14ac:dyDescent="0.2">
      <c r="A665" s="89"/>
      <c r="B665" s="39"/>
      <c r="C665" s="189" t="s">
        <v>223</v>
      </c>
      <c r="D665" s="190"/>
      <c r="E665" s="190"/>
      <c r="F665" s="190"/>
      <c r="G665" s="190"/>
      <c r="H665" s="190"/>
      <c r="I665" s="190"/>
      <c r="J665" s="190"/>
      <c r="K665" s="190"/>
      <c r="L665" s="190"/>
      <c r="M665" s="190"/>
      <c r="N665" s="190"/>
      <c r="O665" s="190"/>
      <c r="P665" s="190"/>
      <c r="Q665" s="190"/>
      <c r="R665" s="190"/>
      <c r="S665" s="190"/>
      <c r="T665" s="191"/>
      <c r="U665" s="111"/>
    </row>
    <row r="666" spans="1:84" s="106" customFormat="1" ht="17.100000000000001" customHeight="1" x14ac:dyDescent="0.2">
      <c r="A666" s="89"/>
      <c r="B666" s="39"/>
      <c r="C666" s="189" t="s">
        <v>224</v>
      </c>
      <c r="D666" s="190"/>
      <c r="E666" s="190"/>
      <c r="F666" s="190"/>
      <c r="G666" s="190"/>
      <c r="H666" s="190"/>
      <c r="I666" s="190"/>
      <c r="J666" s="190"/>
      <c r="K666" s="190"/>
      <c r="L666" s="190"/>
      <c r="M666" s="190"/>
      <c r="N666" s="190"/>
      <c r="O666" s="190"/>
      <c r="P666" s="190"/>
      <c r="Q666" s="190"/>
      <c r="R666" s="190"/>
      <c r="S666" s="190"/>
      <c r="T666" s="191"/>
      <c r="U666" s="111"/>
    </row>
    <row r="667" spans="1:84" s="106" customFormat="1" ht="17.100000000000001" customHeight="1" x14ac:dyDescent="0.2">
      <c r="A667" s="89"/>
      <c r="B667" s="39"/>
      <c r="C667" s="189" t="s">
        <v>225</v>
      </c>
      <c r="D667" s="190"/>
      <c r="E667" s="190"/>
      <c r="F667" s="190"/>
      <c r="G667" s="190"/>
      <c r="H667" s="190"/>
      <c r="I667" s="190"/>
      <c r="J667" s="190"/>
      <c r="K667" s="190"/>
      <c r="L667" s="190"/>
      <c r="M667" s="190"/>
      <c r="N667" s="190"/>
      <c r="O667" s="190"/>
      <c r="P667" s="190"/>
      <c r="Q667" s="190"/>
      <c r="R667" s="190"/>
      <c r="S667" s="190"/>
      <c r="T667" s="191"/>
      <c r="U667" s="111"/>
    </row>
    <row r="668" spans="1:84" s="106" customFormat="1" ht="17.100000000000001" customHeight="1" x14ac:dyDescent="0.2">
      <c r="A668" s="89"/>
      <c r="B668" s="39"/>
      <c r="C668" s="189" t="s">
        <v>101</v>
      </c>
      <c r="D668" s="190"/>
      <c r="E668" s="190"/>
      <c r="F668" s="190"/>
      <c r="G668" s="190"/>
      <c r="H668" s="190"/>
      <c r="I668" s="190"/>
      <c r="J668" s="190"/>
      <c r="K668" s="190"/>
      <c r="L668" s="190"/>
      <c r="M668" s="190"/>
      <c r="N668" s="190"/>
      <c r="O668" s="190"/>
      <c r="P668" s="190"/>
      <c r="Q668" s="190"/>
      <c r="R668" s="190"/>
      <c r="S668" s="190"/>
      <c r="T668" s="191"/>
      <c r="U668" s="111"/>
    </row>
    <row r="669" spans="1:84" s="106" customFormat="1" ht="17.100000000000001" customHeight="1" x14ac:dyDescent="0.2">
      <c r="A669" s="89"/>
      <c r="B669" s="39"/>
      <c r="C669" s="189" t="s">
        <v>226</v>
      </c>
      <c r="D669" s="190"/>
      <c r="E669" s="190"/>
      <c r="F669" s="190"/>
      <c r="G669" s="190"/>
      <c r="H669" s="190"/>
      <c r="I669" s="190"/>
      <c r="J669" s="190"/>
      <c r="K669" s="190"/>
      <c r="L669" s="190"/>
      <c r="M669" s="190"/>
      <c r="N669" s="190"/>
      <c r="O669" s="190"/>
      <c r="P669" s="190"/>
      <c r="Q669" s="190"/>
      <c r="R669" s="190"/>
      <c r="S669" s="190"/>
      <c r="T669" s="191"/>
      <c r="U669" s="111"/>
    </row>
    <row r="670" spans="1:84" s="106" customFormat="1" ht="17.100000000000001" customHeight="1" x14ac:dyDescent="0.2">
      <c r="A670" s="89"/>
      <c r="B670" s="39"/>
      <c r="C670" s="189" t="s">
        <v>227</v>
      </c>
      <c r="D670" s="190"/>
      <c r="E670" s="190"/>
      <c r="F670" s="190"/>
      <c r="G670" s="190"/>
      <c r="H670" s="190"/>
      <c r="I670" s="190"/>
      <c r="J670" s="190"/>
      <c r="K670" s="190"/>
      <c r="L670" s="190"/>
      <c r="M670" s="190"/>
      <c r="N670" s="190"/>
      <c r="O670" s="190"/>
      <c r="P670" s="190"/>
      <c r="Q670" s="190"/>
      <c r="R670" s="190"/>
      <c r="S670" s="190"/>
      <c r="T670" s="191"/>
      <c r="U670" s="111"/>
    </row>
    <row r="671" spans="1:84" s="106" customFormat="1" ht="17.100000000000001" customHeight="1" x14ac:dyDescent="0.2">
      <c r="A671" s="89"/>
      <c r="B671" s="39"/>
      <c r="C671" s="189" t="s">
        <v>228</v>
      </c>
      <c r="D671" s="190"/>
      <c r="E671" s="190"/>
      <c r="F671" s="190"/>
      <c r="G671" s="190"/>
      <c r="H671" s="190"/>
      <c r="I671" s="190"/>
      <c r="J671" s="190"/>
      <c r="K671" s="190"/>
      <c r="L671" s="190"/>
      <c r="M671" s="190"/>
      <c r="N671" s="190"/>
      <c r="O671" s="190"/>
      <c r="P671" s="190"/>
      <c r="Q671" s="190"/>
      <c r="R671" s="190"/>
      <c r="S671" s="190"/>
      <c r="T671" s="191"/>
      <c r="U671" s="111"/>
    </row>
    <row r="672" spans="1:84" s="106" customFormat="1" ht="17.100000000000001" customHeight="1" x14ac:dyDescent="0.2">
      <c r="A672" s="89"/>
      <c r="B672" s="39"/>
      <c r="C672" s="189" t="s">
        <v>229</v>
      </c>
      <c r="D672" s="190"/>
      <c r="E672" s="190"/>
      <c r="F672" s="190"/>
      <c r="G672" s="190"/>
      <c r="H672" s="190"/>
      <c r="I672" s="190"/>
      <c r="J672" s="190"/>
      <c r="K672" s="190"/>
      <c r="L672" s="190"/>
      <c r="M672" s="190"/>
      <c r="N672" s="190"/>
      <c r="O672" s="190"/>
      <c r="P672" s="190"/>
      <c r="Q672" s="190"/>
      <c r="R672" s="190"/>
      <c r="S672" s="190"/>
      <c r="T672" s="191"/>
      <c r="U672" s="111"/>
    </row>
    <row r="673" spans="1:21" s="106" customFormat="1" ht="17.100000000000001" customHeight="1" x14ac:dyDescent="0.2">
      <c r="A673" s="89"/>
      <c r="B673" s="39"/>
      <c r="C673" s="189" t="s">
        <v>157</v>
      </c>
      <c r="D673" s="190"/>
      <c r="E673" s="190"/>
      <c r="F673" s="190"/>
      <c r="G673" s="190"/>
      <c r="H673" s="190"/>
      <c r="I673" s="190"/>
      <c r="J673" s="190"/>
      <c r="K673" s="190"/>
      <c r="L673" s="190"/>
      <c r="M673" s="190"/>
      <c r="N673" s="190"/>
      <c r="O673" s="190"/>
      <c r="P673" s="190"/>
      <c r="Q673" s="190"/>
      <c r="R673" s="190"/>
      <c r="S673" s="190"/>
      <c r="T673" s="191"/>
      <c r="U673" s="111"/>
    </row>
    <row r="674" spans="1:21" s="106" customFormat="1" ht="17.100000000000001" customHeight="1" x14ac:dyDescent="0.2">
      <c r="A674" s="89"/>
      <c r="B674" s="39"/>
      <c r="C674" s="189" t="s">
        <v>158</v>
      </c>
      <c r="D674" s="190"/>
      <c r="E674" s="190"/>
      <c r="F674" s="190"/>
      <c r="G674" s="190"/>
      <c r="H674" s="190"/>
      <c r="I674" s="190"/>
      <c r="J674" s="190"/>
      <c r="K674" s="190"/>
      <c r="L674" s="190"/>
      <c r="M674" s="190"/>
      <c r="N674" s="190"/>
      <c r="O674" s="190"/>
      <c r="P674" s="190"/>
      <c r="Q674" s="190"/>
      <c r="R674" s="190"/>
      <c r="S674" s="190"/>
      <c r="T674" s="191"/>
      <c r="U674" s="111"/>
    </row>
    <row r="675" spans="1:21" s="106" customFormat="1" ht="17.100000000000001" customHeight="1" x14ac:dyDescent="0.2">
      <c r="A675" s="89"/>
      <c r="B675" s="39"/>
      <c r="C675" s="189" t="s">
        <v>159</v>
      </c>
      <c r="D675" s="190"/>
      <c r="E675" s="190"/>
      <c r="F675" s="190"/>
      <c r="G675" s="190"/>
      <c r="H675" s="190"/>
      <c r="I675" s="190"/>
      <c r="J675" s="190"/>
      <c r="K675" s="190"/>
      <c r="L675" s="190"/>
      <c r="M675" s="190"/>
      <c r="N675" s="190"/>
      <c r="O675" s="190"/>
      <c r="P675" s="190"/>
      <c r="Q675" s="190"/>
      <c r="R675" s="190"/>
      <c r="S675" s="190"/>
      <c r="T675" s="191"/>
      <c r="U675" s="111"/>
    </row>
    <row r="676" spans="1:21" ht="18" customHeight="1" x14ac:dyDescent="0.2">
      <c r="A676" s="50"/>
      <c r="B676" s="50"/>
      <c r="C676" s="100"/>
      <c r="D676" s="135" t="s">
        <v>58</v>
      </c>
      <c r="E676" s="76" t="s">
        <v>59</v>
      </c>
      <c r="F676" s="109">
        <f>G676+P676</f>
        <v>219749634.81000003</v>
      </c>
      <c r="G676" s="57">
        <f>H676+K676+L676+M676+N676+O676</f>
        <v>172911255.03000003</v>
      </c>
      <c r="H676" s="51">
        <f>SUM(I676:J676)</f>
        <v>113797362.14</v>
      </c>
      <c r="I676" s="197">
        <v>70758844.75</v>
      </c>
      <c r="J676" s="197">
        <v>43038517.390000001</v>
      </c>
      <c r="K676" s="197">
        <v>12447091.789999999</v>
      </c>
      <c r="L676" s="197">
        <v>44243676.490000002</v>
      </c>
      <c r="M676" s="197">
        <v>647632.61</v>
      </c>
      <c r="N676" s="197">
        <v>458000</v>
      </c>
      <c r="O676" s="197">
        <v>1317492</v>
      </c>
      <c r="P676" s="110">
        <f>Q676+S676+T676</f>
        <v>46838379.780000001</v>
      </c>
      <c r="Q676" s="197">
        <v>44846819.829999998</v>
      </c>
      <c r="R676" s="197">
        <v>22026392.390000001</v>
      </c>
      <c r="S676" s="197">
        <v>400184</v>
      </c>
      <c r="T676" s="197">
        <v>1591375.95</v>
      </c>
    </row>
    <row r="677" spans="1:21" ht="18" customHeight="1" x14ac:dyDescent="0.2">
      <c r="A677" s="26"/>
      <c r="B677" s="26"/>
      <c r="C677" s="67"/>
      <c r="D677" s="136"/>
      <c r="E677" s="70" t="s">
        <v>60</v>
      </c>
      <c r="F677" s="27">
        <f>G677+P677</f>
        <v>654236</v>
      </c>
      <c r="G677" s="30">
        <f>H677+K677+L677+M677+N677+O677</f>
        <v>654236</v>
      </c>
      <c r="H677" s="31">
        <f>SUM(I677:J677)</f>
        <v>649236</v>
      </c>
      <c r="I677" s="198">
        <f>I11+I67+I84+I388+I533+I597+I612</f>
        <v>373292</v>
      </c>
      <c r="J677" s="198">
        <f>J11+J67+J84+J388+J533+J597+J612</f>
        <v>275944</v>
      </c>
      <c r="K677" s="198"/>
      <c r="L677" s="198">
        <f>L11+L67+L84+L388+L533+L597+L612</f>
        <v>5000</v>
      </c>
      <c r="M677" s="198"/>
      <c r="N677" s="198"/>
      <c r="O677" s="198"/>
      <c r="P677" s="63"/>
      <c r="Q677" s="198"/>
      <c r="R677" s="198"/>
      <c r="S677" s="198"/>
      <c r="T677" s="198"/>
      <c r="U677" s="5"/>
    </row>
    <row r="678" spans="1:21" ht="18" customHeight="1" x14ac:dyDescent="0.2">
      <c r="A678" s="26"/>
      <c r="B678" s="26"/>
      <c r="C678" s="67"/>
      <c r="D678" s="136"/>
      <c r="E678" s="70" t="s">
        <v>61</v>
      </c>
      <c r="F678" s="27">
        <f>G678+P678</f>
        <v>684665</v>
      </c>
      <c r="G678" s="30">
        <f>H678+K678+L678+M678+N678+O678</f>
        <v>684665</v>
      </c>
      <c r="H678" s="31">
        <f>SUM(I678:J678)</f>
        <v>666981</v>
      </c>
      <c r="I678" s="198">
        <f>I12+I68+I85+I389+I534+I598+I613</f>
        <v>560297</v>
      </c>
      <c r="J678" s="198">
        <f>J12+J68+J85+J389+J534+J598+J613</f>
        <v>106684</v>
      </c>
      <c r="K678" s="198"/>
      <c r="L678" s="198">
        <f>L12+L68+L85+L389+L534+L598+L613</f>
        <v>17684</v>
      </c>
      <c r="M678" s="198"/>
      <c r="N678" s="198"/>
      <c r="O678" s="198"/>
      <c r="P678" s="63"/>
      <c r="Q678" s="198"/>
      <c r="R678" s="198"/>
      <c r="S678" s="198"/>
      <c r="T678" s="198"/>
      <c r="U678" s="5"/>
    </row>
    <row r="679" spans="1:21" ht="18" customHeight="1" x14ac:dyDescent="0.2">
      <c r="A679" s="32"/>
      <c r="B679" s="32"/>
      <c r="C679" s="32"/>
      <c r="D679" s="137"/>
      <c r="E679" s="71" t="s">
        <v>62</v>
      </c>
      <c r="F679" s="33">
        <f t="shared" ref="F679:T679" si="34">F676-F677+F678</f>
        <v>219780063.81000003</v>
      </c>
      <c r="G679" s="34">
        <f t="shared" si="34"/>
        <v>172941684.03000003</v>
      </c>
      <c r="H679" s="33">
        <f t="shared" si="34"/>
        <v>113815107.14</v>
      </c>
      <c r="I679" s="33">
        <f t="shared" si="34"/>
        <v>70945849.75</v>
      </c>
      <c r="J679" s="33">
        <f t="shared" ref="J679:O679" si="35">J676-J677+J678</f>
        <v>42869257.390000001</v>
      </c>
      <c r="K679" s="33">
        <f t="shared" si="35"/>
        <v>12447091.789999999</v>
      </c>
      <c r="L679" s="33">
        <f t="shared" si="35"/>
        <v>44256360.490000002</v>
      </c>
      <c r="M679" s="33">
        <f t="shared" si="35"/>
        <v>647632.61</v>
      </c>
      <c r="N679" s="33">
        <f t="shared" si="35"/>
        <v>458000</v>
      </c>
      <c r="O679" s="33">
        <f t="shared" si="35"/>
        <v>1317492</v>
      </c>
      <c r="P679" s="34">
        <f t="shared" si="34"/>
        <v>46838379.780000001</v>
      </c>
      <c r="Q679" s="33">
        <f t="shared" si="34"/>
        <v>44846819.829999998</v>
      </c>
      <c r="R679" s="33">
        <f t="shared" si="34"/>
        <v>22026392.390000001</v>
      </c>
      <c r="S679" s="81">
        <f t="shared" ref="S679" si="36">S676-S677+S678</f>
        <v>400184</v>
      </c>
      <c r="T679" s="81">
        <f t="shared" si="34"/>
        <v>1591375.95</v>
      </c>
      <c r="U679" s="1"/>
    </row>
    <row r="680" spans="1:21" s="105" customFormat="1" ht="15.75" customHeight="1" x14ac:dyDescent="0.2">
      <c r="A680" s="199"/>
      <c r="B680" s="199"/>
      <c r="C680" s="199"/>
      <c r="D680" s="200"/>
      <c r="E680" s="201"/>
      <c r="F680" s="202"/>
      <c r="G680" s="203"/>
      <c r="H680" s="104"/>
      <c r="I680" s="104"/>
      <c r="J680" s="104"/>
      <c r="K680" s="204"/>
      <c r="L680" s="204"/>
      <c r="M680" s="104"/>
      <c r="N680" s="104"/>
      <c r="O680" s="104"/>
      <c r="P680" s="103"/>
      <c r="Q680" s="205"/>
      <c r="R680" s="104"/>
      <c r="S680" s="104"/>
      <c r="T680" s="104"/>
    </row>
    <row r="681" spans="1:21" s="105" customFormat="1" ht="15.75" customHeight="1" x14ac:dyDescent="0.2">
      <c r="A681" s="199"/>
      <c r="B681" s="199"/>
      <c r="C681" s="199"/>
      <c r="D681" s="200"/>
      <c r="E681" s="201"/>
      <c r="F681" s="202"/>
      <c r="G681" s="203"/>
      <c r="H681" s="104"/>
      <c r="I681" s="104"/>
      <c r="J681" s="104"/>
      <c r="K681" s="204"/>
      <c r="L681" s="204"/>
      <c r="M681" s="104"/>
      <c r="N681" s="104"/>
      <c r="O681" s="104"/>
      <c r="P681" s="103"/>
      <c r="Q681" s="205"/>
      <c r="R681" s="104"/>
      <c r="S681" s="104"/>
      <c r="T681" s="104"/>
    </row>
  </sheetData>
  <mergeCells count="317">
    <mergeCell ref="C227:T227"/>
    <mergeCell ref="C228:T228"/>
    <mergeCell ref="C229:T229"/>
    <mergeCell ref="C230:T230"/>
    <mergeCell ref="C665:T665"/>
    <mergeCell ref="C666:T666"/>
    <mergeCell ref="C667:T667"/>
    <mergeCell ref="C669:T669"/>
    <mergeCell ref="C330:T330"/>
    <mergeCell ref="C331:T331"/>
    <mergeCell ref="C332:T332"/>
    <mergeCell ref="C333:T333"/>
    <mergeCell ref="C338:T338"/>
    <mergeCell ref="C244:T244"/>
    <mergeCell ref="C182:T182"/>
    <mergeCell ref="C183:T183"/>
    <mergeCell ref="C180:T180"/>
    <mergeCell ref="C181:T181"/>
    <mergeCell ref="C291:T291"/>
    <mergeCell ref="C292:T292"/>
    <mergeCell ref="C293:T293"/>
    <mergeCell ref="C294:T294"/>
    <mergeCell ref="C334:T334"/>
    <mergeCell ref="C328:T328"/>
    <mergeCell ref="C329:T329"/>
    <mergeCell ref="C185:T185"/>
    <mergeCell ref="C186:T186"/>
    <mergeCell ref="C187:T187"/>
    <mergeCell ref="C239:T239"/>
    <mergeCell ref="C579:T579"/>
    <mergeCell ref="C581:T581"/>
    <mergeCell ref="C582:T582"/>
    <mergeCell ref="C580:T580"/>
    <mergeCell ref="C591:T591"/>
    <mergeCell ref="C592:T592"/>
    <mergeCell ref="C594:T594"/>
    <mergeCell ref="C595:T595"/>
    <mergeCell ref="C593:T593"/>
    <mergeCell ref="C560:T560"/>
    <mergeCell ref="C566:T566"/>
    <mergeCell ref="C561:T561"/>
    <mergeCell ref="C562:T562"/>
    <mergeCell ref="C563:T563"/>
    <mergeCell ref="C564:T564"/>
    <mergeCell ref="C565:T565"/>
    <mergeCell ref="C525:T525"/>
    <mergeCell ref="C526:T526"/>
    <mergeCell ref="C531:T531"/>
    <mergeCell ref="C527:T527"/>
    <mergeCell ref="C528:T528"/>
    <mergeCell ref="C529:T529"/>
    <mergeCell ref="C530:T530"/>
    <mergeCell ref="C493:T493"/>
    <mergeCell ref="C504:T504"/>
    <mergeCell ref="C494:T494"/>
    <mergeCell ref="C495:T495"/>
    <mergeCell ref="C496:T496"/>
    <mergeCell ref="C497:T497"/>
    <mergeCell ref="C498:T498"/>
    <mergeCell ref="C499:T499"/>
    <mergeCell ref="C500:T500"/>
    <mergeCell ref="C501:T501"/>
    <mergeCell ref="C502:T502"/>
    <mergeCell ref="C503:T503"/>
    <mergeCell ref="C420:T420"/>
    <mergeCell ref="C430:T430"/>
    <mergeCell ref="C431:T431"/>
    <mergeCell ref="C432:T432"/>
    <mergeCell ref="C441:T441"/>
    <mergeCell ref="C442:T442"/>
    <mergeCell ref="C443:T443"/>
    <mergeCell ref="C492:T492"/>
    <mergeCell ref="C323:T323"/>
    <mergeCell ref="C324:T324"/>
    <mergeCell ref="C339:T339"/>
    <mergeCell ref="C364:T364"/>
    <mergeCell ref="C374:T374"/>
    <mergeCell ref="C375:T375"/>
    <mergeCell ref="C365:T365"/>
    <mergeCell ref="C366:T366"/>
    <mergeCell ref="C367:T367"/>
    <mergeCell ref="C368:T368"/>
    <mergeCell ref="C369:T369"/>
    <mergeCell ref="C370:T370"/>
    <mergeCell ref="C371:T371"/>
    <mergeCell ref="C372:T372"/>
    <mergeCell ref="C373:T373"/>
    <mergeCell ref="C325:T325"/>
    <mergeCell ref="C326:T326"/>
    <mergeCell ref="C327:T327"/>
    <mergeCell ref="C335:T335"/>
    <mergeCell ref="C336:T336"/>
    <mergeCell ref="C337:T337"/>
    <mergeCell ref="C265:T265"/>
    <mergeCell ref="C268:T268"/>
    <mergeCell ref="C269:T269"/>
    <mergeCell ref="C267:T267"/>
    <mergeCell ref="C266:T266"/>
    <mergeCell ref="C290:T290"/>
    <mergeCell ref="C297:T297"/>
    <mergeCell ref="C298:T298"/>
    <mergeCell ref="C295:T295"/>
    <mergeCell ref="C296:T296"/>
    <mergeCell ref="C243:T243"/>
    <mergeCell ref="C245:T245"/>
    <mergeCell ref="C246:T246"/>
    <mergeCell ref="C247:T247"/>
    <mergeCell ref="C248:T248"/>
    <mergeCell ref="C231:T231"/>
    <mergeCell ref="C232:T232"/>
    <mergeCell ref="C233:T233"/>
    <mergeCell ref="C234:T234"/>
    <mergeCell ref="C235:T235"/>
    <mergeCell ref="C236:T236"/>
    <mergeCell ref="C237:T237"/>
    <mergeCell ref="C240:T240"/>
    <mergeCell ref="C241:T241"/>
    <mergeCell ref="D395:D398"/>
    <mergeCell ref="D659:D662"/>
    <mergeCell ref="D484:D487"/>
    <mergeCell ref="D476:D479"/>
    <mergeCell ref="D583:D586"/>
    <mergeCell ref="C415:T415"/>
    <mergeCell ref="D286:D289"/>
    <mergeCell ref="D319:D322"/>
    <mergeCell ref="D360:D363"/>
    <mergeCell ref="D488:D491"/>
    <mergeCell ref="D521:D524"/>
    <mergeCell ref="D556:D559"/>
    <mergeCell ref="D311:D314"/>
    <mergeCell ref="D403:D406"/>
    <mergeCell ref="D119:D122"/>
    <mergeCell ref="D299:D302"/>
    <mergeCell ref="C173:T173"/>
    <mergeCell ref="C174:T174"/>
    <mergeCell ref="C175:T175"/>
    <mergeCell ref="C176:T176"/>
    <mergeCell ref="C177:T177"/>
    <mergeCell ref="C178:T178"/>
    <mergeCell ref="C179:T179"/>
    <mergeCell ref="C184:T184"/>
    <mergeCell ref="C188:T188"/>
    <mergeCell ref="C189:T189"/>
    <mergeCell ref="C226:T226"/>
    <mergeCell ref="C238:T238"/>
    <mergeCell ref="C242:T242"/>
    <mergeCell ref="D222:D225"/>
    <mergeCell ref="D303:D306"/>
    <mergeCell ref="D253:D256"/>
    <mergeCell ref="D270:D273"/>
    <mergeCell ref="D387:D388"/>
    <mergeCell ref="D480:D483"/>
    <mergeCell ref="D315:D318"/>
    <mergeCell ref="D505:D508"/>
    <mergeCell ref="D274:D277"/>
    <mergeCell ref="D249:D252"/>
    <mergeCell ref="D352:D355"/>
    <mergeCell ref="D340:D343"/>
    <mergeCell ref="C384:T384"/>
    <mergeCell ref="C385:T385"/>
    <mergeCell ref="C386:T386"/>
    <mergeCell ref="C416:T416"/>
    <mergeCell ref="C421:T421"/>
    <mergeCell ref="C417:T417"/>
    <mergeCell ref="C418:T418"/>
    <mergeCell ref="C419:T419"/>
    <mergeCell ref="D513:D516"/>
    <mergeCell ref="D567:D570"/>
    <mergeCell ref="D604:D607"/>
    <mergeCell ref="D600:D603"/>
    <mergeCell ref="D571:D574"/>
    <mergeCell ref="D437:D440"/>
    <mergeCell ref="D452:D455"/>
    <mergeCell ref="D468:D471"/>
    <mergeCell ref="D348:D351"/>
    <mergeCell ref="D422:D425"/>
    <mergeCell ref="D552:D555"/>
    <mergeCell ref="D544:D547"/>
    <mergeCell ref="D433:D436"/>
    <mergeCell ref="D411:D414"/>
    <mergeCell ref="D214:D217"/>
    <mergeCell ref="D198:D201"/>
    <mergeCell ref="D202:D205"/>
    <mergeCell ref="D99:D102"/>
    <mergeCell ref="D91:D94"/>
    <mergeCell ref="D70:D73"/>
    <mergeCell ref="D210:D213"/>
    <mergeCell ref="D87:D90"/>
    <mergeCell ref="D95:D98"/>
    <mergeCell ref="D169:D172"/>
    <mergeCell ref="C80:T80"/>
    <mergeCell ref="C81:T81"/>
    <mergeCell ref="C135:T135"/>
    <mergeCell ref="C138:T138"/>
    <mergeCell ref="C139:T139"/>
    <mergeCell ref="C140:T140"/>
    <mergeCell ref="C124:T124"/>
    <mergeCell ref="D161:D164"/>
    <mergeCell ref="D83:D86"/>
    <mergeCell ref="D149:D152"/>
    <mergeCell ref="D157:D160"/>
    <mergeCell ref="D194:D197"/>
    <mergeCell ref="D141:D144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H7:H8"/>
    <mergeCell ref="E5:E8"/>
    <mergeCell ref="P6:P8"/>
    <mergeCell ref="D344:D347"/>
    <mergeCell ref="D356:D359"/>
    <mergeCell ref="D282:D285"/>
    <mergeCell ref="D278:D281"/>
    <mergeCell ref="D587:D590"/>
    <mergeCell ref="T7:T8"/>
    <mergeCell ref="F5:F8"/>
    <mergeCell ref="S7:S8"/>
    <mergeCell ref="K7:K8"/>
    <mergeCell ref="N7:N8"/>
    <mergeCell ref="D575:D578"/>
    <mergeCell ref="D596:D597"/>
    <mergeCell ref="D30:D33"/>
    <mergeCell ref="D34:D37"/>
    <mergeCell ref="D14:D17"/>
    <mergeCell ref="D18:D21"/>
    <mergeCell ref="D111:D114"/>
    <mergeCell ref="D540:D543"/>
    <mergeCell ref="D548:D551"/>
    <mergeCell ref="D509:D512"/>
    <mergeCell ref="D611:D614"/>
    <mergeCell ref="D651:D654"/>
    <mergeCell ref="D643:D646"/>
    <mergeCell ref="D639:D642"/>
    <mergeCell ref="D615:D618"/>
    <mergeCell ref="D623:D626"/>
    <mergeCell ref="D676:D679"/>
    <mergeCell ref="D619:D622"/>
    <mergeCell ref="D627:D630"/>
    <mergeCell ref="C674:T674"/>
    <mergeCell ref="C671:T671"/>
    <mergeCell ref="C672:T672"/>
    <mergeCell ref="D655:D658"/>
    <mergeCell ref="D635:D638"/>
    <mergeCell ref="C663:T663"/>
    <mergeCell ref="C664:T664"/>
    <mergeCell ref="C668:T668"/>
    <mergeCell ref="C673:T673"/>
    <mergeCell ref="C670:T670"/>
    <mergeCell ref="D444:D447"/>
    <mergeCell ref="D456:D459"/>
    <mergeCell ref="D517:D520"/>
    <mergeCell ref="D426:D429"/>
    <mergeCell ref="D472:D475"/>
    <mergeCell ref="D460:D463"/>
    <mergeCell ref="D448:D451"/>
    <mergeCell ref="C608:T608"/>
    <mergeCell ref="C609:T609"/>
    <mergeCell ref="C610:T610"/>
    <mergeCell ref="C675:T675"/>
    <mergeCell ref="D399:D402"/>
    <mergeCell ref="D376:D379"/>
    <mergeCell ref="D532:D535"/>
    <mergeCell ref="D145:D148"/>
    <mergeCell ref="D153:D156"/>
    <mergeCell ref="D206:D209"/>
    <mergeCell ref="D261:D264"/>
    <mergeCell ref="D107:D110"/>
    <mergeCell ref="D66:D69"/>
    <mergeCell ref="D10:D13"/>
    <mergeCell ref="D22:D25"/>
    <mergeCell ref="D257:D260"/>
    <mergeCell ref="D103:D106"/>
    <mergeCell ref="D307:D310"/>
    <mergeCell ref="C78:T78"/>
    <mergeCell ref="C79:T79"/>
    <mergeCell ref="C82:T82"/>
    <mergeCell ref="C123:T123"/>
    <mergeCell ref="C137:T137"/>
    <mergeCell ref="C128:T128"/>
    <mergeCell ref="C129:T129"/>
    <mergeCell ref="C130:T130"/>
    <mergeCell ref="C131:T131"/>
    <mergeCell ref="C132:T132"/>
    <mergeCell ref="C133:T133"/>
    <mergeCell ref="C134:T134"/>
    <mergeCell ref="C136:T136"/>
    <mergeCell ref="C125:T125"/>
    <mergeCell ref="C126:T126"/>
    <mergeCell ref="C127:T127"/>
    <mergeCell ref="C26:T26"/>
    <mergeCell ref="C28:T28"/>
    <mergeCell ref="C29:T29"/>
    <mergeCell ref="C27:T27"/>
    <mergeCell ref="C58:T58"/>
    <mergeCell ref="C65:T65"/>
    <mergeCell ref="C64:T64"/>
    <mergeCell ref="C59:T59"/>
    <mergeCell ref="C63:T63"/>
    <mergeCell ref="D42:D45"/>
    <mergeCell ref="D46:D49"/>
    <mergeCell ref="D50:D53"/>
    <mergeCell ref="D38:D41"/>
    <mergeCell ref="C60:T60"/>
    <mergeCell ref="C61:T61"/>
    <mergeCell ref="C62:T62"/>
  </mergeCells>
  <phoneticPr fontId="1" type="noConversion"/>
  <printOptions horizontalCentered="1" gridLines="1"/>
  <pageMargins left="0.17" right="0.17" top="0.79" bottom="0.79" header="0.5" footer="0.5"/>
  <pageSetup paperSize="9" scale="68" orientation="landscape" horizontalDpi="300" verticalDpi="300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2021-09-20T13:42:48Z</cp:lastPrinted>
  <dcterms:created xsi:type="dcterms:W3CDTF">2000-01-03T19:49:14Z</dcterms:created>
  <dcterms:modified xsi:type="dcterms:W3CDTF">2021-09-20T13:42:54Z</dcterms:modified>
</cp:coreProperties>
</file>