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3_20IX2021_ZM_PL_FIN\"/>
    </mc:Choice>
  </mc:AlternateContent>
  <xr:revisionPtr revIDLastSave="0" documentId="13_ncr:1_{9351186B-8A2C-4239-8D7C-6D1830A42A3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UW!$A$1:$J$173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F170" i="624" l="1"/>
  <c r="G170" i="624"/>
  <c r="H172" i="624"/>
  <c r="J172" i="624" s="1"/>
  <c r="H169" i="624"/>
  <c r="J169" i="624" s="1"/>
  <c r="I167" i="624"/>
  <c r="G167" i="624"/>
  <c r="F167" i="624"/>
  <c r="H173" i="624"/>
  <c r="J173" i="624" s="1"/>
  <c r="I170" i="624"/>
  <c r="I156" i="624"/>
  <c r="I150" i="624"/>
  <c r="I149" i="624" s="1"/>
  <c r="H154" i="624"/>
  <c r="J154" i="624" s="1"/>
  <c r="H159" i="624"/>
  <c r="J159" i="624" s="1"/>
  <c r="H158" i="624"/>
  <c r="J158" i="624" s="1"/>
  <c r="G156" i="624"/>
  <c r="F156" i="624"/>
  <c r="H155" i="624"/>
  <c r="J155" i="624" s="1"/>
  <c r="H153" i="624"/>
  <c r="J153" i="624" s="1"/>
  <c r="H152" i="624"/>
  <c r="J152" i="624" s="1"/>
  <c r="G150" i="624"/>
  <c r="F150" i="624"/>
  <c r="F137" i="624"/>
  <c r="H147" i="624"/>
  <c r="J147" i="624" s="1"/>
  <c r="H146" i="624"/>
  <c r="J146" i="624" s="1"/>
  <c r="H145" i="624"/>
  <c r="J145" i="624" s="1"/>
  <c r="H144" i="624"/>
  <c r="J144" i="624" s="1"/>
  <c r="H143" i="624"/>
  <c r="J143" i="624" s="1"/>
  <c r="H142" i="624"/>
  <c r="J142" i="624" s="1"/>
  <c r="H141" i="624"/>
  <c r="J141" i="624" s="1"/>
  <c r="H140" i="624"/>
  <c r="J140" i="624" s="1"/>
  <c r="G137" i="624"/>
  <c r="H131" i="624"/>
  <c r="J131" i="624" s="1"/>
  <c r="I130" i="624"/>
  <c r="I129" i="624" s="1"/>
  <c r="I128" i="624" s="1"/>
  <c r="G130" i="624"/>
  <c r="G129" i="624" s="1"/>
  <c r="G128" i="624" s="1"/>
  <c r="F130" i="624"/>
  <c r="H127" i="624"/>
  <c r="J127" i="624" s="1"/>
  <c r="I126" i="624"/>
  <c r="I125" i="624" s="1"/>
  <c r="I124" i="624" s="1"/>
  <c r="G126" i="624"/>
  <c r="G125" i="624" s="1"/>
  <c r="G124" i="624" s="1"/>
  <c r="F126" i="624"/>
  <c r="F125" i="624" s="1"/>
  <c r="F124" i="624" s="1"/>
  <c r="H120" i="624"/>
  <c r="J120" i="624" s="1"/>
  <c r="I119" i="624"/>
  <c r="I118" i="624" s="1"/>
  <c r="I117" i="624" s="1"/>
  <c r="G119" i="624"/>
  <c r="G118" i="624" s="1"/>
  <c r="G117" i="624" s="1"/>
  <c r="F119" i="624"/>
  <c r="F118" i="624" s="1"/>
  <c r="F117" i="624" s="1"/>
  <c r="H116" i="624"/>
  <c r="J116" i="624" s="1"/>
  <c r="I115" i="624"/>
  <c r="I114" i="624" s="1"/>
  <c r="I113" i="624" s="1"/>
  <c r="G115" i="624"/>
  <c r="G114" i="624" s="1"/>
  <c r="G113" i="624" s="1"/>
  <c r="F115" i="624"/>
  <c r="H105" i="624"/>
  <c r="J105" i="624" s="1"/>
  <c r="H104" i="624"/>
  <c r="J104" i="624" s="1"/>
  <c r="I101" i="624"/>
  <c r="G101" i="624"/>
  <c r="I99" i="624"/>
  <c r="I98" i="624" s="1"/>
  <c r="H94" i="624"/>
  <c r="J94" i="624" s="1"/>
  <c r="I93" i="624"/>
  <c r="G93" i="624"/>
  <c r="F93" i="624"/>
  <c r="H92" i="624"/>
  <c r="J92" i="624" s="1"/>
  <c r="I91" i="624"/>
  <c r="I90" i="624" s="1"/>
  <c r="G91" i="624"/>
  <c r="F91" i="624"/>
  <c r="H100" i="624"/>
  <c r="J100" i="624" s="1"/>
  <c r="G99" i="624"/>
  <c r="H99" i="624" s="1"/>
  <c r="I84" i="624"/>
  <c r="I82" i="624"/>
  <c r="I79" i="624"/>
  <c r="I77" i="624"/>
  <c r="I66" i="624"/>
  <c r="G66" i="624"/>
  <c r="H70" i="624"/>
  <c r="J70" i="624" s="1"/>
  <c r="I69" i="624"/>
  <c r="G69" i="624"/>
  <c r="H69" i="624" s="1"/>
  <c r="H68" i="624"/>
  <c r="J68" i="624" s="1"/>
  <c r="H67" i="624"/>
  <c r="J67" i="624" s="1"/>
  <c r="F66" i="624"/>
  <c r="H65" i="624"/>
  <c r="J65" i="624" s="1"/>
  <c r="I64" i="624"/>
  <c r="G64" i="624"/>
  <c r="F64" i="624"/>
  <c r="H63" i="624"/>
  <c r="J63" i="624" s="1"/>
  <c r="I62" i="624"/>
  <c r="G62" i="624"/>
  <c r="F62" i="624"/>
  <c r="F51" i="624"/>
  <c r="F50" i="624" s="1"/>
  <c r="H52" i="624"/>
  <c r="J52" i="624" s="1"/>
  <c r="I51" i="624"/>
  <c r="G51" i="624"/>
  <c r="G50" i="624" s="1"/>
  <c r="G49" i="624" s="1"/>
  <c r="H49" i="624" s="1"/>
  <c r="I46" i="624"/>
  <c r="F46" i="624"/>
  <c r="H45" i="624"/>
  <c r="J45" i="624" s="1"/>
  <c r="H44" i="624"/>
  <c r="J44" i="624" s="1"/>
  <c r="I41" i="624"/>
  <c r="G41" i="624"/>
  <c r="F41" i="624"/>
  <c r="I32" i="624"/>
  <c r="H34" i="624"/>
  <c r="J34" i="624" s="1"/>
  <c r="H36" i="624"/>
  <c r="J36" i="624" s="1"/>
  <c r="I35" i="624"/>
  <c r="G35" i="624"/>
  <c r="H35" i="624" s="1"/>
  <c r="F27" i="624"/>
  <c r="H29" i="624"/>
  <c r="J29" i="624" s="1"/>
  <c r="I27" i="624"/>
  <c r="G27" i="624"/>
  <c r="H15" i="624"/>
  <c r="J15" i="624" s="1"/>
  <c r="I14" i="624"/>
  <c r="G14" i="624"/>
  <c r="F14" i="624"/>
  <c r="H13" i="624"/>
  <c r="J13" i="624" s="1"/>
  <c r="I12" i="624"/>
  <c r="G12" i="624"/>
  <c r="F12" i="624"/>
  <c r="H17" i="624"/>
  <c r="J17" i="624" s="1"/>
  <c r="I16" i="624"/>
  <c r="G16" i="624"/>
  <c r="F16" i="624"/>
  <c r="H19" i="624"/>
  <c r="J19" i="624" s="1"/>
  <c r="I18" i="624"/>
  <c r="G18" i="624"/>
  <c r="F18" i="624"/>
  <c r="H10" i="624"/>
  <c r="J10" i="624" s="1"/>
  <c r="I9" i="624"/>
  <c r="I8" i="624" s="1"/>
  <c r="G9" i="624"/>
  <c r="G8" i="624" s="1"/>
  <c r="F9" i="624"/>
  <c r="F8" i="624" s="1"/>
  <c r="G149" i="624" l="1"/>
  <c r="G148" i="624" s="1"/>
  <c r="I166" i="624"/>
  <c r="I165" i="624" s="1"/>
  <c r="G166" i="624"/>
  <c r="G165" i="624" s="1"/>
  <c r="H167" i="624"/>
  <c r="J167" i="624" s="1"/>
  <c r="H170" i="624"/>
  <c r="J170" i="624" s="1"/>
  <c r="F149" i="624"/>
  <c r="H149" i="624" s="1"/>
  <c r="J149" i="624" s="1"/>
  <c r="H148" i="624"/>
  <c r="I148" i="624"/>
  <c r="H156" i="624"/>
  <c r="J156" i="624" s="1"/>
  <c r="G132" i="624"/>
  <c r="H132" i="624" s="1"/>
  <c r="H150" i="624"/>
  <c r="J150" i="624" s="1"/>
  <c r="I132" i="624"/>
  <c r="H130" i="624"/>
  <c r="J130" i="624" s="1"/>
  <c r="H125" i="624"/>
  <c r="J125" i="624" s="1"/>
  <c r="F128" i="624"/>
  <c r="H128" i="624" s="1"/>
  <c r="J128" i="624" s="1"/>
  <c r="H126" i="624"/>
  <c r="J126" i="624" s="1"/>
  <c r="H115" i="624"/>
  <c r="J115" i="624" s="1"/>
  <c r="I121" i="624"/>
  <c r="G90" i="624"/>
  <c r="H90" i="624" s="1"/>
  <c r="J90" i="624" s="1"/>
  <c r="H124" i="624"/>
  <c r="J124" i="624" s="1"/>
  <c r="H118" i="624"/>
  <c r="J118" i="624" s="1"/>
  <c r="H117" i="624"/>
  <c r="J117" i="624" s="1"/>
  <c r="H119" i="624"/>
  <c r="J119" i="624" s="1"/>
  <c r="F114" i="624"/>
  <c r="G98" i="624"/>
  <c r="H101" i="624"/>
  <c r="J101" i="624" s="1"/>
  <c r="I81" i="624"/>
  <c r="H93" i="624"/>
  <c r="J93" i="624" s="1"/>
  <c r="H91" i="624"/>
  <c r="J91" i="624" s="1"/>
  <c r="J99" i="624"/>
  <c r="I76" i="624"/>
  <c r="G61" i="624"/>
  <c r="J69" i="624"/>
  <c r="H66" i="624"/>
  <c r="J66" i="624" s="1"/>
  <c r="H62" i="624"/>
  <c r="J62" i="624" s="1"/>
  <c r="H64" i="624"/>
  <c r="J64" i="624" s="1"/>
  <c r="H51" i="624"/>
  <c r="J51" i="624" s="1"/>
  <c r="H50" i="624"/>
  <c r="J35" i="624"/>
  <c r="H41" i="624"/>
  <c r="J41" i="624" s="1"/>
  <c r="H18" i="624"/>
  <c r="J18" i="624" s="1"/>
  <c r="H12" i="624"/>
  <c r="J12" i="624" s="1"/>
  <c r="H27" i="624"/>
  <c r="J27" i="624" s="1"/>
  <c r="H16" i="624"/>
  <c r="J16" i="624" s="1"/>
  <c r="H14" i="624"/>
  <c r="J14" i="624" s="1"/>
  <c r="H9" i="624"/>
  <c r="J9" i="624" s="1"/>
  <c r="H8" i="624"/>
  <c r="J8" i="624" s="1"/>
  <c r="J148" i="624" l="1"/>
  <c r="J132" i="624"/>
  <c r="H114" i="624"/>
  <c r="J114" i="624" s="1"/>
  <c r="F113" i="624"/>
  <c r="H129" i="624"/>
  <c r="J129" i="624" s="1"/>
  <c r="I75" i="624"/>
  <c r="G46" i="624" l="1"/>
  <c r="G40" i="624" s="1"/>
  <c r="H47" i="624"/>
  <c r="J47" i="624" s="1"/>
  <c r="H26" i="624"/>
  <c r="J26" i="624" s="1"/>
  <c r="I25" i="624"/>
  <c r="G25" i="624"/>
  <c r="G24" i="624" s="1"/>
  <c r="H33" i="624"/>
  <c r="J33" i="624" s="1"/>
  <c r="G32" i="624"/>
  <c r="H74" i="624"/>
  <c r="J74" i="624" s="1"/>
  <c r="I73" i="624"/>
  <c r="I72" i="624" s="1"/>
  <c r="G73" i="624"/>
  <c r="G72" i="624" s="1"/>
  <c r="H72" i="624" s="1"/>
  <c r="F73" i="624"/>
  <c r="H38" i="624"/>
  <c r="J38" i="624" s="1"/>
  <c r="I37" i="624"/>
  <c r="I31" i="624" s="1"/>
  <c r="G37" i="624"/>
  <c r="H22" i="624"/>
  <c r="J22" i="624" s="1"/>
  <c r="I20" i="624"/>
  <c r="I11" i="624" s="1"/>
  <c r="I7" i="624" s="1"/>
  <c r="G20" i="624"/>
  <c r="H32" i="624" l="1"/>
  <c r="J32" i="624" s="1"/>
  <c r="G31" i="624"/>
  <c r="H20" i="624"/>
  <c r="J20" i="624" s="1"/>
  <c r="G11" i="624"/>
  <c r="G7" i="624" s="1"/>
  <c r="H7" i="624" s="1"/>
  <c r="J7" i="624" s="1"/>
  <c r="H25" i="624"/>
  <c r="J25" i="624" s="1"/>
  <c r="I24" i="624"/>
  <c r="I23" i="624" s="1"/>
  <c r="G71" i="624"/>
  <c r="H73" i="624"/>
  <c r="J73" i="624" s="1"/>
  <c r="H37" i="624"/>
  <c r="J37" i="624" s="1"/>
  <c r="G121" i="624"/>
  <c r="H121" i="624" s="1"/>
  <c r="J121" i="624" s="1"/>
  <c r="H113" i="624"/>
  <c r="J113" i="624" s="1"/>
  <c r="J72" i="624" l="1"/>
  <c r="I71" i="624"/>
  <c r="H11" i="624"/>
  <c r="J11" i="624" s="1"/>
  <c r="H166" i="624" l="1"/>
  <c r="H109" i="624"/>
  <c r="J109" i="624" s="1"/>
  <c r="I108" i="624"/>
  <c r="I107" i="624" s="1"/>
  <c r="I106" i="624" s="1"/>
  <c r="G108" i="624"/>
  <c r="G107" i="624" s="1"/>
  <c r="G106" i="624" s="1"/>
  <c r="F108" i="624"/>
  <c r="H89" i="624"/>
  <c r="J89" i="624" s="1"/>
  <c r="I88" i="624"/>
  <c r="I87" i="624" s="1"/>
  <c r="G88" i="624"/>
  <c r="G87" i="624" s="1"/>
  <c r="F88" i="624"/>
  <c r="H87" i="624" l="1"/>
  <c r="J87" i="624" s="1"/>
  <c r="J166" i="624"/>
  <c r="H106" i="624"/>
  <c r="J106" i="624" s="1"/>
  <c r="H108" i="624"/>
  <c r="J108" i="624" s="1"/>
  <c r="H107" i="624"/>
  <c r="J107" i="624" s="1"/>
  <c r="H88" i="624"/>
  <c r="J88" i="624" s="1"/>
  <c r="H48" i="624"/>
  <c r="J48" i="624" s="1"/>
  <c r="I40" i="624"/>
  <c r="I39" i="624" s="1"/>
  <c r="G54" i="624"/>
  <c r="G53" i="624" s="1"/>
  <c r="H46" i="624" l="1"/>
  <c r="J46" i="624" s="1"/>
  <c r="H40" i="624"/>
  <c r="J40" i="624" s="1"/>
  <c r="G39" i="624" l="1"/>
  <c r="H39" i="624" s="1"/>
  <c r="J39" i="624" s="1"/>
  <c r="H85" i="624" l="1"/>
  <c r="J85" i="624" s="1"/>
  <c r="H83" i="624"/>
  <c r="J83" i="624" s="1"/>
  <c r="H80" i="624"/>
  <c r="J80" i="624" s="1"/>
  <c r="H78" i="624"/>
  <c r="J78" i="624" s="1"/>
  <c r="G84" i="624"/>
  <c r="F84" i="624"/>
  <c r="G82" i="624"/>
  <c r="F82" i="624"/>
  <c r="G79" i="624"/>
  <c r="F79" i="624"/>
  <c r="G77" i="624"/>
  <c r="F77" i="624"/>
  <c r="H71" i="624"/>
  <c r="H53" i="624"/>
  <c r="H59" i="624"/>
  <c r="J59" i="624" s="1"/>
  <c r="H58" i="624"/>
  <c r="J58" i="624" s="1"/>
  <c r="H57" i="624"/>
  <c r="J57" i="624" s="1"/>
  <c r="F55" i="624"/>
  <c r="F54" i="624" s="1"/>
  <c r="H54" i="624" s="1"/>
  <c r="I55" i="624"/>
  <c r="I54" i="624" s="1"/>
  <c r="I53" i="624" s="1"/>
  <c r="I50" i="624" l="1"/>
  <c r="G76" i="624"/>
  <c r="F81" i="624"/>
  <c r="G81" i="624"/>
  <c r="H82" i="624"/>
  <c r="J82" i="624" s="1"/>
  <c r="H84" i="624"/>
  <c r="J84" i="624" s="1"/>
  <c r="H79" i="624"/>
  <c r="J79" i="624" s="1"/>
  <c r="H77" i="624"/>
  <c r="J77" i="624" s="1"/>
  <c r="J71" i="624"/>
  <c r="H55" i="624"/>
  <c r="J53" i="624"/>
  <c r="J54" i="624"/>
  <c r="I49" i="624" l="1"/>
  <c r="J49" i="624" s="1"/>
  <c r="J50" i="624"/>
  <c r="H76" i="624"/>
  <c r="J76" i="624" s="1"/>
  <c r="H81" i="624"/>
  <c r="J81" i="624" s="1"/>
  <c r="G75" i="624"/>
  <c r="J55" i="624"/>
  <c r="H75" i="624" l="1"/>
  <c r="J75" i="624" s="1"/>
  <c r="I137" i="624"/>
  <c r="I136" i="624" s="1"/>
  <c r="I135" i="624" s="1"/>
  <c r="I160" i="624" s="1"/>
  <c r="I96" i="624"/>
  <c r="I61" i="624"/>
  <c r="I30" i="624"/>
  <c r="H97" i="624"/>
  <c r="J97" i="624" s="1"/>
  <c r="G96" i="624"/>
  <c r="G95" i="624" s="1"/>
  <c r="G86" i="624" s="1"/>
  <c r="G110" i="624" s="1"/>
  <c r="F96" i="624"/>
  <c r="G60" i="624"/>
  <c r="G30" i="624"/>
  <c r="G23" i="624"/>
  <c r="H60" i="624" l="1"/>
  <c r="H23" i="624"/>
  <c r="H98" i="624"/>
  <c r="H95" i="624"/>
  <c r="I95" i="624"/>
  <c r="I86" i="624" s="1"/>
  <c r="H96" i="624"/>
  <c r="J96" i="624" s="1"/>
  <c r="H24" i="624"/>
  <c r="H61" i="624" l="1"/>
  <c r="J61" i="624" s="1"/>
  <c r="J95" i="624"/>
  <c r="J98" i="624"/>
  <c r="J24" i="624"/>
  <c r="I60" i="624"/>
  <c r="J60" i="624" s="1"/>
  <c r="H31" i="624"/>
  <c r="J31" i="624" s="1"/>
  <c r="I110" i="624" l="1"/>
  <c r="I162" i="624" s="1"/>
  <c r="H165" i="624"/>
  <c r="J165" i="624" s="1"/>
  <c r="H30" i="624"/>
  <c r="J30" i="624" s="1"/>
  <c r="J23" i="624"/>
  <c r="G136" i="624"/>
  <c r="G135" i="624" s="1"/>
  <c r="H139" i="624"/>
  <c r="J139" i="624" s="1"/>
  <c r="G160" i="624" l="1"/>
  <c r="G162" i="624" s="1"/>
  <c r="H135" i="624"/>
  <c r="J135" i="624" s="1"/>
  <c r="H137" i="624"/>
  <c r="J137" i="624" s="1"/>
  <c r="H136" i="624"/>
  <c r="J136" i="624" s="1"/>
  <c r="H160" i="624" l="1"/>
  <c r="J160" i="624" s="1"/>
  <c r="H86" i="624" l="1"/>
  <c r="J86" i="624" s="1"/>
  <c r="H110" i="624" l="1"/>
  <c r="J110" i="624" s="1"/>
  <c r="H162" i="624" l="1"/>
  <c r="J162" i="624" s="1"/>
</calcChain>
</file>

<file path=xl/sharedStrings.xml><?xml version="1.0" encoding="utf-8"?>
<sst xmlns="http://schemas.openxmlformats.org/spreadsheetml/2006/main" count="220" uniqueCount="113">
  <si>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</si>
  <si>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</si>
  <si>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</si>
  <si>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</si>
  <si>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</si>
  <si>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</si>
  <si>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</si>
  <si>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</si>
  <si>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</si>
  <si>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</si>
  <si>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OGÓŁEM WYDATKI  BUDŻETOWE URZĘDU MIEJSKIEGO</t>
  </si>
  <si>
    <t>Zakup usług pozostałych</t>
  </si>
  <si>
    <t>Pozostała działalność</t>
  </si>
  <si>
    <t>GOSPODARKA  KOMUNALNA I OCHRONA ŚRODOWISKA</t>
  </si>
  <si>
    <t>Wydz. Projektów Infrastrukturalnych</t>
  </si>
  <si>
    <t>RAZEM WYDATKI NA ZADANIA WŁASNE</t>
  </si>
  <si>
    <t>Wydz. Finansowy</t>
  </si>
  <si>
    <t>RAZEM</t>
  </si>
  <si>
    <t>I. WYDATKI NA ZADANIA WŁASNE :</t>
  </si>
  <si>
    <t>Wydatki inwestycyjne jednostek budżetowych</t>
  </si>
  <si>
    <t>GOSPODARKA KOMUNALNA I OCHRONA ŚRODOWISKA</t>
  </si>
  <si>
    <t>TRANSPORT I ŁĄCZNOŚĆ</t>
  </si>
  <si>
    <t>Drogi publiczne gminne</t>
  </si>
  <si>
    <t>Wydz. Gospodarki Komunalnej</t>
  </si>
  <si>
    <t>ADMINISTRACJA PUBLICZNA</t>
  </si>
  <si>
    <t>Urzędy gmin (miast i miast na prawach powiatu)</t>
  </si>
  <si>
    <t xml:space="preserve">Pozostała działalność </t>
  </si>
  <si>
    <t>OCHRONA ZDROWIA</t>
  </si>
  <si>
    <t>RÓŻNE ROZLICZENIA</t>
  </si>
  <si>
    <t>Zwrot dotacji oraz płatności, w tym wykorzystanych niezgodnie z przeznaczeniem lub wykorzystanych z naruszeniem procedur, o których mowa w art. 184 ustawy, pobranych nienależnie lub w nadmiernej wysokości</t>
  </si>
  <si>
    <t>Rezerwy ogólne i celowe</t>
  </si>
  <si>
    <t xml:space="preserve">Rezerwy </t>
  </si>
  <si>
    <t>w tym: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</si>
  <si>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</si>
  <si>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</si>
  <si>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</si>
  <si>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</si>
  <si>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</si>
  <si>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</si>
  <si>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</si>
  <si>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</si>
  <si>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</si>
  <si>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</si>
  <si>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ZADANIE: MODERNIZACJA DRÓG MIEJSKICH</t>
  </si>
  <si>
    <t>Opłaty na rzecz budżetów jednostek samorządu terytorialnego</t>
  </si>
  <si>
    <t>BEZPIECZEŃSTWO PUBLICZNE I OCHRONA PRZECIWPOŻAROWA</t>
  </si>
  <si>
    <t>Ochrona powietrza atmosferycznego i klimatu</t>
  </si>
  <si>
    <t>Zakup materiałów i wyposażenia</t>
  </si>
  <si>
    <t>Wydz. Organizacyjny</t>
  </si>
  <si>
    <t>KULTURA FIZYCZNA</t>
  </si>
  <si>
    <t xml:space="preserve">Zadania w zakresie kultury fizycznej </t>
  </si>
  <si>
    <t xml:space="preserve">Dotacja celowa z budżetu na finansowanie lub dofinansowanie zadań zleconych do realizacji stowarzyszeniom </t>
  </si>
  <si>
    <t>II. WYDATKI ZWIĄZANE Z REALIZACJĄ ZADAŃ ZLECONYCH :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</si>
  <si>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</si>
  <si>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</si>
  <si>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</si>
  <si>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Wieloosobowe stanowisko ds. Edukacji ET</t>
  </si>
  <si>
    <t>GOSPODARKA MIESZKANIOWA</t>
  </si>
  <si>
    <t>Gospodarka gruntami i nieruchomościami</t>
  </si>
  <si>
    <t>Składki na ubezpieczenia społeczne</t>
  </si>
  <si>
    <t>Wynagrodzenia bezosobowe</t>
  </si>
  <si>
    <t>Koszty postępowania sądowego i prokuratorskiego</t>
  </si>
  <si>
    <t>Zakup usług remontowych</t>
  </si>
  <si>
    <t>Załącznik Nr 2 do zarządzenia Nr 133/2021</t>
  </si>
  <si>
    <t>z dnia 20 września 2021r.</t>
  </si>
  <si>
    <t>Zmiany wynikające z uchwały Rady Miejskiej Nr XXV/334/2021 z dnia 16.09.2021 r.</t>
  </si>
  <si>
    <t>Zmiany wynikające z zarządzenia Burmistrza Miasta nr 132/2021 z dnia 20.09.2021 r.</t>
  </si>
  <si>
    <t>Drogi publiczne powiatowe</t>
  </si>
  <si>
    <t>Zakup usług obejmujących wykonanie ekspertyz, analiz i opinii</t>
  </si>
  <si>
    <t>Wydz. Gospodarki Nieruchomościami i Planowania Przestrzennego</t>
  </si>
  <si>
    <t>ZADANIE: NABYCIE NIERUCHOMOŚCI: ZAKUP LUB PRZEJĘCIE NA PODSTAWIE DECYZJI POD PRZYSZŁE INWESTYCJE</t>
  </si>
  <si>
    <t>Ochotnicze straże pożarne</t>
  </si>
  <si>
    <t>Wydatki na zakupy inwestycyjne jednostek budżetowych</t>
  </si>
  <si>
    <r>
      <t xml:space="preserve">Straż Miejska - </t>
    </r>
    <r>
      <rPr>
        <i/>
        <sz val="9"/>
        <color rgb="FF00B050"/>
        <rFont val="Verdana"/>
        <family val="2"/>
        <charset val="238"/>
      </rPr>
      <t>ŚR. Z DOTACJI CELOWEJ Z SAMORZĄDU WOJEWÓDZTWA MAZOWIECKIEGO</t>
    </r>
  </si>
  <si>
    <t>Dotacje celowe z budżetu na finansowanie lub dofinansowanie kosztów realizacji inwestycji i zakupów inwestycyjnych jednostek niezaliczanych do sektora finansów publicznych</t>
  </si>
  <si>
    <t>ZADANIE: ZAKUP NOWEGO LEKKIEGO SPECJALNEGO SAMOCHODU RATOWNICTWA TECHNICZNEGO Z FUNKCJĄ GAŚNICZĄ</t>
  </si>
  <si>
    <t>OBSŁUGA DŁUGU PUBLICZNEGO</t>
  </si>
  <si>
    <t>Rozliczenia z tytułu poręczeń i gwarancji udzielonych przez Skarb Państwa lub jednostkę samorządu terytorialnego</t>
  </si>
  <si>
    <t>Wypłaty z tytułu krajowych poręczeń i gwarancji</t>
  </si>
  <si>
    <t>Wynagrodzenia osobowe pracowników</t>
  </si>
  <si>
    <r>
      <t xml:space="preserve">Straż Miejska </t>
    </r>
    <r>
      <rPr>
        <i/>
        <sz val="9"/>
        <color rgb="FF008000"/>
        <rFont val="Verdana"/>
        <family val="2"/>
        <charset val="238"/>
      </rPr>
      <t>-</t>
    </r>
    <r>
      <rPr>
        <b/>
        <i/>
        <sz val="9"/>
        <color rgb="FF008000"/>
        <rFont val="Verdana"/>
        <family val="2"/>
        <charset val="238"/>
      </rPr>
      <t xml:space="preserve"> Środki z Funduszu Przeciwdziałania COVID-19</t>
    </r>
    <r>
      <rPr>
        <i/>
        <sz val="9"/>
        <color indexed="12"/>
        <rFont val="Verdana"/>
        <family val="2"/>
        <charset val="238"/>
      </rPr>
      <t xml:space="preserve"> </t>
    </r>
    <r>
      <rPr>
        <i/>
        <sz val="9"/>
        <color rgb="FF006666"/>
        <rFont val="Verdana"/>
        <family val="2"/>
        <charset val="238"/>
      </rPr>
      <t>(transport)</t>
    </r>
  </si>
  <si>
    <r>
      <t xml:space="preserve">Stanowisko ds. Społecznych </t>
    </r>
    <r>
      <rPr>
        <b/>
        <i/>
        <sz val="9"/>
        <color indexed="12"/>
        <rFont val="Verdana"/>
        <family val="2"/>
        <charset val="238"/>
      </rPr>
      <t xml:space="preserve">- </t>
    </r>
    <r>
      <rPr>
        <b/>
        <i/>
        <sz val="9"/>
        <color rgb="FF008000"/>
        <rFont val="Verdana"/>
        <family val="2"/>
        <charset val="238"/>
      </rPr>
      <t>Środki z Funduszu Przeciwdziałania COVID-19</t>
    </r>
    <r>
      <rPr>
        <i/>
        <sz val="9"/>
        <color rgb="FF008000"/>
        <rFont val="Verdana"/>
        <family val="2"/>
        <charset val="238"/>
      </rPr>
      <t xml:space="preserve"> (promocja)</t>
    </r>
  </si>
  <si>
    <r>
      <t xml:space="preserve">Stanowisko ds. Społecznych </t>
    </r>
    <r>
      <rPr>
        <b/>
        <i/>
        <sz val="9"/>
        <color indexed="12"/>
        <rFont val="Verdana"/>
        <family val="2"/>
        <charset val="238"/>
      </rPr>
      <t xml:space="preserve">- </t>
    </r>
    <r>
      <rPr>
        <b/>
        <i/>
        <sz val="9"/>
        <color rgb="FF008000"/>
        <rFont val="Verdana"/>
        <family val="2"/>
        <charset val="238"/>
      </rPr>
      <t>Środki z Funduszu Przeciwdziałania COVID-19</t>
    </r>
    <r>
      <rPr>
        <i/>
        <sz val="9"/>
        <color rgb="FF008000"/>
        <rFont val="Verdana"/>
        <family val="2"/>
        <charset val="238"/>
      </rPr>
      <t xml:space="preserve"> (transport)</t>
    </r>
  </si>
  <si>
    <t>EDUKACYJNA OPIEKA WYCHOWAWCZA</t>
  </si>
  <si>
    <t>Pomoc materialna dla uczniów o charakterze socjalnym</t>
  </si>
  <si>
    <t>Inne formy pomocy dla uczniów</t>
  </si>
  <si>
    <t>Gospodarka ściekowa i ochrona wód</t>
  </si>
  <si>
    <t>Oczyszczanie miast i wsi</t>
  </si>
  <si>
    <t xml:space="preserve">Wydz. Gospodarki Komunalnej </t>
  </si>
  <si>
    <t>Oświetlenie ulic, placów i dróg</t>
  </si>
  <si>
    <t>Wniesienie wkładów do spółek prawa handlowego oraz na uzupełnienie funduszy statutowych banków państwowych i innych instytucji finansowych</t>
  </si>
  <si>
    <t xml:space="preserve">ZADANIE: ZAGOSPODAROWANIE BRZEGU RZEKI NARWI NA WYSOKOŚCI MIASTA NOWY DWÓR MAZOWIECKI (WPF) </t>
  </si>
  <si>
    <r>
      <t xml:space="preserve">Wydz. Projektów Infrastrukturalnych </t>
    </r>
    <r>
      <rPr>
        <i/>
        <sz val="9"/>
        <color rgb="FF00B050"/>
        <rFont val="Verdana"/>
        <family val="2"/>
        <charset val="238"/>
      </rPr>
      <t>- ŚRODKI WŁASNE MIASTA</t>
    </r>
  </si>
  <si>
    <r>
      <t xml:space="preserve">Wydz. Projektów Infrastrukturalnych - </t>
    </r>
    <r>
      <rPr>
        <i/>
        <sz val="9"/>
        <color rgb="FF00B050"/>
        <rFont val="Verdana"/>
        <family val="2"/>
        <charset val="238"/>
      </rPr>
      <t>ŚR. Z DOTACJI CELOWEJ Z SAMORZĄDU WOJEWÓDZTWA MAZOWIECKIEGO</t>
    </r>
    <r>
      <rPr>
        <i/>
        <sz val="9"/>
        <color rgb="FF0000FF"/>
        <rFont val="Verdana"/>
        <family val="2"/>
        <charset val="238"/>
      </rPr>
      <t xml:space="preserve"> </t>
    </r>
  </si>
  <si>
    <t>Karta Dużej Rodziny</t>
  </si>
  <si>
    <t>Stanowisko ds. Społecznych</t>
  </si>
  <si>
    <t>III. WYDATKI ZWIĄZANE Z REALIZACJĄ ZADAŃ POWIERZONYCH:</t>
  </si>
  <si>
    <t>DZIAŁALNOŚĆ USŁUGOWA</t>
  </si>
  <si>
    <t>Cmentarze</t>
  </si>
  <si>
    <r>
      <t>PROJEKT: 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</si>
  <si>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t>Wynagrodzenia osobowe pracowników (GMINA)</t>
  </si>
  <si>
    <t>Składki na ubezpieczenia społeczne (GMINA)</t>
  </si>
  <si>
    <t>Składki na Fundusz Pracy oraz Fundusz Solidarnościowy</t>
  </si>
  <si>
    <t>Składki na Fundusz Pracy oraz Fundusz Solidarnościowy (GMINA)</t>
  </si>
  <si>
    <t>Wydatki inwestycyjne jednostek budżetowych (GMINA)</t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</si>
  <si>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</si>
  <si>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t>Wydatki inwestycyjne jednostek budżetowych (BP)</t>
  </si>
  <si>
    <r>
      <t>PROJEKT: OGRANICZENIE ZANIECZYSZCZEŃ POWIETRZA W NOWYM DWORZE MAZOWIECKIM</t>
    </r>
    <r>
      <rPr>
        <b/>
        <i/>
        <sz val="9"/>
        <color rgb="FF0000FF"/>
        <rFont val="Verdana"/>
        <family val="2"/>
        <charset val="238"/>
      </rPr>
      <t xml:space="preserve"> (WPF)</t>
    </r>
  </si>
  <si>
    <r>
      <t>PROJEKT: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</si>
  <si>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r>
      <t>Straż Miejska</t>
    </r>
    <r>
      <rPr>
        <i/>
        <sz val="9"/>
        <color rgb="FF00B050"/>
        <rFont val="Verdana"/>
        <family val="2"/>
        <charset val="238"/>
      </rPr>
      <t xml:space="preserve"> - ŚRODKI WŁASNE MIASTA</t>
    </r>
  </si>
  <si>
    <r>
      <t xml:space="preserve">Straż Miejska </t>
    </r>
    <r>
      <rPr>
        <i/>
        <sz val="9"/>
        <color rgb="FF00B050"/>
        <rFont val="Verdana"/>
        <family val="2"/>
        <charset val="238"/>
      </rPr>
      <t>- ŚRODKI WŁASNE MIASTA</t>
    </r>
  </si>
  <si>
    <t>IV. WYDATKI NA PROGRAMY I PROJEKTY FINANSOWANE Z UDZIAŁEM ŚRODKÓW EUROPEJSKICH I INNYCH ŚRODKÓW POCHODZĄCYCH ZE ŹRÓDEŁ ZAGRANICZNYCH NIEPODLEGAJĄCYCH ZWROTOWI :</t>
  </si>
  <si>
    <t>V. ZESTAWIENIE WYDATKÓW NA FINANSOWANIE OCHRONY ŚRODOWISKA I GOSPODARKI WODNEJ W ZAKRESIE OKREŚLONYM W USTAWIE PRAWO OCHRONY ŚRODOWISKA  (UJĘTYCH W PLANIE FINANSOWYM WYDATKÓW BUDŻETOWYCH URZĘDU MIEJSKIEGO)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</si>
</sst>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i/>
      <sz val="9"/>
      <color rgb="FF0000FF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11"/>
      <color rgb="FFFF0000"/>
      <name val="Arial CE"/>
      <charset val="238"/>
    </font>
    <font>
      <i/>
      <sz val="9"/>
      <color rgb="FF00B050"/>
      <name val="Verdana"/>
      <family val="2"/>
      <charset val="238"/>
    </font>
    <font>
      <i/>
      <sz val="9"/>
      <color rgb="FF006666"/>
      <name val="Verdana"/>
      <family val="2"/>
      <charset val="238"/>
    </font>
    <font>
      <i/>
      <sz val="9"/>
      <color rgb="FF008000"/>
      <name val="Verdana"/>
      <family val="2"/>
      <charset val="238"/>
    </font>
    <font>
      <b/>
      <i/>
      <sz val="9"/>
      <color rgb="FF008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4" fontId="22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0" fontId="20" fillId="0" borderId="0" xfId="0" applyFont="1"/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vertical="center" shrinkToFit="1"/>
    </xf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4" fontId="5" fillId="0" borderId="6" xfId="0" applyNumberFormat="1" applyFont="1" applyBorder="1" applyAlignment="1">
      <alignment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10" fillId="0" borderId="2" xfId="0" applyNumberFormat="1" applyFont="1" applyBorder="1" applyAlignment="1">
      <alignment vertical="center" shrinkToFit="1"/>
    </xf>
    <xf numFmtId="4" fontId="19" fillId="0" borderId="2" xfId="0" applyNumberFormat="1" applyFont="1" applyBorder="1" applyAlignment="1">
      <alignment horizontal="right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4" fontId="23" fillId="0" borderId="2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vertical="center" shrinkToFit="1"/>
    </xf>
    <xf numFmtId="0" fontId="10" fillId="4" borderId="0" xfId="0" applyFont="1" applyFill="1" applyAlignment="1">
      <alignment horizontal="center" vertical="center" shrinkToFit="1"/>
    </xf>
    <xf numFmtId="0" fontId="10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right" vertical="center"/>
    </xf>
    <xf numFmtId="0" fontId="13" fillId="2" borderId="10" xfId="0" applyFont="1" applyFill="1" applyBorder="1" applyAlignment="1">
      <alignment horizontal="center" vertical="center" shrinkToFit="1"/>
    </xf>
    <xf numFmtId="4" fontId="21" fillId="0" borderId="10" xfId="0" applyNumberFormat="1" applyFont="1" applyBorder="1" applyAlignment="1">
      <alignment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right" vertical="center" shrinkToFit="1"/>
    </xf>
    <xf numFmtId="0" fontId="15" fillId="0" borderId="1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vertical="center" shrinkToFit="1"/>
    </xf>
    <xf numFmtId="4" fontId="18" fillId="0" borderId="2" xfId="0" applyNumberFormat="1" applyFont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left" vertical="center" shrinkToFit="1"/>
    </xf>
    <xf numFmtId="4" fontId="14" fillId="0" borderId="10" xfId="0" applyNumberFormat="1" applyFont="1" applyBorder="1" applyAlignment="1">
      <alignment horizontal="right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4" fontId="27" fillId="4" borderId="0" xfId="0" applyNumberFormat="1" applyFont="1" applyFill="1"/>
    <xf numFmtId="0" fontId="10" fillId="0" borderId="3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4" borderId="0" xfId="0" applyFill="1"/>
    <xf numFmtId="0" fontId="9" fillId="0" borderId="6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 shrinkToFit="1"/>
    </xf>
    <xf numFmtId="0" fontId="0" fillId="0" borderId="0" xfId="0" applyBorder="1"/>
    <xf numFmtId="0" fontId="19" fillId="0" borderId="10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left" vertical="center" shrinkToFit="1"/>
    </xf>
    <xf numFmtId="0" fontId="14" fillId="4" borderId="10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right" vertical="center" shrinkToFit="1"/>
    </xf>
    <xf numFmtId="0" fontId="5" fillId="3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justify" vertical="center" shrinkToFit="1"/>
    </xf>
    <xf numFmtId="0" fontId="12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right" vertical="center"/>
    </xf>
    <xf numFmtId="4" fontId="20" fillId="0" borderId="0" xfId="0" applyNumberFormat="1" applyFont="1" applyFill="1" applyBorder="1"/>
    <xf numFmtId="0" fontId="20" fillId="0" borderId="0" xfId="0" applyFont="1" applyBorder="1"/>
    <xf numFmtId="0" fontId="19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FFFF99"/>
      <color rgb="FF006666"/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D-4EEF-82E8-A21DD41E8E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D-4EEF-82E8-A21DD41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3672"/>
        <c:axId val="19803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5D-4EEF-82E8-A21DD41E8E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5D-4EEF-82E8-A21DD41E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968"/>
        <c:axId val="198045632"/>
      </c:lineChart>
      <c:catAx>
        <c:axId val="19804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3672"/>
        <c:crosses val="autoZero"/>
        <c:crossBetween val="between"/>
      </c:valAx>
      <c:catAx>
        <c:axId val="19803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45632"/>
        <c:crosses val="autoZero"/>
        <c:auto val="0"/>
        <c:lblAlgn val="ctr"/>
        <c:lblOffset val="100"/>
        <c:noMultiLvlLbl val="0"/>
      </c:catAx>
      <c:valAx>
        <c:axId val="198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A63-4E59-8F38-3D659175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4064"/>
        <c:axId val="198036224"/>
      </c:barChart>
      <c:catAx>
        <c:axId val="19804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4D-41E9-A6BA-55679E8A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38184"/>
        <c:axId val="198040144"/>
      </c:barChart>
      <c:catAx>
        <c:axId val="1980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D-4B3F-B8D7-D380FF44CB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D-4B3F-B8D7-D380FF44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2896"/>
        <c:axId val="19802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D-4B3F-B8D7-D380FF44CB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AD-4B3F-B8D7-D380FF44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640"/>
        <c:axId val="198027208"/>
      </c:lineChart>
      <c:catAx>
        <c:axId val="1980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2896"/>
        <c:crosses val="autoZero"/>
        <c:crossBetween val="between"/>
      </c:valAx>
      <c:catAx>
        <c:axId val="198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27208"/>
        <c:crosses val="autoZero"/>
        <c:auto val="0"/>
        <c:lblAlgn val="ctr"/>
        <c:lblOffset val="100"/>
        <c:noMultiLvlLbl val="0"/>
      </c:catAx>
      <c:valAx>
        <c:axId val="19802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24-41D4-A638-271AA89B8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5248"/>
        <c:axId val="198026032"/>
      </c:barChart>
      <c:catAx>
        <c:axId val="1980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B-4A13-9459-533EB372C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8776"/>
        <c:axId val="198037008"/>
      </c:barChart>
      <c:catAx>
        <c:axId val="1980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B-4718-B8FE-A3BA52E7AAC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B-4718-B8FE-A3BA52E7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3672"/>
        <c:axId val="19803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B-4718-B8FE-A3BA52E7AAC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CB-4718-B8FE-A3BA52E7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968"/>
        <c:axId val="198045632"/>
      </c:lineChart>
      <c:catAx>
        <c:axId val="19804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3672"/>
        <c:crosses val="autoZero"/>
        <c:crossBetween val="between"/>
      </c:valAx>
      <c:catAx>
        <c:axId val="19803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45632"/>
        <c:crosses val="autoZero"/>
        <c:auto val="0"/>
        <c:lblAlgn val="ctr"/>
        <c:lblOffset val="100"/>
        <c:noMultiLvlLbl val="0"/>
      </c:catAx>
      <c:valAx>
        <c:axId val="198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13D-43A2-A0F2-232CB8A3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4064"/>
        <c:axId val="198036224"/>
      </c:barChart>
      <c:catAx>
        <c:axId val="19804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C9-4785-A3A9-406E931F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38184"/>
        <c:axId val="198040144"/>
      </c:barChart>
      <c:catAx>
        <c:axId val="1980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9-4AB7-B170-59362E23066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9-4AB7-B170-59362E23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2896"/>
        <c:axId val="19802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9-4AB7-B170-59362E23066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59-4AB7-B170-59362E23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640"/>
        <c:axId val="198027208"/>
      </c:lineChart>
      <c:catAx>
        <c:axId val="1980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2896"/>
        <c:crosses val="autoZero"/>
        <c:crossBetween val="between"/>
      </c:valAx>
      <c:catAx>
        <c:axId val="198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27208"/>
        <c:crosses val="autoZero"/>
        <c:auto val="0"/>
        <c:lblAlgn val="ctr"/>
        <c:lblOffset val="100"/>
        <c:noMultiLvlLbl val="0"/>
      </c:catAx>
      <c:valAx>
        <c:axId val="19802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82-4152-BCA3-C11540C4D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5248"/>
        <c:axId val="198026032"/>
      </c:barChart>
      <c:catAx>
        <c:axId val="1980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6E-4B73-B5B3-72FDBE3D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8776"/>
        <c:axId val="198037008"/>
      </c:barChart>
      <c:catAx>
        <c:axId val="1980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8-4892-A958-4B3392D00A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8-4892-A958-4B3392D0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3672"/>
        <c:axId val="19803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8-4892-A958-4B3392D00A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8-4892-A958-4B3392D0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968"/>
        <c:axId val="198045632"/>
      </c:lineChart>
      <c:catAx>
        <c:axId val="19804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3672"/>
        <c:crosses val="autoZero"/>
        <c:crossBetween val="between"/>
      </c:valAx>
      <c:catAx>
        <c:axId val="19803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45632"/>
        <c:crosses val="autoZero"/>
        <c:auto val="0"/>
        <c:lblAlgn val="ctr"/>
        <c:lblOffset val="100"/>
        <c:noMultiLvlLbl val="0"/>
      </c:catAx>
      <c:valAx>
        <c:axId val="1980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141-4257-AA1C-27E82F86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44064"/>
        <c:axId val="198036224"/>
      </c:barChart>
      <c:catAx>
        <c:axId val="19804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8D-4DE0-8B75-CA924B76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38184"/>
        <c:axId val="198040144"/>
      </c:barChart>
      <c:catAx>
        <c:axId val="1980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F-4D25-8974-7822E670F8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F-4D25-8974-7822E670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2896"/>
        <c:axId val="19802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F-4D25-8974-7822E670F8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1F-4D25-8974-7822E670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640"/>
        <c:axId val="198027208"/>
      </c:lineChart>
      <c:catAx>
        <c:axId val="1980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2896"/>
        <c:crosses val="autoZero"/>
        <c:crossBetween val="between"/>
      </c:valAx>
      <c:catAx>
        <c:axId val="198025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8027208"/>
        <c:crosses val="autoZero"/>
        <c:auto val="0"/>
        <c:lblAlgn val="ctr"/>
        <c:lblOffset val="100"/>
        <c:noMultiLvlLbl val="0"/>
      </c:catAx>
      <c:valAx>
        <c:axId val="19802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025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40-4291-B950-EC886523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5248"/>
        <c:axId val="198026032"/>
      </c:barChart>
      <c:catAx>
        <c:axId val="1980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2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17-48C3-8FB3-17908DFB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028776"/>
        <c:axId val="198037008"/>
      </c:barChart>
      <c:catAx>
        <c:axId val="1980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0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80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40822</xdr:rowOff>
    </xdr:from>
    <xdr:to>
      <xdr:col>4</xdr:col>
      <xdr:colOff>0</xdr:colOff>
      <xdr:row>0</xdr:row>
      <xdr:rowOff>40822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6082393" y="40822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4</xdr:col>
      <xdr:colOff>0</xdr:colOff>
      <xdr:row>161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109</xdr:row>
      <xdr:rowOff>0</xdr:rowOff>
    </xdr:from>
    <xdr:to>
      <xdr:col>4</xdr:col>
      <xdr:colOff>0</xdr:colOff>
      <xdr:row>109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05" name="Wykres 1355">
          <a:extLst>
            <a:ext uri="{FF2B5EF4-FFF2-40B4-BE49-F238E27FC236}">
              <a16:creationId xmlns:a16="http://schemas.microsoft.com/office/drawing/2014/main" id="{3683E479-8B46-4DFC-A533-B850508AC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06" name="Wykres 1356">
          <a:extLst>
            <a:ext uri="{FF2B5EF4-FFF2-40B4-BE49-F238E27FC236}">
              <a16:creationId xmlns:a16="http://schemas.microsoft.com/office/drawing/2014/main" id="{CDBB950B-36B8-463E-8F0D-555EFF62D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07" name="Wykres 1357">
          <a:extLst>
            <a:ext uri="{FF2B5EF4-FFF2-40B4-BE49-F238E27FC236}">
              <a16:creationId xmlns:a16="http://schemas.microsoft.com/office/drawing/2014/main" id="{A2CAC591-E6C3-43E3-A64C-E67A58EF8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08" name="Wykres 1358">
          <a:extLst>
            <a:ext uri="{FF2B5EF4-FFF2-40B4-BE49-F238E27FC236}">
              <a16:creationId xmlns:a16="http://schemas.microsoft.com/office/drawing/2014/main" id="{603A96EA-2265-482F-9349-9BE3D8F14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09" name="Wykres 1359">
          <a:extLst>
            <a:ext uri="{FF2B5EF4-FFF2-40B4-BE49-F238E27FC236}">
              <a16:creationId xmlns:a16="http://schemas.microsoft.com/office/drawing/2014/main" id="{BAEED814-1F94-42A8-8949-0EC35FC6A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159</xdr:row>
      <xdr:rowOff>0</xdr:rowOff>
    </xdr:from>
    <xdr:to>
      <xdr:col>4</xdr:col>
      <xdr:colOff>0</xdr:colOff>
      <xdr:row>159</xdr:row>
      <xdr:rowOff>0</xdr:rowOff>
    </xdr:to>
    <xdr:graphicFrame macro="">
      <xdr:nvGraphicFramePr>
        <xdr:cNvPr id="310" name="Wykres 1360">
          <a:extLst>
            <a:ext uri="{FF2B5EF4-FFF2-40B4-BE49-F238E27FC236}">
              <a16:creationId xmlns:a16="http://schemas.microsoft.com/office/drawing/2014/main" id="{A06777A8-B0A0-464D-A272-D6160FF05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65" name="Wykres 1355">
          <a:extLst>
            <a:ext uri="{FF2B5EF4-FFF2-40B4-BE49-F238E27FC236}">
              <a16:creationId xmlns:a16="http://schemas.microsoft.com/office/drawing/2014/main" id="{6724C7D1-2258-474A-BB6E-124651184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66" name="Wykres 1356">
          <a:extLst>
            <a:ext uri="{FF2B5EF4-FFF2-40B4-BE49-F238E27FC236}">
              <a16:creationId xmlns:a16="http://schemas.microsoft.com/office/drawing/2014/main" id="{846F9348-E044-4ABC-9BE6-14CBE1E63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67" name="Wykres 1357">
          <a:extLst>
            <a:ext uri="{FF2B5EF4-FFF2-40B4-BE49-F238E27FC236}">
              <a16:creationId xmlns:a16="http://schemas.microsoft.com/office/drawing/2014/main" id="{7411088C-4197-4E7E-B47A-0BAE9CDCA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68" name="Wykres 1358">
          <a:extLst>
            <a:ext uri="{FF2B5EF4-FFF2-40B4-BE49-F238E27FC236}">
              <a16:creationId xmlns:a16="http://schemas.microsoft.com/office/drawing/2014/main" id="{E83291EA-70FA-4D9E-9E79-BBB6E874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69" name="Wykres 1359">
          <a:extLst>
            <a:ext uri="{FF2B5EF4-FFF2-40B4-BE49-F238E27FC236}">
              <a16:creationId xmlns:a16="http://schemas.microsoft.com/office/drawing/2014/main" id="{CD0A9395-2215-48C9-A45C-162AA6CCC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120</xdr:row>
      <xdr:rowOff>0</xdr:rowOff>
    </xdr:from>
    <xdr:to>
      <xdr:col>4</xdr:col>
      <xdr:colOff>0</xdr:colOff>
      <xdr:row>120</xdr:row>
      <xdr:rowOff>0</xdr:rowOff>
    </xdr:to>
    <xdr:graphicFrame macro="">
      <xdr:nvGraphicFramePr>
        <xdr:cNvPr id="70" name="Wykres 1360">
          <a:extLst>
            <a:ext uri="{FF2B5EF4-FFF2-40B4-BE49-F238E27FC236}">
              <a16:creationId xmlns:a16="http://schemas.microsoft.com/office/drawing/2014/main" id="{00CDD81F-8DD7-401E-B0CC-76859C816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1" name="Wykres 1355">
          <a:extLst>
            <a:ext uri="{FF2B5EF4-FFF2-40B4-BE49-F238E27FC236}">
              <a16:creationId xmlns:a16="http://schemas.microsoft.com/office/drawing/2014/main" id="{0BE7F0F6-91CE-47D6-9B14-56B94324B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2" name="Wykres 1356">
          <a:extLst>
            <a:ext uri="{FF2B5EF4-FFF2-40B4-BE49-F238E27FC236}">
              <a16:creationId xmlns:a16="http://schemas.microsoft.com/office/drawing/2014/main" id="{35CC8D02-3E90-46D2-A08D-DB04AD8A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3" name="Wykres 1357">
          <a:extLst>
            <a:ext uri="{FF2B5EF4-FFF2-40B4-BE49-F238E27FC236}">
              <a16:creationId xmlns:a16="http://schemas.microsoft.com/office/drawing/2014/main" id="{93A5F070-3A2D-48C4-B361-08F391BB9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4" name="Wykres 1358">
          <a:extLst>
            <a:ext uri="{FF2B5EF4-FFF2-40B4-BE49-F238E27FC236}">
              <a16:creationId xmlns:a16="http://schemas.microsoft.com/office/drawing/2014/main" id="{35E14FE9-7026-437F-9228-69BEF1CD5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5" name="Wykres 1359">
          <a:extLst>
            <a:ext uri="{FF2B5EF4-FFF2-40B4-BE49-F238E27FC236}">
              <a16:creationId xmlns:a16="http://schemas.microsoft.com/office/drawing/2014/main" id="{D27D98E6-49B4-497C-B594-F14E1EB10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131</xdr:row>
      <xdr:rowOff>0</xdr:rowOff>
    </xdr:from>
    <xdr:to>
      <xdr:col>4</xdr:col>
      <xdr:colOff>0</xdr:colOff>
      <xdr:row>131</xdr:row>
      <xdr:rowOff>0</xdr:rowOff>
    </xdr:to>
    <xdr:graphicFrame macro="">
      <xdr:nvGraphicFramePr>
        <xdr:cNvPr id="76" name="Wykres 1360">
          <a:extLst>
            <a:ext uri="{FF2B5EF4-FFF2-40B4-BE49-F238E27FC236}">
              <a16:creationId xmlns:a16="http://schemas.microsoft.com/office/drawing/2014/main" id="{9C7E5AF5-5179-4184-A3C1-88F92E92E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zoomScale="70" zoomScaleNormal="70" zoomScaleSheetLayoutView="100" workbookViewId="0">
      <pane xSplit="5" ySplit="5" topLeftCell="F146" activePane="bottomRight" state="frozen"/>
      <selection pane="topRight" activeCell="F1" sqref="F1"/>
      <selection pane="bottomLeft" activeCell="A6" sqref="A6"/>
      <selection pane="bottomRight" activeCell="R107" sqref="R107"/>
    </sheetView>
  </sheetViews>
  <sheetFormatPr defaultRowHeight="12.75" x14ac:dyDescent="0.2"/>
  <cols>
    <col min="1" max="1" width="4.7109375" style="8" customWidth="1"/>
    <col min="2" max="2" width="7.28515625" style="8" customWidth="1"/>
    <col min="3" max="3" width="6.140625" style="10" customWidth="1"/>
    <col min="4" max="4" width="66.28515625" style="4" customWidth="1"/>
    <col min="5" max="5" width="37.85546875" style="13" customWidth="1"/>
    <col min="6" max="6" width="15.85546875" style="17" customWidth="1"/>
    <col min="7" max="7" width="17.42578125" style="47" customWidth="1"/>
    <col min="8" max="8" width="15.28515625" style="58" hidden="1" customWidth="1"/>
    <col min="9" max="9" width="18" style="47" customWidth="1"/>
    <col min="10" max="10" width="15.85546875" style="58" customWidth="1"/>
    <col min="11" max="11" width="4" customWidth="1"/>
    <col min="12" max="12" width="5" customWidth="1"/>
  </cols>
  <sheetData>
    <row r="1" spans="1:10" s="48" customFormat="1" ht="16.5" customHeight="1" x14ac:dyDescent="0.2">
      <c r="A1" s="50"/>
      <c r="B1" s="51"/>
      <c r="C1" s="52"/>
      <c r="D1" s="53"/>
      <c r="E1" s="54"/>
      <c r="F1" s="31"/>
      <c r="G1" s="35"/>
      <c r="H1" s="66"/>
      <c r="I1" s="35"/>
      <c r="J1" s="66" t="s">
        <v>63</v>
      </c>
    </row>
    <row r="2" spans="1:10" s="48" customFormat="1" ht="16.5" customHeight="1" x14ac:dyDescent="0.2">
      <c r="A2" s="51"/>
      <c r="B2" s="51"/>
      <c r="C2" s="52"/>
      <c r="D2" s="55"/>
      <c r="E2" s="54"/>
      <c r="F2" s="32"/>
      <c r="G2" s="35"/>
      <c r="H2" s="67"/>
      <c r="I2" s="35"/>
      <c r="J2" s="67" t="s">
        <v>7</v>
      </c>
    </row>
    <row r="3" spans="1:10" s="48" customFormat="1" ht="16.5" customHeight="1" x14ac:dyDescent="0.2">
      <c r="A3" s="51"/>
      <c r="B3" s="51"/>
      <c r="C3" s="52"/>
      <c r="D3" s="55"/>
      <c r="E3" s="54"/>
      <c r="F3" s="32"/>
      <c r="G3" s="35"/>
      <c r="H3" s="67"/>
      <c r="I3" s="35"/>
      <c r="J3" s="67" t="s">
        <v>64</v>
      </c>
    </row>
    <row r="4" spans="1:10" s="49" customFormat="1" ht="19.5" customHeight="1" x14ac:dyDescent="0.25">
      <c r="A4" s="157" t="s">
        <v>5</v>
      </c>
      <c r="B4" s="157"/>
      <c r="C4" s="157"/>
      <c r="D4" s="157"/>
      <c r="E4" s="157"/>
      <c r="F4" s="33"/>
      <c r="G4" s="110"/>
      <c r="H4" s="110"/>
      <c r="I4" s="110"/>
      <c r="J4" s="35"/>
    </row>
    <row r="5" spans="1:10" s="1" customFormat="1" ht="66.75" customHeight="1" x14ac:dyDescent="0.2">
      <c r="A5" s="6" t="s">
        <v>2</v>
      </c>
      <c r="B5" s="6" t="s">
        <v>4</v>
      </c>
      <c r="C5" s="7" t="s">
        <v>1</v>
      </c>
      <c r="D5" s="5" t="s">
        <v>0</v>
      </c>
      <c r="E5" s="3" t="s">
        <v>3</v>
      </c>
      <c r="F5" s="27" t="s">
        <v>8</v>
      </c>
      <c r="G5" s="155" t="s">
        <v>65</v>
      </c>
      <c r="H5" s="155" t="s">
        <v>9</v>
      </c>
      <c r="I5" s="155" t="s">
        <v>66</v>
      </c>
      <c r="J5" s="27" t="s">
        <v>9</v>
      </c>
    </row>
    <row r="6" spans="1:10" s="2" customFormat="1" ht="20.25" customHeight="1" x14ac:dyDescent="0.2">
      <c r="A6" s="161" t="s">
        <v>18</v>
      </c>
      <c r="B6" s="161"/>
      <c r="C6" s="161"/>
      <c r="D6" s="161"/>
      <c r="E6" s="161"/>
      <c r="F6" s="18"/>
      <c r="G6" s="35"/>
      <c r="H6" s="57"/>
      <c r="I6" s="35"/>
      <c r="J6" s="57"/>
    </row>
    <row r="7" spans="1:10" s="15" customFormat="1" ht="18" customHeight="1" x14ac:dyDescent="0.2">
      <c r="A7" s="11">
        <v>600</v>
      </c>
      <c r="B7" s="9"/>
      <c r="C7" s="16"/>
      <c r="D7" s="12" t="s">
        <v>21</v>
      </c>
      <c r="E7" s="36"/>
      <c r="F7" s="22">
        <v>4455009</v>
      </c>
      <c r="G7" s="22">
        <f>G8+G11</f>
        <v>20000</v>
      </c>
      <c r="H7" s="30">
        <f t="shared" ref="H7:H20" si="0">SUM(F7:G7)</f>
        <v>4475009</v>
      </c>
      <c r="I7" s="22">
        <f>I11</f>
        <v>0</v>
      </c>
      <c r="J7" s="30">
        <f t="shared" ref="J7:J20" si="1">SUM(H7:I7)</f>
        <v>4475009</v>
      </c>
    </row>
    <row r="8" spans="1:10" s="15" customFormat="1" ht="16.5" customHeight="1" x14ac:dyDescent="0.2">
      <c r="A8" s="19"/>
      <c r="B8" s="21">
        <v>60014</v>
      </c>
      <c r="C8" s="44"/>
      <c r="D8" s="45" t="s">
        <v>67</v>
      </c>
      <c r="E8" s="85"/>
      <c r="F8" s="71">
        <f>F9</f>
        <v>3200</v>
      </c>
      <c r="G8" s="71">
        <f>G9</f>
        <v>-150</v>
      </c>
      <c r="H8" s="72">
        <f t="shared" ref="H8:H10" si="2">SUM(F8:G8)</f>
        <v>3050</v>
      </c>
      <c r="I8" s="71">
        <f>I9</f>
        <v>0</v>
      </c>
      <c r="J8" s="72">
        <f t="shared" si="1"/>
        <v>3050</v>
      </c>
    </row>
    <row r="9" spans="1:10" s="15" customFormat="1" ht="16.5" customHeight="1" x14ac:dyDescent="0.2">
      <c r="A9" s="19"/>
      <c r="B9" s="20"/>
      <c r="C9" s="37">
        <v>4520</v>
      </c>
      <c r="D9" s="38" t="s">
        <v>44</v>
      </c>
      <c r="E9" s="59"/>
      <c r="F9" s="73">
        <f>F10</f>
        <v>3200</v>
      </c>
      <c r="G9" s="73">
        <f t="shared" ref="G9:I9" si="3">G10</f>
        <v>-150</v>
      </c>
      <c r="H9" s="74">
        <f t="shared" si="2"/>
        <v>3050</v>
      </c>
      <c r="I9" s="73">
        <f t="shared" si="3"/>
        <v>0</v>
      </c>
      <c r="J9" s="74">
        <f t="shared" si="1"/>
        <v>3050</v>
      </c>
    </row>
    <row r="10" spans="1:10" s="15" customFormat="1" ht="16.5" customHeight="1" x14ac:dyDescent="0.2">
      <c r="A10" s="20"/>
      <c r="B10" s="20"/>
      <c r="C10" s="37"/>
      <c r="D10" s="61" t="s">
        <v>6</v>
      </c>
      <c r="E10" s="59" t="s">
        <v>23</v>
      </c>
      <c r="F10" s="75">
        <v>3200</v>
      </c>
      <c r="G10" s="63">
        <v>-150</v>
      </c>
      <c r="H10" s="104">
        <f t="shared" si="2"/>
        <v>3050</v>
      </c>
      <c r="I10" s="63"/>
      <c r="J10" s="104">
        <f t="shared" si="1"/>
        <v>3050</v>
      </c>
    </row>
    <row r="11" spans="1:10" s="15" customFormat="1" ht="16.5" customHeight="1" x14ac:dyDescent="0.2">
      <c r="A11" s="19"/>
      <c r="B11" s="21">
        <v>60016</v>
      </c>
      <c r="C11" s="44"/>
      <c r="D11" s="45" t="s">
        <v>22</v>
      </c>
      <c r="E11" s="62"/>
      <c r="F11" s="23">
        <v>3063520</v>
      </c>
      <c r="G11" s="23">
        <f>G12+G14+G16+G18+G20</f>
        <v>20150</v>
      </c>
      <c r="H11" s="28">
        <f t="shared" si="0"/>
        <v>3083670</v>
      </c>
      <c r="I11" s="23">
        <f>I20</f>
        <v>0</v>
      </c>
      <c r="J11" s="28">
        <f t="shared" si="1"/>
        <v>3083670</v>
      </c>
    </row>
    <row r="12" spans="1:10" s="15" customFormat="1" ht="16.5" customHeight="1" x14ac:dyDescent="0.2">
      <c r="A12" s="20"/>
      <c r="B12" s="20"/>
      <c r="C12" s="37">
        <v>4210</v>
      </c>
      <c r="D12" s="38" t="s">
        <v>47</v>
      </c>
      <c r="E12" s="59"/>
      <c r="F12" s="73">
        <f>F13</f>
        <v>103800</v>
      </c>
      <c r="G12" s="73">
        <f t="shared" ref="G12:I14" si="4">G13</f>
        <v>43000</v>
      </c>
      <c r="H12" s="74">
        <f t="shared" ref="H12:H15" si="5">SUM(F12:G12)</f>
        <v>146800</v>
      </c>
      <c r="I12" s="73">
        <f t="shared" si="4"/>
        <v>0</v>
      </c>
      <c r="J12" s="74">
        <f t="shared" ref="J12:J15" si="6">SUM(H12:I12)</f>
        <v>146800</v>
      </c>
    </row>
    <row r="13" spans="1:10" s="15" customFormat="1" ht="16.5" customHeight="1" x14ac:dyDescent="0.2">
      <c r="A13" s="20"/>
      <c r="B13" s="20"/>
      <c r="C13" s="37"/>
      <c r="D13" s="61" t="s">
        <v>6</v>
      </c>
      <c r="E13" s="59" t="s">
        <v>23</v>
      </c>
      <c r="F13" s="75">
        <v>103800</v>
      </c>
      <c r="G13" s="63">
        <v>43000</v>
      </c>
      <c r="H13" s="104">
        <f t="shared" si="5"/>
        <v>146800</v>
      </c>
      <c r="I13" s="63"/>
      <c r="J13" s="104">
        <f t="shared" si="6"/>
        <v>146800</v>
      </c>
    </row>
    <row r="14" spans="1:10" s="15" customFormat="1" ht="16.5" customHeight="1" x14ac:dyDescent="0.2">
      <c r="A14" s="20"/>
      <c r="B14" s="20"/>
      <c r="C14" s="37">
        <v>4270</v>
      </c>
      <c r="D14" s="38" t="s">
        <v>62</v>
      </c>
      <c r="E14" s="59"/>
      <c r="F14" s="73">
        <f>F15</f>
        <v>300000</v>
      </c>
      <c r="G14" s="73">
        <f t="shared" si="4"/>
        <v>44000</v>
      </c>
      <c r="H14" s="74">
        <f t="shared" si="5"/>
        <v>344000</v>
      </c>
      <c r="I14" s="73">
        <f t="shared" si="4"/>
        <v>0</v>
      </c>
      <c r="J14" s="74">
        <f t="shared" si="6"/>
        <v>344000</v>
      </c>
    </row>
    <row r="15" spans="1:10" s="15" customFormat="1" ht="16.5" customHeight="1" x14ac:dyDescent="0.2">
      <c r="A15" s="20"/>
      <c r="B15" s="20"/>
      <c r="C15" s="37"/>
      <c r="D15" s="61" t="s">
        <v>6</v>
      </c>
      <c r="E15" s="59" t="s">
        <v>23</v>
      </c>
      <c r="F15" s="75">
        <v>300000</v>
      </c>
      <c r="G15" s="63">
        <v>44000</v>
      </c>
      <c r="H15" s="104">
        <f t="shared" si="5"/>
        <v>344000</v>
      </c>
      <c r="I15" s="63"/>
      <c r="J15" s="104">
        <f t="shared" si="6"/>
        <v>344000</v>
      </c>
    </row>
    <row r="16" spans="1:10" s="15" customFormat="1" ht="16.5" customHeight="1" x14ac:dyDescent="0.2">
      <c r="A16" s="20"/>
      <c r="B16" s="20"/>
      <c r="C16" s="37">
        <v>4390</v>
      </c>
      <c r="D16" s="141" t="s">
        <v>68</v>
      </c>
      <c r="E16" s="59"/>
      <c r="F16" s="73">
        <f>F17</f>
        <v>1000</v>
      </c>
      <c r="G16" s="73">
        <f t="shared" ref="G16:I18" si="7">G17</f>
        <v>-1000</v>
      </c>
      <c r="H16" s="74">
        <f t="shared" ref="H16:H17" si="8">SUM(F16:G16)</f>
        <v>0</v>
      </c>
      <c r="I16" s="73">
        <f t="shared" si="7"/>
        <v>0</v>
      </c>
      <c r="J16" s="74">
        <f t="shared" si="1"/>
        <v>0</v>
      </c>
    </row>
    <row r="17" spans="1:10" s="15" customFormat="1" ht="16.5" customHeight="1" x14ac:dyDescent="0.2">
      <c r="A17" s="20"/>
      <c r="B17" s="20"/>
      <c r="C17" s="37"/>
      <c r="D17" s="61" t="s">
        <v>6</v>
      </c>
      <c r="E17" s="59" t="s">
        <v>23</v>
      </c>
      <c r="F17" s="75">
        <v>1000</v>
      </c>
      <c r="G17" s="63">
        <v>-1000</v>
      </c>
      <c r="H17" s="104">
        <f t="shared" si="8"/>
        <v>0</v>
      </c>
      <c r="I17" s="63"/>
      <c r="J17" s="104">
        <f t="shared" si="1"/>
        <v>0</v>
      </c>
    </row>
    <row r="18" spans="1:10" s="15" customFormat="1" ht="16.5" customHeight="1" x14ac:dyDescent="0.2">
      <c r="A18" s="19"/>
      <c r="B18" s="20"/>
      <c r="C18" s="37">
        <v>4520</v>
      </c>
      <c r="D18" s="38" t="s">
        <v>44</v>
      </c>
      <c r="E18" s="59"/>
      <c r="F18" s="73">
        <f>F19</f>
        <v>100</v>
      </c>
      <c r="G18" s="73">
        <f t="shared" si="7"/>
        <v>-50</v>
      </c>
      <c r="H18" s="74">
        <f t="shared" ref="H18:H19" si="9">SUM(F18:G18)</f>
        <v>50</v>
      </c>
      <c r="I18" s="73">
        <f t="shared" si="7"/>
        <v>0</v>
      </c>
      <c r="J18" s="74">
        <f t="shared" ref="J18:J19" si="10">SUM(H18:I18)</f>
        <v>50</v>
      </c>
    </row>
    <row r="19" spans="1:10" s="15" customFormat="1" ht="16.5" customHeight="1" x14ac:dyDescent="0.2">
      <c r="A19" s="20"/>
      <c r="B19" s="20"/>
      <c r="C19" s="37"/>
      <c r="D19" s="61" t="s">
        <v>6</v>
      </c>
      <c r="E19" s="59" t="s">
        <v>23</v>
      </c>
      <c r="F19" s="75">
        <v>100</v>
      </c>
      <c r="G19" s="63">
        <v>-50</v>
      </c>
      <c r="H19" s="104">
        <f t="shared" si="9"/>
        <v>50</v>
      </c>
      <c r="I19" s="63"/>
      <c r="J19" s="104">
        <f t="shared" si="10"/>
        <v>50</v>
      </c>
    </row>
    <row r="20" spans="1:10" s="15" customFormat="1" ht="16.5" customHeight="1" x14ac:dyDescent="0.2">
      <c r="A20" s="20"/>
      <c r="B20" s="20"/>
      <c r="C20" s="37">
        <v>6050</v>
      </c>
      <c r="D20" s="38" t="s">
        <v>19</v>
      </c>
      <c r="E20" s="59"/>
      <c r="F20" s="24">
        <v>2308620</v>
      </c>
      <c r="G20" s="24">
        <f>G22</f>
        <v>-65800</v>
      </c>
      <c r="H20" s="29">
        <f t="shared" si="0"/>
        <v>2242820</v>
      </c>
      <c r="I20" s="24">
        <f>I22</f>
        <v>0</v>
      </c>
      <c r="J20" s="29">
        <f t="shared" si="1"/>
        <v>2242820</v>
      </c>
    </row>
    <row r="21" spans="1:10" s="15" customFormat="1" ht="16.5" customHeight="1" x14ac:dyDescent="0.2">
      <c r="A21" s="20"/>
      <c r="B21" s="20"/>
      <c r="C21" s="37"/>
      <c r="D21" s="79" t="s">
        <v>32</v>
      </c>
      <c r="E21" s="59"/>
      <c r="F21" s="24"/>
      <c r="G21" s="24"/>
      <c r="H21" s="29"/>
      <c r="I21" s="24"/>
      <c r="J21" s="29"/>
    </row>
    <row r="22" spans="1:10" s="15" customFormat="1" ht="16.5" customHeight="1" x14ac:dyDescent="0.2">
      <c r="A22" s="93"/>
      <c r="B22" s="94"/>
      <c r="C22" s="95"/>
      <c r="D22" s="84" t="s">
        <v>43</v>
      </c>
      <c r="E22" s="64" t="s">
        <v>23</v>
      </c>
      <c r="F22" s="26">
        <v>658620</v>
      </c>
      <c r="G22" s="26">
        <v>-65800</v>
      </c>
      <c r="H22" s="65">
        <f t="shared" ref="H22" si="11">SUM(F22:G22)</f>
        <v>592820</v>
      </c>
      <c r="I22" s="26"/>
      <c r="J22" s="65">
        <f t="shared" ref="J22" si="12">SUM(H22:I22)</f>
        <v>592820</v>
      </c>
    </row>
    <row r="23" spans="1:10" s="15" customFormat="1" ht="18" customHeight="1" x14ac:dyDescent="0.2">
      <c r="A23" s="11">
        <v>700</v>
      </c>
      <c r="B23" s="9"/>
      <c r="C23" s="16"/>
      <c r="D23" s="12" t="s">
        <v>57</v>
      </c>
      <c r="E23" s="36"/>
      <c r="F23" s="22">
        <v>7987035</v>
      </c>
      <c r="G23" s="22">
        <f>G24</f>
        <v>0</v>
      </c>
      <c r="H23" s="30">
        <f t="shared" ref="H23:H24" si="13">SUM(F23:G23)</f>
        <v>7987035</v>
      </c>
      <c r="I23" s="22">
        <f>I24</f>
        <v>0</v>
      </c>
      <c r="J23" s="30">
        <f t="shared" ref="J23:J24" si="14">SUM(H23:I23)</f>
        <v>7987035</v>
      </c>
    </row>
    <row r="24" spans="1:10" s="15" customFormat="1" ht="16.5" customHeight="1" x14ac:dyDescent="0.2">
      <c r="A24" s="19"/>
      <c r="B24" s="21">
        <v>70005</v>
      </c>
      <c r="C24" s="44"/>
      <c r="D24" s="97" t="s">
        <v>58</v>
      </c>
      <c r="E24" s="62"/>
      <c r="F24" s="23">
        <v>7866635</v>
      </c>
      <c r="G24" s="23">
        <f>G25+G27</f>
        <v>0</v>
      </c>
      <c r="H24" s="28">
        <f t="shared" si="13"/>
        <v>7866635</v>
      </c>
      <c r="I24" s="23">
        <f>I25+I27</f>
        <v>0</v>
      </c>
      <c r="J24" s="28">
        <f t="shared" si="14"/>
        <v>7866635</v>
      </c>
    </row>
    <row r="25" spans="1:10" s="15" customFormat="1" ht="16.5" customHeight="1" x14ac:dyDescent="0.2">
      <c r="A25" s="20"/>
      <c r="B25" s="20"/>
      <c r="C25" s="37">
        <v>4300</v>
      </c>
      <c r="D25" s="38" t="s">
        <v>11</v>
      </c>
      <c r="E25" s="59"/>
      <c r="F25" s="24">
        <v>1929400</v>
      </c>
      <c r="G25" s="24">
        <f>G26</f>
        <v>50000</v>
      </c>
      <c r="H25" s="29">
        <f t="shared" ref="H25:H26" si="15">SUM(F25:G25)</f>
        <v>1979400</v>
      </c>
      <c r="I25" s="24">
        <f>I26</f>
        <v>0</v>
      </c>
      <c r="J25" s="29">
        <f t="shared" ref="J25:J27" si="16">SUM(H25:I25)</f>
        <v>1979400</v>
      </c>
    </row>
    <row r="26" spans="1:10" s="15" customFormat="1" ht="27" customHeight="1" x14ac:dyDescent="0.2">
      <c r="A26" s="20"/>
      <c r="B26" s="20"/>
      <c r="C26" s="37"/>
      <c r="D26" s="61" t="s">
        <v>32</v>
      </c>
      <c r="E26" s="59" t="s">
        <v>69</v>
      </c>
      <c r="F26" s="26">
        <v>212000</v>
      </c>
      <c r="G26" s="26">
        <v>50000</v>
      </c>
      <c r="H26" s="65">
        <f t="shared" si="15"/>
        <v>262000</v>
      </c>
      <c r="I26" s="26"/>
      <c r="J26" s="65">
        <f t="shared" si="16"/>
        <v>262000</v>
      </c>
    </row>
    <row r="27" spans="1:10" s="15" customFormat="1" ht="16.5" customHeight="1" x14ac:dyDescent="0.2">
      <c r="A27" s="20"/>
      <c r="B27" s="20"/>
      <c r="C27" s="37">
        <v>6060</v>
      </c>
      <c r="D27" s="111" t="s">
        <v>72</v>
      </c>
      <c r="E27" s="59"/>
      <c r="F27" s="24">
        <f>F29</f>
        <v>1077200</v>
      </c>
      <c r="G27" s="24">
        <f>G29</f>
        <v>-50000</v>
      </c>
      <c r="H27" s="29">
        <f t="shared" ref="H27" si="17">SUM(F27:G27)</f>
        <v>1027200</v>
      </c>
      <c r="I27" s="24">
        <f>I29</f>
        <v>0</v>
      </c>
      <c r="J27" s="29">
        <f t="shared" si="16"/>
        <v>1027200</v>
      </c>
    </row>
    <row r="28" spans="1:10" s="15" customFormat="1" ht="15" customHeight="1" x14ac:dyDescent="0.2">
      <c r="A28" s="20"/>
      <c r="B28" s="20"/>
      <c r="C28" s="37"/>
      <c r="D28" s="79" t="s">
        <v>32</v>
      </c>
      <c r="E28" s="59"/>
      <c r="F28" s="24"/>
      <c r="G28" s="24"/>
      <c r="H28" s="29"/>
      <c r="I28" s="24"/>
      <c r="J28" s="29"/>
    </row>
    <row r="29" spans="1:10" s="15" customFormat="1" ht="29.1" customHeight="1" x14ac:dyDescent="0.2">
      <c r="A29" s="93"/>
      <c r="B29" s="94"/>
      <c r="C29" s="95"/>
      <c r="D29" s="84" t="s">
        <v>70</v>
      </c>
      <c r="E29" s="59" t="s">
        <v>69</v>
      </c>
      <c r="F29" s="26">
        <v>1077200</v>
      </c>
      <c r="G29" s="26">
        <v>-50000</v>
      </c>
      <c r="H29" s="65">
        <f t="shared" ref="H29" si="18">SUM(F29:G29)</f>
        <v>1027200</v>
      </c>
      <c r="I29" s="26"/>
      <c r="J29" s="65">
        <f t="shared" ref="J29" si="19">SUM(H29:I29)</f>
        <v>1027200</v>
      </c>
    </row>
    <row r="30" spans="1:10" s="15" customFormat="1" ht="18" customHeight="1" x14ac:dyDescent="0.2">
      <c r="A30" s="11">
        <v>750</v>
      </c>
      <c r="B30" s="9"/>
      <c r="C30" s="16"/>
      <c r="D30" s="12" t="s">
        <v>24</v>
      </c>
      <c r="E30" s="36"/>
      <c r="F30" s="22">
        <v>11307994.460000001</v>
      </c>
      <c r="G30" s="22">
        <f>G31</f>
        <v>-3012.18</v>
      </c>
      <c r="H30" s="30">
        <f t="shared" ref="H30:H31" si="20">SUM(F30:G30)</f>
        <v>11304982.280000001</v>
      </c>
      <c r="I30" s="22">
        <f>I31</f>
        <v>21150</v>
      </c>
      <c r="J30" s="30">
        <f t="shared" ref="J30:J55" si="21">SUM(H30:I30)</f>
        <v>11326132.280000001</v>
      </c>
    </row>
    <row r="31" spans="1:10" s="15" customFormat="1" ht="16.5" customHeight="1" x14ac:dyDescent="0.2">
      <c r="A31" s="19"/>
      <c r="B31" s="21">
        <v>75023</v>
      </c>
      <c r="C31" s="44"/>
      <c r="D31" s="45" t="s">
        <v>25</v>
      </c>
      <c r="E31" s="62"/>
      <c r="F31" s="23">
        <v>10348208.460000001</v>
      </c>
      <c r="G31" s="23">
        <f>G32+G35</f>
        <v>-3012.18</v>
      </c>
      <c r="H31" s="28">
        <f t="shared" si="20"/>
        <v>10345196.280000001</v>
      </c>
      <c r="I31" s="23">
        <f>I32+I35+I37</f>
        <v>21150</v>
      </c>
      <c r="J31" s="28">
        <f t="shared" si="21"/>
        <v>10366346.280000001</v>
      </c>
    </row>
    <row r="32" spans="1:10" s="15" customFormat="1" ht="16.5" customHeight="1" x14ac:dyDescent="0.2">
      <c r="A32" s="142"/>
      <c r="B32" s="20"/>
      <c r="C32" s="37">
        <v>4390</v>
      </c>
      <c r="D32" s="141" t="s">
        <v>68</v>
      </c>
      <c r="E32" s="59"/>
      <c r="F32" s="24">
        <v>2000</v>
      </c>
      <c r="G32" s="24">
        <f t="shared" ref="G32:I37" si="22">G33</f>
        <v>-527.17999999999995</v>
      </c>
      <c r="H32" s="29">
        <f t="shared" ref="H32:H33" si="23">SUM(F32:G32)</f>
        <v>1472.8200000000002</v>
      </c>
      <c r="I32" s="24">
        <f>SUM(I33:I34)</f>
        <v>6150</v>
      </c>
      <c r="J32" s="29">
        <f t="shared" ref="J32:J34" si="24">SUM(H32:I32)</f>
        <v>7622.82</v>
      </c>
    </row>
    <row r="33" spans="1:10" s="15" customFormat="1" ht="16.5" customHeight="1" x14ac:dyDescent="0.2">
      <c r="A33" s="93"/>
      <c r="B33" s="94"/>
      <c r="C33" s="60"/>
      <c r="D33" s="61" t="s">
        <v>6</v>
      </c>
      <c r="E33" s="59" t="s">
        <v>14</v>
      </c>
      <c r="F33" s="26">
        <v>1000</v>
      </c>
      <c r="G33" s="26">
        <v>-527.17999999999995</v>
      </c>
      <c r="H33" s="65">
        <f t="shared" si="23"/>
        <v>472.82000000000005</v>
      </c>
      <c r="I33" s="26"/>
      <c r="J33" s="65">
        <f t="shared" si="24"/>
        <v>472.82000000000005</v>
      </c>
    </row>
    <row r="34" spans="1:10" s="15" customFormat="1" ht="16.5" customHeight="1" x14ac:dyDescent="0.2">
      <c r="A34" s="19"/>
      <c r="B34" s="19"/>
      <c r="C34" s="37"/>
      <c r="D34" s="135"/>
      <c r="E34" s="59" t="s">
        <v>16</v>
      </c>
      <c r="F34" s="26">
        <v>0</v>
      </c>
      <c r="G34" s="26"/>
      <c r="H34" s="65">
        <f t="shared" ref="H34" si="25">SUM(F34:G34)</f>
        <v>0</v>
      </c>
      <c r="I34" s="26">
        <v>6150</v>
      </c>
      <c r="J34" s="65">
        <f t="shared" si="24"/>
        <v>6150</v>
      </c>
    </row>
    <row r="35" spans="1:10" s="15" customFormat="1" ht="16.5" customHeight="1" x14ac:dyDescent="0.2">
      <c r="A35" s="20"/>
      <c r="B35" s="20"/>
      <c r="C35" s="37">
        <v>4520</v>
      </c>
      <c r="D35" s="38" t="s">
        <v>44</v>
      </c>
      <c r="E35" s="59"/>
      <c r="F35" s="24">
        <v>2985</v>
      </c>
      <c r="G35" s="24">
        <f t="shared" si="22"/>
        <v>-2485</v>
      </c>
      <c r="H35" s="29">
        <f t="shared" ref="H35:H36" si="26">SUM(F35:G35)</f>
        <v>500</v>
      </c>
      <c r="I35" s="24">
        <f t="shared" si="22"/>
        <v>0</v>
      </c>
      <c r="J35" s="29">
        <f t="shared" ref="J35:J36" si="27">SUM(H35:I35)</f>
        <v>500</v>
      </c>
    </row>
    <row r="36" spans="1:10" s="15" customFormat="1" ht="16.5" customHeight="1" x14ac:dyDescent="0.2">
      <c r="A36" s="93"/>
      <c r="B36" s="94"/>
      <c r="C36" s="60"/>
      <c r="D36" s="61" t="s">
        <v>32</v>
      </c>
      <c r="E36" s="59" t="s">
        <v>14</v>
      </c>
      <c r="F36" s="26">
        <v>2485</v>
      </c>
      <c r="G36" s="26">
        <v>-2485</v>
      </c>
      <c r="H36" s="65">
        <f t="shared" si="26"/>
        <v>0</v>
      </c>
      <c r="I36" s="26"/>
      <c r="J36" s="65">
        <f t="shared" si="27"/>
        <v>0</v>
      </c>
    </row>
    <row r="37" spans="1:10" s="15" customFormat="1" ht="16.5" customHeight="1" x14ac:dyDescent="0.2">
      <c r="A37" s="20"/>
      <c r="B37" s="20"/>
      <c r="C37" s="37">
        <v>4610</v>
      </c>
      <c r="D37" s="134" t="s">
        <v>61</v>
      </c>
      <c r="E37" s="59"/>
      <c r="F37" s="24">
        <v>61832</v>
      </c>
      <c r="G37" s="24">
        <f t="shared" si="22"/>
        <v>0</v>
      </c>
      <c r="H37" s="29">
        <f t="shared" ref="H37:H38" si="28">SUM(F37:G37)</f>
        <v>61832</v>
      </c>
      <c r="I37" s="24">
        <f t="shared" si="22"/>
        <v>15000</v>
      </c>
      <c r="J37" s="29">
        <f t="shared" ref="J37:J38" si="29">SUM(H37:I37)</f>
        <v>76832</v>
      </c>
    </row>
    <row r="38" spans="1:10" s="15" customFormat="1" ht="16.5" customHeight="1" x14ac:dyDescent="0.2">
      <c r="A38" s="93"/>
      <c r="B38" s="94"/>
      <c r="C38" s="60"/>
      <c r="D38" s="61" t="s">
        <v>32</v>
      </c>
      <c r="E38" s="59" t="s">
        <v>16</v>
      </c>
      <c r="F38" s="26">
        <v>61632</v>
      </c>
      <c r="G38" s="26"/>
      <c r="H38" s="65">
        <f t="shared" si="28"/>
        <v>61632</v>
      </c>
      <c r="I38" s="26">
        <v>15000</v>
      </c>
      <c r="J38" s="65">
        <f t="shared" si="29"/>
        <v>76632</v>
      </c>
    </row>
    <row r="39" spans="1:10" s="15" customFormat="1" ht="18" customHeight="1" x14ac:dyDescent="0.2">
      <c r="A39" s="11">
        <v>754</v>
      </c>
      <c r="B39" s="9"/>
      <c r="C39" s="16"/>
      <c r="D39" s="12" t="s">
        <v>45</v>
      </c>
      <c r="E39" s="36"/>
      <c r="F39" s="22">
        <v>2364166</v>
      </c>
      <c r="G39" s="22">
        <f>G40</f>
        <v>0</v>
      </c>
      <c r="H39" s="30">
        <f t="shared" ref="H39:H59" si="30">SUM(F39:G39)</f>
        <v>2364166</v>
      </c>
      <c r="I39" s="22">
        <f>I40</f>
        <v>0</v>
      </c>
      <c r="J39" s="30">
        <f t="shared" ref="J39:J46" si="31">SUM(H39:I39)</f>
        <v>2364166</v>
      </c>
    </row>
    <row r="40" spans="1:10" s="15" customFormat="1" ht="16.5" customHeight="1" x14ac:dyDescent="0.2">
      <c r="A40" s="19"/>
      <c r="B40" s="21">
        <v>75412</v>
      </c>
      <c r="C40" s="44"/>
      <c r="D40" s="45" t="s">
        <v>71</v>
      </c>
      <c r="E40" s="62"/>
      <c r="F40" s="23">
        <v>492870</v>
      </c>
      <c r="G40" s="23">
        <f>G41+G46</f>
        <v>0</v>
      </c>
      <c r="H40" s="28">
        <f t="shared" si="30"/>
        <v>492870</v>
      </c>
      <c r="I40" s="23">
        <f>I46</f>
        <v>0</v>
      </c>
      <c r="J40" s="28">
        <f t="shared" si="31"/>
        <v>492870</v>
      </c>
    </row>
    <row r="41" spans="1:10" s="15" customFormat="1" ht="17.25" customHeight="1" x14ac:dyDescent="0.2">
      <c r="A41" s="20"/>
      <c r="B41" s="20"/>
      <c r="C41" s="37">
        <v>6060</v>
      </c>
      <c r="D41" s="111" t="s">
        <v>72</v>
      </c>
      <c r="E41" s="59"/>
      <c r="F41" s="24">
        <f>F45</f>
        <v>0</v>
      </c>
      <c r="G41" s="24">
        <f>SUM(G44:G45)</f>
        <v>180000</v>
      </c>
      <c r="H41" s="29">
        <f t="shared" si="30"/>
        <v>180000</v>
      </c>
      <c r="I41" s="24">
        <f>I45</f>
        <v>0</v>
      </c>
      <c r="J41" s="29">
        <f t="shared" ref="J41" si="32">SUM(H41:I41)</f>
        <v>180000</v>
      </c>
    </row>
    <row r="42" spans="1:10" s="15" customFormat="1" ht="15" customHeight="1" x14ac:dyDescent="0.2">
      <c r="A42" s="20"/>
      <c r="B42" s="20"/>
      <c r="C42" s="37"/>
      <c r="D42" s="79" t="s">
        <v>6</v>
      </c>
      <c r="E42" s="59"/>
      <c r="F42" s="24"/>
      <c r="G42" s="24"/>
      <c r="H42" s="29"/>
      <c r="I42" s="24"/>
      <c r="J42" s="29"/>
    </row>
    <row r="43" spans="1:10" s="15" customFormat="1" ht="30.75" customHeight="1" x14ac:dyDescent="0.2">
      <c r="A43" s="20"/>
      <c r="B43" s="20"/>
      <c r="C43" s="37"/>
      <c r="D43" s="152" t="s">
        <v>75</v>
      </c>
      <c r="E43" s="59"/>
      <c r="F43" s="24"/>
      <c r="G43" s="24"/>
      <c r="H43" s="29"/>
      <c r="I43" s="24"/>
      <c r="J43" s="29"/>
    </row>
    <row r="44" spans="1:10" s="15" customFormat="1" ht="16.5" customHeight="1" x14ac:dyDescent="0.2">
      <c r="A44" s="93"/>
      <c r="B44" s="94"/>
      <c r="C44" s="95"/>
      <c r="D44" s="61" t="s">
        <v>6</v>
      </c>
      <c r="E44" s="153" t="s">
        <v>109</v>
      </c>
      <c r="F44" s="26">
        <v>0</v>
      </c>
      <c r="G44" s="26">
        <v>100000</v>
      </c>
      <c r="H44" s="65">
        <f t="shared" ref="H44:H45" si="33">SUM(F44:G44)</f>
        <v>100000</v>
      </c>
      <c r="I44" s="26"/>
      <c r="J44" s="65">
        <f t="shared" ref="J44:J45" si="34">SUM(H44:I44)</f>
        <v>100000</v>
      </c>
    </row>
    <row r="45" spans="1:10" s="15" customFormat="1" ht="39" customHeight="1" x14ac:dyDescent="0.2">
      <c r="A45" s="93"/>
      <c r="B45" s="94"/>
      <c r="C45" s="95"/>
      <c r="D45" s="152"/>
      <c r="E45" s="64" t="s">
        <v>73</v>
      </c>
      <c r="F45" s="26">
        <v>0</v>
      </c>
      <c r="G45" s="26">
        <v>80000</v>
      </c>
      <c r="H45" s="65">
        <f t="shared" si="33"/>
        <v>80000</v>
      </c>
      <c r="I45" s="26"/>
      <c r="J45" s="65">
        <f t="shared" si="34"/>
        <v>80000</v>
      </c>
    </row>
    <row r="46" spans="1:10" s="15" customFormat="1" ht="40.5" customHeight="1" x14ac:dyDescent="0.2">
      <c r="A46" s="20"/>
      <c r="B46" s="20"/>
      <c r="C46" s="37">
        <v>6230</v>
      </c>
      <c r="D46" s="38" t="s">
        <v>74</v>
      </c>
      <c r="E46" s="59"/>
      <c r="F46" s="24">
        <f>SUM(F47:F48)</f>
        <v>180000</v>
      </c>
      <c r="G46" s="24">
        <f>SUM(G47:G48)</f>
        <v>-180000</v>
      </c>
      <c r="H46" s="29">
        <f t="shared" ref="H46" si="35">SUM(F46:G46)</f>
        <v>0</v>
      </c>
      <c r="I46" s="24">
        <f>I48</f>
        <v>0</v>
      </c>
      <c r="J46" s="29">
        <f t="shared" si="31"/>
        <v>0</v>
      </c>
    </row>
    <row r="47" spans="1:10" s="15" customFormat="1" ht="16.5" customHeight="1" x14ac:dyDescent="0.2">
      <c r="A47" s="93"/>
      <c r="B47" s="94"/>
      <c r="C47" s="95"/>
      <c r="D47" s="79" t="s">
        <v>6</v>
      </c>
      <c r="E47" s="153" t="s">
        <v>110</v>
      </c>
      <c r="F47" s="26">
        <v>100000</v>
      </c>
      <c r="G47" s="26">
        <v>-100000</v>
      </c>
      <c r="H47" s="65">
        <f t="shared" ref="H47" si="36">SUM(F47:G47)</f>
        <v>0</v>
      </c>
      <c r="I47" s="26"/>
      <c r="J47" s="65">
        <f t="shared" ref="J47" si="37">SUM(H47:I47)</f>
        <v>0</v>
      </c>
    </row>
    <row r="48" spans="1:10" s="15" customFormat="1" ht="39" customHeight="1" x14ac:dyDescent="0.2">
      <c r="A48" s="93"/>
      <c r="B48" s="94"/>
      <c r="C48" s="95"/>
      <c r="D48" s="96"/>
      <c r="E48" s="64" t="s">
        <v>73</v>
      </c>
      <c r="F48" s="26">
        <v>80000</v>
      </c>
      <c r="G48" s="26">
        <v>-80000</v>
      </c>
      <c r="H48" s="65">
        <f t="shared" ref="H48:H52" si="38">SUM(F48:G48)</f>
        <v>0</v>
      </c>
      <c r="I48" s="26"/>
      <c r="J48" s="65">
        <f t="shared" ref="J48" si="39">SUM(H48:I48)</f>
        <v>0</v>
      </c>
    </row>
    <row r="49" spans="1:10" s="15" customFormat="1" ht="18" customHeight="1" x14ac:dyDescent="0.2">
      <c r="A49" s="11">
        <v>757</v>
      </c>
      <c r="B49" s="9"/>
      <c r="C49" s="16"/>
      <c r="D49" s="12" t="s">
        <v>76</v>
      </c>
      <c r="E49" s="103"/>
      <c r="F49" s="69">
        <v>1964396</v>
      </c>
      <c r="G49" s="22">
        <f>G50</f>
        <v>-188904</v>
      </c>
      <c r="H49" s="30">
        <f t="shared" si="38"/>
        <v>1775492</v>
      </c>
      <c r="I49" s="22">
        <f>I50</f>
        <v>0</v>
      </c>
      <c r="J49" s="69">
        <f t="shared" ref="J49:J52" si="40">SUM(H49:I49)</f>
        <v>1775492</v>
      </c>
    </row>
    <row r="50" spans="1:10" s="15" customFormat="1" ht="30" customHeight="1" x14ac:dyDescent="0.2">
      <c r="A50" s="19"/>
      <c r="B50" s="21">
        <v>75704</v>
      </c>
      <c r="C50" s="44"/>
      <c r="D50" s="45" t="s">
        <v>77</v>
      </c>
      <c r="E50" s="143"/>
      <c r="F50" s="71">
        <f>F51</f>
        <v>646904</v>
      </c>
      <c r="G50" s="71">
        <f>G51</f>
        <v>-188904</v>
      </c>
      <c r="H50" s="28">
        <f t="shared" si="38"/>
        <v>458000</v>
      </c>
      <c r="I50" s="71">
        <f>I51</f>
        <v>0</v>
      </c>
      <c r="J50" s="71">
        <f t="shared" si="40"/>
        <v>458000</v>
      </c>
    </row>
    <row r="51" spans="1:10" s="15" customFormat="1" ht="16.5" customHeight="1" x14ac:dyDescent="0.2">
      <c r="A51" s="20"/>
      <c r="B51" s="20"/>
      <c r="C51" s="37">
        <v>8030</v>
      </c>
      <c r="D51" s="111" t="s">
        <v>78</v>
      </c>
      <c r="E51" s="80"/>
      <c r="F51" s="24">
        <f>F52</f>
        <v>646904</v>
      </c>
      <c r="G51" s="24">
        <f t="shared" ref="G51:I51" si="41">G52</f>
        <v>-188904</v>
      </c>
      <c r="H51" s="29">
        <f t="shared" si="38"/>
        <v>458000</v>
      </c>
      <c r="I51" s="24">
        <f t="shared" si="41"/>
        <v>0</v>
      </c>
      <c r="J51" s="29">
        <f t="shared" si="40"/>
        <v>458000</v>
      </c>
    </row>
    <row r="52" spans="1:10" s="15" customFormat="1" ht="16.5" customHeight="1" x14ac:dyDescent="0.2">
      <c r="A52" s="14"/>
      <c r="B52" s="14"/>
      <c r="C52" s="60"/>
      <c r="D52" s="61" t="s">
        <v>6</v>
      </c>
      <c r="E52" s="59" t="s">
        <v>16</v>
      </c>
      <c r="F52" s="26">
        <v>646904</v>
      </c>
      <c r="G52" s="26">
        <v>-188904</v>
      </c>
      <c r="H52" s="65">
        <f t="shared" si="38"/>
        <v>458000</v>
      </c>
      <c r="I52" s="26"/>
      <c r="J52" s="65">
        <f t="shared" si="40"/>
        <v>458000</v>
      </c>
    </row>
    <row r="53" spans="1:10" s="15" customFormat="1" ht="18" customHeight="1" x14ac:dyDescent="0.2">
      <c r="A53" s="11">
        <v>758</v>
      </c>
      <c r="B53" s="9"/>
      <c r="C53" s="16"/>
      <c r="D53" s="12" t="s">
        <v>28</v>
      </c>
      <c r="E53" s="103"/>
      <c r="F53" s="69">
        <v>1506947.08</v>
      </c>
      <c r="G53" s="22">
        <f>G54</f>
        <v>0</v>
      </c>
      <c r="H53" s="30">
        <f t="shared" si="30"/>
        <v>1506947.08</v>
      </c>
      <c r="I53" s="22">
        <f>I54</f>
        <v>-39320</v>
      </c>
      <c r="J53" s="69">
        <f t="shared" si="21"/>
        <v>1467627.08</v>
      </c>
    </row>
    <row r="54" spans="1:10" s="15" customFormat="1" ht="18" customHeight="1" x14ac:dyDescent="0.2">
      <c r="A54" s="19"/>
      <c r="B54" s="120">
        <v>75818</v>
      </c>
      <c r="C54" s="124"/>
      <c r="D54" s="125" t="s">
        <v>30</v>
      </c>
      <c r="E54" s="62"/>
      <c r="F54" s="71">
        <f>F55</f>
        <v>1484609.65</v>
      </c>
      <c r="G54" s="71">
        <f>G55</f>
        <v>0</v>
      </c>
      <c r="H54" s="28">
        <f t="shared" si="30"/>
        <v>1484609.65</v>
      </c>
      <c r="I54" s="71">
        <f>I55</f>
        <v>-39320</v>
      </c>
      <c r="J54" s="71">
        <f t="shared" si="21"/>
        <v>1445289.65</v>
      </c>
    </row>
    <row r="55" spans="1:10" s="15" customFormat="1" ht="18" customHeight="1" x14ac:dyDescent="0.2">
      <c r="A55" s="20"/>
      <c r="B55" s="121"/>
      <c r="C55" s="126">
        <v>4810</v>
      </c>
      <c r="D55" s="127" t="s">
        <v>31</v>
      </c>
      <c r="E55" s="59"/>
      <c r="F55" s="73">
        <f>SUM(F57:F59)</f>
        <v>1484609.65</v>
      </c>
      <c r="G55" s="59"/>
      <c r="H55" s="29">
        <f t="shared" si="30"/>
        <v>1484609.65</v>
      </c>
      <c r="I55" s="73">
        <f>SUM(I57:I59)</f>
        <v>-39320</v>
      </c>
      <c r="J55" s="73">
        <f t="shared" si="21"/>
        <v>1445289.65</v>
      </c>
    </row>
    <row r="56" spans="1:10" s="15" customFormat="1" ht="18" customHeight="1" x14ac:dyDescent="0.2">
      <c r="A56" s="20"/>
      <c r="B56" s="121"/>
      <c r="C56" s="126"/>
      <c r="D56" s="127" t="s">
        <v>32</v>
      </c>
      <c r="E56" s="59"/>
      <c r="F56" s="73"/>
      <c r="G56" s="59"/>
      <c r="H56" s="73"/>
      <c r="I56" s="105"/>
      <c r="J56" s="105"/>
    </row>
    <row r="57" spans="1:10" s="15" customFormat="1" ht="18" customHeight="1" x14ac:dyDescent="0.2">
      <c r="A57" s="106"/>
      <c r="B57" s="122"/>
      <c r="C57" s="128"/>
      <c r="D57" s="129" t="s">
        <v>33</v>
      </c>
      <c r="E57" s="59" t="s">
        <v>34</v>
      </c>
      <c r="F57" s="63">
        <v>222480.65</v>
      </c>
      <c r="G57" s="64"/>
      <c r="H57" s="65">
        <f t="shared" si="30"/>
        <v>222480.65</v>
      </c>
      <c r="I57" s="63">
        <v>-21150</v>
      </c>
      <c r="J57" s="75">
        <f t="shared" ref="J57:J59" si="42">SUM(H57:I57)</f>
        <v>201330.65</v>
      </c>
    </row>
    <row r="58" spans="1:10" s="15" customFormat="1" ht="29.1" customHeight="1" x14ac:dyDescent="0.2">
      <c r="A58" s="106"/>
      <c r="B58" s="122"/>
      <c r="C58" s="128"/>
      <c r="D58" s="129" t="s">
        <v>35</v>
      </c>
      <c r="E58" s="59" t="s">
        <v>36</v>
      </c>
      <c r="F58" s="63">
        <v>802129</v>
      </c>
      <c r="G58" s="64"/>
      <c r="H58" s="65">
        <f t="shared" si="30"/>
        <v>802129</v>
      </c>
      <c r="I58" s="63">
        <v>-18170</v>
      </c>
      <c r="J58" s="75">
        <f t="shared" si="42"/>
        <v>783959</v>
      </c>
    </row>
    <row r="59" spans="1:10" s="15" customFormat="1" ht="29.1" hidden="1" customHeight="1" x14ac:dyDescent="0.2">
      <c r="A59" s="106"/>
      <c r="B59" s="123"/>
      <c r="C59" s="130"/>
      <c r="D59" s="131" t="s">
        <v>37</v>
      </c>
      <c r="E59" s="100" t="s">
        <v>38</v>
      </c>
      <c r="F59" s="107">
        <v>460000</v>
      </c>
      <c r="G59" s="118"/>
      <c r="H59" s="65">
        <f t="shared" si="30"/>
        <v>460000</v>
      </c>
      <c r="I59" s="136"/>
      <c r="J59" s="136">
        <f t="shared" si="42"/>
        <v>460000</v>
      </c>
    </row>
    <row r="60" spans="1:10" s="15" customFormat="1" ht="18" customHeight="1" x14ac:dyDescent="0.2">
      <c r="A60" s="11">
        <v>851</v>
      </c>
      <c r="B60" s="9"/>
      <c r="C60" s="16"/>
      <c r="D60" s="12" t="s">
        <v>27</v>
      </c>
      <c r="E60" s="113"/>
      <c r="F60" s="22">
        <v>1372980.29</v>
      </c>
      <c r="G60" s="22">
        <f>G61</f>
        <v>17500</v>
      </c>
      <c r="H60" s="30">
        <f t="shared" ref="H60:H63" si="43">SUM(F60:G60)</f>
        <v>1390480.29</v>
      </c>
      <c r="I60" s="22">
        <f>I61</f>
        <v>0</v>
      </c>
      <c r="J60" s="30">
        <f t="shared" ref="H60:J85" si="44">SUM(H60:I60)</f>
        <v>1390480.29</v>
      </c>
    </row>
    <row r="61" spans="1:10" s="15" customFormat="1" ht="16.5" customHeight="1" x14ac:dyDescent="0.2">
      <c r="A61" s="19"/>
      <c r="B61" s="21">
        <v>85195</v>
      </c>
      <c r="C61" s="44"/>
      <c r="D61" s="45" t="s">
        <v>26</v>
      </c>
      <c r="E61" s="112"/>
      <c r="F61" s="23">
        <v>3000</v>
      </c>
      <c r="G61" s="23">
        <f>G62+G64+G66+G69</f>
        <v>17500</v>
      </c>
      <c r="H61" s="28">
        <f t="shared" si="43"/>
        <v>20500</v>
      </c>
      <c r="I61" s="23">
        <f>I62</f>
        <v>0</v>
      </c>
      <c r="J61" s="28">
        <f t="shared" si="44"/>
        <v>20500</v>
      </c>
    </row>
    <row r="62" spans="1:10" s="15" customFormat="1" ht="16.5" customHeight="1" x14ac:dyDescent="0.2">
      <c r="A62" s="20"/>
      <c r="B62" s="19"/>
      <c r="C62" s="37">
        <v>4010</v>
      </c>
      <c r="D62" s="38" t="s">
        <v>79</v>
      </c>
      <c r="E62" s="98"/>
      <c r="F62" s="24">
        <f>F63</f>
        <v>0</v>
      </c>
      <c r="G62" s="24">
        <f t="shared" ref="G62:I64" si="45">G63</f>
        <v>4500</v>
      </c>
      <c r="H62" s="29">
        <f t="shared" si="43"/>
        <v>4500</v>
      </c>
      <c r="I62" s="24">
        <f t="shared" si="45"/>
        <v>0</v>
      </c>
      <c r="J62" s="29">
        <f t="shared" ref="J62:J67" si="46">SUM(H62:I62)</f>
        <v>4500</v>
      </c>
    </row>
    <row r="63" spans="1:10" s="15" customFormat="1" ht="30" customHeight="1" x14ac:dyDescent="0.2">
      <c r="A63" s="20"/>
      <c r="B63" s="20"/>
      <c r="C63" s="60"/>
      <c r="D63" s="61" t="s">
        <v>6</v>
      </c>
      <c r="E63" s="59" t="s">
        <v>80</v>
      </c>
      <c r="F63" s="26">
        <v>0</v>
      </c>
      <c r="G63" s="26">
        <v>4500</v>
      </c>
      <c r="H63" s="65">
        <f t="shared" si="43"/>
        <v>4500</v>
      </c>
      <c r="I63" s="26"/>
      <c r="J63" s="65">
        <f t="shared" si="46"/>
        <v>4500</v>
      </c>
    </row>
    <row r="64" spans="1:10" s="15" customFormat="1" ht="16.5" customHeight="1" x14ac:dyDescent="0.2">
      <c r="A64" s="20"/>
      <c r="B64" s="20"/>
      <c r="C64" s="37">
        <v>4110</v>
      </c>
      <c r="D64" s="38" t="s">
        <v>59</v>
      </c>
      <c r="E64" s="98"/>
      <c r="F64" s="24">
        <f>F65</f>
        <v>0</v>
      </c>
      <c r="G64" s="24">
        <f t="shared" si="45"/>
        <v>718</v>
      </c>
      <c r="H64" s="29">
        <f t="shared" ref="H64:H65" si="47">SUM(F64:G64)</f>
        <v>718</v>
      </c>
      <c r="I64" s="24">
        <f t="shared" si="45"/>
        <v>0</v>
      </c>
      <c r="J64" s="29">
        <f t="shared" si="46"/>
        <v>718</v>
      </c>
    </row>
    <row r="65" spans="1:10" s="15" customFormat="1" ht="41.25" customHeight="1" x14ac:dyDescent="0.2">
      <c r="A65" s="20"/>
      <c r="B65" s="20"/>
      <c r="C65" s="60"/>
      <c r="D65" s="61" t="s">
        <v>6</v>
      </c>
      <c r="E65" s="59" t="s">
        <v>81</v>
      </c>
      <c r="F65" s="26">
        <v>0</v>
      </c>
      <c r="G65" s="26">
        <v>718</v>
      </c>
      <c r="H65" s="65">
        <f t="shared" si="47"/>
        <v>718</v>
      </c>
      <c r="I65" s="26"/>
      <c r="J65" s="65">
        <f t="shared" si="46"/>
        <v>718</v>
      </c>
    </row>
    <row r="66" spans="1:10" s="15" customFormat="1" ht="16.5" customHeight="1" x14ac:dyDescent="0.2">
      <c r="A66" s="20"/>
      <c r="B66" s="20"/>
      <c r="C66" s="37">
        <v>4170</v>
      </c>
      <c r="D66" s="38" t="s">
        <v>60</v>
      </c>
      <c r="E66" s="98"/>
      <c r="F66" s="24">
        <f>F67</f>
        <v>0</v>
      </c>
      <c r="G66" s="24">
        <f>SUM(G67:G68)</f>
        <v>7176</v>
      </c>
      <c r="H66" s="29">
        <f t="shared" ref="H66:H67" si="48">SUM(F66:G66)</f>
        <v>7176</v>
      </c>
      <c r="I66" s="24">
        <f>SUM(I67:I68)</f>
        <v>0</v>
      </c>
      <c r="J66" s="29">
        <f t="shared" si="46"/>
        <v>7176</v>
      </c>
    </row>
    <row r="67" spans="1:10" s="15" customFormat="1" ht="42.75" customHeight="1" x14ac:dyDescent="0.2">
      <c r="A67" s="20"/>
      <c r="B67" s="20"/>
      <c r="C67" s="60"/>
      <c r="D67" s="61" t="s">
        <v>6</v>
      </c>
      <c r="E67" s="59" t="s">
        <v>82</v>
      </c>
      <c r="F67" s="26">
        <v>0</v>
      </c>
      <c r="G67" s="63">
        <v>3000</v>
      </c>
      <c r="H67" s="65">
        <f t="shared" si="48"/>
        <v>3000</v>
      </c>
      <c r="I67" s="26"/>
      <c r="J67" s="65">
        <f t="shared" si="46"/>
        <v>3000</v>
      </c>
    </row>
    <row r="68" spans="1:10" s="15" customFormat="1" ht="42.75" customHeight="1" x14ac:dyDescent="0.2">
      <c r="A68" s="20"/>
      <c r="B68" s="20"/>
      <c r="C68" s="60"/>
      <c r="D68" s="61"/>
      <c r="E68" s="59" t="s">
        <v>81</v>
      </c>
      <c r="F68" s="26">
        <v>0</v>
      </c>
      <c r="G68" s="63">
        <v>4176</v>
      </c>
      <c r="H68" s="65">
        <f t="shared" ref="H68" si="49">SUM(F68:G68)</f>
        <v>4176</v>
      </c>
      <c r="I68" s="26"/>
      <c r="J68" s="65">
        <f t="shared" ref="J68:J70" si="50">SUM(H68:I68)</f>
        <v>4176</v>
      </c>
    </row>
    <row r="69" spans="1:10" s="15" customFormat="1" ht="16.5" customHeight="1" x14ac:dyDescent="0.2">
      <c r="A69" s="20"/>
      <c r="B69" s="20"/>
      <c r="C69" s="37">
        <v>4300</v>
      </c>
      <c r="D69" s="38" t="s">
        <v>11</v>
      </c>
      <c r="E69" s="98"/>
      <c r="F69" s="24">
        <v>3000</v>
      </c>
      <c r="G69" s="24">
        <f t="shared" ref="G69:I69" si="51">G70</f>
        <v>5106</v>
      </c>
      <c r="H69" s="29">
        <f t="shared" ref="H69:H70" si="52">SUM(F69:G69)</f>
        <v>8106</v>
      </c>
      <c r="I69" s="24">
        <f t="shared" si="51"/>
        <v>0</v>
      </c>
      <c r="J69" s="29">
        <f t="shared" si="50"/>
        <v>8106</v>
      </c>
    </row>
    <row r="70" spans="1:10" s="15" customFormat="1" ht="41.25" customHeight="1" x14ac:dyDescent="0.2">
      <c r="A70" s="20"/>
      <c r="B70" s="20"/>
      <c r="C70" s="60"/>
      <c r="D70" s="61" t="s">
        <v>32</v>
      </c>
      <c r="E70" s="59" t="s">
        <v>81</v>
      </c>
      <c r="F70" s="26">
        <v>0</v>
      </c>
      <c r="G70" s="26">
        <v>5106</v>
      </c>
      <c r="H70" s="65">
        <f t="shared" si="52"/>
        <v>5106</v>
      </c>
      <c r="I70" s="26"/>
      <c r="J70" s="65">
        <f t="shared" si="50"/>
        <v>5106</v>
      </c>
    </row>
    <row r="71" spans="1:10" s="15" customFormat="1" ht="18" customHeight="1" x14ac:dyDescent="0.2">
      <c r="A71" s="11">
        <v>854</v>
      </c>
      <c r="B71" s="9"/>
      <c r="C71" s="16"/>
      <c r="D71" s="12" t="s">
        <v>83</v>
      </c>
      <c r="E71" s="103"/>
      <c r="F71" s="69">
        <v>99000</v>
      </c>
      <c r="G71" s="22">
        <f>G72</f>
        <v>0</v>
      </c>
      <c r="H71" s="70">
        <f t="shared" ref="H71:H74" si="53">SUM(F71:G71)</f>
        <v>99000</v>
      </c>
      <c r="I71" s="22">
        <f>I72</f>
        <v>5014</v>
      </c>
      <c r="J71" s="70">
        <f t="shared" si="44"/>
        <v>104014</v>
      </c>
    </row>
    <row r="72" spans="1:10" s="15" customFormat="1" ht="18" customHeight="1" x14ac:dyDescent="0.2">
      <c r="A72" s="20"/>
      <c r="B72" s="21">
        <v>85415</v>
      </c>
      <c r="C72" s="44"/>
      <c r="D72" s="45" t="s">
        <v>84</v>
      </c>
      <c r="E72" s="62"/>
      <c r="F72" s="23">
        <v>0</v>
      </c>
      <c r="G72" s="23">
        <f>G73</f>
        <v>0</v>
      </c>
      <c r="H72" s="28">
        <f t="shared" si="53"/>
        <v>0</v>
      </c>
      <c r="I72" s="23">
        <f>I73</f>
        <v>5014</v>
      </c>
      <c r="J72" s="28">
        <f t="shared" si="44"/>
        <v>5014</v>
      </c>
    </row>
    <row r="73" spans="1:10" s="15" customFormat="1" ht="18" customHeight="1" x14ac:dyDescent="0.2">
      <c r="A73" s="20"/>
      <c r="B73" s="19"/>
      <c r="C73" s="37">
        <v>3260</v>
      </c>
      <c r="D73" s="38" t="s">
        <v>85</v>
      </c>
      <c r="E73" s="98"/>
      <c r="F73" s="24">
        <f>F74</f>
        <v>0</v>
      </c>
      <c r="G73" s="24">
        <f t="shared" ref="G73:I73" si="54">G74</f>
        <v>0</v>
      </c>
      <c r="H73" s="29">
        <f t="shared" si="53"/>
        <v>0</v>
      </c>
      <c r="I73" s="24">
        <f t="shared" si="54"/>
        <v>5014</v>
      </c>
      <c r="J73" s="29">
        <f t="shared" si="44"/>
        <v>5014</v>
      </c>
    </row>
    <row r="74" spans="1:10" s="15" customFormat="1" ht="18" customHeight="1" x14ac:dyDescent="0.2">
      <c r="A74" s="14"/>
      <c r="B74" s="14"/>
      <c r="C74" s="60"/>
      <c r="D74" s="61" t="s">
        <v>6</v>
      </c>
      <c r="E74" s="98" t="s">
        <v>56</v>
      </c>
      <c r="F74" s="26">
        <v>0</v>
      </c>
      <c r="G74" s="26"/>
      <c r="H74" s="65">
        <f t="shared" si="53"/>
        <v>0</v>
      </c>
      <c r="I74" s="26">
        <v>5014</v>
      </c>
      <c r="J74" s="65">
        <f t="shared" si="44"/>
        <v>5014</v>
      </c>
    </row>
    <row r="75" spans="1:10" s="15" customFormat="1" ht="18" customHeight="1" x14ac:dyDescent="0.2">
      <c r="A75" s="11">
        <v>855</v>
      </c>
      <c r="B75" s="9"/>
      <c r="C75" s="16"/>
      <c r="D75" s="12" t="s">
        <v>39</v>
      </c>
      <c r="E75" s="103"/>
      <c r="F75" s="69">
        <v>76422.42</v>
      </c>
      <c r="G75" s="69">
        <f>G76+G81</f>
        <v>3938.81</v>
      </c>
      <c r="H75" s="70">
        <f t="shared" si="44"/>
        <v>80361.23</v>
      </c>
      <c r="I75" s="69">
        <f>I76+I81</f>
        <v>0</v>
      </c>
      <c r="J75" s="70">
        <f t="shared" si="44"/>
        <v>80361.23</v>
      </c>
    </row>
    <row r="76" spans="1:10" s="15" customFormat="1" ht="18" customHeight="1" x14ac:dyDescent="0.2">
      <c r="A76" s="19"/>
      <c r="B76" s="21">
        <v>85501</v>
      </c>
      <c r="C76" s="44"/>
      <c r="D76" s="45" t="s">
        <v>40</v>
      </c>
      <c r="E76" s="62"/>
      <c r="F76" s="71">
        <v>17618.82</v>
      </c>
      <c r="G76" s="71">
        <f>G77+G79</f>
        <v>200</v>
      </c>
      <c r="H76" s="72">
        <f t="shared" si="44"/>
        <v>17818.82</v>
      </c>
      <c r="I76" s="71">
        <f>I77+I79</f>
        <v>0</v>
      </c>
      <c r="J76" s="72">
        <f t="shared" si="44"/>
        <v>17818.82</v>
      </c>
    </row>
    <row r="77" spans="1:10" s="15" customFormat="1" ht="42" customHeight="1" x14ac:dyDescent="0.2">
      <c r="A77" s="20"/>
      <c r="B77" s="19"/>
      <c r="C77" s="37">
        <v>2910</v>
      </c>
      <c r="D77" s="38" t="s">
        <v>29</v>
      </c>
      <c r="E77" s="59"/>
      <c r="F77" s="73">
        <f>F78</f>
        <v>16314.78</v>
      </c>
      <c r="G77" s="73">
        <f t="shared" ref="G77:I79" si="55">G78</f>
        <v>155.86000000000001</v>
      </c>
      <c r="H77" s="74">
        <f t="shared" si="44"/>
        <v>16470.64</v>
      </c>
      <c r="I77" s="73">
        <f t="shared" si="55"/>
        <v>0</v>
      </c>
      <c r="J77" s="74">
        <f t="shared" si="44"/>
        <v>16470.64</v>
      </c>
    </row>
    <row r="78" spans="1:10" s="15" customFormat="1" ht="15.95" customHeight="1" x14ac:dyDescent="0.2">
      <c r="A78" s="20"/>
      <c r="B78" s="19"/>
      <c r="C78" s="60"/>
      <c r="D78" s="61" t="s">
        <v>6</v>
      </c>
      <c r="E78" s="59" t="s">
        <v>16</v>
      </c>
      <c r="F78" s="75">
        <v>16314.78</v>
      </c>
      <c r="G78" s="63">
        <v>155.86000000000001</v>
      </c>
      <c r="H78" s="104">
        <f t="shared" si="44"/>
        <v>16470.64</v>
      </c>
      <c r="I78" s="63"/>
      <c r="J78" s="104">
        <f t="shared" si="44"/>
        <v>16470.64</v>
      </c>
    </row>
    <row r="79" spans="1:10" s="15" customFormat="1" ht="15.95" customHeight="1" x14ac:dyDescent="0.2">
      <c r="A79" s="20"/>
      <c r="B79" s="20"/>
      <c r="C79" s="37">
        <v>4580</v>
      </c>
      <c r="D79" s="38" t="s">
        <v>41</v>
      </c>
      <c r="E79" s="80"/>
      <c r="F79" s="73">
        <f>F80</f>
        <v>1304.04</v>
      </c>
      <c r="G79" s="73">
        <f t="shared" si="55"/>
        <v>44.14</v>
      </c>
      <c r="H79" s="74">
        <f t="shared" si="44"/>
        <v>1348.18</v>
      </c>
      <c r="I79" s="73">
        <f t="shared" si="55"/>
        <v>0</v>
      </c>
      <c r="J79" s="74">
        <f t="shared" si="44"/>
        <v>1348.18</v>
      </c>
    </row>
    <row r="80" spans="1:10" s="15" customFormat="1" ht="15.95" customHeight="1" x14ac:dyDescent="0.2">
      <c r="A80" s="108"/>
      <c r="B80" s="108"/>
      <c r="C80" s="109"/>
      <c r="D80" s="61" t="s">
        <v>6</v>
      </c>
      <c r="E80" s="59" t="s">
        <v>16</v>
      </c>
      <c r="F80" s="75">
        <v>1304.04</v>
      </c>
      <c r="G80" s="63">
        <v>44.14</v>
      </c>
      <c r="H80" s="104">
        <f t="shared" si="44"/>
        <v>1348.18</v>
      </c>
      <c r="I80" s="63"/>
      <c r="J80" s="104">
        <f t="shared" si="44"/>
        <v>1348.18</v>
      </c>
    </row>
    <row r="81" spans="1:10" s="15" customFormat="1" ht="42.75" customHeight="1" x14ac:dyDescent="0.2">
      <c r="A81" s="19"/>
      <c r="B81" s="21">
        <v>85502</v>
      </c>
      <c r="C81" s="44"/>
      <c r="D81" s="45" t="s">
        <v>42</v>
      </c>
      <c r="E81" s="62"/>
      <c r="F81" s="71">
        <f>F82+F84</f>
        <v>57237.79</v>
      </c>
      <c r="G81" s="71">
        <f>G82+G84</f>
        <v>3738.81</v>
      </c>
      <c r="H81" s="72">
        <f t="shared" si="44"/>
        <v>60976.6</v>
      </c>
      <c r="I81" s="71">
        <f>I82+I84</f>
        <v>0</v>
      </c>
      <c r="J81" s="72">
        <f t="shared" si="44"/>
        <v>60976.6</v>
      </c>
    </row>
    <row r="82" spans="1:10" s="15" customFormat="1" ht="42" customHeight="1" x14ac:dyDescent="0.2">
      <c r="A82" s="20"/>
      <c r="B82" s="19"/>
      <c r="C82" s="37">
        <v>2910</v>
      </c>
      <c r="D82" s="38" t="s">
        <v>29</v>
      </c>
      <c r="E82" s="59"/>
      <c r="F82" s="73">
        <f>F83</f>
        <v>51685.04</v>
      </c>
      <c r="G82" s="73">
        <f t="shared" ref="G82:I84" si="56">G83</f>
        <v>3308.31</v>
      </c>
      <c r="H82" s="74">
        <f t="shared" si="44"/>
        <v>54993.35</v>
      </c>
      <c r="I82" s="73">
        <f t="shared" si="56"/>
        <v>0</v>
      </c>
      <c r="J82" s="74">
        <f t="shared" si="44"/>
        <v>54993.35</v>
      </c>
    </row>
    <row r="83" spans="1:10" s="15" customFormat="1" ht="15.95" customHeight="1" x14ac:dyDescent="0.2">
      <c r="A83" s="20"/>
      <c r="B83" s="19"/>
      <c r="C83" s="60"/>
      <c r="D83" s="61" t="s">
        <v>6</v>
      </c>
      <c r="E83" s="59" t="s">
        <v>16</v>
      </c>
      <c r="F83" s="75">
        <v>51685.04</v>
      </c>
      <c r="G83" s="63">
        <v>3308.31</v>
      </c>
      <c r="H83" s="104">
        <f t="shared" si="44"/>
        <v>54993.35</v>
      </c>
      <c r="I83" s="63"/>
      <c r="J83" s="104">
        <f t="shared" si="44"/>
        <v>54993.35</v>
      </c>
    </row>
    <row r="84" spans="1:10" s="15" customFormat="1" ht="15.95" customHeight="1" x14ac:dyDescent="0.2">
      <c r="A84" s="20"/>
      <c r="B84" s="20"/>
      <c r="C84" s="37">
        <v>4580</v>
      </c>
      <c r="D84" s="38" t="s">
        <v>41</v>
      </c>
      <c r="E84" s="80"/>
      <c r="F84" s="73">
        <f>F85</f>
        <v>5552.75</v>
      </c>
      <c r="G84" s="73">
        <f t="shared" si="56"/>
        <v>430.5</v>
      </c>
      <c r="H84" s="74">
        <f t="shared" si="44"/>
        <v>5983.25</v>
      </c>
      <c r="I84" s="73">
        <f t="shared" si="56"/>
        <v>0</v>
      </c>
      <c r="J84" s="74">
        <f t="shared" si="44"/>
        <v>5983.25</v>
      </c>
    </row>
    <row r="85" spans="1:10" s="15" customFormat="1" ht="15.95" customHeight="1" x14ac:dyDescent="0.2">
      <c r="A85" s="108"/>
      <c r="B85" s="108"/>
      <c r="C85" s="109"/>
      <c r="D85" s="61" t="s">
        <v>6</v>
      </c>
      <c r="E85" s="59" t="s">
        <v>16</v>
      </c>
      <c r="F85" s="75">
        <v>5552.75</v>
      </c>
      <c r="G85" s="63">
        <v>430.5</v>
      </c>
      <c r="H85" s="104">
        <f t="shared" si="44"/>
        <v>5983.25</v>
      </c>
      <c r="I85" s="63"/>
      <c r="J85" s="104">
        <f t="shared" si="44"/>
        <v>5983.25</v>
      </c>
    </row>
    <row r="86" spans="1:10" s="15" customFormat="1" ht="18" customHeight="1" x14ac:dyDescent="0.2">
      <c r="A86" s="11">
        <v>900</v>
      </c>
      <c r="B86" s="9"/>
      <c r="C86" s="16"/>
      <c r="D86" s="137" t="s">
        <v>13</v>
      </c>
      <c r="E86" s="36"/>
      <c r="F86" s="22">
        <v>26960631.399999999</v>
      </c>
      <c r="G86" s="22">
        <f>G87+G90+G95+G98</f>
        <v>587000</v>
      </c>
      <c r="H86" s="30">
        <f t="shared" ref="H86:H109" si="57">SUM(F86:G86)</f>
        <v>27547631.399999999</v>
      </c>
      <c r="I86" s="22">
        <f>I87+I95+I98</f>
        <v>0</v>
      </c>
      <c r="J86" s="30">
        <f t="shared" ref="J86:J97" si="58">SUM(H86:I86)</f>
        <v>27547631.399999999</v>
      </c>
    </row>
    <row r="87" spans="1:10" s="15" customFormat="1" ht="18" customHeight="1" x14ac:dyDescent="0.2">
      <c r="A87" s="19"/>
      <c r="B87" s="21">
        <v>90001</v>
      </c>
      <c r="C87" s="44"/>
      <c r="D87" s="45" t="s">
        <v>86</v>
      </c>
      <c r="E87" s="62"/>
      <c r="F87" s="23">
        <v>708000</v>
      </c>
      <c r="G87" s="23">
        <f>G88</f>
        <v>-20000</v>
      </c>
      <c r="H87" s="28">
        <f t="shared" ref="H87:H89" si="59">SUM(F87:G87)</f>
        <v>688000</v>
      </c>
      <c r="I87" s="23">
        <f>I88</f>
        <v>0</v>
      </c>
      <c r="J87" s="28">
        <f t="shared" ref="J87:J89" si="60">SUM(H87:I87)</f>
        <v>688000</v>
      </c>
    </row>
    <row r="88" spans="1:10" s="15" customFormat="1" ht="18" customHeight="1" x14ac:dyDescent="0.2">
      <c r="A88" s="20"/>
      <c r="B88" s="20"/>
      <c r="C88" s="37">
        <v>4300</v>
      </c>
      <c r="D88" s="38" t="s">
        <v>11</v>
      </c>
      <c r="E88" s="59"/>
      <c r="F88" s="24">
        <f>F89</f>
        <v>690000</v>
      </c>
      <c r="G88" s="24">
        <f t="shared" ref="G88:I88" si="61">G89</f>
        <v>-20000</v>
      </c>
      <c r="H88" s="29">
        <f t="shared" si="59"/>
        <v>670000</v>
      </c>
      <c r="I88" s="24">
        <f t="shared" si="61"/>
        <v>0</v>
      </c>
      <c r="J88" s="29">
        <f t="shared" si="60"/>
        <v>670000</v>
      </c>
    </row>
    <row r="89" spans="1:10" s="15" customFormat="1" ht="18" customHeight="1" x14ac:dyDescent="0.2">
      <c r="A89" s="93"/>
      <c r="B89" s="94"/>
      <c r="C89" s="60"/>
      <c r="D89" s="61" t="s">
        <v>6</v>
      </c>
      <c r="E89" s="59" t="s">
        <v>23</v>
      </c>
      <c r="F89" s="26">
        <v>690000</v>
      </c>
      <c r="G89" s="26">
        <v>-20000</v>
      </c>
      <c r="H89" s="65">
        <f t="shared" si="59"/>
        <v>670000</v>
      </c>
      <c r="I89" s="26"/>
      <c r="J89" s="65">
        <f t="shared" si="60"/>
        <v>670000</v>
      </c>
    </row>
    <row r="90" spans="1:10" s="15" customFormat="1" ht="18" customHeight="1" x14ac:dyDescent="0.2">
      <c r="A90" s="19"/>
      <c r="B90" s="21">
        <v>90003</v>
      </c>
      <c r="C90" s="44"/>
      <c r="D90" s="45" t="s">
        <v>87</v>
      </c>
      <c r="E90" s="62"/>
      <c r="F90" s="23">
        <v>2417910</v>
      </c>
      <c r="G90" s="23">
        <f>G91+G93</f>
        <v>27000</v>
      </c>
      <c r="H90" s="28">
        <f t="shared" ref="H90:H93" si="62">SUM(F90:G90)</f>
        <v>2444910</v>
      </c>
      <c r="I90" s="23">
        <f>I91</f>
        <v>0</v>
      </c>
      <c r="J90" s="28">
        <f t="shared" ref="J90:J92" si="63">SUM(H90:I90)</f>
        <v>2444910</v>
      </c>
    </row>
    <row r="91" spans="1:10" s="15" customFormat="1" ht="18" customHeight="1" x14ac:dyDescent="0.2">
      <c r="A91" s="20"/>
      <c r="B91" s="20"/>
      <c r="C91" s="37">
        <v>4210</v>
      </c>
      <c r="D91" s="38" t="s">
        <v>47</v>
      </c>
      <c r="E91" s="59"/>
      <c r="F91" s="24">
        <f>F92</f>
        <v>3000</v>
      </c>
      <c r="G91" s="24">
        <f t="shared" ref="G91:I93" si="64">G92</f>
        <v>3500</v>
      </c>
      <c r="H91" s="29">
        <f t="shared" si="62"/>
        <v>6500</v>
      </c>
      <c r="I91" s="24">
        <f t="shared" si="64"/>
        <v>0</v>
      </c>
      <c r="J91" s="29">
        <f t="shared" si="63"/>
        <v>6500</v>
      </c>
    </row>
    <row r="92" spans="1:10" s="15" customFormat="1" ht="18" customHeight="1" x14ac:dyDescent="0.2">
      <c r="A92" s="93"/>
      <c r="B92" s="94"/>
      <c r="C92" s="60"/>
      <c r="D92" s="61" t="s">
        <v>6</v>
      </c>
      <c r="E92" s="59" t="s">
        <v>88</v>
      </c>
      <c r="F92" s="26">
        <v>3000</v>
      </c>
      <c r="G92" s="26">
        <v>3500</v>
      </c>
      <c r="H92" s="65">
        <f t="shared" si="62"/>
        <v>6500</v>
      </c>
      <c r="I92" s="26"/>
      <c r="J92" s="65">
        <f t="shared" si="63"/>
        <v>6500</v>
      </c>
    </row>
    <row r="93" spans="1:10" s="15" customFormat="1" ht="18" customHeight="1" x14ac:dyDescent="0.2">
      <c r="A93" s="20"/>
      <c r="B93" s="20"/>
      <c r="C93" s="37">
        <v>4300</v>
      </c>
      <c r="D93" s="38" t="s">
        <v>11</v>
      </c>
      <c r="E93" s="59"/>
      <c r="F93" s="24">
        <f>F94</f>
        <v>1834910</v>
      </c>
      <c r="G93" s="24">
        <f>SUM(G94:G94)</f>
        <v>23500</v>
      </c>
      <c r="H93" s="29">
        <f t="shared" si="62"/>
        <v>1858410</v>
      </c>
      <c r="I93" s="24">
        <f t="shared" si="64"/>
        <v>0</v>
      </c>
      <c r="J93" s="29">
        <f t="shared" ref="J93:J94" si="65">SUM(H93:I93)</f>
        <v>1858410</v>
      </c>
    </row>
    <row r="94" spans="1:10" s="15" customFormat="1" ht="18" customHeight="1" x14ac:dyDescent="0.2">
      <c r="A94" s="14"/>
      <c r="B94" s="14"/>
      <c r="C94" s="60"/>
      <c r="D94" s="61" t="s">
        <v>32</v>
      </c>
      <c r="E94" s="59" t="s">
        <v>88</v>
      </c>
      <c r="F94" s="26">
        <v>1834910</v>
      </c>
      <c r="G94" s="63">
        <v>23500</v>
      </c>
      <c r="H94" s="65">
        <f t="shared" ref="H94" si="66">SUM(F94:G94)</f>
        <v>1858410</v>
      </c>
      <c r="I94" s="26"/>
      <c r="J94" s="65">
        <f t="shared" si="65"/>
        <v>1858410</v>
      </c>
    </row>
    <row r="95" spans="1:10" s="15" customFormat="1" ht="18" customHeight="1" x14ac:dyDescent="0.2">
      <c r="A95" s="19"/>
      <c r="B95" s="21">
        <v>90015</v>
      </c>
      <c r="C95" s="44"/>
      <c r="D95" s="45" t="s">
        <v>89</v>
      </c>
      <c r="E95" s="62"/>
      <c r="F95" s="23">
        <v>7822669.0999999996</v>
      </c>
      <c r="G95" s="23">
        <f>G96</f>
        <v>180000</v>
      </c>
      <c r="H95" s="28">
        <f t="shared" si="57"/>
        <v>8002669.0999999996</v>
      </c>
      <c r="I95" s="23">
        <f>I96</f>
        <v>0</v>
      </c>
      <c r="J95" s="28">
        <f t="shared" si="58"/>
        <v>8002669.0999999996</v>
      </c>
    </row>
    <row r="96" spans="1:10" s="15" customFormat="1" ht="18" customHeight="1" x14ac:dyDescent="0.2">
      <c r="A96" s="20"/>
      <c r="B96" s="20"/>
      <c r="C96" s="37">
        <v>4270</v>
      </c>
      <c r="D96" s="38" t="s">
        <v>62</v>
      </c>
      <c r="E96" s="59"/>
      <c r="F96" s="24">
        <f>F97</f>
        <v>250000</v>
      </c>
      <c r="G96" s="24">
        <f t="shared" ref="G96:I96" si="67">G97</f>
        <v>180000</v>
      </c>
      <c r="H96" s="29">
        <f t="shared" si="57"/>
        <v>430000</v>
      </c>
      <c r="I96" s="24">
        <f t="shared" si="67"/>
        <v>0</v>
      </c>
      <c r="J96" s="29">
        <f t="shared" si="58"/>
        <v>430000</v>
      </c>
    </row>
    <row r="97" spans="1:10" s="15" customFormat="1" ht="18" customHeight="1" x14ac:dyDescent="0.2">
      <c r="A97" s="93"/>
      <c r="B97" s="94"/>
      <c r="C97" s="60"/>
      <c r="D97" s="61" t="s">
        <v>6</v>
      </c>
      <c r="E97" s="59" t="s">
        <v>88</v>
      </c>
      <c r="F97" s="26">
        <v>250000</v>
      </c>
      <c r="G97" s="26">
        <v>180000</v>
      </c>
      <c r="H97" s="65">
        <f t="shared" si="57"/>
        <v>430000</v>
      </c>
      <c r="I97" s="26"/>
      <c r="J97" s="65">
        <f t="shared" si="58"/>
        <v>430000</v>
      </c>
    </row>
    <row r="98" spans="1:10" s="15" customFormat="1" ht="18" customHeight="1" x14ac:dyDescent="0.2">
      <c r="A98" s="19"/>
      <c r="B98" s="21">
        <v>90095</v>
      </c>
      <c r="C98" s="44"/>
      <c r="D98" s="45" t="s">
        <v>12</v>
      </c>
      <c r="E98" s="62"/>
      <c r="F98" s="23">
        <v>4690666.47</v>
      </c>
      <c r="G98" s="23">
        <f>G99+G101</f>
        <v>400000</v>
      </c>
      <c r="H98" s="28">
        <f t="shared" si="57"/>
        <v>5090666.47</v>
      </c>
      <c r="I98" s="23">
        <f>I99</f>
        <v>0</v>
      </c>
      <c r="J98" s="28">
        <f t="shared" ref="J98:J109" si="68">SUM(H98:I98)</f>
        <v>5090666.47</v>
      </c>
    </row>
    <row r="99" spans="1:10" s="15" customFormat="1" ht="30" customHeight="1" x14ac:dyDescent="0.2">
      <c r="A99" s="20"/>
      <c r="B99" s="20"/>
      <c r="C99" s="37">
        <v>6030</v>
      </c>
      <c r="D99" s="38" t="s">
        <v>90</v>
      </c>
      <c r="E99" s="59"/>
      <c r="F99" s="24">
        <v>184</v>
      </c>
      <c r="G99" s="24">
        <f>SUM(G100:G100)</f>
        <v>400000</v>
      </c>
      <c r="H99" s="29">
        <f t="shared" ref="H99" si="69">SUM(F99:G99)</f>
        <v>400184</v>
      </c>
      <c r="I99" s="24">
        <f>SUM(I100:I100)</f>
        <v>0</v>
      </c>
      <c r="J99" s="29">
        <f t="shared" ref="J99:J101" si="70">SUM(H99:I99)</f>
        <v>400184</v>
      </c>
    </row>
    <row r="100" spans="1:10" s="15" customFormat="1" ht="18" customHeight="1" x14ac:dyDescent="0.2">
      <c r="A100" s="14"/>
      <c r="B100" s="14"/>
      <c r="C100" s="60"/>
      <c r="D100" s="61" t="s">
        <v>32</v>
      </c>
      <c r="E100" s="59" t="s">
        <v>16</v>
      </c>
      <c r="F100" s="26">
        <v>0</v>
      </c>
      <c r="G100" s="63">
        <v>400000</v>
      </c>
      <c r="H100" s="65">
        <f t="shared" ref="H100:H101" si="71">SUM(F100:G100)</f>
        <v>400000</v>
      </c>
      <c r="I100" s="26"/>
      <c r="J100" s="65">
        <f t="shared" si="70"/>
        <v>400000</v>
      </c>
    </row>
    <row r="101" spans="1:10" s="15" customFormat="1" ht="18" customHeight="1" x14ac:dyDescent="0.2">
      <c r="A101" s="20"/>
      <c r="B101" s="20"/>
      <c r="C101" s="37">
        <v>6050</v>
      </c>
      <c r="D101" s="111" t="s">
        <v>19</v>
      </c>
      <c r="E101" s="59"/>
      <c r="F101" s="24">
        <v>4090199.95</v>
      </c>
      <c r="G101" s="24">
        <f>SUM(G104:G105)</f>
        <v>0</v>
      </c>
      <c r="H101" s="29">
        <f t="shared" si="71"/>
        <v>4090199.95</v>
      </c>
      <c r="I101" s="24">
        <f>I105</f>
        <v>0</v>
      </c>
      <c r="J101" s="29">
        <f t="shared" si="70"/>
        <v>4090199.95</v>
      </c>
    </row>
    <row r="102" spans="1:10" s="15" customFormat="1" ht="18" customHeight="1" x14ac:dyDescent="0.2">
      <c r="A102" s="20"/>
      <c r="B102" s="20"/>
      <c r="C102" s="37"/>
      <c r="D102" s="79" t="s">
        <v>6</v>
      </c>
      <c r="E102" s="59"/>
      <c r="F102" s="24"/>
      <c r="G102" s="24"/>
      <c r="H102" s="29"/>
      <c r="I102" s="24"/>
      <c r="J102" s="29"/>
    </row>
    <row r="103" spans="1:10" s="15" customFormat="1" ht="29.1" customHeight="1" x14ac:dyDescent="0.2">
      <c r="A103" s="20"/>
      <c r="B103" s="20"/>
      <c r="C103" s="37"/>
      <c r="D103" s="152" t="s">
        <v>91</v>
      </c>
      <c r="E103" s="59"/>
      <c r="F103" s="24"/>
      <c r="G103" s="24"/>
      <c r="H103" s="29"/>
      <c r="I103" s="24"/>
      <c r="J103" s="29"/>
    </row>
    <row r="104" spans="1:10" s="15" customFormat="1" ht="26.25" customHeight="1" x14ac:dyDescent="0.2">
      <c r="A104" s="93"/>
      <c r="B104" s="94"/>
      <c r="C104" s="95"/>
      <c r="D104" s="61" t="s">
        <v>6</v>
      </c>
      <c r="E104" s="64" t="s">
        <v>92</v>
      </c>
      <c r="F104" s="26">
        <v>1518079.98</v>
      </c>
      <c r="G104" s="75">
        <v>119920.37</v>
      </c>
      <c r="H104" s="65">
        <f t="shared" ref="H104:H105" si="72">SUM(F104:G104)</f>
        <v>1638000.35</v>
      </c>
      <c r="I104" s="26"/>
      <c r="J104" s="65">
        <f t="shared" ref="J104:J105" si="73">SUM(H104:I104)</f>
        <v>1638000.35</v>
      </c>
    </row>
    <row r="105" spans="1:10" s="15" customFormat="1" ht="40.5" customHeight="1" x14ac:dyDescent="0.2">
      <c r="A105" s="93"/>
      <c r="B105" s="94"/>
      <c r="C105" s="95"/>
      <c r="D105" s="154"/>
      <c r="E105" s="64" t="s">
        <v>93</v>
      </c>
      <c r="F105" s="26">
        <v>2277119.9700000002</v>
      </c>
      <c r="G105" s="75">
        <v>-119920.37</v>
      </c>
      <c r="H105" s="65">
        <f t="shared" si="72"/>
        <v>2157199.6</v>
      </c>
      <c r="I105" s="26"/>
      <c r="J105" s="65">
        <f t="shared" si="73"/>
        <v>2157199.6</v>
      </c>
    </row>
    <row r="106" spans="1:10" s="15" customFormat="1" ht="18" customHeight="1" x14ac:dyDescent="0.2">
      <c r="A106" s="11">
        <v>926</v>
      </c>
      <c r="B106" s="9"/>
      <c r="C106" s="16"/>
      <c r="D106" s="12" t="s">
        <v>49</v>
      </c>
      <c r="E106" s="113"/>
      <c r="F106" s="22">
        <v>2740910</v>
      </c>
      <c r="G106" s="22">
        <f>G107</f>
        <v>90000</v>
      </c>
      <c r="H106" s="30">
        <f t="shared" si="57"/>
        <v>2830910</v>
      </c>
      <c r="I106" s="22">
        <f>I107</f>
        <v>0</v>
      </c>
      <c r="J106" s="30">
        <f t="shared" si="68"/>
        <v>2830910</v>
      </c>
    </row>
    <row r="107" spans="1:10" s="15" customFormat="1" ht="18" customHeight="1" x14ac:dyDescent="0.2">
      <c r="A107" s="19"/>
      <c r="B107" s="21">
        <v>92605</v>
      </c>
      <c r="C107" s="44"/>
      <c r="D107" s="45" t="s">
        <v>50</v>
      </c>
      <c r="E107" s="62"/>
      <c r="F107" s="71">
        <v>2090910</v>
      </c>
      <c r="G107" s="71">
        <f>G108</f>
        <v>90000</v>
      </c>
      <c r="H107" s="72">
        <f t="shared" si="57"/>
        <v>2180910</v>
      </c>
      <c r="I107" s="71">
        <f>I108</f>
        <v>0</v>
      </c>
      <c r="J107" s="72">
        <f t="shared" si="68"/>
        <v>2180910</v>
      </c>
    </row>
    <row r="108" spans="1:10" s="15" customFormat="1" ht="29.25" customHeight="1" x14ac:dyDescent="0.2">
      <c r="A108" s="20"/>
      <c r="B108" s="19"/>
      <c r="C108" s="37">
        <v>2820</v>
      </c>
      <c r="D108" s="38" t="s">
        <v>51</v>
      </c>
      <c r="E108" s="59"/>
      <c r="F108" s="73">
        <f>F109</f>
        <v>2040910</v>
      </c>
      <c r="G108" s="73">
        <f t="shared" ref="G108:I108" si="74">G109</f>
        <v>90000</v>
      </c>
      <c r="H108" s="74">
        <f t="shared" si="57"/>
        <v>2130910</v>
      </c>
      <c r="I108" s="73">
        <f t="shared" si="74"/>
        <v>0</v>
      </c>
      <c r="J108" s="74">
        <f t="shared" si="68"/>
        <v>2130910</v>
      </c>
    </row>
    <row r="109" spans="1:10" s="15" customFormat="1" ht="18.75" customHeight="1" x14ac:dyDescent="0.2">
      <c r="A109" s="20"/>
      <c r="B109" s="14"/>
      <c r="C109" s="60"/>
      <c r="D109" s="61" t="s">
        <v>6</v>
      </c>
      <c r="E109" s="59" t="s">
        <v>48</v>
      </c>
      <c r="F109" s="75">
        <v>2040910</v>
      </c>
      <c r="G109" s="63">
        <v>90000</v>
      </c>
      <c r="H109" s="104">
        <f t="shared" si="57"/>
        <v>2130910</v>
      </c>
      <c r="I109" s="63"/>
      <c r="J109" s="104">
        <f t="shared" si="68"/>
        <v>2130910</v>
      </c>
    </row>
    <row r="110" spans="1:10" s="25" customFormat="1" ht="18" customHeight="1" x14ac:dyDescent="0.2">
      <c r="A110" s="162" t="s">
        <v>15</v>
      </c>
      <c r="B110" s="163"/>
      <c r="C110" s="163"/>
      <c r="D110" s="163"/>
      <c r="E110" s="164"/>
      <c r="F110" s="34">
        <v>71516811.459999993</v>
      </c>
      <c r="G110" s="34">
        <f>G7+G23+G30+G39+G49+G53+G60+G71+G75+G86+G106</f>
        <v>526522.63</v>
      </c>
      <c r="H110" s="34">
        <f t="shared" ref="H110" si="75">SUM(F110:G110)</f>
        <v>72043334.089999989</v>
      </c>
      <c r="I110" s="34">
        <f>I7+I23+I30+I39+I53+I60+I71+I75+I86+I106</f>
        <v>-13156</v>
      </c>
      <c r="J110" s="34">
        <f t="shared" ref="J110" si="76">SUM(H110:I110)</f>
        <v>72030178.089999989</v>
      </c>
    </row>
    <row r="111" spans="1:10" s="25" customFormat="1" ht="9" customHeight="1" x14ac:dyDescent="0.2">
      <c r="A111" s="39"/>
      <c r="B111" s="39"/>
      <c r="C111" s="40"/>
      <c r="D111" s="41"/>
      <c r="E111" s="42"/>
      <c r="F111" s="43"/>
      <c r="G111" s="46"/>
      <c r="H111" s="46"/>
      <c r="I111" s="46"/>
      <c r="J111" s="46"/>
    </row>
    <row r="112" spans="1:10" s="25" customFormat="1" ht="18" customHeight="1" x14ac:dyDescent="0.2">
      <c r="A112" s="165" t="s">
        <v>52</v>
      </c>
      <c r="B112" s="165"/>
      <c r="C112" s="165"/>
      <c r="D112" s="165"/>
      <c r="E112" s="165"/>
      <c r="F112" s="165"/>
      <c r="G112" s="165"/>
      <c r="H112" s="165"/>
      <c r="I112" s="114"/>
      <c r="J112" s="114"/>
    </row>
    <row r="113" spans="1:10" s="25" customFormat="1" ht="18" customHeight="1" x14ac:dyDescent="0.2">
      <c r="A113" s="11">
        <v>801</v>
      </c>
      <c r="B113" s="9"/>
      <c r="C113" s="16"/>
      <c r="D113" s="12" t="s">
        <v>53</v>
      </c>
      <c r="E113" s="99"/>
      <c r="F113" s="69">
        <f t="shared" ref="F113:G115" si="77">F114</f>
        <v>12081.96</v>
      </c>
      <c r="G113" s="69">
        <f t="shared" si="77"/>
        <v>120.82</v>
      </c>
      <c r="H113" s="70">
        <f t="shared" ref="H113" si="78">SUM(F113:G113)</f>
        <v>12202.779999999999</v>
      </c>
      <c r="I113" s="69">
        <f>I114</f>
        <v>0</v>
      </c>
      <c r="J113" s="70">
        <f t="shared" ref="J113" si="79">SUM(H113:I113)</f>
        <v>12202.779999999999</v>
      </c>
    </row>
    <row r="114" spans="1:10" s="25" customFormat="1" ht="33.75" x14ac:dyDescent="0.2">
      <c r="A114" s="19"/>
      <c r="B114" s="21">
        <v>80153</v>
      </c>
      <c r="C114" s="132"/>
      <c r="D114" s="133" t="s">
        <v>54</v>
      </c>
      <c r="E114" s="62"/>
      <c r="F114" s="71">
        <f t="shared" si="77"/>
        <v>12081.96</v>
      </c>
      <c r="G114" s="71">
        <f t="shared" si="77"/>
        <v>120.82</v>
      </c>
      <c r="H114" s="72">
        <f t="shared" ref="H114:H117" si="80">SUM(F114:G114)</f>
        <v>12202.779999999999</v>
      </c>
      <c r="I114" s="71">
        <f>I115</f>
        <v>0</v>
      </c>
      <c r="J114" s="72">
        <f t="shared" ref="J114:J117" si="81">SUM(H114:I114)</f>
        <v>12202.779999999999</v>
      </c>
    </row>
    <row r="115" spans="1:10" s="25" customFormat="1" ht="39.75" customHeight="1" x14ac:dyDescent="0.2">
      <c r="A115" s="20"/>
      <c r="B115" s="20"/>
      <c r="C115" s="37">
        <v>2830</v>
      </c>
      <c r="D115" s="38" t="s">
        <v>55</v>
      </c>
      <c r="E115" s="59"/>
      <c r="F115" s="73">
        <f t="shared" si="77"/>
        <v>12081.96</v>
      </c>
      <c r="G115" s="73">
        <f t="shared" si="77"/>
        <v>120.82</v>
      </c>
      <c r="H115" s="74">
        <f t="shared" si="80"/>
        <v>12202.779999999999</v>
      </c>
      <c r="I115" s="73">
        <f>I116</f>
        <v>0</v>
      </c>
      <c r="J115" s="74">
        <f t="shared" si="81"/>
        <v>12202.779999999999</v>
      </c>
    </row>
    <row r="116" spans="1:10" s="15" customFormat="1" ht="16.5" customHeight="1" x14ac:dyDescent="0.2">
      <c r="A116" s="14"/>
      <c r="B116" s="14"/>
      <c r="C116" s="60"/>
      <c r="D116" s="61" t="s">
        <v>6</v>
      </c>
      <c r="E116" s="98" t="s">
        <v>56</v>
      </c>
      <c r="F116" s="63">
        <v>12081.96</v>
      </c>
      <c r="G116" s="63">
        <v>120.82</v>
      </c>
      <c r="H116" s="104">
        <f t="shared" si="80"/>
        <v>12202.779999999999</v>
      </c>
      <c r="I116" s="63"/>
      <c r="J116" s="104">
        <f t="shared" si="81"/>
        <v>12202.779999999999</v>
      </c>
    </row>
    <row r="117" spans="1:10" s="25" customFormat="1" ht="18" customHeight="1" x14ac:dyDescent="0.2">
      <c r="A117" s="11">
        <v>855</v>
      </c>
      <c r="B117" s="9"/>
      <c r="C117" s="16"/>
      <c r="D117" s="12" t="s">
        <v>39</v>
      </c>
      <c r="E117" s="103"/>
      <c r="F117" s="69">
        <f t="shared" ref="F117:G119" si="82">F118</f>
        <v>398</v>
      </c>
      <c r="G117" s="69">
        <f t="shared" si="82"/>
        <v>0</v>
      </c>
      <c r="H117" s="70">
        <f t="shared" si="80"/>
        <v>398</v>
      </c>
      <c r="I117" s="69">
        <f>I118</f>
        <v>277</v>
      </c>
      <c r="J117" s="70">
        <f t="shared" si="81"/>
        <v>675</v>
      </c>
    </row>
    <row r="118" spans="1:10" s="25" customFormat="1" ht="16.5" customHeight="1" x14ac:dyDescent="0.2">
      <c r="A118" s="19"/>
      <c r="B118" s="19">
        <v>85503</v>
      </c>
      <c r="C118" s="37"/>
      <c r="D118" s="135" t="s">
        <v>94</v>
      </c>
      <c r="E118" s="140"/>
      <c r="F118" s="71">
        <f t="shared" si="82"/>
        <v>398</v>
      </c>
      <c r="G118" s="71">
        <f t="shared" si="82"/>
        <v>0</v>
      </c>
      <c r="H118" s="72">
        <f t="shared" ref="H118:H120" si="83">SUM(F118:G118)</f>
        <v>398</v>
      </c>
      <c r="I118" s="71">
        <f>I119</f>
        <v>277</v>
      </c>
      <c r="J118" s="72">
        <f t="shared" ref="J118:J120" si="84">SUM(H118:I118)</f>
        <v>675</v>
      </c>
    </row>
    <row r="119" spans="1:10" s="25" customFormat="1" ht="16.5" customHeight="1" x14ac:dyDescent="0.2">
      <c r="A119" s="20"/>
      <c r="B119" s="20"/>
      <c r="C119" s="37">
        <v>4210</v>
      </c>
      <c r="D119" s="38" t="s">
        <v>47</v>
      </c>
      <c r="E119" s="59"/>
      <c r="F119" s="73">
        <f t="shared" si="82"/>
        <v>398</v>
      </c>
      <c r="G119" s="73">
        <f t="shared" si="82"/>
        <v>0</v>
      </c>
      <c r="H119" s="74">
        <f t="shared" si="83"/>
        <v>398</v>
      </c>
      <c r="I119" s="73">
        <f>I120</f>
        <v>277</v>
      </c>
      <c r="J119" s="74">
        <f t="shared" si="84"/>
        <v>675</v>
      </c>
    </row>
    <row r="120" spans="1:10" s="15" customFormat="1" ht="16.5" customHeight="1" x14ac:dyDescent="0.2">
      <c r="A120" s="14"/>
      <c r="B120" s="14"/>
      <c r="C120" s="60"/>
      <c r="D120" s="61" t="s">
        <v>6</v>
      </c>
      <c r="E120" s="98" t="s">
        <v>95</v>
      </c>
      <c r="F120" s="63">
        <v>398</v>
      </c>
      <c r="G120" s="63"/>
      <c r="H120" s="104">
        <f t="shared" si="83"/>
        <v>398</v>
      </c>
      <c r="I120" s="63">
        <v>277</v>
      </c>
      <c r="J120" s="104">
        <f t="shared" si="84"/>
        <v>675</v>
      </c>
    </row>
    <row r="121" spans="1:10" s="25" customFormat="1" ht="16.5" customHeight="1" x14ac:dyDescent="0.2">
      <c r="A121" s="76"/>
      <c r="B121" s="76"/>
      <c r="C121" s="77"/>
      <c r="D121" s="119" t="s">
        <v>17</v>
      </c>
      <c r="E121" s="78"/>
      <c r="F121" s="34">
        <v>452217.77</v>
      </c>
      <c r="G121" s="34">
        <f>G113</f>
        <v>120.82</v>
      </c>
      <c r="H121" s="34">
        <f>SUM(F121:G121)</f>
        <v>452338.59</v>
      </c>
      <c r="I121" s="34">
        <f>I113+I117</f>
        <v>277</v>
      </c>
      <c r="J121" s="34">
        <f>SUM(H121:I121)</f>
        <v>452615.59</v>
      </c>
    </row>
    <row r="122" spans="1:10" s="25" customFormat="1" ht="9.75" customHeight="1" x14ac:dyDescent="0.2">
      <c r="A122" s="39"/>
      <c r="B122" s="39"/>
      <c r="C122" s="40"/>
      <c r="D122" s="41"/>
      <c r="E122" s="42"/>
      <c r="F122" s="43"/>
      <c r="G122" s="46"/>
      <c r="H122" s="46"/>
      <c r="I122" s="46"/>
      <c r="J122" s="46"/>
    </row>
    <row r="123" spans="1:10" s="25" customFormat="1" ht="18" customHeight="1" x14ac:dyDescent="0.2">
      <c r="A123" s="165" t="s">
        <v>96</v>
      </c>
      <c r="B123" s="165"/>
      <c r="C123" s="165"/>
      <c r="D123" s="165"/>
      <c r="E123" s="165"/>
      <c r="F123" s="165"/>
      <c r="G123" s="165"/>
      <c r="H123" s="165"/>
      <c r="I123" s="114"/>
      <c r="J123" s="114"/>
    </row>
    <row r="124" spans="1:10" s="25" customFormat="1" ht="18" customHeight="1" x14ac:dyDescent="0.2">
      <c r="A124" s="11">
        <v>600</v>
      </c>
      <c r="B124" s="9"/>
      <c r="C124" s="16"/>
      <c r="D124" s="12" t="s">
        <v>21</v>
      </c>
      <c r="E124" s="103"/>
      <c r="F124" s="69">
        <f t="shared" ref="F124:G126" si="85">F125</f>
        <v>33000</v>
      </c>
      <c r="G124" s="69">
        <f t="shared" si="85"/>
        <v>10000</v>
      </c>
      <c r="H124" s="70">
        <f t="shared" ref="H124:H131" si="86">SUM(F124:G124)</f>
        <v>43000</v>
      </c>
      <c r="I124" s="69">
        <f>I125</f>
        <v>0</v>
      </c>
      <c r="J124" s="70">
        <f t="shared" ref="J124:J131" si="87">SUM(H124:I124)</f>
        <v>43000</v>
      </c>
    </row>
    <row r="125" spans="1:10" s="25" customFormat="1" ht="16.5" customHeight="1" x14ac:dyDescent="0.2">
      <c r="A125" s="19"/>
      <c r="B125" s="19">
        <v>60014</v>
      </c>
      <c r="C125" s="37"/>
      <c r="D125" s="135" t="s">
        <v>67</v>
      </c>
      <c r="E125" s="140"/>
      <c r="F125" s="71">
        <f t="shared" si="85"/>
        <v>33000</v>
      </c>
      <c r="G125" s="71">
        <f t="shared" si="85"/>
        <v>10000</v>
      </c>
      <c r="H125" s="72">
        <f t="shared" si="86"/>
        <v>43000</v>
      </c>
      <c r="I125" s="71">
        <f>I126</f>
        <v>0</v>
      </c>
      <c r="J125" s="72">
        <f t="shared" si="87"/>
        <v>43000</v>
      </c>
    </row>
    <row r="126" spans="1:10" s="25" customFormat="1" ht="16.5" customHeight="1" x14ac:dyDescent="0.2">
      <c r="A126" s="19"/>
      <c r="B126" s="19"/>
      <c r="C126" s="37">
        <v>4300</v>
      </c>
      <c r="D126" s="38" t="s">
        <v>11</v>
      </c>
      <c r="E126" s="59"/>
      <c r="F126" s="73">
        <f t="shared" si="85"/>
        <v>33000</v>
      </c>
      <c r="G126" s="73">
        <f t="shared" si="85"/>
        <v>10000</v>
      </c>
      <c r="H126" s="74">
        <f t="shared" si="86"/>
        <v>43000</v>
      </c>
      <c r="I126" s="73">
        <f>I127</f>
        <v>0</v>
      </c>
      <c r="J126" s="74">
        <f t="shared" si="87"/>
        <v>43000</v>
      </c>
    </row>
    <row r="127" spans="1:10" s="15" customFormat="1" ht="16.5" customHeight="1" x14ac:dyDescent="0.2">
      <c r="A127" s="20"/>
      <c r="B127" s="20"/>
      <c r="C127" s="37"/>
      <c r="D127" s="61" t="s">
        <v>6</v>
      </c>
      <c r="E127" s="59" t="s">
        <v>23</v>
      </c>
      <c r="F127" s="63">
        <v>33000</v>
      </c>
      <c r="G127" s="63">
        <v>10000</v>
      </c>
      <c r="H127" s="104">
        <f t="shared" si="86"/>
        <v>43000</v>
      </c>
      <c r="I127" s="63"/>
      <c r="J127" s="104">
        <f t="shared" si="87"/>
        <v>43000</v>
      </c>
    </row>
    <row r="128" spans="1:10" s="25" customFormat="1" ht="18" customHeight="1" x14ac:dyDescent="0.2">
      <c r="A128" s="11">
        <v>710</v>
      </c>
      <c r="B128" s="9"/>
      <c r="C128" s="16"/>
      <c r="D128" s="12" t="s">
        <v>97</v>
      </c>
      <c r="E128" s="103"/>
      <c r="F128" s="69">
        <f>F129</f>
        <v>20000</v>
      </c>
      <c r="G128" s="69">
        <f>G129</f>
        <v>20000</v>
      </c>
      <c r="H128" s="70">
        <f t="shared" si="86"/>
        <v>40000</v>
      </c>
      <c r="I128" s="69">
        <f>I129</f>
        <v>0</v>
      </c>
      <c r="J128" s="70">
        <f t="shared" si="87"/>
        <v>40000</v>
      </c>
    </row>
    <row r="129" spans="1:10" s="25" customFormat="1" ht="16.5" customHeight="1" x14ac:dyDescent="0.2">
      <c r="A129" s="19"/>
      <c r="B129" s="19">
        <v>71035</v>
      </c>
      <c r="C129" s="37"/>
      <c r="D129" s="135" t="s">
        <v>98</v>
      </c>
      <c r="E129" s="140"/>
      <c r="F129" s="71">
        <v>20000</v>
      </c>
      <c r="G129" s="71">
        <f>G130</f>
        <v>20000</v>
      </c>
      <c r="H129" s="72">
        <f t="shared" si="86"/>
        <v>40000</v>
      </c>
      <c r="I129" s="71">
        <f>I130</f>
        <v>0</v>
      </c>
      <c r="J129" s="72">
        <f t="shared" si="87"/>
        <v>40000</v>
      </c>
    </row>
    <row r="130" spans="1:10" s="25" customFormat="1" ht="16.5" customHeight="1" x14ac:dyDescent="0.2">
      <c r="A130" s="20"/>
      <c r="B130" s="20"/>
      <c r="C130" s="37">
        <v>4270</v>
      </c>
      <c r="D130" s="38" t="s">
        <v>62</v>
      </c>
      <c r="E130" s="59"/>
      <c r="F130" s="73">
        <f>F131</f>
        <v>0</v>
      </c>
      <c r="G130" s="73">
        <f>G131</f>
        <v>20000</v>
      </c>
      <c r="H130" s="74">
        <f t="shared" si="86"/>
        <v>20000</v>
      </c>
      <c r="I130" s="73">
        <f>I131</f>
        <v>0</v>
      </c>
      <c r="J130" s="74">
        <f t="shared" si="87"/>
        <v>20000</v>
      </c>
    </row>
    <row r="131" spans="1:10" s="15" customFormat="1" ht="16.5" customHeight="1" x14ac:dyDescent="0.2">
      <c r="A131" s="14"/>
      <c r="B131" s="14"/>
      <c r="C131" s="60"/>
      <c r="D131" s="61" t="s">
        <v>6</v>
      </c>
      <c r="E131" s="59" t="s">
        <v>23</v>
      </c>
      <c r="F131" s="63">
        <v>0</v>
      </c>
      <c r="G131" s="63">
        <v>20000</v>
      </c>
      <c r="H131" s="104">
        <f t="shared" si="86"/>
        <v>20000</v>
      </c>
      <c r="I131" s="63"/>
      <c r="J131" s="104">
        <f t="shared" si="87"/>
        <v>20000</v>
      </c>
    </row>
    <row r="132" spans="1:10" s="25" customFormat="1" ht="16.5" customHeight="1" x14ac:dyDescent="0.2">
      <c r="A132" s="76"/>
      <c r="B132" s="76"/>
      <c r="C132" s="77"/>
      <c r="D132" s="138" t="s">
        <v>17</v>
      </c>
      <c r="E132" s="78"/>
      <c r="F132" s="34">
        <v>103000</v>
      </c>
      <c r="G132" s="34">
        <f>G124+G128</f>
        <v>30000</v>
      </c>
      <c r="H132" s="34">
        <f>SUM(F132:G132)</f>
        <v>133000</v>
      </c>
      <c r="I132" s="34">
        <f>I124+I128</f>
        <v>0</v>
      </c>
      <c r="J132" s="34">
        <f>SUM(H132:I132)</f>
        <v>133000</v>
      </c>
    </row>
    <row r="133" spans="1:10" s="25" customFormat="1" ht="13.5" customHeight="1" x14ac:dyDescent="0.2">
      <c r="A133" s="39"/>
      <c r="B133" s="39"/>
      <c r="C133" s="40"/>
      <c r="D133" s="41"/>
      <c r="E133" s="42"/>
      <c r="F133" s="43"/>
      <c r="G133" s="46"/>
      <c r="H133" s="46"/>
      <c r="I133" s="46"/>
      <c r="J133" s="46"/>
    </row>
    <row r="134" spans="1:10" s="25" customFormat="1" ht="30" customHeight="1" x14ac:dyDescent="0.2">
      <c r="A134" s="165" t="s">
        <v>111</v>
      </c>
      <c r="B134" s="165"/>
      <c r="C134" s="165"/>
      <c r="D134" s="165"/>
      <c r="E134" s="165"/>
      <c r="F134" s="165"/>
      <c r="G134" s="165"/>
      <c r="H134" s="165"/>
      <c r="I134" s="114"/>
      <c r="J134" s="114"/>
    </row>
    <row r="135" spans="1:10" s="25" customFormat="1" ht="19.5" customHeight="1" x14ac:dyDescent="0.2">
      <c r="A135" s="11">
        <v>750</v>
      </c>
      <c r="B135" s="9"/>
      <c r="C135" s="139"/>
      <c r="D135" s="12" t="s">
        <v>24</v>
      </c>
      <c r="E135" s="99"/>
      <c r="F135" s="69">
        <v>2983148.2</v>
      </c>
      <c r="G135" s="69">
        <f>G136</f>
        <v>-140439.08000000002</v>
      </c>
      <c r="H135" s="70">
        <f t="shared" ref="H135:H136" si="88">SUM(F135:G135)</f>
        <v>2842709.12</v>
      </c>
      <c r="I135" s="69">
        <f>I136</f>
        <v>0</v>
      </c>
      <c r="J135" s="70">
        <f t="shared" ref="J135:J137" si="89">SUM(H135:I135)</f>
        <v>2842709.12</v>
      </c>
    </row>
    <row r="136" spans="1:10" s="25" customFormat="1" ht="18" customHeight="1" x14ac:dyDescent="0.2">
      <c r="A136" s="19"/>
      <c r="B136" s="21">
        <v>75095</v>
      </c>
      <c r="C136" s="44"/>
      <c r="D136" s="45" t="s">
        <v>26</v>
      </c>
      <c r="E136" s="115"/>
      <c r="F136" s="71">
        <v>2983148.2</v>
      </c>
      <c r="G136" s="71">
        <f>G137</f>
        <v>-140439.08000000002</v>
      </c>
      <c r="H136" s="72">
        <f t="shared" si="88"/>
        <v>2842709.12</v>
      </c>
      <c r="I136" s="71">
        <f>I137</f>
        <v>0</v>
      </c>
      <c r="J136" s="72">
        <f t="shared" si="89"/>
        <v>2842709.12</v>
      </c>
    </row>
    <row r="137" spans="1:10" s="25" customFormat="1" ht="28.5" customHeight="1" x14ac:dyDescent="0.2">
      <c r="A137" s="81"/>
      <c r="B137" s="81"/>
      <c r="C137" s="82"/>
      <c r="D137" s="84" t="s">
        <v>99</v>
      </c>
      <c r="E137" s="64" t="s">
        <v>14</v>
      </c>
      <c r="F137" s="83">
        <f>SUM(F138:F147)</f>
        <v>168607.72</v>
      </c>
      <c r="G137" s="83">
        <f>SUM(G139:G147)</f>
        <v>-140439.08000000002</v>
      </c>
      <c r="H137" s="83">
        <f t="shared" ref="H137" si="90">SUM(F137:G137)</f>
        <v>28168.639999999985</v>
      </c>
      <c r="I137" s="83">
        <f>SUM(I139:I139)</f>
        <v>0</v>
      </c>
      <c r="J137" s="83">
        <f t="shared" si="89"/>
        <v>28168.639999999985</v>
      </c>
    </row>
    <row r="138" spans="1:10" s="25" customFormat="1" ht="14.25" customHeight="1" x14ac:dyDescent="0.2">
      <c r="A138" s="19"/>
      <c r="B138" s="19"/>
      <c r="C138" s="37"/>
      <c r="D138" s="79" t="s">
        <v>32</v>
      </c>
      <c r="E138" s="59"/>
      <c r="F138" s="73"/>
      <c r="G138" s="73"/>
      <c r="H138" s="74"/>
      <c r="I138" s="73"/>
      <c r="J138" s="74"/>
    </row>
    <row r="139" spans="1:10" s="25" customFormat="1" ht="16.5" customHeight="1" x14ac:dyDescent="0.2">
      <c r="A139" s="19"/>
      <c r="B139" s="19"/>
      <c r="C139" s="37">
        <v>4017</v>
      </c>
      <c r="D139" s="38" t="s">
        <v>79</v>
      </c>
      <c r="E139" s="59"/>
      <c r="F139" s="73">
        <v>8764.7999999999993</v>
      </c>
      <c r="G139" s="73">
        <v>10070.82</v>
      </c>
      <c r="H139" s="74">
        <f t="shared" ref="H139" si="91">SUM(F139:G139)</f>
        <v>18835.62</v>
      </c>
      <c r="I139" s="73"/>
      <c r="J139" s="74">
        <f t="shared" ref="J139:J150" si="92">SUM(H139:I139)</f>
        <v>18835.62</v>
      </c>
    </row>
    <row r="140" spans="1:10" s="25" customFormat="1" ht="16.5" customHeight="1" x14ac:dyDescent="0.2">
      <c r="A140" s="19"/>
      <c r="B140" s="19"/>
      <c r="C140" s="37">
        <v>4019</v>
      </c>
      <c r="D140" s="111" t="s">
        <v>100</v>
      </c>
      <c r="E140" s="59"/>
      <c r="F140" s="73">
        <v>2191.1999999999998</v>
      </c>
      <c r="G140" s="73">
        <v>2517.71</v>
      </c>
      <c r="H140" s="74">
        <f t="shared" ref="H140:H150" si="93">SUM(F140:G140)</f>
        <v>4708.91</v>
      </c>
      <c r="I140" s="73"/>
      <c r="J140" s="74">
        <f t="shared" si="92"/>
        <v>4708.91</v>
      </c>
    </row>
    <row r="141" spans="1:10" s="25" customFormat="1" ht="16.5" customHeight="1" x14ac:dyDescent="0.2">
      <c r="A141" s="19"/>
      <c r="B141" s="19"/>
      <c r="C141" s="37">
        <v>4117</v>
      </c>
      <c r="D141" s="38" t="s">
        <v>59</v>
      </c>
      <c r="E141" s="59"/>
      <c r="F141" s="73">
        <v>1506.62</v>
      </c>
      <c r="G141" s="73">
        <v>1731.18</v>
      </c>
      <c r="H141" s="74">
        <f t="shared" si="93"/>
        <v>3237.8</v>
      </c>
      <c r="I141" s="73"/>
      <c r="J141" s="74">
        <f t="shared" si="92"/>
        <v>3237.8</v>
      </c>
    </row>
    <row r="142" spans="1:10" s="25" customFormat="1" ht="16.5" customHeight="1" x14ac:dyDescent="0.2">
      <c r="A142" s="19"/>
      <c r="B142" s="19"/>
      <c r="C142" s="37">
        <v>4119</v>
      </c>
      <c r="D142" s="38" t="s">
        <v>101</v>
      </c>
      <c r="E142" s="59"/>
      <c r="F142" s="73">
        <v>376.66</v>
      </c>
      <c r="G142" s="73">
        <v>432.79</v>
      </c>
      <c r="H142" s="74">
        <f t="shared" si="93"/>
        <v>809.45</v>
      </c>
      <c r="I142" s="73"/>
      <c r="J142" s="74">
        <f t="shared" si="92"/>
        <v>809.45</v>
      </c>
    </row>
    <row r="143" spans="1:10" s="25" customFormat="1" ht="16.5" customHeight="1" x14ac:dyDescent="0.2">
      <c r="A143" s="19"/>
      <c r="B143" s="19"/>
      <c r="C143" s="37">
        <v>4127</v>
      </c>
      <c r="D143" s="111" t="s">
        <v>102</v>
      </c>
      <c r="E143" s="59"/>
      <c r="F143" s="73">
        <v>214.75</v>
      </c>
      <c r="G143" s="73">
        <v>246.74</v>
      </c>
      <c r="H143" s="74">
        <f t="shared" si="93"/>
        <v>461.49</v>
      </c>
      <c r="I143" s="73"/>
      <c r="J143" s="74">
        <f t="shared" si="92"/>
        <v>461.49</v>
      </c>
    </row>
    <row r="144" spans="1:10" s="25" customFormat="1" ht="16.5" customHeight="1" x14ac:dyDescent="0.2">
      <c r="A144" s="19"/>
      <c r="B144" s="19"/>
      <c r="C144" s="37">
        <v>4129</v>
      </c>
      <c r="D144" s="38" t="s">
        <v>103</v>
      </c>
      <c r="E144" s="59"/>
      <c r="F144" s="73">
        <v>53.69</v>
      </c>
      <c r="G144" s="73">
        <v>61.68</v>
      </c>
      <c r="H144" s="74">
        <f t="shared" si="93"/>
        <v>115.37</v>
      </c>
      <c r="I144" s="73"/>
      <c r="J144" s="74">
        <f t="shared" si="92"/>
        <v>115.37</v>
      </c>
    </row>
    <row r="145" spans="1:10" s="25" customFormat="1" ht="16.5" customHeight="1" x14ac:dyDescent="0.2">
      <c r="A145" s="19"/>
      <c r="B145" s="19"/>
      <c r="C145" s="37">
        <v>6050</v>
      </c>
      <c r="D145" s="38" t="s">
        <v>19</v>
      </c>
      <c r="E145" s="59"/>
      <c r="F145" s="73">
        <v>29077.24</v>
      </c>
      <c r="G145" s="73">
        <v>-29077.24</v>
      </c>
      <c r="H145" s="74">
        <f t="shared" si="93"/>
        <v>0</v>
      </c>
      <c r="I145" s="73"/>
      <c r="J145" s="74">
        <f t="shared" si="92"/>
        <v>0</v>
      </c>
    </row>
    <row r="146" spans="1:10" s="25" customFormat="1" ht="16.5" customHeight="1" x14ac:dyDescent="0.2">
      <c r="A146" s="19"/>
      <c r="B146" s="19"/>
      <c r="C146" s="37">
        <v>6057</v>
      </c>
      <c r="D146" s="38" t="s">
        <v>19</v>
      </c>
      <c r="E146" s="59"/>
      <c r="F146" s="73">
        <v>101138.21</v>
      </c>
      <c r="G146" s="73">
        <v>-101138.21</v>
      </c>
      <c r="H146" s="74">
        <f t="shared" si="93"/>
        <v>0</v>
      </c>
      <c r="I146" s="73"/>
      <c r="J146" s="74">
        <f t="shared" si="92"/>
        <v>0</v>
      </c>
    </row>
    <row r="147" spans="1:10" s="25" customFormat="1" ht="16.5" customHeight="1" x14ac:dyDescent="0.2">
      <c r="A147" s="19"/>
      <c r="B147" s="19"/>
      <c r="C147" s="37">
        <v>6059</v>
      </c>
      <c r="D147" s="111" t="s">
        <v>104</v>
      </c>
      <c r="E147" s="59"/>
      <c r="F147" s="73">
        <v>25284.55</v>
      </c>
      <c r="G147" s="73">
        <v>-25284.55</v>
      </c>
      <c r="H147" s="74">
        <f t="shared" si="93"/>
        <v>0</v>
      </c>
      <c r="I147" s="73"/>
      <c r="J147" s="74">
        <f t="shared" si="92"/>
        <v>0</v>
      </c>
    </row>
    <row r="148" spans="1:10" s="25" customFormat="1" ht="18" customHeight="1" x14ac:dyDescent="0.2">
      <c r="A148" s="11">
        <v>900</v>
      </c>
      <c r="B148" s="9"/>
      <c r="C148" s="16"/>
      <c r="D148" s="12" t="s">
        <v>13</v>
      </c>
      <c r="E148" s="99"/>
      <c r="F148" s="69">
        <v>7697337.1699999999</v>
      </c>
      <c r="G148" s="69">
        <f>G149</f>
        <v>-530591.95000000007</v>
      </c>
      <c r="H148" s="70">
        <f t="shared" si="93"/>
        <v>7166745.2199999997</v>
      </c>
      <c r="I148" s="69">
        <f>I149+I156</f>
        <v>0</v>
      </c>
      <c r="J148" s="70">
        <f t="shared" si="92"/>
        <v>7166745.2199999997</v>
      </c>
    </row>
    <row r="149" spans="1:10" s="25" customFormat="1" ht="15.75" customHeight="1" x14ac:dyDescent="0.2">
      <c r="A149" s="19"/>
      <c r="B149" s="21">
        <v>90005</v>
      </c>
      <c r="C149" s="44"/>
      <c r="D149" s="97" t="s">
        <v>46</v>
      </c>
      <c r="E149" s="115"/>
      <c r="F149" s="71">
        <f>F150+F156</f>
        <v>3506897.37</v>
      </c>
      <c r="G149" s="71">
        <f>G150+G156</f>
        <v>-530591.95000000007</v>
      </c>
      <c r="H149" s="72">
        <f t="shared" si="93"/>
        <v>2976305.42</v>
      </c>
      <c r="I149" s="71">
        <f>I150</f>
        <v>0</v>
      </c>
      <c r="J149" s="72">
        <f t="shared" si="92"/>
        <v>2976305.42</v>
      </c>
    </row>
    <row r="150" spans="1:10" s="25" customFormat="1" ht="28.5" customHeight="1" x14ac:dyDescent="0.2">
      <c r="A150" s="81"/>
      <c r="B150" s="81"/>
      <c r="C150" s="82"/>
      <c r="D150" s="84" t="s">
        <v>105</v>
      </c>
      <c r="E150" s="64" t="s">
        <v>14</v>
      </c>
      <c r="F150" s="83">
        <f>SUM(F151:F155)</f>
        <v>3105754.52</v>
      </c>
      <c r="G150" s="83">
        <f>SUM(G152:G155)</f>
        <v>-129449.1</v>
      </c>
      <c r="H150" s="83">
        <f t="shared" si="93"/>
        <v>2976305.42</v>
      </c>
      <c r="I150" s="83">
        <f>SUM(I152:I155)</f>
        <v>0</v>
      </c>
      <c r="J150" s="83">
        <f t="shared" si="92"/>
        <v>2976305.42</v>
      </c>
    </row>
    <row r="151" spans="1:10" s="25" customFormat="1" ht="14.25" customHeight="1" x14ac:dyDescent="0.2">
      <c r="A151" s="19"/>
      <c r="B151" s="19"/>
      <c r="C151" s="37"/>
      <c r="D151" s="79" t="s">
        <v>32</v>
      </c>
      <c r="E151" s="59"/>
      <c r="F151" s="73"/>
      <c r="G151" s="73"/>
      <c r="H151" s="74"/>
      <c r="I151" s="73"/>
      <c r="J151" s="74"/>
    </row>
    <row r="152" spans="1:10" s="25" customFormat="1" ht="16.5" customHeight="1" x14ac:dyDescent="0.2">
      <c r="A152" s="19"/>
      <c r="B152" s="19"/>
      <c r="C152" s="37">
        <v>6050</v>
      </c>
      <c r="D152" s="38" t="s">
        <v>19</v>
      </c>
      <c r="E152" s="59"/>
      <c r="F152" s="73">
        <v>1228377.33</v>
      </c>
      <c r="G152" s="73">
        <v>18928.09</v>
      </c>
      <c r="H152" s="74">
        <f t="shared" ref="H152:H156" si="94">SUM(F152:G152)</f>
        <v>1247305.4200000002</v>
      </c>
      <c r="I152" s="73"/>
      <c r="J152" s="74">
        <f t="shared" ref="J152:J156" si="95">SUM(H152:I152)</f>
        <v>1247305.4200000002</v>
      </c>
    </row>
    <row r="153" spans="1:10" s="25" customFormat="1" ht="16.5" customHeight="1" x14ac:dyDescent="0.2">
      <c r="A153" s="19"/>
      <c r="B153" s="19"/>
      <c r="C153" s="37">
        <v>6057</v>
      </c>
      <c r="D153" s="38" t="s">
        <v>19</v>
      </c>
      <c r="E153" s="59"/>
      <c r="F153" s="73">
        <v>1500000</v>
      </c>
      <c r="G153" s="73">
        <v>-116800</v>
      </c>
      <c r="H153" s="74">
        <f t="shared" si="94"/>
        <v>1383200</v>
      </c>
      <c r="I153" s="73"/>
      <c r="J153" s="74">
        <f t="shared" si="95"/>
        <v>1383200</v>
      </c>
    </row>
    <row r="154" spans="1:10" s="25" customFormat="1" ht="16.5" customHeight="1" x14ac:dyDescent="0.2">
      <c r="A154" s="19"/>
      <c r="B154" s="19"/>
      <c r="C154" s="37">
        <v>6059</v>
      </c>
      <c r="D154" s="111" t="s">
        <v>106</v>
      </c>
      <c r="E154" s="59"/>
      <c r="F154" s="73">
        <v>168750</v>
      </c>
      <c r="G154" s="73">
        <v>-13140</v>
      </c>
      <c r="H154" s="74">
        <f t="shared" ref="H154" si="96">SUM(F154:G154)</f>
        <v>155610</v>
      </c>
      <c r="I154" s="73"/>
      <c r="J154" s="74">
        <f t="shared" ref="J154" si="97">SUM(H154:I154)</f>
        <v>155610</v>
      </c>
    </row>
    <row r="155" spans="1:10" s="25" customFormat="1" ht="16.5" customHeight="1" x14ac:dyDescent="0.2">
      <c r="A155" s="19"/>
      <c r="B155" s="19"/>
      <c r="C155" s="37">
        <v>6059</v>
      </c>
      <c r="D155" s="111" t="s">
        <v>104</v>
      </c>
      <c r="E155" s="59"/>
      <c r="F155" s="73">
        <v>208627.19</v>
      </c>
      <c r="G155" s="73">
        <v>-18437.189999999999</v>
      </c>
      <c r="H155" s="74">
        <f t="shared" si="94"/>
        <v>190190</v>
      </c>
      <c r="I155" s="73"/>
      <c r="J155" s="74">
        <f t="shared" si="95"/>
        <v>190190</v>
      </c>
    </row>
    <row r="156" spans="1:10" s="25" customFormat="1" ht="28.5" customHeight="1" x14ac:dyDescent="0.2">
      <c r="A156" s="81"/>
      <c r="B156" s="81"/>
      <c r="C156" s="82"/>
      <c r="D156" s="84" t="s">
        <v>99</v>
      </c>
      <c r="E156" s="64" t="s">
        <v>14</v>
      </c>
      <c r="F156" s="83">
        <f>SUM(F157:F159)</f>
        <v>401142.85000000003</v>
      </c>
      <c r="G156" s="83">
        <f>SUM(G158:G159)</f>
        <v>-401142.85000000003</v>
      </c>
      <c r="H156" s="83">
        <f t="shared" si="94"/>
        <v>0</v>
      </c>
      <c r="I156" s="83">
        <f>SUM(I158:I159)</f>
        <v>0</v>
      </c>
      <c r="J156" s="83">
        <f t="shared" si="95"/>
        <v>0</v>
      </c>
    </row>
    <row r="157" spans="1:10" s="25" customFormat="1" ht="14.25" customHeight="1" x14ac:dyDescent="0.2">
      <c r="A157" s="19"/>
      <c r="B157" s="19"/>
      <c r="C157" s="37"/>
      <c r="D157" s="79" t="s">
        <v>32</v>
      </c>
      <c r="E157" s="59"/>
      <c r="F157" s="73"/>
      <c r="G157" s="73"/>
      <c r="H157" s="74"/>
      <c r="I157" s="73"/>
      <c r="J157" s="74"/>
    </row>
    <row r="158" spans="1:10" s="25" customFormat="1" ht="16.5" customHeight="1" x14ac:dyDescent="0.2">
      <c r="A158" s="19"/>
      <c r="B158" s="19"/>
      <c r="C158" s="37">
        <v>6057</v>
      </c>
      <c r="D158" s="38" t="s">
        <v>19</v>
      </c>
      <c r="E158" s="59"/>
      <c r="F158" s="73">
        <v>320914.28000000003</v>
      </c>
      <c r="G158" s="73">
        <v>-320914.28000000003</v>
      </c>
      <c r="H158" s="74">
        <f t="shared" ref="H158:H159" si="98">SUM(F158:G158)</f>
        <v>0</v>
      </c>
      <c r="I158" s="73"/>
      <c r="J158" s="74">
        <f t="shared" ref="J158:J159" si="99">SUM(H158:I158)</f>
        <v>0</v>
      </c>
    </row>
    <row r="159" spans="1:10" s="25" customFormat="1" ht="16.5" customHeight="1" x14ac:dyDescent="0.2">
      <c r="A159" s="19"/>
      <c r="B159" s="19"/>
      <c r="C159" s="37">
        <v>6059</v>
      </c>
      <c r="D159" s="111" t="s">
        <v>104</v>
      </c>
      <c r="E159" s="59"/>
      <c r="F159" s="73">
        <v>80228.570000000007</v>
      </c>
      <c r="G159" s="73">
        <v>-80228.570000000007</v>
      </c>
      <c r="H159" s="74">
        <f t="shared" si="98"/>
        <v>0</v>
      </c>
      <c r="I159" s="73"/>
      <c r="J159" s="74">
        <f t="shared" si="99"/>
        <v>0</v>
      </c>
    </row>
    <row r="160" spans="1:10" s="25" customFormat="1" ht="16.5" customHeight="1" x14ac:dyDescent="0.2">
      <c r="A160" s="76"/>
      <c r="B160" s="76"/>
      <c r="C160" s="77"/>
      <c r="D160" s="68" t="s">
        <v>17</v>
      </c>
      <c r="E160" s="78"/>
      <c r="F160" s="34">
        <v>30839045.539999999</v>
      </c>
      <c r="G160" s="34">
        <f>G135+G148</f>
        <v>-671031.03</v>
      </c>
      <c r="H160" s="34">
        <f>SUM(F160:G160)</f>
        <v>30168014.509999998</v>
      </c>
      <c r="I160" s="34">
        <f>I135</f>
        <v>0</v>
      </c>
      <c r="J160" s="34">
        <f>SUM(H160:I160)</f>
        <v>30168014.509999998</v>
      </c>
    </row>
    <row r="161" spans="1:10" s="25" customFormat="1" ht="16.5" customHeight="1" x14ac:dyDescent="0.2">
      <c r="A161" s="39"/>
      <c r="B161" s="39"/>
      <c r="C161" s="40"/>
      <c r="D161" s="41"/>
      <c r="E161" s="42"/>
      <c r="F161" s="43"/>
      <c r="G161" s="46"/>
      <c r="H161" s="46"/>
      <c r="I161" s="46"/>
      <c r="J161" s="46"/>
    </row>
    <row r="162" spans="1:10" ht="18" customHeight="1" x14ac:dyDescent="0.2">
      <c r="A162" s="158" t="s">
        <v>10</v>
      </c>
      <c r="B162" s="159"/>
      <c r="C162" s="159"/>
      <c r="D162" s="159"/>
      <c r="E162" s="160"/>
      <c r="F162" s="56">
        <v>102911074.77</v>
      </c>
      <c r="G162" s="56">
        <f>G110+G121+G132+G160</f>
        <v>-114387.58000000007</v>
      </c>
      <c r="H162" s="56">
        <f>SUM(F162:G162)</f>
        <v>102796687.19</v>
      </c>
      <c r="I162" s="56">
        <f>I110+I121+I160</f>
        <v>-12879</v>
      </c>
      <c r="J162" s="56">
        <f>SUM(H162:I162)</f>
        <v>102783808.19</v>
      </c>
    </row>
    <row r="163" spans="1:10" ht="24.75" customHeight="1" x14ac:dyDescent="0.2">
      <c r="A163" s="87"/>
      <c r="B163" s="87"/>
      <c r="C163" s="87"/>
      <c r="D163" s="88"/>
      <c r="E163" s="89"/>
      <c r="F163" s="90"/>
      <c r="G163" s="35"/>
      <c r="H163" s="57"/>
      <c r="I163" s="35"/>
      <c r="J163" s="57"/>
    </row>
    <row r="164" spans="1:10" ht="29.25" customHeight="1" x14ac:dyDescent="0.2">
      <c r="A164" s="156" t="s">
        <v>112</v>
      </c>
      <c r="B164" s="156"/>
      <c r="C164" s="156"/>
      <c r="D164" s="156"/>
      <c r="E164" s="156"/>
      <c r="F164" s="156"/>
      <c r="G164" s="156"/>
      <c r="H164" s="156"/>
      <c r="I164" s="114"/>
      <c r="J164" s="114"/>
    </row>
    <row r="165" spans="1:10" ht="17.25" customHeight="1" x14ac:dyDescent="0.2">
      <c r="A165" s="11">
        <v>900</v>
      </c>
      <c r="B165" s="9"/>
      <c r="C165" s="16"/>
      <c r="D165" s="137" t="s">
        <v>20</v>
      </c>
      <c r="E165" s="101"/>
      <c r="F165" s="102">
        <v>3403771.53</v>
      </c>
      <c r="G165" s="102">
        <f>G166</f>
        <v>-79737.670000000013</v>
      </c>
      <c r="H165" s="102">
        <f t="shared" ref="H165" si="100">SUM(F165:G165)</f>
        <v>3324033.86</v>
      </c>
      <c r="I165" s="102">
        <f>I166</f>
        <v>0</v>
      </c>
      <c r="J165" s="102">
        <f t="shared" ref="J165:J167" si="101">SUM(H165:I165)</f>
        <v>3324033.86</v>
      </c>
    </row>
    <row r="166" spans="1:10" s="15" customFormat="1" ht="15.95" customHeight="1" x14ac:dyDescent="0.2">
      <c r="A166" s="19"/>
      <c r="B166" s="21">
        <v>90005</v>
      </c>
      <c r="C166" s="44"/>
      <c r="D166" s="97" t="s">
        <v>46</v>
      </c>
      <c r="E166" s="62"/>
      <c r="F166" s="23">
        <v>1950933.09</v>
      </c>
      <c r="G166" s="23">
        <f>G167+G170</f>
        <v>-79737.670000000013</v>
      </c>
      <c r="H166" s="28">
        <f t="shared" ref="H166:H170" si="102">SUM(F166:G166)</f>
        <v>1871195.4200000002</v>
      </c>
      <c r="I166" s="23">
        <f>I167+I170</f>
        <v>0</v>
      </c>
      <c r="J166" s="28">
        <f t="shared" si="101"/>
        <v>1871195.4200000002</v>
      </c>
    </row>
    <row r="167" spans="1:10" s="117" customFormat="1" ht="15.95" customHeight="1" x14ac:dyDescent="0.2">
      <c r="A167" s="19"/>
      <c r="B167" s="19"/>
      <c r="C167" s="37">
        <v>6050</v>
      </c>
      <c r="D167" s="111" t="s">
        <v>19</v>
      </c>
      <c r="E167" s="59"/>
      <c r="F167" s="74">
        <f>F169</f>
        <v>1228377.33</v>
      </c>
      <c r="G167" s="73">
        <f>G169</f>
        <v>18928.09</v>
      </c>
      <c r="H167" s="74">
        <f t="shared" ref="H167" si="103">SUM(F167:G167)</f>
        <v>1247305.4200000002</v>
      </c>
      <c r="I167" s="73">
        <f>I169</f>
        <v>0</v>
      </c>
      <c r="J167" s="74">
        <f t="shared" si="101"/>
        <v>1247305.4200000002</v>
      </c>
    </row>
    <row r="168" spans="1:10" s="117" customFormat="1" ht="13.5" customHeight="1" x14ac:dyDescent="0.2">
      <c r="A168" s="19"/>
      <c r="B168" s="19"/>
      <c r="C168" s="37"/>
      <c r="D168" s="79" t="s">
        <v>6</v>
      </c>
      <c r="E168" s="59"/>
      <c r="F168" s="74"/>
      <c r="G168" s="73"/>
      <c r="H168" s="74"/>
      <c r="I168" s="73"/>
      <c r="J168" s="74"/>
    </row>
    <row r="169" spans="1:10" s="117" customFormat="1" ht="26.25" customHeight="1" x14ac:dyDescent="0.2">
      <c r="A169" s="19"/>
      <c r="B169" s="14"/>
      <c r="C169" s="95"/>
      <c r="D169" s="96" t="s">
        <v>107</v>
      </c>
      <c r="E169" s="64" t="s">
        <v>14</v>
      </c>
      <c r="F169" s="104">
        <v>1228377.33</v>
      </c>
      <c r="G169" s="104">
        <v>18928.09</v>
      </c>
      <c r="H169" s="116">
        <f t="shared" ref="H169" si="104">SUM(F169:G169)</f>
        <v>1247305.4200000002</v>
      </c>
      <c r="I169" s="104"/>
      <c r="J169" s="116">
        <f t="shared" ref="J169" si="105">SUM(H169:I169)</f>
        <v>1247305.4200000002</v>
      </c>
    </row>
    <row r="170" spans="1:10" s="117" customFormat="1" ht="15.95" customHeight="1" x14ac:dyDescent="0.2">
      <c r="A170" s="19"/>
      <c r="B170" s="19"/>
      <c r="C170" s="37">
        <v>6059</v>
      </c>
      <c r="D170" s="111" t="s">
        <v>19</v>
      </c>
      <c r="E170" s="59"/>
      <c r="F170" s="74">
        <f>SUM(F172:F173)</f>
        <v>288855.76</v>
      </c>
      <c r="G170" s="73">
        <f>SUM(G172:G173)</f>
        <v>-98665.760000000009</v>
      </c>
      <c r="H170" s="74">
        <f t="shared" si="102"/>
        <v>190190</v>
      </c>
      <c r="I170" s="73">
        <f>I173</f>
        <v>0</v>
      </c>
      <c r="J170" s="74">
        <f t="shared" ref="J170" si="106">SUM(H170:I170)</f>
        <v>190190</v>
      </c>
    </row>
    <row r="171" spans="1:10" s="117" customFormat="1" ht="13.5" customHeight="1" x14ac:dyDescent="0.2">
      <c r="A171" s="19"/>
      <c r="B171" s="19"/>
      <c r="C171" s="37"/>
      <c r="D171" s="79" t="s">
        <v>6</v>
      </c>
      <c r="E171" s="59"/>
      <c r="F171" s="74"/>
      <c r="G171" s="73"/>
      <c r="H171" s="74"/>
      <c r="I171" s="73"/>
      <c r="J171" s="74"/>
    </row>
    <row r="172" spans="1:10" s="117" customFormat="1" ht="26.25" customHeight="1" x14ac:dyDescent="0.2">
      <c r="A172" s="19"/>
      <c r="B172" s="14"/>
      <c r="C172" s="95"/>
      <c r="D172" s="96" t="s">
        <v>107</v>
      </c>
      <c r="E172" s="64" t="s">
        <v>14</v>
      </c>
      <c r="F172" s="104">
        <v>208627.19</v>
      </c>
      <c r="G172" s="104">
        <v>-18437.189999999999</v>
      </c>
      <c r="H172" s="116">
        <f t="shared" ref="H172" si="107">SUM(F172:G172)</f>
        <v>190190</v>
      </c>
      <c r="I172" s="104"/>
      <c r="J172" s="116">
        <f t="shared" ref="J172" si="108">SUM(H172:I172)</f>
        <v>190190</v>
      </c>
    </row>
    <row r="173" spans="1:10" s="117" customFormat="1" ht="26.25" customHeight="1" x14ac:dyDescent="0.2">
      <c r="A173" s="144"/>
      <c r="B173" s="91"/>
      <c r="C173" s="145"/>
      <c r="D173" s="146" t="s">
        <v>108</v>
      </c>
      <c r="E173" s="118" t="s">
        <v>14</v>
      </c>
      <c r="F173" s="92">
        <v>80228.570000000007</v>
      </c>
      <c r="G173" s="92">
        <v>-80228.570000000007</v>
      </c>
      <c r="H173" s="86">
        <f t="shared" ref="H173" si="109">SUM(F173:G173)</f>
        <v>0</v>
      </c>
      <c r="I173" s="92"/>
      <c r="J173" s="86">
        <f t="shared" ref="J173" si="110">SUM(H173:I173)</f>
        <v>0</v>
      </c>
    </row>
    <row r="174" spans="1:10" s="117" customFormat="1" x14ac:dyDescent="0.2">
      <c r="A174" s="147"/>
      <c r="B174" s="147"/>
      <c r="C174" s="148"/>
      <c r="D174" s="4"/>
      <c r="E174" s="13"/>
      <c r="F174" s="149"/>
      <c r="G174" s="150"/>
      <c r="H174" s="151"/>
      <c r="I174" s="150"/>
      <c r="J174" s="151"/>
    </row>
  </sheetData>
  <mergeCells count="8">
    <mergeCell ref="A164:H164"/>
    <mergeCell ref="A4:E4"/>
    <mergeCell ref="A162:E162"/>
    <mergeCell ref="A6:E6"/>
    <mergeCell ref="A110:E110"/>
    <mergeCell ref="A134:H134"/>
    <mergeCell ref="A112:H112"/>
    <mergeCell ref="A123:H123"/>
  </mergeCells>
  <phoneticPr fontId="2" type="noConversion"/>
  <printOptions horizontalCentered="1" gridLines="1"/>
  <pageMargins left="0.27559055118110237" right="0.23622047244094491" top="0.9055118110236221" bottom="0.78740157480314965" header="0.59055118110236227" footer="0.51181102362204722"/>
  <pageSetup paperSize="9" scale="74" orientation="landscape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2021-09-22T08:32:52Z</cp:lastPrinted>
  <dcterms:created xsi:type="dcterms:W3CDTF">2000-01-03T19:49:14Z</dcterms:created>
  <dcterms:modified xsi:type="dcterms:W3CDTF">2021-09-22T08:33:49Z</dcterms:modified>
</cp:coreProperties>
</file>