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0_dokumenty\ZBM_..._31VIII2020_INFORM_IP_2020\"/>
    </mc:Choice>
  </mc:AlternateContent>
  <bookViews>
    <workbookView xWindow="-15" yWindow="4455" windowWidth="15330" windowHeight="4500" tabRatio="615"/>
  </bookViews>
  <sheets>
    <sheet name="DOCH" sheetId="1" r:id="rId1"/>
  </sheets>
  <definedNames>
    <definedName name="Drukowany">DOCH!A1:XEY1</definedName>
    <definedName name="_xlnm.Print_Area" localSheetId="0">DOCH!$A$1:$R$249</definedName>
    <definedName name="_xlnm.Print_Titles" localSheetId="0">DOCH!$A:$C,DOCH!$4:$9</definedName>
  </definedNames>
  <calcPr calcId="152511"/>
</workbook>
</file>

<file path=xl/calcChain.xml><?xml version="1.0" encoding="utf-8"?>
<calcChain xmlns="http://schemas.openxmlformats.org/spreadsheetml/2006/main">
  <c r="D248" i="1" l="1"/>
  <c r="I149" i="1" l="1"/>
  <c r="H149" i="1"/>
  <c r="G149" i="1"/>
  <c r="J149" i="1"/>
  <c r="H150" i="1"/>
  <c r="E152" i="1"/>
  <c r="D152" i="1"/>
  <c r="H60" i="1"/>
  <c r="E60" i="1" s="1"/>
  <c r="G60" i="1"/>
  <c r="D60" i="1" s="1"/>
  <c r="P115" i="1" l="1"/>
  <c r="P114" i="1" s="1"/>
  <c r="O115" i="1"/>
  <c r="O114" i="1" s="1"/>
  <c r="N122" i="1"/>
  <c r="N115" i="1" s="1"/>
  <c r="N114" i="1" s="1"/>
  <c r="M122" i="1"/>
  <c r="D122" i="1" s="1"/>
  <c r="E122" i="1" l="1"/>
  <c r="F122" i="1" s="1"/>
  <c r="M115" i="1"/>
  <c r="M114" i="1" s="1"/>
  <c r="H238" i="1" l="1"/>
  <c r="E238" i="1" s="1"/>
  <c r="G238" i="1"/>
  <c r="D238" i="1" s="1"/>
  <c r="M216" i="1"/>
  <c r="N216" i="1" l="1"/>
  <c r="E216" i="1" s="1"/>
  <c r="M215" i="1"/>
  <c r="R215" i="1"/>
  <c r="Q215" i="1"/>
  <c r="N215" i="1" l="1"/>
  <c r="E215" i="1" s="1"/>
  <c r="D215" i="1"/>
  <c r="D216" i="1"/>
  <c r="F216" i="1" s="1"/>
  <c r="F215" i="1" l="1"/>
  <c r="H235" i="1" l="1"/>
  <c r="E235" i="1" s="1"/>
  <c r="G235" i="1"/>
  <c r="D235" i="1" s="1"/>
  <c r="J234" i="1"/>
  <c r="I234" i="1"/>
  <c r="G234" i="1" l="1"/>
  <c r="D234" i="1" s="1"/>
  <c r="H234" i="1"/>
  <c r="E234" i="1" s="1"/>
  <c r="F234" i="1" s="1"/>
  <c r="F235" i="1"/>
  <c r="H226" i="1"/>
  <c r="G226" i="1"/>
  <c r="O226" i="1"/>
  <c r="P226" i="1"/>
  <c r="N228" i="1"/>
  <c r="E228" i="1" s="1"/>
  <c r="M228" i="1"/>
  <c r="M226" i="1" s="1"/>
  <c r="N226" i="1" l="1"/>
  <c r="D228" i="1"/>
  <c r="F228" i="1" s="1"/>
  <c r="E201" i="1" l="1"/>
  <c r="D201" i="1"/>
  <c r="G217" i="1"/>
  <c r="H217" i="1"/>
  <c r="E219" i="1"/>
  <c r="D219" i="1"/>
  <c r="E146" i="1"/>
  <c r="D146" i="1"/>
  <c r="H145" i="1"/>
  <c r="E145" i="1" s="1"/>
  <c r="G145" i="1"/>
  <c r="D145" i="1" s="1"/>
  <c r="L141" i="1"/>
  <c r="L114" i="1" s="1"/>
  <c r="K141" i="1"/>
  <c r="K114" i="1" s="1"/>
  <c r="H143" i="1"/>
  <c r="E143" i="1" s="1"/>
  <c r="G143" i="1"/>
  <c r="D143" i="1" s="1"/>
  <c r="H142" i="1"/>
  <c r="E142" i="1" s="1"/>
  <c r="G142" i="1"/>
  <c r="D142" i="1" s="1"/>
  <c r="H140" i="1"/>
  <c r="E140" i="1" s="1"/>
  <c r="G140" i="1"/>
  <c r="D140" i="1" s="1"/>
  <c r="E139" i="1"/>
  <c r="D139" i="1"/>
  <c r="J138" i="1"/>
  <c r="I138" i="1"/>
  <c r="E126" i="1"/>
  <c r="D126" i="1"/>
  <c r="H120" i="1"/>
  <c r="E120" i="1" s="1"/>
  <c r="G120" i="1"/>
  <c r="D120" i="1" s="1"/>
  <c r="E118" i="1"/>
  <c r="D118" i="1"/>
  <c r="E102" i="1"/>
  <c r="D102" i="1"/>
  <c r="N231" i="1"/>
  <c r="E231" i="1" s="1"/>
  <c r="M231" i="1"/>
  <c r="D231" i="1" s="1"/>
  <c r="P230" i="1"/>
  <c r="P229" i="1" s="1"/>
  <c r="O230" i="1"/>
  <c r="O229" i="1" s="1"/>
  <c r="H230" i="1"/>
  <c r="G230" i="1"/>
  <c r="E59" i="1"/>
  <c r="D59" i="1"/>
  <c r="E57" i="1"/>
  <c r="D57" i="1"/>
  <c r="N39" i="1"/>
  <c r="E39" i="1" s="1"/>
  <c r="M39" i="1"/>
  <c r="D39" i="1" s="1"/>
  <c r="D54" i="1"/>
  <c r="E54" i="1"/>
  <c r="F146" i="1" l="1"/>
  <c r="M230" i="1"/>
  <c r="H138" i="1"/>
  <c r="E138" i="1" s="1"/>
  <c r="G138" i="1"/>
  <c r="D138" i="1" s="1"/>
  <c r="F201" i="1"/>
  <c r="D230" i="1"/>
  <c r="F231" i="1"/>
  <c r="N230" i="1"/>
  <c r="F219" i="1"/>
  <c r="F145" i="1"/>
  <c r="F140" i="1"/>
  <c r="F143" i="1"/>
  <c r="F142" i="1"/>
  <c r="F126" i="1"/>
  <c r="F120" i="1"/>
  <c r="F118" i="1"/>
  <c r="F54" i="1"/>
  <c r="F59" i="1"/>
  <c r="F57" i="1"/>
  <c r="F39" i="1"/>
  <c r="H53" i="1"/>
  <c r="E53" i="1" s="1"/>
  <c r="G53" i="1"/>
  <c r="D53" i="1" s="1"/>
  <c r="P31" i="1"/>
  <c r="P30" i="1" s="1"/>
  <c r="O31" i="1"/>
  <c r="O30" i="1" s="1"/>
  <c r="M38" i="1"/>
  <c r="D38" i="1" s="1"/>
  <c r="N38" i="1"/>
  <c r="E38" i="1" s="1"/>
  <c r="E29" i="1"/>
  <c r="D29" i="1"/>
  <c r="E28" i="1"/>
  <c r="D28" i="1"/>
  <c r="H27" i="1"/>
  <c r="G27" i="1"/>
  <c r="M31" i="1" l="1"/>
  <c r="F138" i="1"/>
  <c r="F53" i="1"/>
  <c r="E230" i="1"/>
  <c r="F230" i="1" s="1"/>
  <c r="F38" i="1"/>
  <c r="D27" i="1"/>
  <c r="F29" i="1"/>
  <c r="F28" i="1"/>
  <c r="E27" i="1"/>
  <c r="F27" i="1" l="1"/>
  <c r="I158" i="1" l="1"/>
  <c r="J158" i="1"/>
  <c r="E159" i="1"/>
  <c r="D159" i="1"/>
  <c r="I141" i="1"/>
  <c r="J141" i="1"/>
  <c r="H107" i="1"/>
  <c r="E107" i="1" s="1"/>
  <c r="H128" i="1"/>
  <c r="H123" i="1" s="1"/>
  <c r="E123" i="1" s="1"/>
  <c r="G128" i="1"/>
  <c r="D128" i="1" s="1"/>
  <c r="E205" i="1"/>
  <c r="D205" i="1"/>
  <c r="H141" i="1"/>
  <c r="E141" i="1" s="1"/>
  <c r="G141" i="1"/>
  <c r="D141" i="1" s="1"/>
  <c r="H177" i="1"/>
  <c r="E177" i="1" s="1"/>
  <c r="G177" i="1"/>
  <c r="G176" i="1" s="1"/>
  <c r="D176" i="1" s="1"/>
  <c r="E248" i="1"/>
  <c r="N214" i="1"/>
  <c r="E214" i="1" s="1"/>
  <c r="M214" i="1"/>
  <c r="D214" i="1" s="1"/>
  <c r="H213" i="1"/>
  <c r="E213" i="1" s="1"/>
  <c r="G213" i="1"/>
  <c r="G212" i="1" s="1"/>
  <c r="R212" i="1"/>
  <c r="R207" i="1" s="1"/>
  <c r="Q212" i="1"/>
  <c r="Q207" i="1" s="1"/>
  <c r="P207" i="1"/>
  <c r="O207" i="1"/>
  <c r="L212" i="1"/>
  <c r="L207" i="1" s="1"/>
  <c r="K212" i="1"/>
  <c r="K207" i="1" s="1"/>
  <c r="E225" i="1"/>
  <c r="D225" i="1"/>
  <c r="E224" i="1"/>
  <c r="D224" i="1"/>
  <c r="E223" i="1"/>
  <c r="D223" i="1"/>
  <c r="H222" i="1"/>
  <c r="E222" i="1" s="1"/>
  <c r="G222" i="1"/>
  <c r="D222" i="1" s="1"/>
  <c r="H206" i="1"/>
  <c r="E206" i="1" s="1"/>
  <c r="G206" i="1"/>
  <c r="G204" i="1" s="1"/>
  <c r="D204" i="1" s="1"/>
  <c r="J204" i="1"/>
  <c r="I204" i="1"/>
  <c r="I194" i="1"/>
  <c r="J194" i="1"/>
  <c r="E196" i="1"/>
  <c r="D196" i="1"/>
  <c r="E195" i="1"/>
  <c r="D195" i="1"/>
  <c r="J186" i="1"/>
  <c r="I186" i="1"/>
  <c r="I182" i="1"/>
  <c r="J182" i="1"/>
  <c r="E188" i="1"/>
  <c r="D188" i="1"/>
  <c r="E187" i="1"/>
  <c r="D187" i="1"/>
  <c r="H189" i="1"/>
  <c r="H186" i="1" s="1"/>
  <c r="E186" i="1" s="1"/>
  <c r="G189" i="1"/>
  <c r="D189" i="1" s="1"/>
  <c r="E184" i="1"/>
  <c r="D184" i="1"/>
  <c r="E183" i="1"/>
  <c r="D183" i="1"/>
  <c r="H185" i="1"/>
  <c r="E185" i="1" s="1"/>
  <c r="G185" i="1"/>
  <c r="G182" i="1" s="1"/>
  <c r="D182" i="1" s="1"/>
  <c r="E162" i="1"/>
  <c r="D162" i="1"/>
  <c r="H163" i="1"/>
  <c r="E163" i="1" s="1"/>
  <c r="G163" i="1"/>
  <c r="G161" i="1" s="1"/>
  <c r="D161" i="1" s="1"/>
  <c r="J153" i="1"/>
  <c r="I153" i="1"/>
  <c r="E154" i="1"/>
  <c r="D154" i="1"/>
  <c r="E113" i="1"/>
  <c r="D113" i="1"/>
  <c r="H112" i="1"/>
  <c r="E112" i="1" s="1"/>
  <c r="G112" i="1"/>
  <c r="D112" i="1" s="1"/>
  <c r="H65" i="1"/>
  <c r="E65" i="1" s="1"/>
  <c r="G65" i="1"/>
  <c r="D65" i="1" s="1"/>
  <c r="J64" i="1"/>
  <c r="I64" i="1"/>
  <c r="N62" i="1"/>
  <c r="M62" i="1"/>
  <c r="D62" i="1" s="1"/>
  <c r="H61" i="1"/>
  <c r="E61" i="1" s="1"/>
  <c r="G61" i="1"/>
  <c r="D61" i="1" s="1"/>
  <c r="R31" i="1"/>
  <c r="R30" i="1" s="1"/>
  <c r="Q31" i="1"/>
  <c r="Q30" i="1" s="1"/>
  <c r="N31" i="1"/>
  <c r="E37" i="1"/>
  <c r="D37" i="1"/>
  <c r="J236" i="1"/>
  <c r="J229" i="1" s="1"/>
  <c r="I236" i="1"/>
  <c r="I229" i="1" s="1"/>
  <c r="R236" i="1"/>
  <c r="R229" i="1" s="1"/>
  <c r="Q236" i="1"/>
  <c r="Q229" i="1" s="1"/>
  <c r="N239" i="1"/>
  <c r="M239" i="1"/>
  <c r="M236" i="1" s="1"/>
  <c r="M229" i="1" s="1"/>
  <c r="E150" i="1"/>
  <c r="G150" i="1"/>
  <c r="D150" i="1" s="1"/>
  <c r="E151" i="1"/>
  <c r="D151" i="1"/>
  <c r="H104" i="1"/>
  <c r="E104" i="1" s="1"/>
  <c r="H197" i="1"/>
  <c r="H194" i="1" s="1"/>
  <c r="E194" i="1" s="1"/>
  <c r="G197" i="1"/>
  <c r="J179" i="1"/>
  <c r="J178" i="1" s="1"/>
  <c r="I179" i="1"/>
  <c r="I178" i="1" s="1"/>
  <c r="H148" i="1"/>
  <c r="G148" i="1"/>
  <c r="D148" i="1" s="1"/>
  <c r="J147" i="1"/>
  <c r="J144" i="1" s="1"/>
  <c r="I147" i="1"/>
  <c r="I144" i="1" s="1"/>
  <c r="D226" i="1"/>
  <c r="E226" i="1"/>
  <c r="J169" i="1"/>
  <c r="I169" i="1"/>
  <c r="E172" i="1"/>
  <c r="D172" i="1"/>
  <c r="E121" i="1"/>
  <c r="D121" i="1"/>
  <c r="E101" i="1"/>
  <c r="D101" i="1"/>
  <c r="E70" i="1"/>
  <c r="D70" i="1"/>
  <c r="H69" i="1"/>
  <c r="G69" i="1"/>
  <c r="D69" i="1" s="1"/>
  <c r="N26" i="1"/>
  <c r="E26" i="1" s="1"/>
  <c r="M26" i="1"/>
  <c r="M23" i="1" s="1"/>
  <c r="M20" i="1" s="1"/>
  <c r="E193" i="1"/>
  <c r="D193" i="1"/>
  <c r="G71" i="1"/>
  <c r="D71" i="1" s="1"/>
  <c r="H71" i="1"/>
  <c r="E71" i="1" s="1"/>
  <c r="E73" i="1"/>
  <c r="D73" i="1"/>
  <c r="E25" i="1"/>
  <c r="D25" i="1"/>
  <c r="G132" i="1"/>
  <c r="D132" i="1" s="1"/>
  <c r="E217" i="1"/>
  <c r="D217" i="1"/>
  <c r="E218" i="1"/>
  <c r="D218" i="1"/>
  <c r="J176" i="1"/>
  <c r="I176" i="1"/>
  <c r="H247" i="1"/>
  <c r="E247" i="1" s="1"/>
  <c r="E237" i="1"/>
  <c r="H232" i="1"/>
  <c r="H220" i="1"/>
  <c r="E220" i="1" s="1"/>
  <c r="H210" i="1"/>
  <c r="E210" i="1" s="1"/>
  <c r="H208" i="1"/>
  <c r="H203" i="1"/>
  <c r="H198" i="1" s="1"/>
  <c r="E198" i="1" s="1"/>
  <c r="H192" i="1"/>
  <c r="E192" i="1" s="1"/>
  <c r="H180" i="1"/>
  <c r="H179" i="1" s="1"/>
  <c r="H178" i="1" s="1"/>
  <c r="E178" i="1" s="1"/>
  <c r="H175" i="1"/>
  <c r="E175" i="1" s="1"/>
  <c r="H171" i="1"/>
  <c r="E171" i="1" s="1"/>
  <c r="H168" i="1"/>
  <c r="E168" i="1" s="1"/>
  <c r="H160" i="1"/>
  <c r="H158" i="1" s="1"/>
  <c r="E158" i="1" s="1"/>
  <c r="H157" i="1"/>
  <c r="H156" i="1" s="1"/>
  <c r="E156" i="1" s="1"/>
  <c r="H155" i="1"/>
  <c r="E155" i="1" s="1"/>
  <c r="H136" i="1"/>
  <c r="E136" i="1" s="1"/>
  <c r="H130" i="1"/>
  <c r="E130" i="1" s="1"/>
  <c r="H110" i="1"/>
  <c r="H97" i="1"/>
  <c r="E97" i="1" s="1"/>
  <c r="H86" i="1"/>
  <c r="E86" i="1" s="1"/>
  <c r="H78" i="1"/>
  <c r="E78" i="1" s="1"/>
  <c r="H75" i="1"/>
  <c r="E75" i="1" s="1"/>
  <c r="H67" i="1"/>
  <c r="H66" i="1" s="1"/>
  <c r="E66" i="1" s="1"/>
  <c r="H52" i="1"/>
  <c r="E52" i="1" s="1"/>
  <c r="H45" i="1"/>
  <c r="E45" i="1" s="1"/>
  <c r="H42" i="1"/>
  <c r="E42" i="1" s="1"/>
  <c r="H31" i="1"/>
  <c r="H30" i="1" s="1"/>
  <c r="H23" i="1"/>
  <c r="H22" i="1"/>
  <c r="H21" i="1" s="1"/>
  <c r="H15" i="1"/>
  <c r="H13" i="1"/>
  <c r="H11" i="1" s="1"/>
  <c r="H10" i="1" s="1"/>
  <c r="J198" i="1"/>
  <c r="J191" i="1"/>
  <c r="J173" i="1"/>
  <c r="J164" i="1"/>
  <c r="J161" i="1"/>
  <c r="J156" i="1"/>
  <c r="J123" i="1"/>
  <c r="J66" i="1"/>
  <c r="J47" i="1"/>
  <c r="J44" i="1"/>
  <c r="J41" i="1"/>
  <c r="J40" i="1" s="1"/>
  <c r="J21" i="1"/>
  <c r="J20" i="1" s="1"/>
  <c r="J11" i="1"/>
  <c r="J10" i="1" s="1"/>
  <c r="L55" i="1"/>
  <c r="L47" i="1"/>
  <c r="R55" i="1"/>
  <c r="R43" i="1" s="1"/>
  <c r="R23" i="1"/>
  <c r="R20" i="1" s="1"/>
  <c r="Q55" i="1"/>
  <c r="Q43" i="1" s="1"/>
  <c r="K55" i="1"/>
  <c r="E245" i="1"/>
  <c r="D245" i="1"/>
  <c r="G236" i="1"/>
  <c r="E233" i="1"/>
  <c r="D233" i="1"/>
  <c r="G232" i="1"/>
  <c r="G203" i="1"/>
  <c r="D203" i="1" s="1"/>
  <c r="E202" i="1"/>
  <c r="D202" i="1"/>
  <c r="E200" i="1"/>
  <c r="D200" i="1"/>
  <c r="E199" i="1"/>
  <c r="D199" i="1"/>
  <c r="I198" i="1"/>
  <c r="I173" i="1"/>
  <c r="E174" i="1"/>
  <c r="D174" i="1"/>
  <c r="G155" i="1"/>
  <c r="G153" i="1" s="1"/>
  <c r="D153" i="1" s="1"/>
  <c r="G192" i="1"/>
  <c r="D192" i="1" s="1"/>
  <c r="I191" i="1"/>
  <c r="E190" i="1"/>
  <c r="D190" i="1"/>
  <c r="E131" i="1"/>
  <c r="D131" i="1"/>
  <c r="G130" i="1"/>
  <c r="D130" i="1" s="1"/>
  <c r="E95" i="1"/>
  <c r="D95" i="1"/>
  <c r="E84" i="1"/>
  <c r="D84" i="1"/>
  <c r="E50" i="1"/>
  <c r="D50" i="1"/>
  <c r="E48" i="1"/>
  <c r="D48" i="1"/>
  <c r="D12" i="1"/>
  <c r="G23" i="1"/>
  <c r="Q23" i="1"/>
  <c r="Q20" i="1" s="1"/>
  <c r="E19" i="1"/>
  <c r="D19" i="1"/>
  <c r="E16" i="1"/>
  <c r="D16" i="1"/>
  <c r="G175" i="1"/>
  <c r="G173" i="1" s="1"/>
  <c r="D173" i="1" s="1"/>
  <c r="E170" i="1"/>
  <c r="D170" i="1"/>
  <c r="I161" i="1"/>
  <c r="E108" i="1"/>
  <c r="D108" i="1"/>
  <c r="G107" i="1"/>
  <c r="D107" i="1" s="1"/>
  <c r="I47" i="1"/>
  <c r="K47" i="1"/>
  <c r="K43" i="1" s="1"/>
  <c r="G52" i="1"/>
  <c r="G42" i="1"/>
  <c r="D42" i="1" s="1"/>
  <c r="I41" i="1"/>
  <c r="I40" i="1" s="1"/>
  <c r="D32" i="1"/>
  <c r="E103" i="1"/>
  <c r="D103" i="1"/>
  <c r="E32" i="1"/>
  <c r="G247" i="1"/>
  <c r="D247" i="1" s="1"/>
  <c r="I156" i="1"/>
  <c r="E227" i="1"/>
  <c r="D227" i="1"/>
  <c r="E100" i="1"/>
  <c r="D100" i="1"/>
  <c r="E209" i="1"/>
  <c r="D209" i="1"/>
  <c r="E51" i="1"/>
  <c r="D51" i="1"/>
  <c r="G13" i="1"/>
  <c r="D13" i="1" s="1"/>
  <c r="G15" i="1"/>
  <c r="G14" i="1" s="1"/>
  <c r="D14" i="1" s="1"/>
  <c r="G22" i="1"/>
  <c r="G21" i="1" s="1"/>
  <c r="G31" i="1"/>
  <c r="G30" i="1" s="1"/>
  <c r="G45" i="1"/>
  <c r="D45" i="1" s="1"/>
  <c r="G67" i="1"/>
  <c r="D67" i="1" s="1"/>
  <c r="G75" i="1"/>
  <c r="D75" i="1" s="1"/>
  <c r="G78" i="1"/>
  <c r="D78" i="1" s="1"/>
  <c r="G86" i="1"/>
  <c r="D86" i="1" s="1"/>
  <c r="G97" i="1"/>
  <c r="D97" i="1" s="1"/>
  <c r="G104" i="1"/>
  <c r="D104" i="1" s="1"/>
  <c r="G110" i="1"/>
  <c r="D110" i="1" s="1"/>
  <c r="G136" i="1"/>
  <c r="D136" i="1" s="1"/>
  <c r="G157" i="1"/>
  <c r="G156" i="1" s="1"/>
  <c r="D156" i="1" s="1"/>
  <c r="G160" i="1"/>
  <c r="G158" i="1" s="1"/>
  <c r="D158" i="1" s="1"/>
  <c r="G168" i="1"/>
  <c r="G164" i="1" s="1"/>
  <c r="D164" i="1" s="1"/>
  <c r="G171" i="1"/>
  <c r="D171" i="1" s="1"/>
  <c r="G180" i="1"/>
  <c r="G179" i="1" s="1"/>
  <c r="G178" i="1" s="1"/>
  <c r="D178" i="1" s="1"/>
  <c r="G208" i="1"/>
  <c r="G210" i="1"/>
  <c r="D210" i="1" s="1"/>
  <c r="G220" i="1"/>
  <c r="D220" i="1" s="1"/>
  <c r="I11" i="1"/>
  <c r="I10" i="1" s="1"/>
  <c r="I21" i="1"/>
  <c r="I20" i="1" s="1"/>
  <c r="I44" i="1"/>
  <c r="I66" i="1"/>
  <c r="I115" i="1"/>
  <c r="I123" i="1"/>
  <c r="I164" i="1"/>
  <c r="E221" i="1"/>
  <c r="D221" i="1"/>
  <c r="D36" i="1"/>
  <c r="E36" i="1"/>
  <c r="E24" i="1"/>
  <c r="D24" i="1"/>
  <c r="E94" i="1"/>
  <c r="D94" i="1"/>
  <c r="E18" i="1"/>
  <c r="D18" i="1"/>
  <c r="E137" i="1"/>
  <c r="D137" i="1"/>
  <c r="E135" i="1"/>
  <c r="D135" i="1"/>
  <c r="E134" i="1"/>
  <c r="D134" i="1"/>
  <c r="E56" i="1"/>
  <c r="D56" i="1"/>
  <c r="E58" i="1"/>
  <c r="D58" i="1"/>
  <c r="B9" i="1"/>
  <c r="C9" i="1" s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E17" i="1"/>
  <c r="E49" i="1"/>
  <c r="D49" i="1"/>
  <c r="E46" i="1"/>
  <c r="D46" i="1"/>
  <c r="E72" i="1"/>
  <c r="D72" i="1"/>
  <c r="E77" i="1"/>
  <c r="D77" i="1"/>
  <c r="E85" i="1"/>
  <c r="D85" i="1"/>
  <c r="E83" i="1"/>
  <c r="D83" i="1"/>
  <c r="E82" i="1"/>
  <c r="D82" i="1"/>
  <c r="E81" i="1"/>
  <c r="D81" i="1"/>
  <c r="E80" i="1"/>
  <c r="D80" i="1"/>
  <c r="E79" i="1"/>
  <c r="D79" i="1"/>
  <c r="E96" i="1"/>
  <c r="D96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99" i="1"/>
  <c r="D99" i="1"/>
  <c r="E98" i="1"/>
  <c r="D98" i="1"/>
  <c r="E106" i="1"/>
  <c r="D106" i="1"/>
  <c r="E105" i="1"/>
  <c r="D105" i="1"/>
  <c r="E119" i="1"/>
  <c r="D119" i="1"/>
  <c r="E117" i="1"/>
  <c r="D117" i="1"/>
  <c r="E116" i="1"/>
  <c r="D116" i="1"/>
  <c r="E129" i="1"/>
  <c r="D129" i="1"/>
  <c r="E127" i="1"/>
  <c r="D127" i="1"/>
  <c r="E125" i="1"/>
  <c r="D125" i="1"/>
  <c r="E124" i="1"/>
  <c r="D124" i="1"/>
  <c r="E133" i="1"/>
  <c r="D133" i="1"/>
  <c r="E167" i="1"/>
  <c r="D167" i="1"/>
  <c r="E166" i="1"/>
  <c r="D166" i="1"/>
  <c r="E165" i="1"/>
  <c r="D165" i="1"/>
  <c r="E246" i="1"/>
  <c r="D246" i="1"/>
  <c r="E244" i="1"/>
  <c r="D244" i="1"/>
  <c r="E243" i="1"/>
  <c r="D243" i="1"/>
  <c r="E242" i="1"/>
  <c r="D242" i="1"/>
  <c r="E211" i="1"/>
  <c r="D211" i="1"/>
  <c r="E111" i="1"/>
  <c r="D111" i="1"/>
  <c r="E76" i="1"/>
  <c r="D76" i="1"/>
  <c r="D17" i="1"/>
  <c r="D35" i="1"/>
  <c r="E35" i="1"/>
  <c r="E34" i="1"/>
  <c r="D34" i="1"/>
  <c r="E33" i="1"/>
  <c r="D33" i="1"/>
  <c r="E12" i="1"/>
  <c r="J115" i="1"/>
  <c r="H132" i="1"/>
  <c r="E132" i="1" s="1"/>
  <c r="G241" i="1"/>
  <c r="F151" i="1" l="1"/>
  <c r="F150" i="1"/>
  <c r="M212" i="1"/>
  <c r="M207" i="1" s="1"/>
  <c r="E13" i="1"/>
  <c r="I43" i="1"/>
  <c r="L43" i="1"/>
  <c r="L249" i="1" s="1"/>
  <c r="J43" i="1"/>
  <c r="H191" i="1"/>
  <c r="E191" i="1" s="1"/>
  <c r="G64" i="1"/>
  <c r="D64" i="1" s="1"/>
  <c r="D206" i="1"/>
  <c r="F206" i="1" s="1"/>
  <c r="D180" i="1"/>
  <c r="D179" i="1"/>
  <c r="F248" i="1"/>
  <c r="E208" i="1"/>
  <c r="D208" i="1"/>
  <c r="G207" i="1"/>
  <c r="D207" i="1" s="1"/>
  <c r="E232" i="1"/>
  <c r="J114" i="1"/>
  <c r="G41" i="1"/>
  <c r="D41" i="1" s="1"/>
  <c r="I114" i="1"/>
  <c r="F113" i="1"/>
  <c r="G229" i="1"/>
  <c r="D229" i="1" s="1"/>
  <c r="G123" i="1"/>
  <c r="D123" i="1" s="1"/>
  <c r="F123" i="1" s="1"/>
  <c r="M55" i="1"/>
  <c r="M43" i="1" s="1"/>
  <c r="F196" i="1"/>
  <c r="D232" i="1"/>
  <c r="F224" i="1"/>
  <c r="F222" i="1"/>
  <c r="F221" i="1"/>
  <c r="E189" i="1"/>
  <c r="F189" i="1" s="1"/>
  <c r="F188" i="1"/>
  <c r="F184" i="1"/>
  <c r="H161" i="1"/>
  <c r="E161" i="1" s="1"/>
  <c r="F161" i="1" s="1"/>
  <c r="F154" i="1"/>
  <c r="J63" i="1"/>
  <c r="F112" i="1"/>
  <c r="G169" i="1"/>
  <c r="D169" i="1" s="1"/>
  <c r="F243" i="1"/>
  <c r="F106" i="1"/>
  <c r="F88" i="1"/>
  <c r="F92" i="1"/>
  <c r="F85" i="1"/>
  <c r="F209" i="1"/>
  <c r="G11" i="1"/>
  <c r="G10" i="1" s="1"/>
  <c r="D10" i="1" s="1"/>
  <c r="G147" i="1"/>
  <c r="D239" i="1"/>
  <c r="F95" i="1"/>
  <c r="F199" i="1"/>
  <c r="H164" i="1"/>
  <c r="E164" i="1" s="1"/>
  <c r="F164" i="1" s="1"/>
  <c r="F70" i="1"/>
  <c r="F121" i="1"/>
  <c r="F172" i="1"/>
  <c r="G20" i="1"/>
  <c r="D20" i="1" s="1"/>
  <c r="F174" i="1"/>
  <c r="F202" i="1"/>
  <c r="G191" i="1"/>
  <c r="D191" i="1" s="1"/>
  <c r="F131" i="1"/>
  <c r="F32" i="1"/>
  <c r="H20" i="1"/>
  <c r="G115" i="1"/>
  <c r="F218" i="1"/>
  <c r="H182" i="1"/>
  <c r="E182" i="1" s="1"/>
  <c r="F182" i="1" s="1"/>
  <c r="D237" i="1"/>
  <c r="F237" i="1" s="1"/>
  <c r="F19" i="1"/>
  <c r="F37" i="1"/>
  <c r="H41" i="1"/>
  <c r="H40" i="1" s="1"/>
  <c r="E40" i="1" s="1"/>
  <c r="D213" i="1"/>
  <c r="F213" i="1" s="1"/>
  <c r="G198" i="1"/>
  <c r="D198" i="1" s="1"/>
  <c r="F198" i="1" s="1"/>
  <c r="E22" i="1"/>
  <c r="E160" i="1"/>
  <c r="D31" i="1"/>
  <c r="H236" i="1"/>
  <c r="H229" i="1" s="1"/>
  <c r="F167" i="1"/>
  <c r="F127" i="1"/>
  <c r="F80" i="1"/>
  <c r="F72" i="1"/>
  <c r="F86" i="1"/>
  <c r="F18" i="1"/>
  <c r="F24" i="1"/>
  <c r="F13" i="1"/>
  <c r="P249" i="1"/>
  <c r="M30" i="1"/>
  <c r="D30" i="1" s="1"/>
  <c r="G186" i="1"/>
  <c r="D186" i="1" s="1"/>
  <c r="F186" i="1" s="1"/>
  <c r="F34" i="1"/>
  <c r="F105" i="1"/>
  <c r="F56" i="1"/>
  <c r="F135" i="1"/>
  <c r="F48" i="1"/>
  <c r="F42" i="1"/>
  <c r="F156" i="1"/>
  <c r="F192" i="1"/>
  <c r="H212" i="1"/>
  <c r="H207" i="1" s="1"/>
  <c r="G109" i="1"/>
  <c r="D109" i="1" s="1"/>
  <c r="H153" i="1"/>
  <c r="E153" i="1" s="1"/>
  <c r="F153" i="1" s="1"/>
  <c r="G240" i="1"/>
  <c r="D240" i="1" s="1"/>
  <c r="E179" i="1"/>
  <c r="H47" i="1"/>
  <c r="E47" i="1" s="1"/>
  <c r="E180" i="1"/>
  <c r="N212" i="1"/>
  <c r="N207" i="1" s="1"/>
  <c r="F58" i="1"/>
  <c r="F71" i="1"/>
  <c r="F162" i="1"/>
  <c r="D177" i="1"/>
  <c r="F177" i="1" s="1"/>
  <c r="O249" i="1"/>
  <c r="D21" i="1"/>
  <c r="N30" i="1"/>
  <c r="E30" i="1" s="1"/>
  <c r="E31" i="1"/>
  <c r="G74" i="1"/>
  <c r="D74" i="1" s="1"/>
  <c r="K249" i="1"/>
  <c r="F141" i="1"/>
  <c r="D15" i="1"/>
  <c r="D160" i="1"/>
  <c r="E197" i="1"/>
  <c r="H44" i="1"/>
  <c r="E44" i="1" s="1"/>
  <c r="H176" i="1"/>
  <c r="E176" i="1" s="1"/>
  <c r="F176" i="1" s="1"/>
  <c r="G44" i="1"/>
  <c r="D155" i="1"/>
  <c r="F155" i="1" s="1"/>
  <c r="F76" i="1"/>
  <c r="F211" i="1"/>
  <c r="F165" i="1"/>
  <c r="F124" i="1"/>
  <c r="F116" i="1"/>
  <c r="F119" i="1"/>
  <c r="F99" i="1"/>
  <c r="F90" i="1"/>
  <c r="F96" i="1"/>
  <c r="F82" i="1"/>
  <c r="F49" i="1"/>
  <c r="F12" i="1"/>
  <c r="N23" i="1"/>
  <c r="N20" i="1" s="1"/>
  <c r="H173" i="1"/>
  <c r="E173" i="1" s="1"/>
  <c r="F173" i="1" s="1"/>
  <c r="H204" i="1"/>
  <c r="E204" i="1" s="1"/>
  <c r="F204" i="1" s="1"/>
  <c r="D22" i="1"/>
  <c r="G68" i="1"/>
  <c r="D68" i="1" s="1"/>
  <c r="F170" i="1"/>
  <c r="F190" i="1"/>
  <c r="F171" i="1"/>
  <c r="F178" i="1"/>
  <c r="F226" i="1"/>
  <c r="F132" i="1"/>
  <c r="E157" i="1"/>
  <c r="D168" i="1"/>
  <c r="F168" i="1" s="1"/>
  <c r="D175" i="1"/>
  <c r="F175" i="1" s="1"/>
  <c r="H169" i="1"/>
  <c r="E169" i="1" s="1"/>
  <c r="E23" i="1"/>
  <c r="F73" i="1"/>
  <c r="H68" i="1"/>
  <c r="E68" i="1" s="1"/>
  <c r="F247" i="1"/>
  <c r="J181" i="1"/>
  <c r="F107" i="1"/>
  <c r="H115" i="1"/>
  <c r="H114" i="1" s="1"/>
  <c r="F33" i="1"/>
  <c r="F35" i="1"/>
  <c r="F111" i="1"/>
  <c r="F242" i="1"/>
  <c r="F244" i="1"/>
  <c r="F246" i="1"/>
  <c r="F166" i="1"/>
  <c r="F133" i="1"/>
  <c r="F125" i="1"/>
  <c r="F129" i="1"/>
  <c r="F117" i="1"/>
  <c r="F98" i="1"/>
  <c r="F87" i="1"/>
  <c r="F89" i="1"/>
  <c r="F91" i="1"/>
  <c r="F93" i="1"/>
  <c r="F79" i="1"/>
  <c r="F81" i="1"/>
  <c r="F83" i="1"/>
  <c r="F77" i="1"/>
  <c r="F46" i="1"/>
  <c r="F17" i="1"/>
  <c r="F134" i="1"/>
  <c r="F137" i="1"/>
  <c r="F51" i="1"/>
  <c r="F100" i="1"/>
  <c r="F227" i="1"/>
  <c r="F200" i="1"/>
  <c r="F97" i="1"/>
  <c r="I63" i="1"/>
  <c r="I181" i="1"/>
  <c r="F223" i="1"/>
  <c r="F225" i="1"/>
  <c r="D236" i="1"/>
  <c r="E10" i="1"/>
  <c r="E11" i="1"/>
  <c r="R249" i="1"/>
  <c r="F94" i="1"/>
  <c r="F36" i="1"/>
  <c r="F108" i="1"/>
  <c r="F16" i="1"/>
  <c r="F50" i="1"/>
  <c r="F101" i="1"/>
  <c r="F187" i="1"/>
  <c r="F195" i="1"/>
  <c r="D241" i="1"/>
  <c r="G66" i="1"/>
  <c r="H55" i="1"/>
  <c r="G55" i="1"/>
  <c r="D157" i="1"/>
  <c r="F25" i="1"/>
  <c r="E67" i="1"/>
  <c r="F67" i="1" s="1"/>
  <c r="D163" i="1"/>
  <c r="F163" i="1" s="1"/>
  <c r="F158" i="1"/>
  <c r="F233" i="1"/>
  <c r="F245" i="1"/>
  <c r="Q249" i="1"/>
  <c r="F183" i="1"/>
  <c r="F205" i="1"/>
  <c r="F84" i="1"/>
  <c r="D26" i="1"/>
  <c r="F26" i="1" s="1"/>
  <c r="E128" i="1"/>
  <c r="F128" i="1" s="1"/>
  <c r="E203" i="1"/>
  <c r="F203" i="1" s="1"/>
  <c r="E69" i="1"/>
  <c r="F69" i="1" s="1"/>
  <c r="F136" i="1"/>
  <c r="F104" i="1"/>
  <c r="F65" i="1"/>
  <c r="F220" i="1"/>
  <c r="D52" i="1"/>
  <c r="F52" i="1" s="1"/>
  <c r="G47" i="1"/>
  <c r="F45" i="1"/>
  <c r="D197" i="1"/>
  <c r="G194" i="1"/>
  <c r="F75" i="1"/>
  <c r="H241" i="1"/>
  <c r="H74" i="1"/>
  <c r="E74" i="1" s="1"/>
  <c r="D185" i="1"/>
  <c r="F185" i="1" s="1"/>
  <c r="F78" i="1"/>
  <c r="F130" i="1"/>
  <c r="F214" i="1"/>
  <c r="E110" i="1"/>
  <c r="F110" i="1" s="1"/>
  <c r="H109" i="1"/>
  <c r="E109" i="1" s="1"/>
  <c r="E62" i="1"/>
  <c r="F62" i="1" s="1"/>
  <c r="N55" i="1"/>
  <c r="N43" i="1" s="1"/>
  <c r="H64" i="1"/>
  <c r="H14" i="1"/>
  <c r="E15" i="1"/>
  <c r="F210" i="1"/>
  <c r="F217" i="1"/>
  <c r="E148" i="1"/>
  <c r="F148" i="1" s="1"/>
  <c r="H147" i="1"/>
  <c r="H144" i="1" s="1"/>
  <c r="N236" i="1"/>
  <c r="N229" i="1" s="1"/>
  <c r="E239" i="1"/>
  <c r="F61" i="1"/>
  <c r="D212" i="1" l="1"/>
  <c r="D11" i="1"/>
  <c r="F180" i="1"/>
  <c r="F191" i="1"/>
  <c r="H43" i="1"/>
  <c r="G114" i="1"/>
  <c r="D114" i="1" s="1"/>
  <c r="D44" i="1"/>
  <c r="F44" i="1" s="1"/>
  <c r="G43" i="1"/>
  <c r="F179" i="1"/>
  <c r="F208" i="1"/>
  <c r="F232" i="1"/>
  <c r="D149" i="1"/>
  <c r="D55" i="1"/>
  <c r="G40" i="1"/>
  <c r="D40" i="1" s="1"/>
  <c r="F40" i="1" s="1"/>
  <c r="D147" i="1"/>
  <c r="G144" i="1"/>
  <c r="D144" i="1" s="1"/>
  <c r="F169" i="1"/>
  <c r="D115" i="1"/>
  <c r="E115" i="1"/>
  <c r="E114" i="1"/>
  <c r="F109" i="1"/>
  <c r="F68" i="1"/>
  <c r="F22" i="1"/>
  <c r="F157" i="1"/>
  <c r="F30" i="1"/>
  <c r="F160" i="1"/>
  <c r="F31" i="1"/>
  <c r="E41" i="1"/>
  <c r="F41" i="1" s="1"/>
  <c r="F11" i="1"/>
  <c r="F15" i="1"/>
  <c r="E149" i="1"/>
  <c r="F74" i="1"/>
  <c r="E207" i="1"/>
  <c r="F207" i="1" s="1"/>
  <c r="E212" i="1"/>
  <c r="F212" i="1" s="1"/>
  <c r="I249" i="1"/>
  <c r="H181" i="1"/>
  <c r="E181" i="1" s="1"/>
  <c r="F197" i="1"/>
  <c r="J249" i="1"/>
  <c r="M249" i="1"/>
  <c r="F10" i="1"/>
  <c r="D23" i="1"/>
  <c r="F23" i="1" s="1"/>
  <c r="E20" i="1"/>
  <c r="F20" i="1" s="1"/>
  <c r="D66" i="1"/>
  <c r="F66" i="1" s="1"/>
  <c r="G63" i="1"/>
  <c r="D63" i="1" s="1"/>
  <c r="E229" i="1"/>
  <c r="F229" i="1" s="1"/>
  <c r="E236" i="1"/>
  <c r="F236" i="1" s="1"/>
  <c r="E64" i="1"/>
  <c r="F64" i="1" s="1"/>
  <c r="H63" i="1"/>
  <c r="E63" i="1" s="1"/>
  <c r="E241" i="1"/>
  <c r="F241" i="1" s="1"/>
  <c r="H240" i="1"/>
  <c r="E240" i="1" s="1"/>
  <c r="F240" i="1" s="1"/>
  <c r="E21" i="1"/>
  <c r="F21" i="1" s="1"/>
  <c r="E55" i="1"/>
  <c r="D194" i="1"/>
  <c r="F194" i="1" s="1"/>
  <c r="G181" i="1"/>
  <c r="D181" i="1" s="1"/>
  <c r="E144" i="1"/>
  <c r="E147" i="1"/>
  <c r="F147" i="1" s="1"/>
  <c r="E14" i="1"/>
  <c r="F14" i="1" s="1"/>
  <c r="D47" i="1"/>
  <c r="F47" i="1" s="1"/>
  <c r="F144" i="1" l="1"/>
  <c r="F149" i="1"/>
  <c r="F55" i="1"/>
  <c r="F181" i="1"/>
  <c r="F115" i="1"/>
  <c r="F114" i="1"/>
  <c r="F63" i="1"/>
  <c r="E43" i="1"/>
  <c r="N249" i="1"/>
  <c r="D43" i="1"/>
  <c r="G249" i="1"/>
  <c r="H249" i="1"/>
  <c r="D249" i="1" l="1"/>
  <c r="F43" i="1"/>
  <c r="E249" i="1"/>
  <c r="F249" i="1" l="1"/>
</calcChain>
</file>

<file path=xl/sharedStrings.xml><?xml version="1.0" encoding="utf-8"?>
<sst xmlns="http://schemas.openxmlformats.org/spreadsheetml/2006/main" count="379" uniqueCount="172">
  <si>
    <t>§</t>
  </si>
  <si>
    <t>Drogi publiczne gminne</t>
  </si>
  <si>
    <t>Pozostała działalność</t>
  </si>
  <si>
    <t>Gospodarka gruntami i nieruchomościami</t>
  </si>
  <si>
    <t>Szkoły podstawowe</t>
  </si>
  <si>
    <t>Udziały gmin w podatkach stanowiących dochód budżetu państwa</t>
  </si>
  <si>
    <t>Wpływy z opłaty skarbowej</t>
  </si>
  <si>
    <t>Urzędy wojewódzkie</t>
  </si>
  <si>
    <t>Część oświatowa subwencji ogólnej dla jednostek samorządu terytorialnego</t>
  </si>
  <si>
    <t>Subwencje ogólne z budżetu państwa</t>
  </si>
  <si>
    <t xml:space="preserve">Wpływy z usług </t>
  </si>
  <si>
    <t>OŚWIATA I WYCHOWANIE</t>
  </si>
  <si>
    <t>RÓŻNE ROZLICZENIA</t>
  </si>
  <si>
    <t>TRANSPORT I ŁĄCZNOŚĆ</t>
  </si>
  <si>
    <t>Wpływy z różnych dochodów</t>
  </si>
  <si>
    <t>GOSPODARKA MIESZKANIOWA</t>
  </si>
  <si>
    <t>ADMINISTRACJA PUBLICZNA</t>
  </si>
  <si>
    <t>Urzędy naczelnych organów władzy państwowej, kontroli i ochrony prawa</t>
  </si>
  <si>
    <t>BEZPIECZEŃSTWO PUBLICZNE I OCHRONA PRZECIWPOŻAROWA</t>
  </si>
  <si>
    <t>Wpływy z podatku dochodowego od osób fizycznych</t>
  </si>
  <si>
    <t>Wpływy z opłaty targowej</t>
  </si>
  <si>
    <t>Ośrodki pomocy społecznej</t>
  </si>
  <si>
    <t>GOSPODARKA  KOMUNALNA I OCHRONA ŚRODOWISKA</t>
  </si>
  <si>
    <t>Oświetlenie ulic, placów i dróg</t>
  </si>
  <si>
    <t>HANDEL</t>
  </si>
  <si>
    <t xml:space="preserve">Wpływy z różnych dochodów </t>
  </si>
  <si>
    <t xml:space="preserve">Przedszkola </t>
  </si>
  <si>
    <t>Obiekty sportowe</t>
  </si>
  <si>
    <t>Usługi opiekuńcze i specjalistyczne usługi opiekuńcze</t>
  </si>
  <si>
    <t>Wpływy z usług</t>
  </si>
  <si>
    <t xml:space="preserve">Wpływy z innych lokalnych opłat pobieranych przez jednostki samorządu terytorialnego na podstawie odrębnych ustaw </t>
  </si>
  <si>
    <t xml:space="preserve">Wpływy z innych opłat  stanowiących dochody jednostek samorządu terytorialnego na podstawie ustaw </t>
  </si>
  <si>
    <t>POMOC SPOŁECZNA</t>
  </si>
  <si>
    <t>DOCHODY OD OSÓB PRAWNYCH, OD OSÓB FIZYCZNYCH I INNYCH JEDNOSTEK NIEPOSIADAJĄCYCH OSOBOWOŚCI PRAWNEJ ORAZ WYDATKI ZWIĄZANE  Z ICH POBOREM</t>
  </si>
  <si>
    <t>ROLNICTWO  I   ŁOWIECTWO</t>
  </si>
  <si>
    <t>Dochody jednostek samorządu terytorialnego związane z realizacją zadań z zakresu administracji rządowej oraz innych zadań zleconych ustawami</t>
  </si>
  <si>
    <t>Wpływy z podatku rolnego, podatku leśnego, podatku od spadków i darowizn, podatku od czynności cywilnoprawnych oraz podatków i opłat lokalnych od osób fizycznych</t>
  </si>
  <si>
    <t xml:space="preserve">Wpływy z tytułu odpłatnego nabycia prawa własności oraz prawa użytkowania wieczystego  nieruchomości </t>
  </si>
  <si>
    <t>Źródło dochodów</t>
  </si>
  <si>
    <t>ogółem</t>
  </si>
  <si>
    <t>URZĘDY NACZELNYCH ORGANÓW WŁADZY PAŃSTWOWEJ, KONTROLI I OCHRONY PRAWA ORAZ SĄDOWNICTWA</t>
  </si>
  <si>
    <t>w tym:</t>
  </si>
  <si>
    <t>bieżące</t>
  </si>
  <si>
    <t>majątkowe</t>
  </si>
  <si>
    <t>dotacje</t>
  </si>
  <si>
    <t>z tego:</t>
  </si>
  <si>
    <t>Drogi publiczne powiatowe</t>
  </si>
  <si>
    <t>Dotacje celowe otrzymane z powiatu na zadania bieżące realizowane na podstawie porozumień (umów) między jednostkami samorządu  terytorialnego</t>
  </si>
  <si>
    <t>Wpływy z opłat za zezwolenia na sprzedaż napojów alkoholowych</t>
  </si>
  <si>
    <t>Zasiłki stałe</t>
  </si>
  <si>
    <t>Oczyszczanie miast i wsi</t>
  </si>
  <si>
    <t>Wpływy z różnych opłat</t>
  </si>
  <si>
    <t>Wpływy i wydatki związane z gromadzeniem środków z opłat i kar za korzystanie ze środowiska</t>
  </si>
  <si>
    <t>%</t>
  </si>
  <si>
    <t>DZIAŁALNOŚĆ USŁUGOWA</t>
  </si>
  <si>
    <t>Cmentarze</t>
  </si>
  <si>
    <t>Dotacje celowe otrzymane z budżetu państwa na zadania bieżące realizowane przez gminę na podstawie porozumień z organami administracji rządowej</t>
  </si>
  <si>
    <t>EDUKACYJNA OPIEKA WYCHOWAWCZA</t>
  </si>
  <si>
    <t>Plan</t>
  </si>
  <si>
    <t xml:space="preserve">Wykonanie </t>
  </si>
  <si>
    <t>Straż gminna (miejska)</t>
  </si>
  <si>
    <t>KULTURA FIZYCZNA</t>
  </si>
  <si>
    <t>środki europejskie  i inne środki pochodzące ze źródeł zagranicznych, niepodlegające zwrotowi</t>
  </si>
  <si>
    <t>Urzędy gmin (miast i miast na prawach powiatu)</t>
  </si>
  <si>
    <t>Stołówki szkolne  i przedszkolne</t>
  </si>
  <si>
    <t xml:space="preserve">WYKONANIE DOCHODÓW BUDŻETOWYCH </t>
  </si>
  <si>
    <t>Dział / Rozdz.</t>
  </si>
  <si>
    <t>Wpływy z podatku rolnego, podatku leśnego, podatku od czynności cywilnoprawnych, podatków i opłat lokalnych od osób prawnych i innych jednostek organizacyjnych</t>
  </si>
  <si>
    <t>OGÓŁEM</t>
  </si>
  <si>
    <t>Zadania w zakresie kultury fizycznej</t>
  </si>
  <si>
    <t>.01095</t>
  </si>
  <si>
    <t>.010</t>
  </si>
  <si>
    <t>.0750</t>
  </si>
  <si>
    <t>.0830</t>
  </si>
  <si>
    <t>.0920</t>
  </si>
  <si>
    <t>.0970</t>
  </si>
  <si>
    <t>.0760</t>
  </si>
  <si>
    <t>.0770</t>
  </si>
  <si>
    <t>.0960</t>
  </si>
  <si>
    <t>.0690</t>
  </si>
  <si>
    <t>.0570</t>
  </si>
  <si>
    <t>.0350</t>
  </si>
  <si>
    <t>.0910</t>
  </si>
  <si>
    <t>.0310</t>
  </si>
  <si>
    <t>.0320</t>
  </si>
  <si>
    <t>.0330</t>
  </si>
  <si>
    <t>.0340</t>
  </si>
  <si>
    <t>.0500</t>
  </si>
  <si>
    <t>.0490</t>
  </si>
  <si>
    <t>.0360</t>
  </si>
  <si>
    <t>.0370</t>
  </si>
  <si>
    <t>.0430</t>
  </si>
  <si>
    <t>.0410</t>
  </si>
  <si>
    <t>.0480</t>
  </si>
  <si>
    <t>.0010</t>
  </si>
  <si>
    <t>.0020</t>
  </si>
  <si>
    <t>Dodatki mieszkaniowe</t>
  </si>
  <si>
    <t xml:space="preserve">Wpływy do budżetu pozostałości środków finansowych gromadzonych na wydzielonym rachunku jednostki budżetowej </t>
  </si>
  <si>
    <t>Tabela Nr 1 do informacji</t>
  </si>
  <si>
    <t>Dotacje celowe w ramach programów finansowanych z udziałem środków europejskich oraz środków, o których mowa w art. 5 ust.1 pkt 3 oraz ust. 3 pkt 5 i 6 ustawy, lub płatności w ramach budżetu środków europejskich, z wyłączeniem dochodów klasyfikowanych w paragrafie 205</t>
  </si>
  <si>
    <t>.0590</t>
  </si>
  <si>
    <t>Wpływy z opłat za koncesje i licencje</t>
  </si>
  <si>
    <t>KULTURA I OCHRONA DZIEDZICTWA NARODOWEGO</t>
  </si>
  <si>
    <t>Domy i ośrodki kultury, świetlice i kluby</t>
  </si>
  <si>
    <t>Świadczenia rodzinne, świadczenie z funduszu alimentacyjnego oraz składki na ubezpieczenia emerytalne i rentowe z ubezpieczenia społecznego</t>
  </si>
  <si>
    <t>Wpływy z opłat z tytułu użytkowania wieczystego nieruchomości</t>
  </si>
  <si>
    <t>Wpływy z najmu i dzierżawy składników majątkowych Skarbu Państwa, jednostek samorządu terytorialnego  lub innych jednostek zaliczanych do sektora finansów publicznych oraz innych umów o podobnym charakterze</t>
  </si>
  <si>
    <t>Wpływy z pozostałych odsetek</t>
  </si>
  <si>
    <t>Wpływy z otrzymanych spadków, zapisów i darowizn w postaci pieniężnej</t>
  </si>
  <si>
    <t>.0740</t>
  </si>
  <si>
    <t>Dywidendy</t>
  </si>
  <si>
    <t>Wpływy z dywidend</t>
  </si>
  <si>
    <t>Wpływy z podatku od działalności gospodarczej osób fizycznych, opłacany w formie karty podatkowej</t>
  </si>
  <si>
    <t>Wpływy z tytułu grzywien, mandatów i innych kar pieniężnych od osób fizycznych</t>
  </si>
  <si>
    <t>Wpływy z odsetek od nieterminowych wpłat z tytułu podatków i opłat</t>
  </si>
  <si>
    <t xml:space="preserve">Wpływy z podatku od nieruchomości </t>
  </si>
  <si>
    <t>Wpływy z podatku rolnego</t>
  </si>
  <si>
    <t>Wpływy z podatku leśnego</t>
  </si>
  <si>
    <t>Wpływy z podatku od środków transportowych</t>
  </si>
  <si>
    <t>Wpływy z podatku od czynności cywilnoprawnych</t>
  </si>
  <si>
    <t>Wpływy z podatku od spadków i darowizn</t>
  </si>
  <si>
    <t>Wpływy z opłaty od posiadania psów</t>
  </si>
  <si>
    <t>Wpływy z podatku dochodowego od osób prawnych</t>
  </si>
  <si>
    <t>.0660</t>
  </si>
  <si>
    <t>Wpływy z opłat za korzystanie z wychowania przedszkolnego</t>
  </si>
  <si>
    <t>Świadczenie wychowawcze</t>
  </si>
  <si>
    <t>Dotacje celowe otrzymane z budżetu państwa na zadania bieżące z zakresu administracji rządowej zlecone gminom (związkom gmin, związkom powiatowo-gminnym), związane z realizacją  świadczenia wychowawczego stanowiącego pomoc państwa w wychowywaniu dzieci</t>
  </si>
  <si>
    <t>OCHRONA ZDROWIA</t>
  </si>
  <si>
    <t>.0550</t>
  </si>
  <si>
    <t>Dotacje celowe otrzymane z budżetu państwa na realizację zadań bieżących z zakresu administracji rządowej  oraz innych zadań zleconych gminie (związkom gmin, związkom powiatowo-gminnym) ustawami</t>
  </si>
  <si>
    <t>Środki na dofinansowanie własnych zadań bieżących gmin, powiatów (związków gmin, związków powiatowo-gminnych, związków powiatów), samorządów województw, pozyskane z innych źródeł</t>
  </si>
  <si>
    <t>Dotacje celowe otrzymane z budżetu państwa na realizację własnych zadań bieżących gmin (związków gmin, związków powiatowo-gminnych)</t>
  </si>
  <si>
    <t>.0640</t>
  </si>
  <si>
    <t>Wpływy z tytułu kosztów egzekucyjnych, opłaty komorniczej i kosztów upomnień</t>
  </si>
  <si>
    <t>.0940</t>
  </si>
  <si>
    <t>Wpływy z rozliczeń/zwrotów z lat ubiegłych</t>
  </si>
  <si>
    <t>Inne formy wychowania przedszkolnego</t>
  </si>
  <si>
    <t>Pomoc w zakresie dożywiania</t>
  </si>
  <si>
    <t>Zasiłki okresowe, celowe i pomoc w naturze oraz składki na ubezpieczenia emerytalne i rentowe</t>
  </si>
  <si>
    <t>Pomoc materialna dla uczniów o charakterze socjalnym</t>
  </si>
  <si>
    <t>RODZINA</t>
  </si>
  <si>
    <t>Karta Dużej Rodziny</t>
  </si>
  <si>
    <t>Ochrona zabytków i opieka nad zabytkami</t>
  </si>
  <si>
    <t>Dotacje celowe w ramach programów finansowanych z udziałem środków europejskich oraz środków, o których mowa w art. 5 ust. 3 pkt 5 lit a i b ustawy, lub płatności w ramach budżetu środków europejskich, realizowanych przez jednostki samorządu terytorialnego</t>
  </si>
  <si>
    <t>Wpływy z wpłat gmin i powiatów na rzecz innych jednostek samorządu terytorialnego oraz związków gmin, związków powiatowo-gminnych lub związków powiatów, związków metropolitalnych na dofinansowanie zadań bieżących</t>
  </si>
  <si>
    <t>Dotacje celowe w ramach programów finansowanych z udziałem środków europejskich oraz środków, o których mowa w art. 5 ust. 3 pkt 5 lit. a i b ustawy, lub płatności w ramach budżetu środków europejskich, realizowanych przez jednostki samorządu terytorialnego</t>
  </si>
  <si>
    <t>.0950</t>
  </si>
  <si>
    <t>Wpływy z tytułu kar i odszkodowań wynikających z umów</t>
  </si>
  <si>
    <t>Obrona cywilna</t>
  </si>
  <si>
    <t xml:space="preserve">Wpływy z różnych opłat </t>
  </si>
  <si>
    <t>Technika</t>
  </si>
  <si>
    <t>Wspieranie rodziny</t>
  </si>
  <si>
    <t>Domy pomocy społecznej</t>
  </si>
  <si>
    <t>Różne rozliczenia finansowe</t>
  </si>
  <si>
    <t>Składki na ubezpieczenie zdrowotne opłacane za osoby pobierające niektóre świadczenia z pomocy społecznej oraz za osoby uczestniczące w zajęciach w centrum integracji społecznej</t>
  </si>
  <si>
    <t>Składki na ubezpieczenie zdrowotne opłacane za osoby pobierające niektóre świadczenia rodzinne, zgodnie z przepisami ustawy o świadczeniach rodzinnych oraz za osoby pobierające zasiłki dla opiekunów, zgodnie z przepisami ustawy z dnia 4 kwietnia 2014 r. o ustaleniu i wypłacie zasiłków dla opiekunów</t>
  </si>
  <si>
    <t>Gospodarka odpadami komunalnymi</t>
  </si>
  <si>
    <t>Utrzymanie zieleni  w miastach i gminach</t>
  </si>
  <si>
    <t>Pozostałe działania związane z gospodarką odpadami</t>
  </si>
  <si>
    <t>Zapewnienie uczniom prawa do bezpłatnego dostępu do podręczników, materiałów edukacyjnych lub materiałów ćwiczeniowych</t>
  </si>
  <si>
    <t>Dochody na 2020 r.</t>
  </si>
  <si>
    <t>z wykonania budżetu za I półrocze 2020 r.</t>
  </si>
  <si>
    <t>Wybory Prezydenta Rzeczypospolitej Polskiej</t>
  </si>
  <si>
    <t>Pozostałe zadania w zakresie kultury</t>
  </si>
  <si>
    <t>Dotacje celowe otrzymane z budżetu państwa na inwestycje i zakupy inwestycyjne realizowane przez gminę na podstawie porozumień z organami administracji rządowej</t>
  </si>
  <si>
    <t>Dotacje celowe otrzymane z gminy na zadania bieżące realizowane na podstawie porozumień (umów) między jednostkami samorządu terytorialnego</t>
  </si>
  <si>
    <t>Przeciwdziałanie alkoholizmowi</t>
  </si>
  <si>
    <t>Dotacja celowa otrzymana z tytułu pomocy finansowej udzielanej między jednostkami samorządu terytorialnego na dofinansowanie własnych zadań inwestycyjnych i zakupów inwestycyjnych</t>
  </si>
  <si>
    <t>Biblioteki</t>
  </si>
  <si>
    <t>Ochrona powietrza atmosferycznego i klimatu</t>
  </si>
  <si>
    <t>Wpływy z tytułu przekształcenia prawa użytkowania wieczystego w prawo własności</t>
  </si>
  <si>
    <t>Tworzenie i funkcjonowanie żłobków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</si>
</sst>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0"/>
      <name val="Arial CE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Verdana"/>
      <family val="2"/>
      <charset val="238"/>
    </font>
    <font>
      <b/>
      <sz val="9"/>
      <name val="Verdana"/>
      <family val="2"/>
      <charset val="238"/>
    </font>
    <font>
      <b/>
      <sz val="10"/>
      <name val="Verdana"/>
      <family val="2"/>
      <charset val="238"/>
    </font>
    <font>
      <sz val="9"/>
      <name val="Verdana"/>
      <family val="2"/>
      <charset val="238"/>
    </font>
    <font>
      <b/>
      <i/>
      <sz val="9"/>
      <name val="Verdana"/>
      <family val="2"/>
      <charset val="238"/>
    </font>
    <font>
      <i/>
      <sz val="9"/>
      <name val="Verdana"/>
      <family val="2"/>
      <charset val="238"/>
    </font>
    <font>
      <sz val="8"/>
      <name val="Verdana"/>
      <family val="2"/>
      <charset val="238"/>
    </font>
    <font>
      <sz val="10"/>
      <name val="Arial CE"/>
      <charset val="238"/>
    </font>
    <font>
      <b/>
      <sz val="11"/>
      <name val="Verdana"/>
      <family val="2"/>
      <charset val="238"/>
    </font>
    <font>
      <b/>
      <sz val="8"/>
      <name val="Verdana"/>
      <family val="2"/>
      <charset val="238"/>
    </font>
    <font>
      <sz val="11"/>
      <name val="Verdana"/>
      <family val="2"/>
      <charset val="238"/>
    </font>
    <font>
      <b/>
      <sz val="12"/>
      <name val="Verdana"/>
      <family val="2"/>
      <charset val="238"/>
    </font>
    <font>
      <sz val="10"/>
      <color rgb="FFFF0000"/>
      <name val="Arial CE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12"/>
      <name val="Arial CE"/>
      <charset val="238"/>
    </font>
    <font>
      <sz val="1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5">
    <xf numFmtId="0" fontId="0" fillId="0" borderId="0" xfId="0"/>
    <xf numFmtId="0" fontId="2" fillId="0" borderId="0" xfId="0" applyFont="1"/>
    <xf numFmtId="0" fontId="8" fillId="0" borderId="0" xfId="0" applyFont="1"/>
    <xf numFmtId="0" fontId="5" fillId="0" borderId="0" xfId="0" applyFont="1" applyFill="1" applyAlignment="1">
      <alignment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6" fillId="0" borderId="0" xfId="0" applyFont="1" applyFill="1" applyAlignment="1">
      <alignment vertical="top"/>
    </xf>
    <xf numFmtId="0" fontId="8" fillId="0" borderId="0" xfId="0" applyFont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Fill="1" applyAlignment="1">
      <alignment vertical="top"/>
    </xf>
    <xf numFmtId="0" fontId="11" fillId="0" borderId="0" xfId="0" applyFont="1" applyAlignment="1">
      <alignment vertical="top"/>
    </xf>
    <xf numFmtId="0" fontId="3" fillId="0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/>
    <xf numFmtId="0" fontId="7" fillId="0" borderId="0" xfId="0" applyFont="1" applyAlignment="1">
      <alignment vertical="top"/>
    </xf>
    <xf numFmtId="2" fontId="10" fillId="0" borderId="0" xfId="0" applyNumberFormat="1" applyFont="1" applyAlignment="1">
      <alignment vertical="top"/>
    </xf>
    <xf numFmtId="2" fontId="5" fillId="0" borderId="0" xfId="0" applyNumberFormat="1" applyFont="1" applyFill="1" applyAlignment="1">
      <alignment vertical="top"/>
    </xf>
    <xf numFmtId="2" fontId="9" fillId="0" borderId="0" xfId="0" applyNumberFormat="1" applyFont="1" applyAlignment="1">
      <alignment vertical="top"/>
    </xf>
    <xf numFmtId="0" fontId="16" fillId="0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4" fontId="14" fillId="3" borderId="2" xfId="0" applyNumberFormat="1" applyFont="1" applyFill="1" applyBorder="1" applyAlignment="1">
      <alignment horizontal="right" vertical="center" shrinkToFit="1"/>
    </xf>
    <xf numFmtId="4" fontId="16" fillId="0" borderId="4" xfId="0" applyNumberFormat="1" applyFont="1" applyFill="1" applyBorder="1" applyAlignment="1">
      <alignment horizontal="right" vertical="center" shrinkToFit="1"/>
    </xf>
    <xf numFmtId="4" fontId="14" fillId="3" borderId="1" xfId="0" applyNumberFormat="1" applyFont="1" applyFill="1" applyBorder="1" applyAlignment="1">
      <alignment horizontal="right" vertical="center" shrinkToFit="1"/>
    </xf>
    <xf numFmtId="4" fontId="16" fillId="0" borderId="7" xfId="0" applyNumberFormat="1" applyFont="1" applyFill="1" applyBorder="1" applyAlignment="1">
      <alignment horizontal="right" vertical="center" shrinkToFit="1"/>
    </xf>
    <xf numFmtId="4" fontId="16" fillId="0" borderId="2" xfId="0" applyNumberFormat="1" applyFont="1" applyFill="1" applyBorder="1" applyAlignment="1">
      <alignment horizontal="right" vertical="center" shrinkToFit="1"/>
    </xf>
    <xf numFmtId="0" fontId="14" fillId="3" borderId="8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justify" vertical="center"/>
    </xf>
    <xf numFmtId="0" fontId="14" fillId="3" borderId="5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 shrinkToFit="1"/>
    </xf>
    <xf numFmtId="0" fontId="14" fillId="2" borderId="3" xfId="0" applyFont="1" applyFill="1" applyBorder="1" applyAlignment="1">
      <alignment horizontal="center" vertical="center" shrinkToFit="1"/>
    </xf>
    <xf numFmtId="0" fontId="17" fillId="2" borderId="5" xfId="0" applyFont="1" applyFill="1" applyBorder="1" applyAlignment="1">
      <alignment horizontal="center" vertical="center" shrinkToFit="1"/>
    </xf>
    <xf numFmtId="0" fontId="18" fillId="2" borderId="5" xfId="0" applyFont="1" applyFill="1" applyBorder="1" applyAlignment="1">
      <alignment horizontal="center" vertical="center" shrinkToFit="1"/>
    </xf>
    <xf numFmtId="0" fontId="14" fillId="3" borderId="3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 shrinkToFit="1"/>
    </xf>
    <xf numFmtId="0" fontId="18" fillId="2" borderId="2" xfId="0" applyFont="1" applyFill="1" applyBorder="1" applyAlignment="1">
      <alignment horizontal="center" vertical="center" shrinkToFit="1"/>
    </xf>
    <xf numFmtId="0" fontId="17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20" fillId="0" borderId="0" xfId="0" applyFont="1"/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justify" vertical="center" wrapText="1"/>
    </xf>
    <xf numFmtId="0" fontId="14" fillId="3" borderId="10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shrinkToFit="1"/>
    </xf>
    <xf numFmtId="0" fontId="16" fillId="0" borderId="7" xfId="0" applyFont="1" applyFill="1" applyBorder="1" applyAlignment="1">
      <alignment horizontal="center" vertical="center" shrinkToFit="1"/>
    </xf>
    <xf numFmtId="0" fontId="2" fillId="0" borderId="0" xfId="0" applyFont="1" applyFill="1"/>
    <xf numFmtId="0" fontId="8" fillId="0" borderId="0" xfId="0" applyFont="1" applyFill="1" applyAlignment="1">
      <alignment shrinkToFit="1"/>
    </xf>
    <xf numFmtId="0" fontId="13" fillId="2" borderId="2" xfId="0" applyFont="1" applyFill="1" applyBorder="1" applyAlignment="1">
      <alignment horizontal="center" vertical="center" shrinkToFit="1"/>
    </xf>
    <xf numFmtId="0" fontId="0" fillId="0" borderId="0" xfId="0" applyFont="1"/>
    <xf numFmtId="0" fontId="14" fillId="3" borderId="8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4" fontId="16" fillId="2" borderId="0" xfId="0" applyNumberFormat="1" applyFont="1" applyFill="1" applyAlignment="1">
      <alignment horizontal="right"/>
    </xf>
    <xf numFmtId="4" fontId="16" fillId="0" borderId="0" xfId="0" applyNumberFormat="1" applyFont="1" applyFill="1" applyAlignment="1">
      <alignment horizontal="right"/>
    </xf>
    <xf numFmtId="4" fontId="16" fillId="0" borderId="0" xfId="0" applyNumberFormat="1" applyFont="1" applyFill="1" applyBorder="1" applyAlignment="1">
      <alignment horizontal="right" vertical="center" wrapText="1"/>
    </xf>
    <xf numFmtId="4" fontId="16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/>
    </xf>
    <xf numFmtId="0" fontId="16" fillId="0" borderId="12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4" fontId="26" fillId="0" borderId="0" xfId="0" applyNumberFormat="1" applyFont="1" applyAlignment="1">
      <alignment horizontal="right" shrinkToFit="1"/>
    </xf>
    <xf numFmtId="4" fontId="27" fillId="0" borderId="0" xfId="0" applyNumberFormat="1" applyFont="1" applyAlignment="1">
      <alignment horizontal="right" shrinkToFit="1"/>
    </xf>
    <xf numFmtId="4" fontId="16" fillId="2" borderId="0" xfId="0" applyNumberFormat="1" applyFont="1" applyFill="1" applyAlignment="1">
      <alignment horizontal="right" shrinkToFit="1"/>
    </xf>
    <xf numFmtId="4" fontId="16" fillId="0" borderId="0" xfId="0" applyNumberFormat="1" applyFont="1" applyFill="1" applyAlignment="1">
      <alignment horizontal="right" shrinkToFit="1"/>
    </xf>
    <xf numFmtId="4" fontId="16" fillId="0" borderId="0" xfId="0" applyNumberFormat="1" applyFont="1" applyFill="1" applyBorder="1" applyAlignment="1">
      <alignment horizontal="right" vertical="center" shrinkToFit="1"/>
    </xf>
    <xf numFmtId="0" fontId="3" fillId="0" borderId="0" xfId="0" applyFont="1" applyAlignment="1">
      <alignment vertical="center"/>
    </xf>
    <xf numFmtId="4" fontId="14" fillId="3" borderId="1" xfId="0" applyNumberFormat="1" applyFont="1" applyFill="1" applyBorder="1" applyAlignment="1">
      <alignment vertical="center" shrinkToFit="1"/>
    </xf>
    <xf numFmtId="4" fontId="14" fillId="3" borderId="3" xfId="0" applyNumberFormat="1" applyFont="1" applyFill="1" applyBorder="1" applyAlignment="1">
      <alignment horizontal="right" vertical="center" shrinkToFit="1"/>
    </xf>
    <xf numFmtId="4" fontId="3" fillId="0" borderId="0" xfId="0" applyNumberFormat="1" applyFont="1" applyAlignment="1">
      <alignment horizontal="right" shrinkToFit="1"/>
    </xf>
    <xf numFmtId="0" fontId="16" fillId="0" borderId="5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left" vertical="center" wrapText="1"/>
    </xf>
    <xf numFmtId="4" fontId="16" fillId="0" borderId="5" xfId="0" applyNumberFormat="1" applyFont="1" applyFill="1" applyBorder="1" applyAlignment="1">
      <alignment horizontal="right" vertical="center" shrinkToFit="1"/>
    </xf>
    <xf numFmtId="0" fontId="7" fillId="0" borderId="0" xfId="0" applyFont="1" applyBorder="1" applyAlignment="1">
      <alignment vertical="top"/>
    </xf>
    <xf numFmtId="0" fontId="16" fillId="4" borderId="2" xfId="0" applyFont="1" applyFill="1" applyBorder="1" applyAlignment="1">
      <alignment horizontal="center" vertical="center" textRotation="45" shrinkToFit="1"/>
    </xf>
    <xf numFmtId="0" fontId="16" fillId="4" borderId="2" xfId="0" applyFont="1" applyFill="1" applyBorder="1" applyAlignment="1">
      <alignment horizontal="center" vertical="center" shrinkToFit="1"/>
    </xf>
    <xf numFmtId="0" fontId="13" fillId="4" borderId="2" xfId="0" applyFont="1" applyFill="1" applyBorder="1" applyAlignment="1">
      <alignment horizontal="left" vertical="center" shrinkToFit="1"/>
    </xf>
    <xf numFmtId="0" fontId="16" fillId="0" borderId="2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right" vertical="center" shrinkToFit="1"/>
    </xf>
    <xf numFmtId="0" fontId="14" fillId="0" borderId="8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vertical="center" wrapText="1"/>
    </xf>
    <xf numFmtId="0" fontId="15" fillId="4" borderId="0" xfId="0" applyFont="1" applyFill="1" applyAlignment="1">
      <alignment shrinkToFit="1"/>
    </xf>
    <xf numFmtId="0" fontId="15" fillId="4" borderId="0" xfId="0" applyFont="1" applyFill="1" applyBorder="1" applyAlignment="1">
      <alignment horizontal="right" shrinkToFit="1"/>
    </xf>
    <xf numFmtId="0" fontId="13" fillId="4" borderId="0" xfId="0" applyFont="1" applyFill="1" applyBorder="1" applyAlignment="1">
      <alignment horizontal="right"/>
    </xf>
    <xf numFmtId="0" fontId="15" fillId="4" borderId="0" xfId="0" applyFont="1" applyFill="1" applyBorder="1" applyAlignment="1">
      <alignment horizontal="right" vertical="center" shrinkToFit="1"/>
    </xf>
    <xf numFmtId="0" fontId="13" fillId="4" borderId="0" xfId="0" applyFont="1" applyFill="1" applyBorder="1" applyAlignment="1">
      <alignment horizontal="right" vertical="center"/>
    </xf>
    <xf numFmtId="0" fontId="23" fillId="4" borderId="0" xfId="0" applyFont="1" applyFill="1" applyBorder="1" applyAlignment="1">
      <alignment horizontal="right" vertical="center"/>
    </xf>
    <xf numFmtId="0" fontId="24" fillId="4" borderId="0" xfId="0" applyFont="1" applyFill="1" applyBorder="1" applyAlignment="1">
      <alignment horizontal="center" vertical="center"/>
    </xf>
    <xf numFmtId="0" fontId="13" fillId="4" borderId="0" xfId="0" applyFont="1" applyFill="1"/>
    <xf numFmtId="2" fontId="10" fillId="0" borderId="0" xfId="0" applyNumberFormat="1" applyFont="1" applyBorder="1" applyAlignment="1">
      <alignment vertical="top"/>
    </xf>
    <xf numFmtId="0" fontId="16" fillId="0" borderId="5" xfId="0" applyFont="1" applyFill="1" applyBorder="1" applyAlignment="1">
      <alignment horizontal="left" vertical="center"/>
    </xf>
    <xf numFmtId="0" fontId="28" fillId="0" borderId="0" xfId="0" applyFont="1" applyBorder="1" applyAlignment="1">
      <alignment vertical="top"/>
    </xf>
    <xf numFmtId="2" fontId="28" fillId="0" borderId="0" xfId="0" applyNumberFormat="1" applyFont="1" applyBorder="1" applyAlignment="1">
      <alignment vertical="top"/>
    </xf>
    <xf numFmtId="0" fontId="16" fillId="0" borderId="3" xfId="0" applyFont="1" applyFill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left" vertical="center" wrapText="1"/>
    </xf>
    <xf numFmtId="4" fontId="16" fillId="0" borderId="3" xfId="0" applyNumberFormat="1" applyFont="1" applyFill="1" applyBorder="1" applyAlignment="1">
      <alignment horizontal="right" vertical="center" shrinkToFit="1"/>
    </xf>
    <xf numFmtId="0" fontId="8" fillId="0" borderId="0" xfId="0" applyFont="1" applyBorder="1" applyAlignment="1">
      <alignment vertical="top"/>
    </xf>
    <xf numFmtId="0" fontId="16" fillId="0" borderId="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1" fillId="0" borderId="0" xfId="0" applyFont="1" applyFill="1" applyBorder="1" applyAlignment="1">
      <alignment vertical="top"/>
    </xf>
    <xf numFmtId="0" fontId="11" fillId="0" borderId="0" xfId="0" applyFont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12" fillId="0" borderId="0" xfId="0" applyFont="1" applyBorder="1" applyAlignment="1">
      <alignment vertical="top"/>
    </xf>
    <xf numFmtId="4" fontId="14" fillId="0" borderId="6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0" fontId="16" fillId="0" borderId="9" xfId="0" applyFont="1" applyFill="1" applyBorder="1" applyAlignment="1">
      <alignment horizontal="left" vertical="center"/>
    </xf>
    <xf numFmtId="0" fontId="23" fillId="4" borderId="0" xfId="0" applyFont="1" applyFill="1" applyBorder="1" applyAlignment="1">
      <alignment horizontal="right"/>
    </xf>
    <xf numFmtId="4" fontId="29" fillId="4" borderId="0" xfId="0" applyNumberFormat="1" applyFont="1" applyFill="1" applyAlignment="1">
      <alignment shrinkToFit="1"/>
    </xf>
    <xf numFmtId="0" fontId="30" fillId="4" borderId="0" xfId="0" applyFont="1" applyFill="1" applyAlignment="1">
      <alignment shrinkToFit="1"/>
    </xf>
    <xf numFmtId="0" fontId="21" fillId="4" borderId="0" xfId="0" applyFont="1" applyFill="1" applyBorder="1" applyAlignment="1">
      <alignment horizontal="right" shrinkToFit="1"/>
    </xf>
    <xf numFmtId="0" fontId="30" fillId="4" borderId="0" xfId="0" applyFont="1" applyFill="1"/>
    <xf numFmtId="4" fontId="13" fillId="0" borderId="0" xfId="0" applyNumberFormat="1" applyFont="1" applyFill="1" applyBorder="1" applyAlignment="1">
      <alignment horizontal="right" vertical="center" shrinkToFit="1"/>
    </xf>
    <xf numFmtId="4" fontId="23" fillId="0" borderId="0" xfId="0" applyNumberFormat="1" applyFont="1" applyFill="1" applyBorder="1" applyAlignment="1">
      <alignment horizontal="right" vertical="center" shrinkToFit="1"/>
    </xf>
    <xf numFmtId="4" fontId="16" fillId="0" borderId="0" xfId="0" applyNumberFormat="1" applyFont="1" applyFill="1" applyBorder="1" applyAlignment="1">
      <alignment horizontal="right" shrinkToFit="1"/>
    </xf>
    <xf numFmtId="4" fontId="14" fillId="2" borderId="0" xfId="0" applyNumberFormat="1" applyFont="1" applyFill="1" applyAlignment="1">
      <alignment horizontal="right" shrinkToFit="1"/>
    </xf>
    <xf numFmtId="4" fontId="14" fillId="0" borderId="0" xfId="0" applyNumberFormat="1" applyFont="1" applyFill="1" applyAlignment="1">
      <alignment horizontal="right" shrinkToFit="1"/>
    </xf>
    <xf numFmtId="4" fontId="14" fillId="0" borderId="0" xfId="0" applyNumberFormat="1" applyFont="1" applyFill="1" applyBorder="1" applyAlignment="1">
      <alignment horizontal="right" vertical="center" shrinkToFit="1"/>
    </xf>
    <xf numFmtId="4" fontId="16" fillId="0" borderId="0" xfId="0" applyNumberFormat="1" applyFont="1" applyFill="1" applyBorder="1" applyAlignment="1">
      <alignment horizontal="right"/>
    </xf>
    <xf numFmtId="3" fontId="16" fillId="0" borderId="0" xfId="0" applyNumberFormat="1" applyFont="1" applyFill="1" applyBorder="1" applyAlignment="1">
      <alignment horizontal="right"/>
    </xf>
    <xf numFmtId="0" fontId="0" fillId="0" borderId="0" xfId="0" applyFont="1" applyFill="1" applyAlignment="1">
      <alignment shrinkToFit="1"/>
    </xf>
    <xf numFmtId="0" fontId="23" fillId="0" borderId="0" xfId="0" applyFont="1" applyFill="1" applyBorder="1" applyAlignment="1">
      <alignment horizontal="right" shrinkToFit="1"/>
    </xf>
    <xf numFmtId="0" fontId="0" fillId="0" borderId="0" xfId="0" applyFont="1" applyFill="1"/>
    <xf numFmtId="0" fontId="8" fillId="0" borderId="0" xfId="0" applyFont="1" applyFill="1"/>
    <xf numFmtId="0" fontId="9" fillId="0" borderId="0" xfId="0" applyFont="1" applyFill="1" applyAlignment="1">
      <alignment vertical="top"/>
    </xf>
    <xf numFmtId="0" fontId="0" fillId="0" borderId="0" xfId="0" applyFont="1" applyFill="1" applyBorder="1"/>
    <xf numFmtId="0" fontId="10" fillId="0" borderId="0" xfId="0" applyFont="1" applyFill="1" applyBorder="1" applyAlignment="1">
      <alignment vertical="top"/>
    </xf>
    <xf numFmtId="0" fontId="10" fillId="0" borderId="0" xfId="0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25" fillId="0" borderId="0" xfId="0" applyFont="1" applyFill="1" applyBorder="1"/>
    <xf numFmtId="0" fontId="28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vertical="top"/>
    </xf>
    <xf numFmtId="0" fontId="7" fillId="0" borderId="0" xfId="0" applyFont="1" applyFill="1" applyAlignment="1">
      <alignment vertical="top"/>
    </xf>
    <xf numFmtId="0" fontId="12" fillId="0" borderId="0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7" fillId="0" borderId="0" xfId="0" applyFont="1" applyFill="1" applyBorder="1" applyAlignment="1">
      <alignment vertical="top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4" fontId="25" fillId="0" borderId="0" xfId="0" applyNumberFormat="1" applyFont="1" applyFill="1" applyAlignment="1">
      <alignment shrinkToFit="1"/>
    </xf>
    <xf numFmtId="4" fontId="26" fillId="0" borderId="0" xfId="0" applyNumberFormat="1" applyFont="1" applyFill="1" applyAlignment="1">
      <alignment horizontal="right" shrinkToFit="1"/>
    </xf>
    <xf numFmtId="4" fontId="27" fillId="0" borderId="0" xfId="0" applyNumberFormat="1" applyFont="1" applyFill="1" applyAlignment="1">
      <alignment horizontal="right" shrinkToFit="1"/>
    </xf>
    <xf numFmtId="4" fontId="0" fillId="0" borderId="0" xfId="0" applyNumberFormat="1" applyFill="1" applyAlignment="1">
      <alignment shrinkToFit="1"/>
    </xf>
    <xf numFmtId="4" fontId="3" fillId="0" borderId="0" xfId="0" applyNumberFormat="1" applyFont="1" applyFill="1" applyAlignment="1">
      <alignment horizontal="right" shrinkToFit="1"/>
    </xf>
    <xf numFmtId="0" fontId="0" fillId="0" borderId="0" xfId="0" applyFill="1"/>
    <xf numFmtId="4" fontId="3" fillId="0" borderId="0" xfId="0" applyNumberFormat="1" applyFont="1" applyFill="1" applyAlignment="1">
      <alignment horizontal="right"/>
    </xf>
    <xf numFmtId="0" fontId="3" fillId="0" borderId="0" xfId="0" applyFont="1" applyFill="1"/>
    <xf numFmtId="0" fontId="20" fillId="0" borderId="0" xfId="0" applyFont="1" applyFill="1"/>
    <xf numFmtId="0" fontId="14" fillId="5" borderId="10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 shrinkToFit="1"/>
    </xf>
    <xf numFmtId="0" fontId="14" fillId="0" borderId="13" xfId="0" applyFont="1" applyFill="1" applyBorder="1" applyAlignment="1">
      <alignment horizontal="center" vertical="center" wrapText="1" shrinkToFit="1"/>
    </xf>
    <xf numFmtId="0" fontId="14" fillId="0" borderId="17" xfId="0" applyFont="1" applyFill="1" applyBorder="1" applyAlignment="1">
      <alignment horizontal="center" vertical="center" wrapText="1" shrinkToFit="1"/>
    </xf>
    <xf numFmtId="0" fontId="14" fillId="0" borderId="9" xfId="0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 shrinkToFit="1"/>
    </xf>
    <xf numFmtId="0" fontId="14" fillId="0" borderId="18" xfId="0" applyFont="1" applyFill="1" applyBorder="1" applyAlignment="1">
      <alignment horizontal="center" vertical="center" wrapText="1" shrinkToFi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7470480"/>
        <c:axId val="147471656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470872"/>
        <c:axId val="148860784"/>
      </c:lineChart>
      <c:catAx>
        <c:axId val="147470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47471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7471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47470480"/>
        <c:crosses val="autoZero"/>
        <c:crossBetween val="between"/>
      </c:valAx>
      <c:catAx>
        <c:axId val="147470872"/>
        <c:scaling>
          <c:orientation val="minMax"/>
        </c:scaling>
        <c:delete val="1"/>
        <c:axPos val="b"/>
        <c:majorTickMark val="out"/>
        <c:minorTickMark val="none"/>
        <c:tickLblPos val="nextTo"/>
        <c:crossAx val="148860784"/>
        <c:crosses val="autoZero"/>
        <c:auto val="0"/>
        <c:lblAlgn val="ctr"/>
        <c:lblOffset val="100"/>
        <c:noMultiLvlLbl val="0"/>
      </c:catAx>
      <c:valAx>
        <c:axId val="1488607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7470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8856472"/>
        <c:axId val="148858824"/>
      </c:barChart>
      <c:catAx>
        <c:axId val="148856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48858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88588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488564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8855296"/>
        <c:axId val="148861176"/>
      </c:barChart>
      <c:catAx>
        <c:axId val="148855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48861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8861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48855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&amp;F</c:oddHeader>
      <c:oddFooter>Strona &amp;P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8862352"/>
        <c:axId val="1488572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859608"/>
        <c:axId val="148860000"/>
      </c:lineChart>
      <c:catAx>
        <c:axId val="148862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48857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8857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48862352"/>
        <c:crosses val="autoZero"/>
        <c:crossBetween val="between"/>
      </c:valAx>
      <c:catAx>
        <c:axId val="148859608"/>
        <c:scaling>
          <c:orientation val="minMax"/>
        </c:scaling>
        <c:delete val="1"/>
        <c:axPos val="b"/>
        <c:majorTickMark val="out"/>
        <c:minorTickMark val="none"/>
        <c:tickLblPos val="nextTo"/>
        <c:crossAx val="148860000"/>
        <c:crosses val="autoZero"/>
        <c:auto val="0"/>
        <c:lblAlgn val="ctr"/>
        <c:lblOffset val="100"/>
        <c:noMultiLvlLbl val="0"/>
      </c:catAx>
      <c:valAx>
        <c:axId val="1488600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8859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8854904"/>
        <c:axId val="148861568"/>
      </c:barChart>
      <c:catAx>
        <c:axId val="148854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4886156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48861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48854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9413272"/>
        <c:axId val="149413664"/>
      </c:barChart>
      <c:catAx>
        <c:axId val="149413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494136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94136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49413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249</xdr:row>
      <xdr:rowOff>0</xdr:rowOff>
    </xdr:from>
    <xdr:to>
      <xdr:col>3</xdr:col>
      <xdr:colOff>0</xdr:colOff>
      <xdr:row>249</xdr:row>
      <xdr:rowOff>0</xdr:rowOff>
    </xdr:to>
    <xdr:graphicFrame macro="">
      <xdr:nvGraphicFramePr>
        <xdr:cNvPr id="1034231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249</xdr:row>
      <xdr:rowOff>0</xdr:rowOff>
    </xdr:from>
    <xdr:to>
      <xdr:col>3</xdr:col>
      <xdr:colOff>0</xdr:colOff>
      <xdr:row>249</xdr:row>
      <xdr:rowOff>0</xdr:rowOff>
    </xdr:to>
    <xdr:graphicFrame macro="">
      <xdr:nvGraphicFramePr>
        <xdr:cNvPr id="1034232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249</xdr:row>
      <xdr:rowOff>0</xdr:rowOff>
    </xdr:from>
    <xdr:to>
      <xdr:col>3</xdr:col>
      <xdr:colOff>0</xdr:colOff>
      <xdr:row>249</xdr:row>
      <xdr:rowOff>0</xdr:rowOff>
    </xdr:to>
    <xdr:graphicFrame macro="">
      <xdr:nvGraphicFramePr>
        <xdr:cNvPr id="1034233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57150</xdr:colOff>
      <xdr:row>249</xdr:row>
      <xdr:rowOff>0</xdr:rowOff>
    </xdr:from>
    <xdr:to>
      <xdr:col>3</xdr:col>
      <xdr:colOff>0</xdr:colOff>
      <xdr:row>249</xdr:row>
      <xdr:rowOff>0</xdr:rowOff>
    </xdr:to>
    <xdr:graphicFrame macro="">
      <xdr:nvGraphicFramePr>
        <xdr:cNvPr id="1034234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171450</xdr:colOff>
      <xdr:row>249</xdr:row>
      <xdr:rowOff>0</xdr:rowOff>
    </xdr:from>
    <xdr:to>
      <xdr:col>3</xdr:col>
      <xdr:colOff>0</xdr:colOff>
      <xdr:row>249</xdr:row>
      <xdr:rowOff>0</xdr:rowOff>
    </xdr:to>
    <xdr:graphicFrame macro="">
      <xdr:nvGraphicFramePr>
        <xdr:cNvPr id="103423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249</xdr:row>
      <xdr:rowOff>0</xdr:rowOff>
    </xdr:from>
    <xdr:to>
      <xdr:col>3</xdr:col>
      <xdr:colOff>0</xdr:colOff>
      <xdr:row>249</xdr:row>
      <xdr:rowOff>0</xdr:rowOff>
    </xdr:to>
    <xdr:graphicFrame macro="">
      <xdr:nvGraphicFramePr>
        <xdr:cNvPr id="1034236" name="Wykre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2"/>
  <sheetViews>
    <sheetView tabSelected="1" zoomScale="90" zoomScaleNormal="90" zoomScaleSheetLayoutView="87" workbookViewId="0">
      <pane xSplit="6" ySplit="9" topLeftCell="G194" activePane="bottomRight" state="frozen"/>
      <selection pane="topRight" activeCell="G1" sqref="G1"/>
      <selection pane="bottomLeft" activeCell="A10" sqref="A10"/>
      <selection pane="bottomRight" activeCell="C198" sqref="C198"/>
    </sheetView>
  </sheetViews>
  <sheetFormatPr defaultColWidth="13.140625" defaultRowHeight="12.75" x14ac:dyDescent="0.2"/>
  <cols>
    <col min="1" max="1" width="7" style="27" customWidth="1"/>
    <col min="2" max="2" width="6.5703125" style="28" customWidth="1"/>
    <col min="3" max="3" width="30" style="44" customWidth="1"/>
    <col min="4" max="4" width="15.28515625" style="29" customWidth="1"/>
    <col min="5" max="5" width="14.42578125" style="29" customWidth="1"/>
    <col min="6" max="6" width="7" style="29" customWidth="1"/>
    <col min="7" max="7" width="13.7109375" style="29" customWidth="1"/>
    <col min="8" max="8" width="14.140625" style="29" customWidth="1"/>
    <col min="9" max="9" width="13.5703125" style="29" customWidth="1"/>
    <col min="10" max="10" width="13.28515625" style="29" customWidth="1"/>
    <col min="11" max="11" width="12.140625" style="29" customWidth="1"/>
    <col min="12" max="12" width="10.7109375" style="29" customWidth="1"/>
    <col min="13" max="13" width="13.42578125" style="127" customWidth="1"/>
    <col min="14" max="14" width="12.140625" style="29" customWidth="1"/>
    <col min="15" max="15" width="11.7109375" style="29" customWidth="1"/>
    <col min="16" max="16" width="10" style="29" customWidth="1"/>
    <col min="17" max="17" width="12.5703125" style="29" customWidth="1"/>
    <col min="18" max="18" width="10.85546875" style="29" customWidth="1"/>
    <col min="19" max="19" width="13.85546875" style="151" customWidth="1"/>
    <col min="20" max="20" width="13.7109375" style="154" customWidth="1"/>
    <col min="21" max="21" width="13.140625" style="154"/>
    <col min="22" max="23" width="13.140625" style="42"/>
  </cols>
  <sheetData>
    <row r="1" spans="1:23" s="113" customFormat="1" ht="16.5" customHeight="1" x14ac:dyDescent="0.2">
      <c r="A1" s="89"/>
      <c r="B1" s="89"/>
      <c r="C1" s="118"/>
      <c r="D1" s="116"/>
      <c r="E1" s="116"/>
      <c r="F1" s="117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5" t="s">
        <v>98</v>
      </c>
      <c r="S1" s="128"/>
      <c r="T1" s="129"/>
      <c r="U1" s="128"/>
    </row>
    <row r="2" spans="1:23" s="52" customFormat="1" ht="16.5" customHeight="1" x14ac:dyDescent="0.2">
      <c r="A2" s="90"/>
      <c r="B2" s="90"/>
      <c r="C2" s="118"/>
      <c r="D2" s="119"/>
      <c r="E2" s="119"/>
      <c r="F2" s="119"/>
      <c r="G2" s="90"/>
      <c r="H2" s="90"/>
      <c r="I2" s="90"/>
      <c r="J2" s="90"/>
      <c r="K2" s="90"/>
      <c r="L2" s="92"/>
      <c r="M2" s="92"/>
      <c r="N2" s="90"/>
      <c r="O2" s="93"/>
      <c r="P2" s="91"/>
      <c r="Q2" s="93"/>
      <c r="R2" s="94" t="s">
        <v>161</v>
      </c>
      <c r="S2" s="130"/>
      <c r="T2" s="130"/>
      <c r="U2" s="130"/>
    </row>
    <row r="3" spans="1:23" s="52" customFormat="1" ht="19.5" customHeight="1" x14ac:dyDescent="0.2">
      <c r="A3" s="176" t="s">
        <v>65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95"/>
      <c r="N3" s="95"/>
      <c r="O3" s="95"/>
      <c r="P3" s="95"/>
      <c r="Q3" s="95"/>
      <c r="R3" s="96"/>
      <c r="S3" s="130"/>
      <c r="T3" s="130"/>
      <c r="U3" s="130"/>
    </row>
    <row r="4" spans="1:23" s="1" customFormat="1" ht="16.5" customHeight="1" x14ac:dyDescent="0.2">
      <c r="A4" s="162" t="s">
        <v>66</v>
      </c>
      <c r="B4" s="164" t="s">
        <v>0</v>
      </c>
      <c r="C4" s="166" t="s">
        <v>38</v>
      </c>
      <c r="D4" s="171" t="s">
        <v>160</v>
      </c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3"/>
      <c r="S4" s="130"/>
      <c r="T4" s="49"/>
      <c r="U4" s="49"/>
    </row>
    <row r="5" spans="1:23" s="1" customFormat="1" ht="15" customHeight="1" x14ac:dyDescent="0.2">
      <c r="A5" s="163"/>
      <c r="B5" s="165"/>
      <c r="C5" s="167"/>
      <c r="D5" s="179" t="s">
        <v>39</v>
      </c>
      <c r="E5" s="180"/>
      <c r="F5" s="181"/>
      <c r="G5" s="168" t="s">
        <v>45</v>
      </c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70"/>
      <c r="S5" s="130"/>
      <c r="T5" s="49"/>
      <c r="U5" s="49"/>
    </row>
    <row r="6" spans="1:23" s="49" customFormat="1" ht="15" customHeight="1" x14ac:dyDescent="0.2">
      <c r="A6" s="163"/>
      <c r="B6" s="165"/>
      <c r="C6" s="167"/>
      <c r="D6" s="182"/>
      <c r="E6" s="183"/>
      <c r="F6" s="184"/>
      <c r="G6" s="155" t="s">
        <v>42</v>
      </c>
      <c r="H6" s="156"/>
      <c r="I6" s="168" t="s">
        <v>41</v>
      </c>
      <c r="J6" s="169"/>
      <c r="K6" s="169"/>
      <c r="L6" s="169"/>
      <c r="M6" s="155" t="s">
        <v>43</v>
      </c>
      <c r="N6" s="156"/>
      <c r="O6" s="168" t="s">
        <v>41</v>
      </c>
      <c r="P6" s="169"/>
      <c r="Q6" s="169"/>
      <c r="R6" s="170"/>
      <c r="S6" s="130"/>
    </row>
    <row r="7" spans="1:23" s="49" customFormat="1" ht="54" customHeight="1" x14ac:dyDescent="0.2">
      <c r="A7" s="163"/>
      <c r="B7" s="165"/>
      <c r="C7" s="167"/>
      <c r="D7" s="182"/>
      <c r="E7" s="183"/>
      <c r="F7" s="184"/>
      <c r="G7" s="157"/>
      <c r="H7" s="158"/>
      <c r="I7" s="159" t="s">
        <v>44</v>
      </c>
      <c r="J7" s="160"/>
      <c r="K7" s="177" t="s">
        <v>62</v>
      </c>
      <c r="L7" s="178"/>
      <c r="M7" s="157"/>
      <c r="N7" s="158"/>
      <c r="O7" s="159" t="s">
        <v>44</v>
      </c>
      <c r="P7" s="160"/>
      <c r="Q7" s="174" t="s">
        <v>62</v>
      </c>
      <c r="R7" s="175"/>
      <c r="S7" s="130"/>
    </row>
    <row r="8" spans="1:23" s="50" customFormat="1" ht="16.5" customHeight="1" x14ac:dyDescent="0.2">
      <c r="A8" s="77"/>
      <c r="B8" s="78"/>
      <c r="C8" s="79"/>
      <c r="D8" s="47" t="s">
        <v>58</v>
      </c>
      <c r="E8" s="47" t="s">
        <v>59</v>
      </c>
      <c r="F8" s="47" t="s">
        <v>53</v>
      </c>
      <c r="G8" s="47" t="s">
        <v>58</v>
      </c>
      <c r="H8" s="47" t="s">
        <v>59</v>
      </c>
      <c r="I8" s="47" t="s">
        <v>58</v>
      </c>
      <c r="J8" s="47" t="s">
        <v>59</v>
      </c>
      <c r="K8" s="47" t="s">
        <v>58</v>
      </c>
      <c r="L8" s="47" t="s">
        <v>59</v>
      </c>
      <c r="M8" s="47" t="s">
        <v>58</v>
      </c>
      <c r="N8" s="47" t="s">
        <v>59</v>
      </c>
      <c r="O8" s="47" t="s">
        <v>58</v>
      </c>
      <c r="P8" s="47" t="s">
        <v>59</v>
      </c>
      <c r="Q8" s="47" t="s">
        <v>58</v>
      </c>
      <c r="R8" s="47" t="s">
        <v>59</v>
      </c>
      <c r="S8" s="130"/>
    </row>
    <row r="9" spans="1:23" s="2" customFormat="1" ht="15" customHeight="1" x14ac:dyDescent="0.2">
      <c r="A9" s="20">
        <v>1</v>
      </c>
      <c r="B9" s="19">
        <f t="shared" ref="B9:J9" si="0">A9+1</f>
        <v>2</v>
      </c>
      <c r="C9" s="43">
        <f t="shared" si="0"/>
        <v>3</v>
      </c>
      <c r="D9" s="19">
        <f t="shared" si="0"/>
        <v>4</v>
      </c>
      <c r="E9" s="19">
        <f t="shared" si="0"/>
        <v>5</v>
      </c>
      <c r="F9" s="19">
        <f t="shared" si="0"/>
        <v>6</v>
      </c>
      <c r="G9" s="19">
        <f t="shared" si="0"/>
        <v>7</v>
      </c>
      <c r="H9" s="19">
        <f t="shared" si="0"/>
        <v>8</v>
      </c>
      <c r="I9" s="19">
        <f>H9+1</f>
        <v>9</v>
      </c>
      <c r="J9" s="19">
        <f t="shared" si="0"/>
        <v>10</v>
      </c>
      <c r="K9" s="19">
        <f t="shared" ref="K9:R9" si="1">J9+1</f>
        <v>11</v>
      </c>
      <c r="L9" s="19">
        <f t="shared" si="1"/>
        <v>12</v>
      </c>
      <c r="M9" s="19">
        <f t="shared" si="1"/>
        <v>13</v>
      </c>
      <c r="N9" s="19">
        <f t="shared" si="1"/>
        <v>14</v>
      </c>
      <c r="O9" s="19">
        <f t="shared" si="1"/>
        <v>15</v>
      </c>
      <c r="P9" s="19">
        <f t="shared" si="1"/>
        <v>16</v>
      </c>
      <c r="Q9" s="19">
        <f t="shared" si="1"/>
        <v>17</v>
      </c>
      <c r="R9" s="19">
        <f t="shared" si="1"/>
        <v>18</v>
      </c>
      <c r="S9" s="130"/>
      <c r="T9" s="131"/>
      <c r="U9" s="131"/>
    </row>
    <row r="10" spans="1:23" s="3" customFormat="1" ht="18" customHeight="1" x14ac:dyDescent="0.2">
      <c r="A10" s="37" t="s">
        <v>71</v>
      </c>
      <c r="B10" s="37"/>
      <c r="C10" s="53" t="s">
        <v>34</v>
      </c>
      <c r="D10" s="23">
        <f t="shared" ref="D10:D22" si="2">G10+M10</f>
        <v>2775.56</v>
      </c>
      <c r="E10" s="23">
        <f t="shared" ref="E10:E22" si="3">H10+N10</f>
        <v>2665.5299999999997</v>
      </c>
      <c r="F10" s="23">
        <f t="shared" ref="F10:F47" si="4">E10/D10*100</f>
        <v>96.035754946749478</v>
      </c>
      <c r="G10" s="23">
        <f>G11</f>
        <v>2775.56</v>
      </c>
      <c r="H10" s="23">
        <f>H11</f>
        <v>2665.5299999999997</v>
      </c>
      <c r="I10" s="23">
        <f>I11</f>
        <v>2325.56</v>
      </c>
      <c r="J10" s="23">
        <f>J11</f>
        <v>2325.56</v>
      </c>
      <c r="K10" s="23"/>
      <c r="L10" s="23"/>
      <c r="M10" s="23"/>
      <c r="N10" s="23"/>
      <c r="O10" s="23"/>
      <c r="P10" s="23"/>
      <c r="Q10" s="23"/>
      <c r="R10" s="23"/>
      <c r="S10" s="130"/>
    </row>
    <row r="11" spans="1:23" s="4" customFormat="1" ht="18" customHeight="1" x14ac:dyDescent="0.2">
      <c r="A11" s="33" t="s">
        <v>70</v>
      </c>
      <c r="B11" s="81"/>
      <c r="C11" s="82" t="s">
        <v>2</v>
      </c>
      <c r="D11" s="83">
        <f t="shared" si="2"/>
        <v>2775.56</v>
      </c>
      <c r="E11" s="83">
        <f t="shared" si="3"/>
        <v>2665.5299999999997</v>
      </c>
      <c r="F11" s="83">
        <f t="shared" si="4"/>
        <v>96.035754946749478</v>
      </c>
      <c r="G11" s="83">
        <f>SUM(G12:G13)</f>
        <v>2775.56</v>
      </c>
      <c r="H11" s="83">
        <f>SUM(H12:H13)</f>
        <v>2665.5299999999997</v>
      </c>
      <c r="I11" s="83">
        <f>SUM(I12:I13)</f>
        <v>2325.56</v>
      </c>
      <c r="J11" s="83">
        <f>SUM(J12:J13)</f>
        <v>2325.56</v>
      </c>
      <c r="K11" s="83"/>
      <c r="L11" s="83"/>
      <c r="M11" s="83"/>
      <c r="N11" s="83"/>
      <c r="O11" s="83"/>
      <c r="P11" s="83"/>
      <c r="Q11" s="83"/>
      <c r="R11" s="83"/>
      <c r="S11" s="130"/>
      <c r="T11" s="132"/>
      <c r="U11" s="132"/>
    </row>
    <row r="12" spans="1:23" s="8" customFormat="1" ht="90" x14ac:dyDescent="0.2">
      <c r="A12" s="35"/>
      <c r="B12" s="73" t="s">
        <v>72</v>
      </c>
      <c r="C12" s="74" t="s">
        <v>106</v>
      </c>
      <c r="D12" s="75">
        <f t="shared" si="2"/>
        <v>450</v>
      </c>
      <c r="E12" s="75">
        <f t="shared" si="3"/>
        <v>339.97</v>
      </c>
      <c r="F12" s="75">
        <f t="shared" si="4"/>
        <v>75.548888888888897</v>
      </c>
      <c r="G12" s="75">
        <v>450</v>
      </c>
      <c r="H12" s="75">
        <v>339.97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133"/>
      <c r="T12" s="134"/>
      <c r="U12" s="134"/>
      <c r="W12" s="97"/>
    </row>
    <row r="13" spans="1:23" s="8" customFormat="1" ht="90" x14ac:dyDescent="0.2">
      <c r="A13" s="35"/>
      <c r="B13" s="48">
        <v>2010</v>
      </c>
      <c r="C13" s="61" t="s">
        <v>129</v>
      </c>
      <c r="D13" s="75">
        <f t="shared" si="2"/>
        <v>2325.56</v>
      </c>
      <c r="E13" s="75">
        <f t="shared" si="3"/>
        <v>2325.56</v>
      </c>
      <c r="F13" s="25">
        <f t="shared" si="4"/>
        <v>100</v>
      </c>
      <c r="G13" s="24">
        <f>I13</f>
        <v>2325.56</v>
      </c>
      <c r="H13" s="24">
        <f>J13</f>
        <v>2325.56</v>
      </c>
      <c r="I13" s="24">
        <v>2325.56</v>
      </c>
      <c r="J13" s="24">
        <v>2325.56</v>
      </c>
      <c r="K13" s="24"/>
      <c r="L13" s="24"/>
      <c r="M13" s="24"/>
      <c r="N13" s="24"/>
      <c r="O13" s="24"/>
      <c r="P13" s="24"/>
      <c r="Q13" s="24"/>
      <c r="R13" s="24"/>
      <c r="S13" s="133"/>
      <c r="T13" s="134"/>
      <c r="U13" s="134"/>
      <c r="W13" s="97"/>
    </row>
    <row r="14" spans="1:23" s="3" customFormat="1" ht="18" customHeight="1" x14ac:dyDescent="0.2">
      <c r="A14" s="36">
        <v>500</v>
      </c>
      <c r="B14" s="37"/>
      <c r="C14" s="45" t="s">
        <v>24</v>
      </c>
      <c r="D14" s="23">
        <f t="shared" si="2"/>
        <v>615000</v>
      </c>
      <c r="E14" s="23">
        <f t="shared" si="3"/>
        <v>213276.93</v>
      </c>
      <c r="F14" s="21">
        <f t="shared" si="4"/>
        <v>34.679175609756093</v>
      </c>
      <c r="G14" s="23">
        <f>G15</f>
        <v>615000</v>
      </c>
      <c r="H14" s="23">
        <f>H15</f>
        <v>213276.93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130"/>
      <c r="W14" s="17"/>
    </row>
    <row r="15" spans="1:23" s="4" customFormat="1" ht="18" customHeight="1" x14ac:dyDescent="0.2">
      <c r="A15" s="33">
        <v>50095</v>
      </c>
      <c r="B15" s="81"/>
      <c r="C15" s="82" t="s">
        <v>2</v>
      </c>
      <c r="D15" s="83">
        <f t="shared" si="2"/>
        <v>615000</v>
      </c>
      <c r="E15" s="83">
        <f t="shared" si="3"/>
        <v>213276.93</v>
      </c>
      <c r="F15" s="83">
        <f t="shared" si="4"/>
        <v>34.679175609756093</v>
      </c>
      <c r="G15" s="83">
        <f>SUM(G16:G19)</f>
        <v>615000</v>
      </c>
      <c r="H15" s="83">
        <f>SUM(H16:H19)</f>
        <v>213276.93</v>
      </c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130"/>
      <c r="T15" s="132"/>
      <c r="U15" s="132"/>
      <c r="W15" s="18"/>
    </row>
    <row r="16" spans="1:23" s="8" customFormat="1" ht="90" x14ac:dyDescent="0.2">
      <c r="A16" s="35"/>
      <c r="B16" s="73" t="s">
        <v>72</v>
      </c>
      <c r="C16" s="74" t="s">
        <v>106</v>
      </c>
      <c r="D16" s="75">
        <f>G16+M16</f>
        <v>600000</v>
      </c>
      <c r="E16" s="75">
        <f t="shared" si="3"/>
        <v>202768.2</v>
      </c>
      <c r="F16" s="75">
        <f>E16/D16*100</f>
        <v>33.794699999999999</v>
      </c>
      <c r="G16" s="75">
        <v>600000</v>
      </c>
      <c r="H16" s="75">
        <v>202768.2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133"/>
      <c r="T16" s="134"/>
      <c r="U16" s="134"/>
      <c r="W16" s="97"/>
    </row>
    <row r="17" spans="1:23" s="8" customFormat="1" ht="15.75" customHeight="1" x14ac:dyDescent="0.2">
      <c r="A17" s="35"/>
      <c r="B17" s="73" t="s">
        <v>73</v>
      </c>
      <c r="C17" s="63" t="s">
        <v>29</v>
      </c>
      <c r="D17" s="75">
        <f t="shared" si="2"/>
        <v>3000</v>
      </c>
      <c r="E17" s="75">
        <f t="shared" si="3"/>
        <v>2335.21</v>
      </c>
      <c r="F17" s="75">
        <f t="shared" si="4"/>
        <v>77.840333333333334</v>
      </c>
      <c r="G17" s="75">
        <v>3000</v>
      </c>
      <c r="H17" s="75">
        <v>2335.21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133"/>
      <c r="T17" s="134"/>
      <c r="U17" s="134"/>
    </row>
    <row r="18" spans="1:23" s="8" customFormat="1" ht="15.75" customHeight="1" x14ac:dyDescent="0.2">
      <c r="A18" s="35"/>
      <c r="B18" s="73" t="s">
        <v>74</v>
      </c>
      <c r="C18" s="98" t="s">
        <v>107</v>
      </c>
      <c r="D18" s="75">
        <f t="shared" si="2"/>
        <v>5000</v>
      </c>
      <c r="E18" s="75">
        <f t="shared" si="3"/>
        <v>678.47</v>
      </c>
      <c r="F18" s="75">
        <f>E18/D18*100</f>
        <v>13.569400000000002</v>
      </c>
      <c r="G18" s="75">
        <v>5000</v>
      </c>
      <c r="H18" s="75">
        <v>678.47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133"/>
      <c r="T18" s="134"/>
      <c r="U18" s="134"/>
    </row>
    <row r="19" spans="1:23" s="8" customFormat="1" ht="27.75" customHeight="1" x14ac:dyDescent="0.2">
      <c r="A19" s="35"/>
      <c r="B19" s="48" t="s">
        <v>134</v>
      </c>
      <c r="C19" s="54" t="s">
        <v>135</v>
      </c>
      <c r="D19" s="24">
        <f>G19+M19</f>
        <v>7000</v>
      </c>
      <c r="E19" s="24">
        <f t="shared" si="3"/>
        <v>7495.05</v>
      </c>
      <c r="F19" s="25">
        <f>E19/D19*100</f>
        <v>107.07214285714286</v>
      </c>
      <c r="G19" s="24">
        <v>7000</v>
      </c>
      <c r="H19" s="24">
        <v>7495.05</v>
      </c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133"/>
      <c r="T19" s="134"/>
      <c r="U19" s="134"/>
      <c r="W19" s="97"/>
    </row>
    <row r="20" spans="1:23" s="3" customFormat="1" ht="18" customHeight="1" x14ac:dyDescent="0.2">
      <c r="A20" s="37">
        <v>600</v>
      </c>
      <c r="B20" s="37"/>
      <c r="C20" s="26" t="s">
        <v>13</v>
      </c>
      <c r="D20" s="23">
        <f t="shared" si="2"/>
        <v>3657022.81</v>
      </c>
      <c r="E20" s="23">
        <f t="shared" si="3"/>
        <v>11932.060000000001</v>
      </c>
      <c r="F20" s="21">
        <f t="shared" si="4"/>
        <v>0.3262779758270089</v>
      </c>
      <c r="G20" s="23">
        <f>G21+G23+G27</f>
        <v>40712.699999999997</v>
      </c>
      <c r="H20" s="23">
        <f>H21+H23+H27</f>
        <v>11932.060000000001</v>
      </c>
      <c r="I20" s="23">
        <f>I21+I23+I27</f>
        <v>17000</v>
      </c>
      <c r="J20" s="23">
        <f>J21+J23+J27</f>
        <v>1697.28</v>
      </c>
      <c r="K20" s="23"/>
      <c r="L20" s="23"/>
      <c r="M20" s="23">
        <f t="shared" ref="M20:R20" si="5">M21+M23+M27</f>
        <v>3616310.11</v>
      </c>
      <c r="N20" s="23">
        <f t="shared" si="5"/>
        <v>0</v>
      </c>
      <c r="O20" s="23"/>
      <c r="P20" s="23"/>
      <c r="Q20" s="23">
        <f t="shared" si="5"/>
        <v>3616310.11</v>
      </c>
      <c r="R20" s="23">
        <f t="shared" si="5"/>
        <v>0</v>
      </c>
      <c r="S20" s="130"/>
    </row>
    <row r="21" spans="1:23" s="4" customFormat="1" ht="18" customHeight="1" x14ac:dyDescent="0.2">
      <c r="A21" s="33">
        <v>60014</v>
      </c>
      <c r="B21" s="81"/>
      <c r="C21" s="84" t="s">
        <v>46</v>
      </c>
      <c r="D21" s="83">
        <f t="shared" si="2"/>
        <v>17000</v>
      </c>
      <c r="E21" s="83">
        <f t="shared" si="3"/>
        <v>1697.28</v>
      </c>
      <c r="F21" s="83">
        <f t="shared" si="4"/>
        <v>9.984</v>
      </c>
      <c r="G21" s="83">
        <f>G22</f>
        <v>17000</v>
      </c>
      <c r="H21" s="83">
        <f>H22</f>
        <v>1697.28</v>
      </c>
      <c r="I21" s="83">
        <f>I22</f>
        <v>17000</v>
      </c>
      <c r="J21" s="83">
        <f>J22</f>
        <v>1697.28</v>
      </c>
      <c r="K21" s="83"/>
      <c r="L21" s="83"/>
      <c r="M21" s="83"/>
      <c r="N21" s="83"/>
      <c r="O21" s="83"/>
      <c r="P21" s="83"/>
      <c r="Q21" s="83"/>
      <c r="R21" s="83"/>
      <c r="S21" s="130"/>
      <c r="T21" s="132"/>
      <c r="U21" s="132"/>
    </row>
    <row r="22" spans="1:23" s="8" customFormat="1" ht="77.25" customHeight="1" x14ac:dyDescent="0.2">
      <c r="A22" s="39"/>
      <c r="B22" s="48">
        <v>2320</v>
      </c>
      <c r="C22" s="61" t="s">
        <v>47</v>
      </c>
      <c r="D22" s="24">
        <f t="shared" si="2"/>
        <v>17000</v>
      </c>
      <c r="E22" s="24">
        <f t="shared" si="3"/>
        <v>1697.28</v>
      </c>
      <c r="F22" s="24">
        <f t="shared" si="4"/>
        <v>9.984</v>
      </c>
      <c r="G22" s="24">
        <f>I22</f>
        <v>17000</v>
      </c>
      <c r="H22" s="24">
        <f>J22</f>
        <v>1697.28</v>
      </c>
      <c r="I22" s="24">
        <v>17000</v>
      </c>
      <c r="J22" s="24">
        <v>1697.28</v>
      </c>
      <c r="K22" s="24"/>
      <c r="L22" s="24"/>
      <c r="M22" s="24"/>
      <c r="N22" s="24"/>
      <c r="O22" s="24"/>
      <c r="P22" s="24"/>
      <c r="Q22" s="24"/>
      <c r="R22" s="24"/>
      <c r="S22" s="133"/>
      <c r="T22" s="134"/>
      <c r="U22" s="134"/>
    </row>
    <row r="23" spans="1:23" s="4" customFormat="1" ht="18" customHeight="1" x14ac:dyDescent="0.2">
      <c r="A23" s="32">
        <v>60016</v>
      </c>
      <c r="B23" s="81"/>
      <c r="C23" s="82" t="s">
        <v>1</v>
      </c>
      <c r="D23" s="83">
        <f>SUM(D24:D26)</f>
        <v>3639410.11</v>
      </c>
      <c r="E23" s="83">
        <f>SUM(E24:E26)</f>
        <v>8191.42</v>
      </c>
      <c r="F23" s="83">
        <f t="shared" si="4"/>
        <v>0.22507548620290008</v>
      </c>
      <c r="G23" s="83">
        <f>SUM(G24:G26)</f>
        <v>23100</v>
      </c>
      <c r="H23" s="83">
        <f>SUM(H24:H26)</f>
        <v>8191.42</v>
      </c>
      <c r="I23" s="83"/>
      <c r="J23" s="83"/>
      <c r="K23" s="83"/>
      <c r="L23" s="83"/>
      <c r="M23" s="83">
        <f t="shared" ref="M23:R23" si="6">SUM(M24:M26)</f>
        <v>3616310.11</v>
      </c>
      <c r="N23" s="83">
        <f t="shared" si="6"/>
        <v>0</v>
      </c>
      <c r="O23" s="83"/>
      <c r="P23" s="83"/>
      <c r="Q23" s="83">
        <f t="shared" si="6"/>
        <v>3616310.11</v>
      </c>
      <c r="R23" s="83">
        <f t="shared" si="6"/>
        <v>0</v>
      </c>
      <c r="S23" s="130"/>
      <c r="T23" s="132"/>
      <c r="U23" s="132"/>
    </row>
    <row r="24" spans="1:23" s="8" customFormat="1" ht="16.5" customHeight="1" x14ac:dyDescent="0.2">
      <c r="A24" s="35"/>
      <c r="B24" s="73" t="s">
        <v>73</v>
      </c>
      <c r="C24" s="63" t="s">
        <v>29</v>
      </c>
      <c r="D24" s="75">
        <f t="shared" ref="D24:D36" si="7">G24+M24</f>
        <v>23000</v>
      </c>
      <c r="E24" s="75">
        <f t="shared" ref="E24:E37" si="8">H24+N24</f>
        <v>8191.42</v>
      </c>
      <c r="F24" s="75">
        <f t="shared" si="4"/>
        <v>35.614869565217397</v>
      </c>
      <c r="G24" s="75">
        <v>23000</v>
      </c>
      <c r="H24" s="75">
        <v>8191.42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133"/>
      <c r="T24" s="134"/>
      <c r="U24" s="134"/>
    </row>
    <row r="25" spans="1:23" s="8" customFormat="1" ht="15.75" customHeight="1" x14ac:dyDescent="0.2">
      <c r="A25" s="35"/>
      <c r="B25" s="73" t="s">
        <v>74</v>
      </c>
      <c r="C25" s="98" t="s">
        <v>107</v>
      </c>
      <c r="D25" s="75">
        <f t="shared" si="7"/>
        <v>100</v>
      </c>
      <c r="E25" s="75">
        <f t="shared" si="8"/>
        <v>0</v>
      </c>
      <c r="F25" s="75">
        <f t="shared" si="4"/>
        <v>0</v>
      </c>
      <c r="G25" s="75">
        <v>100</v>
      </c>
      <c r="H25" s="75">
        <v>0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133"/>
      <c r="T25" s="134"/>
      <c r="U25" s="134"/>
    </row>
    <row r="26" spans="1:23" s="8" customFormat="1" ht="101.25" x14ac:dyDescent="0.2">
      <c r="A26" s="35"/>
      <c r="B26" s="48">
        <v>6257</v>
      </c>
      <c r="C26" s="54" t="s">
        <v>145</v>
      </c>
      <c r="D26" s="24">
        <f>G26+M26</f>
        <v>3616310.11</v>
      </c>
      <c r="E26" s="24">
        <f t="shared" si="8"/>
        <v>0</v>
      </c>
      <c r="F26" s="24">
        <f>E26/D26*100</f>
        <v>0</v>
      </c>
      <c r="G26" s="24"/>
      <c r="H26" s="24"/>
      <c r="I26" s="24"/>
      <c r="J26" s="24"/>
      <c r="K26" s="24"/>
      <c r="L26" s="24"/>
      <c r="M26" s="24">
        <f>Q26</f>
        <v>3616310.11</v>
      </c>
      <c r="N26" s="24">
        <f>R26</f>
        <v>0</v>
      </c>
      <c r="O26" s="24"/>
      <c r="P26" s="24"/>
      <c r="Q26" s="24">
        <v>3616310.11</v>
      </c>
      <c r="R26" s="24">
        <v>0</v>
      </c>
      <c r="S26" s="133"/>
      <c r="T26" s="134"/>
      <c r="U26" s="134"/>
    </row>
    <row r="27" spans="1:23" s="5" customFormat="1" ht="17.25" customHeight="1" x14ac:dyDescent="0.2">
      <c r="A27" s="33">
        <v>60095</v>
      </c>
      <c r="B27" s="81"/>
      <c r="C27" s="82" t="s">
        <v>2</v>
      </c>
      <c r="D27" s="83">
        <f>SUM(D28:D29)</f>
        <v>612.70000000000005</v>
      </c>
      <c r="E27" s="83">
        <f>SUM(E28:E29)</f>
        <v>2043.3600000000001</v>
      </c>
      <c r="F27" s="83">
        <f t="shared" ref="F27:F28" si="9">E27/D27*100</f>
        <v>333.50089766606823</v>
      </c>
      <c r="G27" s="83">
        <f>SUM(G28:G29)</f>
        <v>612.70000000000005</v>
      </c>
      <c r="H27" s="83">
        <f>SUM(H28:H29)</f>
        <v>2043.3600000000001</v>
      </c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130"/>
      <c r="T27" s="132"/>
      <c r="U27" s="135"/>
    </row>
    <row r="28" spans="1:23" s="8" customFormat="1" ht="16.5" customHeight="1" x14ac:dyDescent="0.2">
      <c r="A28" s="35"/>
      <c r="B28" s="73" t="s">
        <v>73</v>
      </c>
      <c r="C28" s="63" t="s">
        <v>29</v>
      </c>
      <c r="D28" s="75">
        <f t="shared" ref="D28:E29" si="10">G28+M28</f>
        <v>598</v>
      </c>
      <c r="E28" s="75">
        <f t="shared" si="10"/>
        <v>2028.66</v>
      </c>
      <c r="F28" s="75">
        <f t="shared" si="9"/>
        <v>339.24080267558531</v>
      </c>
      <c r="G28" s="75">
        <v>598</v>
      </c>
      <c r="H28" s="75">
        <v>2028.66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133"/>
      <c r="T28" s="134"/>
      <c r="U28" s="134"/>
    </row>
    <row r="29" spans="1:23" s="8" customFormat="1" ht="40.5" customHeight="1" x14ac:dyDescent="0.2">
      <c r="A29" s="35"/>
      <c r="B29" s="48" t="s">
        <v>146</v>
      </c>
      <c r="C29" s="54" t="s">
        <v>147</v>
      </c>
      <c r="D29" s="24">
        <f>G29+M29</f>
        <v>14.7</v>
      </c>
      <c r="E29" s="24">
        <f t="shared" si="10"/>
        <v>14.7</v>
      </c>
      <c r="F29" s="24">
        <f>E29/D29*100</f>
        <v>100</v>
      </c>
      <c r="G29" s="24">
        <v>14.7</v>
      </c>
      <c r="H29" s="24">
        <v>14.7</v>
      </c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133"/>
      <c r="T29" s="134"/>
      <c r="U29" s="134"/>
    </row>
    <row r="30" spans="1:23" s="3" customFormat="1" ht="18.75" customHeight="1" x14ac:dyDescent="0.2">
      <c r="A30" s="37">
        <v>700</v>
      </c>
      <c r="B30" s="37"/>
      <c r="C30" s="53" t="s">
        <v>15</v>
      </c>
      <c r="D30" s="23">
        <f t="shared" si="7"/>
        <v>28766705.449999999</v>
      </c>
      <c r="E30" s="23">
        <f t="shared" si="8"/>
        <v>7338112.7400000012</v>
      </c>
      <c r="F30" s="23">
        <f t="shared" si="4"/>
        <v>25.509048134672653</v>
      </c>
      <c r="G30" s="23">
        <f>G31</f>
        <v>6582100</v>
      </c>
      <c r="H30" s="23">
        <f>H31</f>
        <v>2870593.5300000003</v>
      </c>
      <c r="I30" s="23"/>
      <c r="J30" s="23"/>
      <c r="K30" s="23"/>
      <c r="L30" s="23"/>
      <c r="M30" s="23">
        <f t="shared" ref="M30:R30" si="11">M31</f>
        <v>22184605.449999999</v>
      </c>
      <c r="N30" s="23">
        <f t="shared" si="11"/>
        <v>4467519.2100000009</v>
      </c>
      <c r="O30" s="23">
        <f t="shared" si="11"/>
        <v>481571.55</v>
      </c>
      <c r="P30" s="23">
        <f t="shared" si="11"/>
        <v>64391.86</v>
      </c>
      <c r="Q30" s="23">
        <f t="shared" si="11"/>
        <v>2247333.9</v>
      </c>
      <c r="R30" s="23">
        <f t="shared" si="11"/>
        <v>300495.37</v>
      </c>
      <c r="S30" s="130"/>
    </row>
    <row r="31" spans="1:23" s="5" customFormat="1" ht="28.5" customHeight="1" x14ac:dyDescent="0.2">
      <c r="A31" s="33">
        <v>70005</v>
      </c>
      <c r="B31" s="81"/>
      <c r="C31" s="82" t="s">
        <v>3</v>
      </c>
      <c r="D31" s="83">
        <f t="shared" si="7"/>
        <v>28766705.449999999</v>
      </c>
      <c r="E31" s="83">
        <f t="shared" si="8"/>
        <v>7338112.7400000012</v>
      </c>
      <c r="F31" s="83">
        <f t="shared" si="4"/>
        <v>25.509048134672653</v>
      </c>
      <c r="G31" s="83">
        <f>SUM(G32:G39)</f>
        <v>6582100</v>
      </c>
      <c r="H31" s="83">
        <f>SUM(H32:H39)</f>
        <v>2870593.5300000003</v>
      </c>
      <c r="I31" s="83"/>
      <c r="J31" s="83"/>
      <c r="K31" s="83"/>
      <c r="L31" s="83"/>
      <c r="M31" s="83">
        <f t="shared" ref="M31:R31" si="12">SUM(M32:M39)</f>
        <v>22184605.449999999</v>
      </c>
      <c r="N31" s="83">
        <f t="shared" si="12"/>
        <v>4467519.2100000009</v>
      </c>
      <c r="O31" s="83">
        <f t="shared" si="12"/>
        <v>481571.55</v>
      </c>
      <c r="P31" s="83">
        <f t="shared" si="12"/>
        <v>64391.86</v>
      </c>
      <c r="Q31" s="83">
        <f t="shared" si="12"/>
        <v>2247333.9</v>
      </c>
      <c r="R31" s="83">
        <f t="shared" si="12"/>
        <v>300495.37</v>
      </c>
      <c r="S31" s="130"/>
      <c r="T31" s="135"/>
      <c r="U31" s="135"/>
    </row>
    <row r="32" spans="1:23" s="8" customFormat="1" ht="40.5" customHeight="1" x14ac:dyDescent="0.2">
      <c r="A32" s="35"/>
      <c r="B32" s="73" t="s">
        <v>128</v>
      </c>
      <c r="C32" s="74" t="s">
        <v>105</v>
      </c>
      <c r="D32" s="75">
        <f t="shared" si="7"/>
        <v>700000</v>
      </c>
      <c r="E32" s="75">
        <f t="shared" si="8"/>
        <v>459987.61</v>
      </c>
      <c r="F32" s="75">
        <f>E32/D32*100</f>
        <v>65.712515714285715</v>
      </c>
      <c r="G32" s="75">
        <v>700000</v>
      </c>
      <c r="H32" s="75">
        <v>459987.61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133"/>
      <c r="T32" s="134"/>
      <c r="U32" s="134"/>
    </row>
    <row r="33" spans="1:23" s="8" customFormat="1" ht="90" x14ac:dyDescent="0.2">
      <c r="A33" s="35"/>
      <c r="B33" s="73" t="s">
        <v>72</v>
      </c>
      <c r="C33" s="74" t="s">
        <v>106</v>
      </c>
      <c r="D33" s="75">
        <f t="shared" si="7"/>
        <v>5548100</v>
      </c>
      <c r="E33" s="75">
        <f t="shared" si="8"/>
        <v>2172815.02</v>
      </c>
      <c r="F33" s="75">
        <f t="shared" si="4"/>
        <v>39.163227411185815</v>
      </c>
      <c r="G33" s="75">
        <v>5548100</v>
      </c>
      <c r="H33" s="75">
        <v>2172815.02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133"/>
      <c r="T33" s="134"/>
      <c r="U33" s="134"/>
    </row>
    <row r="34" spans="1:23" s="8" customFormat="1" ht="45" x14ac:dyDescent="0.2">
      <c r="A34" s="35"/>
      <c r="B34" s="73" t="s">
        <v>76</v>
      </c>
      <c r="C34" s="74" t="s">
        <v>170</v>
      </c>
      <c r="D34" s="75">
        <f t="shared" si="7"/>
        <v>1100000</v>
      </c>
      <c r="E34" s="75">
        <f t="shared" si="8"/>
        <v>1139780.49</v>
      </c>
      <c r="F34" s="75">
        <f t="shared" si="4"/>
        <v>103.61640818181819</v>
      </c>
      <c r="G34" s="75"/>
      <c r="H34" s="75"/>
      <c r="I34" s="75"/>
      <c r="J34" s="75"/>
      <c r="K34" s="75"/>
      <c r="L34" s="75"/>
      <c r="M34" s="75">
        <v>1100000</v>
      </c>
      <c r="N34" s="75">
        <v>1139780.49</v>
      </c>
      <c r="O34" s="75"/>
      <c r="P34" s="75"/>
      <c r="Q34" s="75"/>
      <c r="R34" s="75"/>
      <c r="S34" s="133"/>
      <c r="T34" s="134"/>
      <c r="U34" s="134"/>
    </row>
    <row r="35" spans="1:23" s="8" customFormat="1" ht="55.5" customHeight="1" x14ac:dyDescent="0.2">
      <c r="A35" s="35"/>
      <c r="B35" s="73" t="s">
        <v>77</v>
      </c>
      <c r="C35" s="74" t="s">
        <v>37</v>
      </c>
      <c r="D35" s="75">
        <f t="shared" si="7"/>
        <v>18355700</v>
      </c>
      <c r="E35" s="75">
        <f t="shared" si="8"/>
        <v>2962851.49</v>
      </c>
      <c r="F35" s="75">
        <f t="shared" si="4"/>
        <v>16.141315722091775</v>
      </c>
      <c r="G35" s="75"/>
      <c r="H35" s="75"/>
      <c r="I35" s="75"/>
      <c r="J35" s="75"/>
      <c r="K35" s="75"/>
      <c r="L35" s="75"/>
      <c r="M35" s="75">
        <v>18355700</v>
      </c>
      <c r="N35" s="75">
        <v>2962851.49</v>
      </c>
      <c r="O35" s="75"/>
      <c r="P35" s="75"/>
      <c r="Q35" s="75"/>
      <c r="R35" s="75"/>
      <c r="S35" s="133"/>
      <c r="T35" s="134"/>
      <c r="U35" s="134"/>
    </row>
    <row r="36" spans="1:23" s="8" customFormat="1" ht="15.75" customHeight="1" x14ac:dyDescent="0.2">
      <c r="A36" s="35"/>
      <c r="B36" s="73" t="s">
        <v>74</v>
      </c>
      <c r="C36" s="98" t="s">
        <v>107</v>
      </c>
      <c r="D36" s="75">
        <f t="shared" si="7"/>
        <v>283000</v>
      </c>
      <c r="E36" s="75">
        <f t="shared" si="8"/>
        <v>224624.2</v>
      </c>
      <c r="F36" s="75">
        <f t="shared" ref="F36:F42" si="13">E36/D36*100</f>
        <v>79.372508833922268</v>
      </c>
      <c r="G36" s="75">
        <v>283000</v>
      </c>
      <c r="H36" s="75">
        <v>224624.2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133"/>
      <c r="T36" s="134"/>
      <c r="U36" s="134"/>
    </row>
    <row r="37" spans="1:23" s="8" customFormat="1" ht="28.5" customHeight="1" x14ac:dyDescent="0.2">
      <c r="A37" s="35"/>
      <c r="B37" s="73" t="s">
        <v>134</v>
      </c>
      <c r="C37" s="63" t="s">
        <v>135</v>
      </c>
      <c r="D37" s="75">
        <f>G37+M37</f>
        <v>51000</v>
      </c>
      <c r="E37" s="75">
        <f t="shared" si="8"/>
        <v>13166.7</v>
      </c>
      <c r="F37" s="75">
        <f>E37/D37*100</f>
        <v>25.817058823529415</v>
      </c>
      <c r="G37" s="75">
        <v>51000</v>
      </c>
      <c r="H37" s="75">
        <v>13166.7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133"/>
      <c r="T37" s="134"/>
      <c r="U37" s="134"/>
      <c r="W37" s="97"/>
    </row>
    <row r="38" spans="1:23" s="8" customFormat="1" ht="113.25" customHeight="1" x14ac:dyDescent="0.2">
      <c r="A38" s="35"/>
      <c r="B38" s="73">
        <v>6257</v>
      </c>
      <c r="C38" s="63" t="s">
        <v>145</v>
      </c>
      <c r="D38" s="75">
        <f>G38+M38</f>
        <v>2247333.9</v>
      </c>
      <c r="E38" s="75">
        <f t="shared" ref="E38" si="14">H38+N38</f>
        <v>300495.37</v>
      </c>
      <c r="F38" s="75">
        <f>E38/D38*100</f>
        <v>13.371193750959748</v>
      </c>
      <c r="G38" s="75"/>
      <c r="H38" s="75"/>
      <c r="I38" s="75"/>
      <c r="J38" s="75"/>
      <c r="K38" s="75"/>
      <c r="L38" s="75"/>
      <c r="M38" s="75">
        <f>Q38</f>
        <v>2247333.9</v>
      </c>
      <c r="N38" s="75">
        <f>R38</f>
        <v>300495.37</v>
      </c>
      <c r="O38" s="75"/>
      <c r="P38" s="75"/>
      <c r="Q38" s="75">
        <v>2247333.9</v>
      </c>
      <c r="R38" s="75">
        <v>300495.37</v>
      </c>
      <c r="S38" s="133"/>
      <c r="T38" s="134"/>
      <c r="U38" s="134"/>
    </row>
    <row r="39" spans="1:23" s="8" customFormat="1" ht="113.25" customHeight="1" x14ac:dyDescent="0.2">
      <c r="A39" s="35"/>
      <c r="B39" s="73">
        <v>6259</v>
      </c>
      <c r="C39" s="63" t="s">
        <v>145</v>
      </c>
      <c r="D39" s="75">
        <f>G39+M39</f>
        <v>481571.55</v>
      </c>
      <c r="E39" s="75">
        <f t="shared" ref="E39" si="15">H39+N39</f>
        <v>64391.86</v>
      </c>
      <c r="F39" s="75">
        <f>E39/D39*100</f>
        <v>13.371192712692434</v>
      </c>
      <c r="G39" s="75"/>
      <c r="H39" s="75"/>
      <c r="I39" s="75"/>
      <c r="J39" s="75"/>
      <c r="K39" s="75"/>
      <c r="L39" s="75"/>
      <c r="M39" s="75">
        <f>O39</f>
        <v>481571.55</v>
      </c>
      <c r="N39" s="75">
        <f>P39</f>
        <v>64391.86</v>
      </c>
      <c r="O39" s="75">
        <v>481571.55</v>
      </c>
      <c r="P39" s="75">
        <v>64391.86</v>
      </c>
      <c r="Q39" s="75"/>
      <c r="R39" s="75"/>
      <c r="S39" s="133"/>
      <c r="T39" s="134"/>
      <c r="U39" s="134"/>
    </row>
    <row r="40" spans="1:23" s="6" customFormat="1" ht="18" customHeight="1" x14ac:dyDescent="0.2">
      <c r="A40" s="37">
        <v>710</v>
      </c>
      <c r="B40" s="37"/>
      <c r="C40" s="26" t="s">
        <v>54</v>
      </c>
      <c r="D40" s="23">
        <f t="shared" ref="D40:E42" si="16">G40+M40</f>
        <v>20000</v>
      </c>
      <c r="E40" s="23">
        <f t="shared" si="16"/>
        <v>0</v>
      </c>
      <c r="F40" s="23">
        <f t="shared" si="13"/>
        <v>0</v>
      </c>
      <c r="G40" s="23">
        <f t="shared" ref="G40:J41" si="17">G41</f>
        <v>20000</v>
      </c>
      <c r="H40" s="23">
        <f t="shared" si="17"/>
        <v>0</v>
      </c>
      <c r="I40" s="23">
        <f t="shared" si="17"/>
        <v>20000</v>
      </c>
      <c r="J40" s="23">
        <f t="shared" si="17"/>
        <v>0</v>
      </c>
      <c r="K40" s="23"/>
      <c r="L40" s="23"/>
      <c r="M40" s="23"/>
      <c r="N40" s="23"/>
      <c r="O40" s="23"/>
      <c r="P40" s="23"/>
      <c r="Q40" s="23"/>
      <c r="R40" s="23"/>
      <c r="S40" s="130"/>
    </row>
    <row r="41" spans="1:23" s="7" customFormat="1" ht="16.5" customHeight="1" x14ac:dyDescent="0.2">
      <c r="A41" s="32">
        <v>71035</v>
      </c>
      <c r="B41" s="81"/>
      <c r="C41" s="82" t="s">
        <v>55</v>
      </c>
      <c r="D41" s="83">
        <f t="shared" si="16"/>
        <v>20000</v>
      </c>
      <c r="E41" s="83">
        <f t="shared" si="16"/>
        <v>0</v>
      </c>
      <c r="F41" s="83">
        <f t="shared" si="13"/>
        <v>0</v>
      </c>
      <c r="G41" s="83">
        <f t="shared" si="17"/>
        <v>20000</v>
      </c>
      <c r="H41" s="83">
        <f t="shared" si="17"/>
        <v>0</v>
      </c>
      <c r="I41" s="83">
        <f t="shared" si="17"/>
        <v>20000</v>
      </c>
      <c r="J41" s="83">
        <f t="shared" si="17"/>
        <v>0</v>
      </c>
      <c r="K41" s="83"/>
      <c r="L41" s="83"/>
      <c r="M41" s="83"/>
      <c r="N41" s="83"/>
      <c r="O41" s="83"/>
      <c r="P41" s="83"/>
      <c r="Q41" s="83"/>
      <c r="R41" s="83"/>
      <c r="S41" s="130"/>
      <c r="T41" s="136"/>
      <c r="U41" s="136"/>
    </row>
    <row r="42" spans="1:23" s="5" customFormat="1" ht="70.5" customHeight="1" x14ac:dyDescent="0.2">
      <c r="A42" s="39"/>
      <c r="B42" s="38">
        <v>2020</v>
      </c>
      <c r="C42" s="46" t="s">
        <v>56</v>
      </c>
      <c r="D42" s="25">
        <f t="shared" si="16"/>
        <v>20000</v>
      </c>
      <c r="E42" s="25">
        <f t="shared" si="16"/>
        <v>0</v>
      </c>
      <c r="F42" s="25">
        <f t="shared" si="13"/>
        <v>0</v>
      </c>
      <c r="G42" s="25">
        <f>I42</f>
        <v>20000</v>
      </c>
      <c r="H42" s="25">
        <f>J42</f>
        <v>0</v>
      </c>
      <c r="I42" s="25">
        <v>20000</v>
      </c>
      <c r="J42" s="25">
        <v>0</v>
      </c>
      <c r="K42" s="25"/>
      <c r="L42" s="25"/>
      <c r="M42" s="25"/>
      <c r="N42" s="25"/>
      <c r="O42" s="25"/>
      <c r="P42" s="25"/>
      <c r="Q42" s="25"/>
      <c r="R42" s="25"/>
      <c r="S42" s="130"/>
      <c r="T42" s="135"/>
      <c r="U42" s="135"/>
    </row>
    <row r="43" spans="1:23" s="5" customFormat="1" ht="18" customHeight="1" x14ac:dyDescent="0.2">
      <c r="A43" s="37">
        <v>750</v>
      </c>
      <c r="B43" s="37"/>
      <c r="C43" s="53" t="s">
        <v>16</v>
      </c>
      <c r="D43" s="23">
        <f t="shared" ref="D43:D50" si="18">G43+M43</f>
        <v>2391735.2599999998</v>
      </c>
      <c r="E43" s="23">
        <f>H43+N43</f>
        <v>781372.8600000001</v>
      </c>
      <c r="F43" s="23">
        <f t="shared" si="4"/>
        <v>32.669705258265083</v>
      </c>
      <c r="G43" s="23">
        <f t="shared" ref="G43:I43" si="19">G44+G47+G55</f>
        <v>1468705.2599999998</v>
      </c>
      <c r="H43" s="23">
        <f t="shared" si="19"/>
        <v>637973.30000000005</v>
      </c>
      <c r="I43" s="23">
        <f t="shared" si="19"/>
        <v>361404.62</v>
      </c>
      <c r="J43" s="23">
        <f>J44+J47+J55</f>
        <v>170221.48</v>
      </c>
      <c r="K43" s="23">
        <f t="shared" ref="K43:R43" si="20">K44+K47+K55</f>
        <v>758113.36</v>
      </c>
      <c r="L43" s="23">
        <f t="shared" si="20"/>
        <v>263802.88</v>
      </c>
      <c r="M43" s="23">
        <f t="shared" si="20"/>
        <v>923030</v>
      </c>
      <c r="N43" s="23">
        <f t="shared" si="20"/>
        <v>143399.56</v>
      </c>
      <c r="O43" s="23"/>
      <c r="P43" s="23"/>
      <c r="Q43" s="23">
        <f t="shared" si="20"/>
        <v>923030</v>
      </c>
      <c r="R43" s="23">
        <f t="shared" si="20"/>
        <v>143399.56</v>
      </c>
      <c r="S43" s="130"/>
      <c r="T43" s="135"/>
      <c r="U43" s="135"/>
    </row>
    <row r="44" spans="1:23" s="5" customFormat="1" ht="18" customHeight="1" x14ac:dyDescent="0.2">
      <c r="A44" s="32">
        <v>75011</v>
      </c>
      <c r="B44" s="81"/>
      <c r="C44" s="82" t="s">
        <v>7</v>
      </c>
      <c r="D44" s="83">
        <f t="shared" si="18"/>
        <v>360816</v>
      </c>
      <c r="E44" s="83">
        <f>H44+N44</f>
        <v>170255.58000000002</v>
      </c>
      <c r="F44" s="83">
        <f t="shared" si="4"/>
        <v>47.1862611414128</v>
      </c>
      <c r="G44" s="83">
        <f>SUM(G45:G46)</f>
        <v>360816</v>
      </c>
      <c r="H44" s="83">
        <f>SUM(H45:H46)</f>
        <v>170255.58000000002</v>
      </c>
      <c r="I44" s="83">
        <f>SUM(I45:I46)</f>
        <v>360776</v>
      </c>
      <c r="J44" s="83">
        <f>SUM(J45:J46)</f>
        <v>170221.48</v>
      </c>
      <c r="K44" s="83"/>
      <c r="L44" s="83"/>
      <c r="M44" s="83"/>
      <c r="N44" s="83"/>
      <c r="O44" s="83"/>
      <c r="P44" s="83"/>
      <c r="Q44" s="83"/>
      <c r="R44" s="83"/>
      <c r="S44" s="130"/>
      <c r="T44" s="135"/>
      <c r="U44" s="135"/>
    </row>
    <row r="45" spans="1:23" s="8" customFormat="1" ht="90" x14ac:dyDescent="0.2">
      <c r="A45" s="35"/>
      <c r="B45" s="73">
        <v>2010</v>
      </c>
      <c r="C45" s="74" t="s">
        <v>129</v>
      </c>
      <c r="D45" s="75">
        <f t="shared" si="18"/>
        <v>360776</v>
      </c>
      <c r="E45" s="75">
        <f>H45+N45</f>
        <v>170221.48</v>
      </c>
      <c r="F45" s="75">
        <f t="shared" si="4"/>
        <v>47.182040933986741</v>
      </c>
      <c r="G45" s="75">
        <f>I45</f>
        <v>360776</v>
      </c>
      <c r="H45" s="75">
        <f>J45</f>
        <v>170221.48</v>
      </c>
      <c r="I45" s="75">
        <v>360776</v>
      </c>
      <c r="J45" s="75">
        <v>170221.48</v>
      </c>
      <c r="K45" s="75"/>
      <c r="L45" s="75"/>
      <c r="M45" s="75"/>
      <c r="N45" s="75"/>
      <c r="O45" s="75"/>
      <c r="P45" s="75"/>
      <c r="Q45" s="75"/>
      <c r="R45" s="75"/>
      <c r="S45" s="133"/>
      <c r="T45" s="134"/>
      <c r="U45" s="134"/>
    </row>
    <row r="46" spans="1:23" s="8" customFormat="1" ht="67.5" x14ac:dyDescent="0.2">
      <c r="A46" s="39"/>
      <c r="B46" s="38">
        <v>2360</v>
      </c>
      <c r="C46" s="46" t="s">
        <v>35</v>
      </c>
      <c r="D46" s="25">
        <f t="shared" si="18"/>
        <v>40</v>
      </c>
      <c r="E46" s="25">
        <f t="shared" ref="E46:E87" si="21">H46+N46</f>
        <v>34.1</v>
      </c>
      <c r="F46" s="75">
        <f t="shared" si="4"/>
        <v>85.25</v>
      </c>
      <c r="G46" s="25">
        <v>40</v>
      </c>
      <c r="H46" s="25">
        <v>34.1</v>
      </c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133"/>
      <c r="T46" s="134"/>
      <c r="U46" s="134"/>
    </row>
    <row r="47" spans="1:23" s="5" customFormat="1" ht="28.5" customHeight="1" x14ac:dyDescent="0.2">
      <c r="A47" s="32">
        <v>75023</v>
      </c>
      <c r="B47" s="81"/>
      <c r="C47" s="82" t="s">
        <v>63</v>
      </c>
      <c r="D47" s="83">
        <f t="shared" si="18"/>
        <v>186097.16999999998</v>
      </c>
      <c r="E47" s="83">
        <f t="shared" si="21"/>
        <v>42269.58</v>
      </c>
      <c r="F47" s="83">
        <f t="shared" si="4"/>
        <v>22.713714561054317</v>
      </c>
      <c r="G47" s="83">
        <f t="shared" ref="G47:L47" si="22">SUM(G48:G54)</f>
        <v>186097.16999999998</v>
      </c>
      <c r="H47" s="83">
        <f t="shared" si="22"/>
        <v>42269.58</v>
      </c>
      <c r="I47" s="83">
        <f t="shared" si="22"/>
        <v>628.62</v>
      </c>
      <c r="J47" s="83">
        <f t="shared" si="22"/>
        <v>0</v>
      </c>
      <c r="K47" s="83">
        <f t="shared" si="22"/>
        <v>3562.15</v>
      </c>
      <c r="L47" s="83">
        <f t="shared" si="22"/>
        <v>0</v>
      </c>
      <c r="M47" s="83"/>
      <c r="N47" s="83"/>
      <c r="O47" s="83"/>
      <c r="P47" s="83"/>
      <c r="Q47" s="83"/>
      <c r="R47" s="83"/>
      <c r="S47" s="130"/>
      <c r="T47" s="135"/>
      <c r="U47" s="135"/>
    </row>
    <row r="48" spans="1:23" s="8" customFormat="1" ht="16.5" customHeight="1" x14ac:dyDescent="0.2">
      <c r="A48" s="35"/>
      <c r="B48" s="73" t="s">
        <v>73</v>
      </c>
      <c r="C48" s="63" t="s">
        <v>29</v>
      </c>
      <c r="D48" s="75">
        <f t="shared" si="18"/>
        <v>10900</v>
      </c>
      <c r="E48" s="75">
        <f>H48+N48</f>
        <v>2978.97</v>
      </c>
      <c r="F48" s="75">
        <f t="shared" ref="F48:F58" si="23">E48/D48*100</f>
        <v>27.33</v>
      </c>
      <c r="G48" s="75">
        <v>10900</v>
      </c>
      <c r="H48" s="75">
        <v>2978.97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133"/>
      <c r="T48" s="134"/>
      <c r="U48" s="134"/>
    </row>
    <row r="49" spans="1:23" s="8" customFormat="1" ht="16.5" customHeight="1" x14ac:dyDescent="0.2">
      <c r="A49" s="35"/>
      <c r="B49" s="73" t="s">
        <v>74</v>
      </c>
      <c r="C49" s="98" t="s">
        <v>107</v>
      </c>
      <c r="D49" s="75">
        <f t="shared" si="18"/>
        <v>140000</v>
      </c>
      <c r="E49" s="75">
        <f t="shared" si="21"/>
        <v>36274.89</v>
      </c>
      <c r="F49" s="75">
        <f t="shared" si="23"/>
        <v>25.910635714285711</v>
      </c>
      <c r="G49" s="75">
        <v>140000</v>
      </c>
      <c r="H49" s="75">
        <v>36274.89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133"/>
      <c r="T49" s="134"/>
      <c r="U49" s="134"/>
    </row>
    <row r="50" spans="1:23" s="8" customFormat="1" ht="28.5" customHeight="1" x14ac:dyDescent="0.2">
      <c r="A50" s="35"/>
      <c r="B50" s="73" t="s">
        <v>134</v>
      </c>
      <c r="C50" s="63" t="s">
        <v>135</v>
      </c>
      <c r="D50" s="75">
        <f t="shared" si="18"/>
        <v>9500</v>
      </c>
      <c r="E50" s="75">
        <f t="shared" si="21"/>
        <v>2210.16</v>
      </c>
      <c r="F50" s="75">
        <f t="shared" si="23"/>
        <v>23.264842105263156</v>
      </c>
      <c r="G50" s="75">
        <v>9500</v>
      </c>
      <c r="H50" s="75">
        <v>2210.16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133"/>
      <c r="T50" s="134"/>
      <c r="U50" s="134"/>
      <c r="W50" s="97"/>
    </row>
    <row r="51" spans="1:23" s="8" customFormat="1" ht="16.5" customHeight="1" x14ac:dyDescent="0.2">
      <c r="A51" s="35"/>
      <c r="B51" s="73" t="s">
        <v>75</v>
      </c>
      <c r="C51" s="74" t="s">
        <v>25</v>
      </c>
      <c r="D51" s="75">
        <f t="shared" ref="D51:E52" si="24">G51+M51</f>
        <v>2200</v>
      </c>
      <c r="E51" s="75">
        <f t="shared" si="24"/>
        <v>805.56</v>
      </c>
      <c r="F51" s="75">
        <f t="shared" si="23"/>
        <v>36.616363636363637</v>
      </c>
      <c r="G51" s="75">
        <v>2200</v>
      </c>
      <c r="H51" s="75">
        <v>805.56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133"/>
      <c r="T51" s="134"/>
      <c r="U51" s="134"/>
    </row>
    <row r="52" spans="1:23" s="8" customFormat="1" ht="120.75" customHeight="1" x14ac:dyDescent="0.2">
      <c r="A52" s="35"/>
      <c r="B52" s="73">
        <v>2008</v>
      </c>
      <c r="C52" s="63" t="s">
        <v>99</v>
      </c>
      <c r="D52" s="75">
        <f t="shared" si="24"/>
        <v>3562.15</v>
      </c>
      <c r="E52" s="75">
        <f t="shared" si="24"/>
        <v>0</v>
      </c>
      <c r="F52" s="75">
        <f t="shared" si="23"/>
        <v>0</v>
      </c>
      <c r="G52" s="75">
        <f>K52</f>
        <v>3562.15</v>
      </c>
      <c r="H52" s="75">
        <f>L52</f>
        <v>0</v>
      </c>
      <c r="I52" s="75"/>
      <c r="J52" s="75"/>
      <c r="K52" s="75">
        <v>3562.15</v>
      </c>
      <c r="L52" s="75">
        <v>0</v>
      </c>
      <c r="M52" s="75"/>
      <c r="N52" s="75"/>
      <c r="O52" s="75"/>
      <c r="P52" s="75"/>
      <c r="Q52" s="75"/>
      <c r="R52" s="75"/>
      <c r="S52" s="133"/>
      <c r="T52" s="134"/>
      <c r="U52" s="134"/>
    </row>
    <row r="53" spans="1:23" s="8" customFormat="1" ht="120.75" customHeight="1" x14ac:dyDescent="0.2">
      <c r="A53" s="35"/>
      <c r="B53" s="73">
        <v>2009</v>
      </c>
      <c r="C53" s="63" t="s">
        <v>99</v>
      </c>
      <c r="D53" s="75">
        <f t="shared" ref="D53" si="25">G53+M53</f>
        <v>628.62</v>
      </c>
      <c r="E53" s="75">
        <f t="shared" ref="E53:E54" si="26">H53+N53</f>
        <v>0</v>
      </c>
      <c r="F53" s="75">
        <f t="shared" ref="F53" si="27">E53/D53*100</f>
        <v>0</v>
      </c>
      <c r="G53" s="75">
        <f>I53</f>
        <v>628.62</v>
      </c>
      <c r="H53" s="75">
        <f>J53</f>
        <v>0</v>
      </c>
      <c r="I53" s="75">
        <v>628.62</v>
      </c>
      <c r="J53" s="75">
        <v>0</v>
      </c>
      <c r="K53" s="75"/>
      <c r="L53" s="75"/>
      <c r="M53" s="75"/>
      <c r="N53" s="75"/>
      <c r="O53" s="75"/>
      <c r="P53" s="75"/>
      <c r="Q53" s="75"/>
      <c r="R53" s="75"/>
      <c r="S53" s="133"/>
      <c r="T53" s="134"/>
      <c r="U53" s="134"/>
    </row>
    <row r="54" spans="1:23" s="8" customFormat="1" ht="90" x14ac:dyDescent="0.2">
      <c r="A54" s="39"/>
      <c r="B54" s="48">
        <v>2700</v>
      </c>
      <c r="C54" s="54" t="s">
        <v>130</v>
      </c>
      <c r="D54" s="24">
        <f>G54+M54</f>
        <v>19306.400000000001</v>
      </c>
      <c r="E54" s="24">
        <f t="shared" si="26"/>
        <v>0</v>
      </c>
      <c r="F54" s="24">
        <f>E54/D54*100</f>
        <v>0</v>
      </c>
      <c r="G54" s="24">
        <v>19306.400000000001</v>
      </c>
      <c r="H54" s="24">
        <v>0</v>
      </c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133"/>
      <c r="T54" s="134"/>
      <c r="U54" s="134"/>
    </row>
    <row r="55" spans="1:23" s="7" customFormat="1" ht="16.5" customHeight="1" x14ac:dyDescent="0.2">
      <c r="A55" s="33">
        <v>75095</v>
      </c>
      <c r="B55" s="81"/>
      <c r="C55" s="85" t="s">
        <v>2</v>
      </c>
      <c r="D55" s="83">
        <f t="shared" ref="D55:D66" si="28">G55+M55</f>
        <v>1844822.0899999999</v>
      </c>
      <c r="E55" s="83">
        <f t="shared" si="21"/>
        <v>568847.69999999995</v>
      </c>
      <c r="F55" s="83">
        <f t="shared" si="23"/>
        <v>30.834827004917315</v>
      </c>
      <c r="G55" s="83">
        <f t="shared" ref="G55:R55" si="29">SUM(G56:G62)</f>
        <v>921792.09</v>
      </c>
      <c r="H55" s="83">
        <f t="shared" si="29"/>
        <v>425448.14</v>
      </c>
      <c r="I55" s="83"/>
      <c r="J55" s="83"/>
      <c r="K55" s="83">
        <f t="shared" si="29"/>
        <v>754551.21</v>
      </c>
      <c r="L55" s="83">
        <f t="shared" si="29"/>
        <v>263802.88</v>
      </c>
      <c r="M55" s="83">
        <f t="shared" si="29"/>
        <v>923030</v>
      </c>
      <c r="N55" s="83">
        <f t="shared" si="29"/>
        <v>143399.56</v>
      </c>
      <c r="O55" s="83"/>
      <c r="P55" s="83"/>
      <c r="Q55" s="83">
        <f t="shared" si="29"/>
        <v>923030</v>
      </c>
      <c r="R55" s="83">
        <f t="shared" si="29"/>
        <v>143399.56</v>
      </c>
      <c r="S55" s="130"/>
      <c r="T55" s="136"/>
      <c r="U55" s="136"/>
    </row>
    <row r="56" spans="1:23" s="8" customFormat="1" ht="15.75" customHeight="1" x14ac:dyDescent="0.2">
      <c r="A56" s="32"/>
      <c r="B56" s="73" t="s">
        <v>73</v>
      </c>
      <c r="C56" s="63" t="s">
        <v>29</v>
      </c>
      <c r="D56" s="75">
        <f t="shared" si="28"/>
        <v>2500</v>
      </c>
      <c r="E56" s="75">
        <f t="shared" si="21"/>
        <v>802.75</v>
      </c>
      <c r="F56" s="75">
        <f t="shared" si="23"/>
        <v>32.11</v>
      </c>
      <c r="G56" s="75">
        <v>2500</v>
      </c>
      <c r="H56" s="75">
        <v>802.75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133"/>
      <c r="T56" s="134"/>
      <c r="U56" s="134"/>
    </row>
    <row r="57" spans="1:23" s="99" customFormat="1" ht="28.5" customHeight="1" x14ac:dyDescent="0.2">
      <c r="A57" s="35"/>
      <c r="B57" s="73" t="s">
        <v>134</v>
      </c>
      <c r="C57" s="63" t="s">
        <v>135</v>
      </c>
      <c r="D57" s="75">
        <f>G57+M57</f>
        <v>158107</v>
      </c>
      <c r="E57" s="75">
        <f t="shared" si="21"/>
        <v>158106.51</v>
      </c>
      <c r="F57" s="75">
        <f>E57/D57*100</f>
        <v>99.99969008329802</v>
      </c>
      <c r="G57" s="75">
        <v>158107</v>
      </c>
      <c r="H57" s="75">
        <v>158106.51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137"/>
      <c r="T57" s="138"/>
      <c r="U57" s="138"/>
      <c r="W57" s="100"/>
    </row>
    <row r="58" spans="1:23" s="8" customFormat="1" ht="40.5" customHeight="1" x14ac:dyDescent="0.2">
      <c r="A58" s="35"/>
      <c r="B58" s="73" t="s">
        <v>78</v>
      </c>
      <c r="C58" s="74" t="s">
        <v>108</v>
      </c>
      <c r="D58" s="75">
        <f t="shared" si="28"/>
        <v>2736</v>
      </c>
      <c r="E58" s="75">
        <f t="shared" si="21"/>
        <v>2736</v>
      </c>
      <c r="F58" s="75">
        <f t="shared" si="23"/>
        <v>100</v>
      </c>
      <c r="G58" s="75">
        <v>2736</v>
      </c>
      <c r="H58" s="75">
        <v>2736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133"/>
      <c r="T58" s="134"/>
      <c r="U58" s="134"/>
    </row>
    <row r="59" spans="1:23" s="8" customFormat="1" ht="16.5" customHeight="1" x14ac:dyDescent="0.2">
      <c r="A59" s="35"/>
      <c r="B59" s="73" t="s">
        <v>75</v>
      </c>
      <c r="C59" s="74" t="s">
        <v>25</v>
      </c>
      <c r="D59" s="75">
        <f t="shared" si="28"/>
        <v>3897.88</v>
      </c>
      <c r="E59" s="75">
        <f t="shared" si="21"/>
        <v>0</v>
      </c>
      <c r="F59" s="75">
        <f t="shared" ref="F59" si="30">E59/D59*100</f>
        <v>0</v>
      </c>
      <c r="G59" s="75">
        <v>3897.88</v>
      </c>
      <c r="H59" s="75">
        <v>0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133"/>
      <c r="T59" s="134"/>
      <c r="U59" s="134"/>
    </row>
    <row r="60" spans="1:23" s="8" customFormat="1" ht="112.5" x14ac:dyDescent="0.2">
      <c r="A60" s="35"/>
      <c r="B60" s="73">
        <v>2007</v>
      </c>
      <c r="C60" s="63" t="s">
        <v>99</v>
      </c>
      <c r="D60" s="75">
        <f t="shared" si="28"/>
        <v>0</v>
      </c>
      <c r="E60" s="75">
        <f t="shared" si="21"/>
        <v>6417.82</v>
      </c>
      <c r="F60" s="75">
        <v>0</v>
      </c>
      <c r="G60" s="75">
        <f>K60</f>
        <v>0</v>
      </c>
      <c r="H60" s="75">
        <f>L60</f>
        <v>6417.82</v>
      </c>
      <c r="I60" s="75"/>
      <c r="J60" s="75"/>
      <c r="K60" s="75">
        <v>0</v>
      </c>
      <c r="L60" s="75">
        <v>6417.82</v>
      </c>
      <c r="M60" s="75"/>
      <c r="N60" s="75"/>
      <c r="O60" s="75"/>
      <c r="P60" s="75"/>
      <c r="Q60" s="75"/>
      <c r="R60" s="75"/>
      <c r="S60" s="133"/>
      <c r="T60" s="134"/>
      <c r="U60" s="134"/>
    </row>
    <row r="61" spans="1:23" s="8" customFormat="1" ht="101.25" x14ac:dyDescent="0.2">
      <c r="A61" s="35"/>
      <c r="B61" s="73">
        <v>2057</v>
      </c>
      <c r="C61" s="63" t="s">
        <v>143</v>
      </c>
      <c r="D61" s="75">
        <f>G61+M61</f>
        <v>754551.21</v>
      </c>
      <c r="E61" s="75">
        <f>H61+N61</f>
        <v>257385.06</v>
      </c>
      <c r="F61" s="75">
        <f>E61/D61*100</f>
        <v>34.11101282310581</v>
      </c>
      <c r="G61" s="75">
        <f>K61</f>
        <v>754551.21</v>
      </c>
      <c r="H61" s="75">
        <f>L61</f>
        <v>257385.06</v>
      </c>
      <c r="I61" s="75"/>
      <c r="J61" s="75"/>
      <c r="K61" s="75">
        <v>754551.21</v>
      </c>
      <c r="L61" s="75">
        <v>257385.06</v>
      </c>
      <c r="M61" s="75"/>
      <c r="N61" s="75"/>
      <c r="O61" s="75"/>
      <c r="P61" s="75"/>
      <c r="Q61" s="75"/>
      <c r="R61" s="75"/>
      <c r="S61" s="133"/>
      <c r="T61" s="134"/>
      <c r="U61" s="134"/>
    </row>
    <row r="62" spans="1:23" s="5" customFormat="1" ht="101.25" x14ac:dyDescent="0.2">
      <c r="A62" s="35"/>
      <c r="B62" s="48">
        <v>6257</v>
      </c>
      <c r="C62" s="54" t="s">
        <v>145</v>
      </c>
      <c r="D62" s="24">
        <f>G62+M62</f>
        <v>923030</v>
      </c>
      <c r="E62" s="24">
        <f>H62+N62</f>
        <v>143399.56</v>
      </c>
      <c r="F62" s="24">
        <f>E62/D62*100</f>
        <v>15.5357420668884</v>
      </c>
      <c r="G62" s="24"/>
      <c r="H62" s="24"/>
      <c r="I62" s="24"/>
      <c r="J62" s="24"/>
      <c r="K62" s="24"/>
      <c r="L62" s="24"/>
      <c r="M62" s="24">
        <f>Q62</f>
        <v>923030</v>
      </c>
      <c r="N62" s="24">
        <f>R62</f>
        <v>143399.56</v>
      </c>
      <c r="O62" s="24"/>
      <c r="P62" s="24"/>
      <c r="Q62" s="24">
        <v>923030</v>
      </c>
      <c r="R62" s="24">
        <v>143399.56</v>
      </c>
      <c r="S62" s="130"/>
      <c r="T62" s="135"/>
      <c r="U62" s="135"/>
    </row>
    <row r="63" spans="1:23" s="6" customFormat="1" ht="64.5" customHeight="1" x14ac:dyDescent="0.2">
      <c r="A63" s="37">
        <v>751</v>
      </c>
      <c r="B63" s="37"/>
      <c r="C63" s="26" t="s">
        <v>40</v>
      </c>
      <c r="D63" s="23">
        <f t="shared" si="28"/>
        <v>90823</v>
      </c>
      <c r="E63" s="23">
        <f t="shared" si="21"/>
        <v>88063</v>
      </c>
      <c r="F63" s="23">
        <f t="shared" ref="F63:F68" si="31">E63/D63*100</f>
        <v>96.96112218270703</v>
      </c>
      <c r="G63" s="23">
        <f>G64+G66</f>
        <v>90823</v>
      </c>
      <c r="H63" s="23">
        <f>H64+H66</f>
        <v>88063</v>
      </c>
      <c r="I63" s="23">
        <f>I64+I66</f>
        <v>90823</v>
      </c>
      <c r="J63" s="23">
        <f>J64+J66</f>
        <v>88063</v>
      </c>
      <c r="K63" s="23"/>
      <c r="L63" s="23"/>
      <c r="M63" s="23"/>
      <c r="N63" s="23"/>
      <c r="O63" s="23"/>
      <c r="P63" s="23"/>
      <c r="Q63" s="23"/>
      <c r="R63" s="23"/>
      <c r="S63" s="130"/>
    </row>
    <row r="64" spans="1:23" s="7" customFormat="1" ht="42" customHeight="1" x14ac:dyDescent="0.2">
      <c r="A64" s="32">
        <v>75101</v>
      </c>
      <c r="B64" s="81"/>
      <c r="C64" s="82" t="s">
        <v>17</v>
      </c>
      <c r="D64" s="83">
        <f>G64+M64</f>
        <v>5523</v>
      </c>
      <c r="E64" s="83">
        <f>H64+N64</f>
        <v>2763</v>
      </c>
      <c r="F64" s="83">
        <f>E64/D64*100</f>
        <v>50.027159152634439</v>
      </c>
      <c r="G64" s="83">
        <f t="shared" ref="G64:J66" si="32">G65</f>
        <v>5523</v>
      </c>
      <c r="H64" s="83">
        <f t="shared" si="32"/>
        <v>2763</v>
      </c>
      <c r="I64" s="83">
        <f t="shared" si="32"/>
        <v>5523</v>
      </c>
      <c r="J64" s="83">
        <f t="shared" si="32"/>
        <v>2763</v>
      </c>
      <c r="K64" s="83"/>
      <c r="L64" s="83"/>
      <c r="M64" s="83"/>
      <c r="N64" s="83"/>
      <c r="O64" s="83"/>
      <c r="P64" s="83"/>
      <c r="Q64" s="83"/>
      <c r="R64" s="83"/>
      <c r="S64" s="130"/>
      <c r="T64" s="136"/>
      <c r="U64" s="136"/>
    </row>
    <row r="65" spans="1:23" s="5" customFormat="1" ht="90" x14ac:dyDescent="0.2">
      <c r="A65" s="39"/>
      <c r="B65" s="38">
        <v>2010</v>
      </c>
      <c r="C65" s="74" t="s">
        <v>129</v>
      </c>
      <c r="D65" s="25">
        <f>G65+M65</f>
        <v>5523</v>
      </c>
      <c r="E65" s="25">
        <f>H65+N65</f>
        <v>2763</v>
      </c>
      <c r="F65" s="25">
        <f>E65/D65*100</f>
        <v>50.027159152634439</v>
      </c>
      <c r="G65" s="25">
        <f>I65</f>
        <v>5523</v>
      </c>
      <c r="H65" s="25">
        <f>J65</f>
        <v>2763</v>
      </c>
      <c r="I65" s="25">
        <v>5523</v>
      </c>
      <c r="J65" s="25">
        <v>2763</v>
      </c>
      <c r="K65" s="25"/>
      <c r="L65" s="25"/>
      <c r="M65" s="25"/>
      <c r="N65" s="25"/>
      <c r="O65" s="25"/>
      <c r="P65" s="25"/>
      <c r="Q65" s="25"/>
      <c r="R65" s="25"/>
      <c r="S65" s="130"/>
      <c r="T65" s="135"/>
      <c r="U65" s="135"/>
    </row>
    <row r="66" spans="1:23" s="7" customFormat="1" ht="29.25" customHeight="1" x14ac:dyDescent="0.2">
      <c r="A66" s="32">
        <v>75107</v>
      </c>
      <c r="B66" s="81"/>
      <c r="C66" s="82" t="s">
        <v>162</v>
      </c>
      <c r="D66" s="83">
        <f t="shared" si="28"/>
        <v>85300</v>
      </c>
      <c r="E66" s="83">
        <f t="shared" si="21"/>
        <v>85300</v>
      </c>
      <c r="F66" s="83">
        <f t="shared" si="31"/>
        <v>100</v>
      </c>
      <c r="G66" s="83">
        <f t="shared" si="32"/>
        <v>85300</v>
      </c>
      <c r="H66" s="83">
        <f t="shared" si="32"/>
        <v>85300</v>
      </c>
      <c r="I66" s="83">
        <f t="shared" si="32"/>
        <v>85300</v>
      </c>
      <c r="J66" s="83">
        <f t="shared" si="32"/>
        <v>85300</v>
      </c>
      <c r="K66" s="83"/>
      <c r="L66" s="83"/>
      <c r="M66" s="83"/>
      <c r="N66" s="83"/>
      <c r="O66" s="83"/>
      <c r="P66" s="83"/>
      <c r="Q66" s="83"/>
      <c r="R66" s="83"/>
      <c r="S66" s="130"/>
      <c r="T66" s="136"/>
      <c r="U66" s="136"/>
    </row>
    <row r="67" spans="1:23" s="5" customFormat="1" ht="90" x14ac:dyDescent="0.2">
      <c r="A67" s="39"/>
      <c r="B67" s="38">
        <v>2010</v>
      </c>
      <c r="C67" s="74" t="s">
        <v>129</v>
      </c>
      <c r="D67" s="25">
        <f>G67+M67</f>
        <v>85300</v>
      </c>
      <c r="E67" s="25">
        <f t="shared" si="21"/>
        <v>85300</v>
      </c>
      <c r="F67" s="25">
        <f t="shared" si="31"/>
        <v>100</v>
      </c>
      <c r="G67" s="25">
        <f>I67</f>
        <v>85300</v>
      </c>
      <c r="H67" s="25">
        <f>J67</f>
        <v>85300</v>
      </c>
      <c r="I67" s="25">
        <v>85300</v>
      </c>
      <c r="J67" s="25">
        <v>85300</v>
      </c>
      <c r="K67" s="25"/>
      <c r="L67" s="25"/>
      <c r="M67" s="25"/>
      <c r="N67" s="25"/>
      <c r="O67" s="25"/>
      <c r="P67" s="25"/>
      <c r="Q67" s="25"/>
      <c r="R67" s="25"/>
      <c r="S67" s="130"/>
      <c r="T67" s="135"/>
      <c r="U67" s="135"/>
    </row>
    <row r="68" spans="1:23" s="5" customFormat="1" ht="42" customHeight="1" x14ac:dyDescent="0.2">
      <c r="A68" s="37">
        <v>754</v>
      </c>
      <c r="B68" s="31"/>
      <c r="C68" s="55" t="s">
        <v>18</v>
      </c>
      <c r="D68" s="21">
        <f t="shared" ref="D68:E70" si="33">G68+M68</f>
        <v>43251</v>
      </c>
      <c r="E68" s="21">
        <f t="shared" si="33"/>
        <v>14232.54</v>
      </c>
      <c r="F68" s="21">
        <f t="shared" si="31"/>
        <v>32.906846084483597</v>
      </c>
      <c r="G68" s="21">
        <f>G69+G71</f>
        <v>43251</v>
      </c>
      <c r="H68" s="21">
        <f>H69+H71</f>
        <v>14232.54</v>
      </c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130"/>
      <c r="T68" s="135"/>
      <c r="U68" s="135"/>
    </row>
    <row r="69" spans="1:23" s="7" customFormat="1" ht="16.5" customHeight="1" x14ac:dyDescent="0.2">
      <c r="A69" s="33">
        <v>75414</v>
      </c>
      <c r="B69" s="81"/>
      <c r="C69" s="82" t="s">
        <v>148</v>
      </c>
      <c r="D69" s="83">
        <f t="shared" si="33"/>
        <v>2051</v>
      </c>
      <c r="E69" s="83">
        <f t="shared" si="33"/>
        <v>0</v>
      </c>
      <c r="F69" s="83">
        <f>E69/D69*100</f>
        <v>0</v>
      </c>
      <c r="G69" s="83">
        <f>G70</f>
        <v>2051</v>
      </c>
      <c r="H69" s="83">
        <f>H70</f>
        <v>0</v>
      </c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130"/>
      <c r="T69" s="136"/>
      <c r="U69" s="136"/>
    </row>
    <row r="70" spans="1:23" s="5" customFormat="1" ht="28.5" customHeight="1" x14ac:dyDescent="0.2">
      <c r="A70" s="35"/>
      <c r="B70" s="48" t="s">
        <v>134</v>
      </c>
      <c r="C70" s="54" t="s">
        <v>135</v>
      </c>
      <c r="D70" s="25">
        <f t="shared" si="33"/>
        <v>2051</v>
      </c>
      <c r="E70" s="25">
        <f t="shared" si="33"/>
        <v>0</v>
      </c>
      <c r="F70" s="25">
        <f>E70/D70*100</f>
        <v>0</v>
      </c>
      <c r="G70" s="25">
        <v>2051</v>
      </c>
      <c r="H70" s="25">
        <v>0</v>
      </c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130"/>
      <c r="T70" s="135"/>
      <c r="U70" s="135"/>
    </row>
    <row r="71" spans="1:23" s="7" customFormat="1" ht="16.5" customHeight="1" x14ac:dyDescent="0.2">
      <c r="A71" s="33">
        <v>75416</v>
      </c>
      <c r="B71" s="81"/>
      <c r="C71" s="82" t="s">
        <v>60</v>
      </c>
      <c r="D71" s="83">
        <f t="shared" ref="D71:D87" si="34">G71+M71</f>
        <v>41200</v>
      </c>
      <c r="E71" s="83">
        <f t="shared" si="21"/>
        <v>14232.54</v>
      </c>
      <c r="F71" s="83">
        <f t="shared" ref="F71:F79" si="35">E71/D71*100</f>
        <v>34.545000000000002</v>
      </c>
      <c r="G71" s="83">
        <f>SUM(G72:G73)</f>
        <v>41200</v>
      </c>
      <c r="H71" s="83">
        <f>SUM(H72:H73)</f>
        <v>14232.54</v>
      </c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130"/>
      <c r="T71" s="136"/>
      <c r="U71" s="136"/>
    </row>
    <row r="72" spans="1:23" s="104" customFormat="1" ht="41.25" customHeight="1" x14ac:dyDescent="0.2">
      <c r="A72" s="35"/>
      <c r="B72" s="101" t="s">
        <v>80</v>
      </c>
      <c r="C72" s="102" t="s">
        <v>113</v>
      </c>
      <c r="D72" s="103">
        <f t="shared" si="34"/>
        <v>40000</v>
      </c>
      <c r="E72" s="103">
        <f t="shared" si="21"/>
        <v>13712.28</v>
      </c>
      <c r="F72" s="103">
        <f t="shared" si="35"/>
        <v>34.280700000000003</v>
      </c>
      <c r="G72" s="103">
        <v>40000</v>
      </c>
      <c r="H72" s="103">
        <v>13712.28</v>
      </c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33"/>
      <c r="T72" s="139"/>
      <c r="U72" s="139"/>
    </row>
    <row r="73" spans="1:23" s="8" customFormat="1" ht="45" x14ac:dyDescent="0.2">
      <c r="A73" s="39"/>
      <c r="B73" s="38" t="s">
        <v>132</v>
      </c>
      <c r="C73" s="46" t="s">
        <v>133</v>
      </c>
      <c r="D73" s="25">
        <f>G73+M73</f>
        <v>1200</v>
      </c>
      <c r="E73" s="25">
        <f>H73+N73</f>
        <v>520.26</v>
      </c>
      <c r="F73" s="25">
        <f t="shared" si="35"/>
        <v>43.354999999999997</v>
      </c>
      <c r="G73" s="25">
        <v>1200</v>
      </c>
      <c r="H73" s="25">
        <v>520.26</v>
      </c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133"/>
      <c r="T73" s="134"/>
      <c r="U73" s="134"/>
      <c r="W73" s="97"/>
    </row>
    <row r="74" spans="1:23" s="5" customFormat="1" ht="102" customHeight="1" x14ac:dyDescent="0.2">
      <c r="A74" s="30">
        <v>756</v>
      </c>
      <c r="B74" s="31"/>
      <c r="C74" s="26" t="s">
        <v>33</v>
      </c>
      <c r="D74" s="23">
        <f t="shared" si="34"/>
        <v>78566452.890000001</v>
      </c>
      <c r="E74" s="23">
        <f t="shared" si="21"/>
        <v>34648140.620000005</v>
      </c>
      <c r="F74" s="23">
        <f t="shared" si="35"/>
        <v>44.100426257642653</v>
      </c>
      <c r="G74" s="23">
        <f>G75+G78+G86+G97+G104+G107</f>
        <v>78566452.890000001</v>
      </c>
      <c r="H74" s="23">
        <f>H75+H78+H86+H97+H104+H107</f>
        <v>34648140.620000005</v>
      </c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130"/>
      <c r="T74" s="135"/>
      <c r="U74" s="135"/>
    </row>
    <row r="75" spans="1:23" s="5" customFormat="1" ht="39.75" customHeight="1" x14ac:dyDescent="0.2">
      <c r="A75" s="33">
        <v>75601</v>
      </c>
      <c r="B75" s="81"/>
      <c r="C75" s="82" t="s">
        <v>19</v>
      </c>
      <c r="D75" s="83">
        <f t="shared" si="34"/>
        <v>152500</v>
      </c>
      <c r="E75" s="83">
        <f t="shared" si="21"/>
        <v>28605.1</v>
      </c>
      <c r="F75" s="83">
        <f t="shared" si="35"/>
        <v>18.757442622950819</v>
      </c>
      <c r="G75" s="83">
        <f>SUM(G76:G77)</f>
        <v>152500</v>
      </c>
      <c r="H75" s="83">
        <f>SUM(H76:H77)</f>
        <v>28605.1</v>
      </c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130"/>
      <c r="T75" s="135"/>
      <c r="U75" s="135"/>
    </row>
    <row r="76" spans="1:23" s="8" customFormat="1" ht="54.75" customHeight="1" x14ac:dyDescent="0.2">
      <c r="A76" s="35"/>
      <c r="B76" s="73" t="s">
        <v>81</v>
      </c>
      <c r="C76" s="74" t="s">
        <v>112</v>
      </c>
      <c r="D76" s="75">
        <f t="shared" si="34"/>
        <v>150000</v>
      </c>
      <c r="E76" s="75">
        <f t="shared" si="21"/>
        <v>28440.639999999999</v>
      </c>
      <c r="F76" s="75">
        <f t="shared" si="35"/>
        <v>18.960426666666667</v>
      </c>
      <c r="G76" s="75">
        <v>150000</v>
      </c>
      <c r="H76" s="75">
        <v>28440.639999999999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133"/>
      <c r="T76" s="134"/>
      <c r="U76" s="134"/>
    </row>
    <row r="77" spans="1:23" s="8" customFormat="1" ht="40.5" customHeight="1" x14ac:dyDescent="0.2">
      <c r="A77" s="39"/>
      <c r="B77" s="38" t="s">
        <v>82</v>
      </c>
      <c r="C77" s="46" t="s">
        <v>114</v>
      </c>
      <c r="D77" s="25">
        <f t="shared" si="34"/>
        <v>2500</v>
      </c>
      <c r="E77" s="25">
        <f t="shared" si="21"/>
        <v>164.46</v>
      </c>
      <c r="F77" s="25">
        <f t="shared" si="35"/>
        <v>6.5784000000000011</v>
      </c>
      <c r="G77" s="25">
        <v>2500</v>
      </c>
      <c r="H77" s="25">
        <v>164.46</v>
      </c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133"/>
      <c r="T77" s="134"/>
      <c r="U77" s="134"/>
    </row>
    <row r="78" spans="1:23" s="5" customFormat="1" ht="80.25" customHeight="1" x14ac:dyDescent="0.2">
      <c r="A78" s="32">
        <v>75615</v>
      </c>
      <c r="B78" s="81"/>
      <c r="C78" s="82" t="s">
        <v>67</v>
      </c>
      <c r="D78" s="83">
        <f t="shared" si="34"/>
        <v>25072738.890000001</v>
      </c>
      <c r="E78" s="83">
        <f t="shared" si="21"/>
        <v>10465306.050000001</v>
      </c>
      <c r="F78" s="83">
        <f t="shared" si="35"/>
        <v>41.739779989389106</v>
      </c>
      <c r="G78" s="83">
        <f>SUM(G79:G85)</f>
        <v>25072738.890000001</v>
      </c>
      <c r="H78" s="83">
        <f>SUM(H79:H85)</f>
        <v>10465306.050000001</v>
      </c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130"/>
      <c r="T78" s="135"/>
      <c r="U78" s="135"/>
    </row>
    <row r="79" spans="1:23" s="8" customFormat="1" ht="28.5" customHeight="1" x14ac:dyDescent="0.2">
      <c r="A79" s="35"/>
      <c r="B79" s="73" t="s">
        <v>83</v>
      </c>
      <c r="C79" s="74" t="s">
        <v>115</v>
      </c>
      <c r="D79" s="75">
        <f t="shared" si="34"/>
        <v>18960000</v>
      </c>
      <c r="E79" s="75">
        <f t="shared" si="21"/>
        <v>7803098.8099999996</v>
      </c>
      <c r="F79" s="75">
        <f t="shared" si="35"/>
        <v>41.155584440928266</v>
      </c>
      <c r="G79" s="75">
        <v>18960000</v>
      </c>
      <c r="H79" s="75">
        <v>7803098.8099999996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133"/>
      <c r="T79" s="134"/>
      <c r="U79" s="134"/>
    </row>
    <row r="80" spans="1:23" s="104" customFormat="1" ht="16.5" customHeight="1" x14ac:dyDescent="0.2">
      <c r="A80" s="35"/>
      <c r="B80" s="73" t="s">
        <v>84</v>
      </c>
      <c r="C80" s="74" t="s">
        <v>116</v>
      </c>
      <c r="D80" s="75">
        <f t="shared" si="34"/>
        <v>3200</v>
      </c>
      <c r="E80" s="75">
        <f t="shared" si="21"/>
        <v>2441.4</v>
      </c>
      <c r="F80" s="75">
        <f t="shared" ref="F80:F85" si="36">E80/D80*100</f>
        <v>76.293750000000003</v>
      </c>
      <c r="G80" s="75">
        <v>3200</v>
      </c>
      <c r="H80" s="75">
        <v>2441.4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133"/>
      <c r="T80" s="139"/>
      <c r="U80" s="139"/>
    </row>
    <row r="81" spans="1:23" s="8" customFormat="1" ht="16.5" customHeight="1" x14ac:dyDescent="0.2">
      <c r="A81" s="35"/>
      <c r="B81" s="73" t="s">
        <v>85</v>
      </c>
      <c r="C81" s="74" t="s">
        <v>117</v>
      </c>
      <c r="D81" s="75">
        <f t="shared" si="34"/>
        <v>7300</v>
      </c>
      <c r="E81" s="75">
        <f t="shared" si="21"/>
        <v>3720</v>
      </c>
      <c r="F81" s="75">
        <f t="shared" si="36"/>
        <v>50.958904109589042</v>
      </c>
      <c r="G81" s="75">
        <v>7300</v>
      </c>
      <c r="H81" s="75">
        <v>3720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133"/>
      <c r="T81" s="134"/>
      <c r="U81" s="134"/>
    </row>
    <row r="82" spans="1:23" s="8" customFormat="1" ht="28.5" customHeight="1" x14ac:dyDescent="0.2">
      <c r="A82" s="35"/>
      <c r="B82" s="73" t="s">
        <v>86</v>
      </c>
      <c r="C82" s="74" t="s">
        <v>118</v>
      </c>
      <c r="D82" s="75">
        <f t="shared" si="34"/>
        <v>5800000</v>
      </c>
      <c r="E82" s="75">
        <f t="shared" si="21"/>
        <v>2599721.41</v>
      </c>
      <c r="F82" s="75">
        <f t="shared" si="36"/>
        <v>44.822782931034482</v>
      </c>
      <c r="G82" s="75">
        <v>5800000</v>
      </c>
      <c r="H82" s="75">
        <v>2599721.41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133"/>
      <c r="T82" s="134"/>
      <c r="U82" s="134"/>
    </row>
    <row r="83" spans="1:23" s="8" customFormat="1" ht="28.5" customHeight="1" x14ac:dyDescent="0.2">
      <c r="A83" s="35"/>
      <c r="B83" s="73" t="s">
        <v>87</v>
      </c>
      <c r="C83" s="74" t="s">
        <v>119</v>
      </c>
      <c r="D83" s="75">
        <f t="shared" si="34"/>
        <v>80000</v>
      </c>
      <c r="E83" s="75">
        <f t="shared" si="21"/>
        <v>22339</v>
      </c>
      <c r="F83" s="75">
        <f t="shared" si="36"/>
        <v>27.923750000000002</v>
      </c>
      <c r="G83" s="75">
        <v>80000</v>
      </c>
      <c r="H83" s="75">
        <v>22339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133"/>
      <c r="T83" s="134"/>
      <c r="U83" s="134"/>
    </row>
    <row r="84" spans="1:23" s="8" customFormat="1" ht="45" x14ac:dyDescent="0.2">
      <c r="A84" s="35"/>
      <c r="B84" s="73" t="s">
        <v>132</v>
      </c>
      <c r="C84" s="74" t="s">
        <v>133</v>
      </c>
      <c r="D84" s="75">
        <f t="shared" si="34"/>
        <v>2238.89</v>
      </c>
      <c r="E84" s="75">
        <f t="shared" si="21"/>
        <v>233.16</v>
      </c>
      <c r="F84" s="75">
        <f t="shared" si="36"/>
        <v>10.414089124521526</v>
      </c>
      <c r="G84" s="75">
        <v>2238.89</v>
      </c>
      <c r="H84" s="75">
        <v>233.16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133"/>
      <c r="T84" s="134"/>
      <c r="U84" s="134"/>
      <c r="W84" s="97"/>
    </row>
    <row r="85" spans="1:23" s="8" customFormat="1" ht="41.25" customHeight="1" x14ac:dyDescent="0.2">
      <c r="A85" s="39"/>
      <c r="B85" s="38" t="s">
        <v>82</v>
      </c>
      <c r="C85" s="46" t="s">
        <v>114</v>
      </c>
      <c r="D85" s="25">
        <f t="shared" si="34"/>
        <v>220000</v>
      </c>
      <c r="E85" s="25">
        <f t="shared" si="21"/>
        <v>33752.269999999997</v>
      </c>
      <c r="F85" s="25">
        <f t="shared" si="36"/>
        <v>15.341940909090907</v>
      </c>
      <c r="G85" s="25">
        <v>220000</v>
      </c>
      <c r="H85" s="25">
        <v>33752.269999999997</v>
      </c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133"/>
      <c r="T85" s="134"/>
      <c r="U85" s="134"/>
    </row>
    <row r="86" spans="1:23" s="5" customFormat="1" ht="86.25" customHeight="1" x14ac:dyDescent="0.2">
      <c r="A86" s="33">
        <v>75616</v>
      </c>
      <c r="B86" s="81"/>
      <c r="C86" s="82" t="s">
        <v>36</v>
      </c>
      <c r="D86" s="83">
        <f t="shared" si="34"/>
        <v>8338280</v>
      </c>
      <c r="E86" s="83">
        <f t="shared" si="21"/>
        <v>4029519.14</v>
      </c>
      <c r="F86" s="83">
        <f>E86/D86*100</f>
        <v>48.325543637296903</v>
      </c>
      <c r="G86" s="83">
        <f>SUM(G87:G96)</f>
        <v>8338280</v>
      </c>
      <c r="H86" s="83">
        <f>SUM(H87:H96)</f>
        <v>4029519.14</v>
      </c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130"/>
      <c r="T86" s="135"/>
      <c r="U86" s="135"/>
    </row>
    <row r="87" spans="1:23" s="8" customFormat="1" ht="28.5" customHeight="1" x14ac:dyDescent="0.2">
      <c r="A87" s="35"/>
      <c r="B87" s="73" t="s">
        <v>83</v>
      </c>
      <c r="C87" s="74" t="s">
        <v>115</v>
      </c>
      <c r="D87" s="75">
        <f t="shared" si="34"/>
        <v>4930000</v>
      </c>
      <c r="E87" s="75">
        <f t="shared" si="21"/>
        <v>2391576.12</v>
      </c>
      <c r="F87" s="75">
        <f>E87/D87*100</f>
        <v>48.510671805273837</v>
      </c>
      <c r="G87" s="75">
        <v>4930000</v>
      </c>
      <c r="H87" s="75">
        <v>2391576.12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133"/>
      <c r="T87" s="134"/>
      <c r="U87" s="134"/>
    </row>
    <row r="88" spans="1:23" s="8" customFormat="1" ht="16.5" customHeight="1" x14ac:dyDescent="0.2">
      <c r="A88" s="35"/>
      <c r="B88" s="73" t="s">
        <v>84</v>
      </c>
      <c r="C88" s="74" t="s">
        <v>116</v>
      </c>
      <c r="D88" s="75">
        <f t="shared" ref="D88:D122" si="37">G88+M88</f>
        <v>33800</v>
      </c>
      <c r="E88" s="75">
        <f t="shared" ref="E88:E122" si="38">H88+N88</f>
        <v>26411.97</v>
      </c>
      <c r="F88" s="75">
        <f t="shared" ref="F88:F96" si="39">E88/D88*100</f>
        <v>78.141923076923078</v>
      </c>
      <c r="G88" s="75">
        <v>33800</v>
      </c>
      <c r="H88" s="75">
        <v>26411.97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133"/>
      <c r="T88" s="134"/>
      <c r="U88" s="134"/>
    </row>
    <row r="89" spans="1:23" s="8" customFormat="1" ht="16.5" customHeight="1" x14ac:dyDescent="0.2">
      <c r="A89" s="35"/>
      <c r="B89" s="73" t="s">
        <v>85</v>
      </c>
      <c r="C89" s="74" t="s">
        <v>117</v>
      </c>
      <c r="D89" s="75">
        <f t="shared" si="37"/>
        <v>280</v>
      </c>
      <c r="E89" s="75">
        <f t="shared" si="38"/>
        <v>245.45</v>
      </c>
      <c r="F89" s="75">
        <f t="shared" si="39"/>
        <v>87.660714285714278</v>
      </c>
      <c r="G89" s="75">
        <v>280</v>
      </c>
      <c r="H89" s="75">
        <v>245.45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133"/>
      <c r="T89" s="134"/>
      <c r="U89" s="134"/>
    </row>
    <row r="90" spans="1:23" s="8" customFormat="1" ht="28.5" customHeight="1" x14ac:dyDescent="0.2">
      <c r="A90" s="35"/>
      <c r="B90" s="73" t="s">
        <v>86</v>
      </c>
      <c r="C90" s="74" t="s">
        <v>118</v>
      </c>
      <c r="D90" s="75">
        <f t="shared" si="37"/>
        <v>276200</v>
      </c>
      <c r="E90" s="75">
        <f t="shared" si="38"/>
        <v>132510.35</v>
      </c>
      <c r="F90" s="75">
        <f t="shared" si="39"/>
        <v>47.976230992034758</v>
      </c>
      <c r="G90" s="75">
        <v>276200</v>
      </c>
      <c r="H90" s="75">
        <v>132510.35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133"/>
      <c r="T90" s="134"/>
      <c r="U90" s="134"/>
    </row>
    <row r="91" spans="1:23" s="8" customFormat="1" ht="28.5" customHeight="1" x14ac:dyDescent="0.2">
      <c r="A91" s="35"/>
      <c r="B91" s="73" t="s">
        <v>89</v>
      </c>
      <c r="C91" s="74" t="s">
        <v>120</v>
      </c>
      <c r="D91" s="75">
        <f t="shared" si="37"/>
        <v>220000</v>
      </c>
      <c r="E91" s="75">
        <f t="shared" si="38"/>
        <v>48884.07</v>
      </c>
      <c r="F91" s="75">
        <f t="shared" si="39"/>
        <v>22.220031818181816</v>
      </c>
      <c r="G91" s="75">
        <v>220000</v>
      </c>
      <c r="H91" s="75">
        <v>48884.07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133"/>
      <c r="T91" s="134"/>
      <c r="U91" s="134"/>
    </row>
    <row r="92" spans="1:23" s="8" customFormat="1" ht="28.5" customHeight="1" x14ac:dyDescent="0.2">
      <c r="A92" s="35"/>
      <c r="B92" s="73" t="s">
        <v>90</v>
      </c>
      <c r="C92" s="74" t="s">
        <v>121</v>
      </c>
      <c r="D92" s="75">
        <f t="shared" si="37"/>
        <v>8000</v>
      </c>
      <c r="E92" s="75">
        <f t="shared" si="38"/>
        <v>2292</v>
      </c>
      <c r="F92" s="75">
        <f t="shared" si="39"/>
        <v>28.65</v>
      </c>
      <c r="G92" s="75">
        <v>8000</v>
      </c>
      <c r="H92" s="75">
        <v>2292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133"/>
      <c r="T92" s="134"/>
      <c r="U92" s="134"/>
    </row>
    <row r="93" spans="1:23" s="8" customFormat="1" ht="16.5" customHeight="1" x14ac:dyDescent="0.2">
      <c r="A93" s="35"/>
      <c r="B93" s="73" t="s">
        <v>91</v>
      </c>
      <c r="C93" s="74" t="s">
        <v>20</v>
      </c>
      <c r="D93" s="75">
        <f t="shared" si="37"/>
        <v>700000</v>
      </c>
      <c r="E93" s="75">
        <f t="shared" si="38"/>
        <v>263948</v>
      </c>
      <c r="F93" s="75">
        <f t="shared" si="39"/>
        <v>37.706857142857139</v>
      </c>
      <c r="G93" s="75">
        <v>700000</v>
      </c>
      <c r="H93" s="75">
        <v>263948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133"/>
      <c r="T93" s="134"/>
      <c r="U93" s="134"/>
    </row>
    <row r="94" spans="1:23" s="8" customFormat="1" ht="28.5" customHeight="1" x14ac:dyDescent="0.2">
      <c r="A94" s="35"/>
      <c r="B94" s="73" t="s">
        <v>87</v>
      </c>
      <c r="C94" s="74" t="s">
        <v>119</v>
      </c>
      <c r="D94" s="75">
        <f>G94+M94</f>
        <v>1900000</v>
      </c>
      <c r="E94" s="75">
        <f>H94+N94</f>
        <v>1136970.45</v>
      </c>
      <c r="F94" s="75">
        <f>E94/D94*100</f>
        <v>59.840549999999993</v>
      </c>
      <c r="G94" s="75">
        <v>1900000</v>
      </c>
      <c r="H94" s="75">
        <v>1136970.45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133"/>
      <c r="T94" s="134"/>
      <c r="U94" s="134"/>
    </row>
    <row r="95" spans="1:23" s="8" customFormat="1" ht="40.5" customHeight="1" x14ac:dyDescent="0.2">
      <c r="A95" s="35"/>
      <c r="B95" s="73" t="s">
        <v>132</v>
      </c>
      <c r="C95" s="74" t="s">
        <v>133</v>
      </c>
      <c r="D95" s="75">
        <f>G95+M95</f>
        <v>20000</v>
      </c>
      <c r="E95" s="75">
        <f>H95+N95</f>
        <v>5320.26</v>
      </c>
      <c r="F95" s="75">
        <f>E95/D95*100</f>
        <v>26.601299999999998</v>
      </c>
      <c r="G95" s="75">
        <v>20000</v>
      </c>
      <c r="H95" s="75">
        <v>5320.26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133"/>
      <c r="T95" s="134"/>
      <c r="U95" s="134"/>
      <c r="W95" s="97"/>
    </row>
    <row r="96" spans="1:23" s="8" customFormat="1" ht="40.5" customHeight="1" x14ac:dyDescent="0.2">
      <c r="A96" s="35"/>
      <c r="B96" s="48" t="s">
        <v>82</v>
      </c>
      <c r="C96" s="61" t="s">
        <v>114</v>
      </c>
      <c r="D96" s="24">
        <f t="shared" si="37"/>
        <v>250000</v>
      </c>
      <c r="E96" s="24">
        <f t="shared" si="38"/>
        <v>21360.47</v>
      </c>
      <c r="F96" s="75">
        <f t="shared" si="39"/>
        <v>8.5441880000000001</v>
      </c>
      <c r="G96" s="24">
        <v>250000</v>
      </c>
      <c r="H96" s="24">
        <v>21360.47</v>
      </c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133"/>
      <c r="T96" s="134"/>
      <c r="U96" s="134"/>
    </row>
    <row r="97" spans="1:23" s="5" customFormat="1" ht="67.5" customHeight="1" x14ac:dyDescent="0.2">
      <c r="A97" s="33">
        <v>75618</v>
      </c>
      <c r="B97" s="81"/>
      <c r="C97" s="82" t="s">
        <v>31</v>
      </c>
      <c r="D97" s="83">
        <f t="shared" si="37"/>
        <v>1741500</v>
      </c>
      <c r="E97" s="83">
        <f t="shared" si="38"/>
        <v>1159664.6900000002</v>
      </c>
      <c r="F97" s="83">
        <f t="shared" ref="F97:F132" si="40">E97/D97*100</f>
        <v>66.589990812517954</v>
      </c>
      <c r="G97" s="83">
        <f>SUM(G98:G103)</f>
        <v>1741500</v>
      </c>
      <c r="H97" s="83">
        <f>SUM(H98:H103)</f>
        <v>1159664.6900000002</v>
      </c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130"/>
      <c r="T97" s="135"/>
      <c r="U97" s="135"/>
    </row>
    <row r="98" spans="1:23" s="8" customFormat="1" ht="16.5" customHeight="1" x14ac:dyDescent="0.2">
      <c r="A98" s="35"/>
      <c r="B98" s="73" t="s">
        <v>92</v>
      </c>
      <c r="C98" s="74" t="s">
        <v>6</v>
      </c>
      <c r="D98" s="75">
        <f t="shared" si="37"/>
        <v>600000</v>
      </c>
      <c r="E98" s="75">
        <f t="shared" si="38"/>
        <v>206761.95</v>
      </c>
      <c r="F98" s="75">
        <f t="shared" si="40"/>
        <v>34.460325000000005</v>
      </c>
      <c r="G98" s="75">
        <v>600000</v>
      </c>
      <c r="H98" s="75">
        <v>206761.95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133"/>
      <c r="T98" s="134"/>
      <c r="U98" s="134"/>
    </row>
    <row r="99" spans="1:23" s="8" customFormat="1" ht="33" customHeight="1" x14ac:dyDescent="0.2">
      <c r="A99" s="35"/>
      <c r="B99" s="73" t="s">
        <v>93</v>
      </c>
      <c r="C99" s="74" t="s">
        <v>48</v>
      </c>
      <c r="D99" s="75">
        <f t="shared" si="37"/>
        <v>1000000</v>
      </c>
      <c r="E99" s="75">
        <f t="shared" si="38"/>
        <v>858382.28</v>
      </c>
      <c r="F99" s="75">
        <f t="shared" si="40"/>
        <v>85.838228000000001</v>
      </c>
      <c r="G99" s="75">
        <v>1000000</v>
      </c>
      <c r="H99" s="75">
        <v>858382.28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133"/>
      <c r="T99" s="134"/>
      <c r="U99" s="134"/>
    </row>
    <row r="100" spans="1:23" s="8" customFormat="1" ht="53.25" customHeight="1" x14ac:dyDescent="0.2">
      <c r="A100" s="35"/>
      <c r="B100" s="73" t="s">
        <v>88</v>
      </c>
      <c r="C100" s="74" t="s">
        <v>30</v>
      </c>
      <c r="D100" s="75">
        <f t="shared" ref="D100:E103" si="41">G100+M100</f>
        <v>140000</v>
      </c>
      <c r="E100" s="75">
        <f t="shared" si="41"/>
        <v>90799.86</v>
      </c>
      <c r="F100" s="75">
        <f>E100/D100*100</f>
        <v>64.857042857142858</v>
      </c>
      <c r="G100" s="75">
        <v>140000</v>
      </c>
      <c r="H100" s="75">
        <v>90799.86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133"/>
      <c r="T100" s="134"/>
      <c r="U100" s="134"/>
    </row>
    <row r="101" spans="1:23" s="8" customFormat="1" ht="28.5" customHeight="1" x14ac:dyDescent="0.2">
      <c r="A101" s="35"/>
      <c r="B101" s="73" t="s">
        <v>100</v>
      </c>
      <c r="C101" s="74" t="s">
        <v>101</v>
      </c>
      <c r="D101" s="75">
        <f t="shared" si="41"/>
        <v>1500</v>
      </c>
      <c r="E101" s="75">
        <f t="shared" si="41"/>
        <v>675</v>
      </c>
      <c r="F101" s="75">
        <f>E101/D101*100</f>
        <v>45</v>
      </c>
      <c r="G101" s="75">
        <v>1500</v>
      </c>
      <c r="H101" s="75">
        <v>675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133"/>
      <c r="T101" s="134"/>
      <c r="U101" s="134"/>
    </row>
    <row r="102" spans="1:23" s="8" customFormat="1" ht="42" customHeight="1" x14ac:dyDescent="0.2">
      <c r="A102" s="35"/>
      <c r="B102" s="73" t="s">
        <v>132</v>
      </c>
      <c r="C102" s="74" t="s">
        <v>133</v>
      </c>
      <c r="D102" s="75">
        <f>G102+M102</f>
        <v>0</v>
      </c>
      <c r="E102" s="75">
        <f>H102+N102</f>
        <v>11.6</v>
      </c>
      <c r="F102" s="75">
        <v>0</v>
      </c>
      <c r="G102" s="75">
        <v>0</v>
      </c>
      <c r="H102" s="75">
        <v>11.6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133"/>
      <c r="T102" s="134"/>
      <c r="U102" s="134"/>
      <c r="W102" s="97"/>
    </row>
    <row r="103" spans="1:23" s="8" customFormat="1" ht="16.5" customHeight="1" x14ac:dyDescent="0.2">
      <c r="A103" s="39"/>
      <c r="B103" s="38" t="s">
        <v>79</v>
      </c>
      <c r="C103" s="46" t="s">
        <v>149</v>
      </c>
      <c r="D103" s="25">
        <f t="shared" si="41"/>
        <v>0</v>
      </c>
      <c r="E103" s="25">
        <f t="shared" si="41"/>
        <v>3034</v>
      </c>
      <c r="F103" s="25">
        <v>0</v>
      </c>
      <c r="G103" s="25">
        <v>0</v>
      </c>
      <c r="H103" s="25">
        <v>3034</v>
      </c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133"/>
      <c r="T103" s="134"/>
      <c r="U103" s="134"/>
    </row>
    <row r="104" spans="1:23" s="7" customFormat="1" ht="42" customHeight="1" x14ac:dyDescent="0.2">
      <c r="A104" s="33">
        <v>75621</v>
      </c>
      <c r="B104" s="81"/>
      <c r="C104" s="82" t="s">
        <v>5</v>
      </c>
      <c r="D104" s="83">
        <f t="shared" si="37"/>
        <v>43191434</v>
      </c>
      <c r="E104" s="83">
        <f t="shared" si="38"/>
        <v>18895045.640000001</v>
      </c>
      <c r="F104" s="83">
        <f t="shared" si="40"/>
        <v>43.747206077945918</v>
      </c>
      <c r="G104" s="83">
        <f>SUM(G105:G106)</f>
        <v>43191434</v>
      </c>
      <c r="H104" s="83">
        <f>SUM(H105:H106)</f>
        <v>18895045.640000001</v>
      </c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130"/>
      <c r="T104" s="136"/>
      <c r="U104" s="136"/>
    </row>
    <row r="105" spans="1:23" s="8" customFormat="1" ht="30" customHeight="1" x14ac:dyDescent="0.2">
      <c r="A105" s="35"/>
      <c r="B105" s="73" t="s">
        <v>94</v>
      </c>
      <c r="C105" s="74" t="s">
        <v>19</v>
      </c>
      <c r="D105" s="75">
        <f t="shared" si="37"/>
        <v>38276218</v>
      </c>
      <c r="E105" s="75">
        <f t="shared" si="38"/>
        <v>16376356</v>
      </c>
      <c r="F105" s="75">
        <f t="shared" si="40"/>
        <v>42.784676375288697</v>
      </c>
      <c r="G105" s="75">
        <v>38276218</v>
      </c>
      <c r="H105" s="75">
        <v>16376356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133"/>
      <c r="T105" s="134"/>
      <c r="U105" s="134"/>
    </row>
    <row r="106" spans="1:23" s="8" customFormat="1" ht="30" customHeight="1" x14ac:dyDescent="0.2">
      <c r="A106" s="39"/>
      <c r="B106" s="38" t="s">
        <v>95</v>
      </c>
      <c r="C106" s="46" t="s">
        <v>122</v>
      </c>
      <c r="D106" s="25">
        <f t="shared" si="37"/>
        <v>4915216</v>
      </c>
      <c r="E106" s="25">
        <f t="shared" si="38"/>
        <v>2518689.64</v>
      </c>
      <c r="F106" s="25">
        <f t="shared" si="40"/>
        <v>51.242705101871408</v>
      </c>
      <c r="G106" s="25">
        <v>4915216</v>
      </c>
      <c r="H106" s="25">
        <v>2518689.64</v>
      </c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133"/>
      <c r="T106" s="134"/>
      <c r="U106" s="134"/>
    </row>
    <row r="107" spans="1:23" s="13" customFormat="1" ht="18.75" customHeight="1" x14ac:dyDescent="0.2">
      <c r="A107" s="33">
        <v>75624</v>
      </c>
      <c r="B107" s="86"/>
      <c r="C107" s="82" t="s">
        <v>110</v>
      </c>
      <c r="D107" s="83">
        <f>G107+M107</f>
        <v>70000</v>
      </c>
      <c r="E107" s="83">
        <f>H107+N107</f>
        <v>70000</v>
      </c>
      <c r="F107" s="83">
        <f>E107/D107*100</f>
        <v>100</v>
      </c>
      <c r="G107" s="83">
        <f>G108</f>
        <v>70000</v>
      </c>
      <c r="H107" s="83">
        <f>H108</f>
        <v>70000</v>
      </c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130"/>
      <c r="T107" s="11"/>
      <c r="U107" s="11"/>
    </row>
    <row r="108" spans="1:23" s="5" customFormat="1" ht="16.5" customHeight="1" x14ac:dyDescent="0.2">
      <c r="A108" s="35"/>
      <c r="B108" s="73" t="s">
        <v>109</v>
      </c>
      <c r="C108" s="63" t="s">
        <v>111</v>
      </c>
      <c r="D108" s="75">
        <f>G108+M108</f>
        <v>70000</v>
      </c>
      <c r="E108" s="75">
        <f>H108+N108</f>
        <v>70000</v>
      </c>
      <c r="F108" s="75">
        <f t="shared" si="40"/>
        <v>100</v>
      </c>
      <c r="G108" s="75">
        <v>70000</v>
      </c>
      <c r="H108" s="75">
        <v>70000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130"/>
      <c r="T108" s="135"/>
      <c r="U108" s="135"/>
    </row>
    <row r="109" spans="1:23" s="5" customFormat="1" ht="18" customHeight="1" x14ac:dyDescent="0.2">
      <c r="A109" s="37">
        <v>758</v>
      </c>
      <c r="B109" s="37"/>
      <c r="C109" s="26" t="s">
        <v>12</v>
      </c>
      <c r="D109" s="23">
        <f t="shared" si="37"/>
        <v>24623034</v>
      </c>
      <c r="E109" s="23">
        <f t="shared" si="38"/>
        <v>15153324.9</v>
      </c>
      <c r="F109" s="23">
        <f t="shared" si="40"/>
        <v>61.541258075670122</v>
      </c>
      <c r="G109" s="23">
        <f>G110+G112</f>
        <v>24623034</v>
      </c>
      <c r="H109" s="23">
        <f>H110+H112</f>
        <v>15153324.9</v>
      </c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130"/>
      <c r="T109" s="135"/>
      <c r="U109" s="135"/>
    </row>
    <row r="110" spans="1:23" s="5" customFormat="1" ht="42" customHeight="1" x14ac:dyDescent="0.2">
      <c r="A110" s="32">
        <v>75801</v>
      </c>
      <c r="B110" s="81"/>
      <c r="C110" s="82" t="s">
        <v>8</v>
      </c>
      <c r="D110" s="83">
        <f t="shared" si="37"/>
        <v>24621245</v>
      </c>
      <c r="E110" s="83">
        <f t="shared" si="38"/>
        <v>15151536</v>
      </c>
      <c r="F110" s="83">
        <f t="shared" si="40"/>
        <v>61.538464037866483</v>
      </c>
      <c r="G110" s="83">
        <f>G111</f>
        <v>24621245</v>
      </c>
      <c r="H110" s="83">
        <f>H111</f>
        <v>15151536</v>
      </c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130"/>
      <c r="T110" s="135"/>
      <c r="U110" s="135"/>
    </row>
    <row r="111" spans="1:23" s="6" customFormat="1" ht="28.5" customHeight="1" x14ac:dyDescent="0.2">
      <c r="A111" s="39"/>
      <c r="B111" s="38">
        <v>2920</v>
      </c>
      <c r="C111" s="46" t="s">
        <v>9</v>
      </c>
      <c r="D111" s="25">
        <f t="shared" si="37"/>
        <v>24621245</v>
      </c>
      <c r="E111" s="25">
        <f t="shared" si="38"/>
        <v>15151536</v>
      </c>
      <c r="F111" s="25">
        <f t="shared" si="40"/>
        <v>61.538464037866483</v>
      </c>
      <c r="G111" s="25">
        <v>24621245</v>
      </c>
      <c r="H111" s="25">
        <v>15151536</v>
      </c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130"/>
    </row>
    <row r="112" spans="1:23" s="5" customFormat="1" ht="17.25" customHeight="1" x14ac:dyDescent="0.2">
      <c r="A112" s="32">
        <v>75814</v>
      </c>
      <c r="B112" s="81"/>
      <c r="C112" s="82" t="s">
        <v>153</v>
      </c>
      <c r="D112" s="83">
        <f>G112+M112</f>
        <v>1789</v>
      </c>
      <c r="E112" s="83">
        <f>H112+N112</f>
        <v>1788.9</v>
      </c>
      <c r="F112" s="83">
        <f>E112/D112*100</f>
        <v>99.99441028507546</v>
      </c>
      <c r="G112" s="83">
        <f>G113</f>
        <v>1789</v>
      </c>
      <c r="H112" s="83">
        <f>H113</f>
        <v>1788.9</v>
      </c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130"/>
      <c r="T112" s="135"/>
      <c r="U112" s="135"/>
    </row>
    <row r="113" spans="1:23" s="5" customFormat="1" ht="27.75" customHeight="1" x14ac:dyDescent="0.2">
      <c r="A113" s="35"/>
      <c r="B113" s="48" t="s">
        <v>134</v>
      </c>
      <c r="C113" s="54" t="s">
        <v>135</v>
      </c>
      <c r="D113" s="24">
        <f>G113+M113</f>
        <v>1789</v>
      </c>
      <c r="E113" s="24">
        <f>H113+N113</f>
        <v>1788.9</v>
      </c>
      <c r="F113" s="25">
        <f>E113/D113*100</f>
        <v>99.99441028507546</v>
      </c>
      <c r="G113" s="24">
        <v>1789</v>
      </c>
      <c r="H113" s="24">
        <v>1788.9</v>
      </c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130"/>
      <c r="T113" s="135"/>
      <c r="U113" s="135"/>
      <c r="W113" s="16"/>
    </row>
    <row r="114" spans="1:23" s="5" customFormat="1" ht="18" customHeight="1" x14ac:dyDescent="0.2">
      <c r="A114" s="37">
        <v>801</v>
      </c>
      <c r="B114" s="37"/>
      <c r="C114" s="55" t="s">
        <v>11</v>
      </c>
      <c r="D114" s="23">
        <f>G114+M114</f>
        <v>2854622.72</v>
      </c>
      <c r="E114" s="23">
        <f t="shared" si="38"/>
        <v>1277439.1300000001</v>
      </c>
      <c r="F114" s="23">
        <f t="shared" si="40"/>
        <v>44.749841057805355</v>
      </c>
      <c r="G114" s="23">
        <f t="shared" ref="G114:P114" si="42">G115+G123+G130+G132+G136+G138+G141</f>
        <v>2754622.72</v>
      </c>
      <c r="H114" s="23">
        <f t="shared" si="42"/>
        <v>1277439.1300000001</v>
      </c>
      <c r="I114" s="23">
        <f t="shared" si="42"/>
        <v>1542802.46</v>
      </c>
      <c r="J114" s="23">
        <f t="shared" si="42"/>
        <v>878270.34000000008</v>
      </c>
      <c r="K114" s="23">
        <f t="shared" si="42"/>
        <v>164939.29999999999</v>
      </c>
      <c r="L114" s="23">
        <f t="shared" si="42"/>
        <v>84540.800000000003</v>
      </c>
      <c r="M114" s="23">
        <f t="shared" si="42"/>
        <v>100000</v>
      </c>
      <c r="N114" s="23">
        <f t="shared" si="42"/>
        <v>0</v>
      </c>
      <c r="O114" s="23">
        <f t="shared" si="42"/>
        <v>100000</v>
      </c>
      <c r="P114" s="23">
        <f t="shared" si="42"/>
        <v>0</v>
      </c>
      <c r="Q114" s="23"/>
      <c r="R114" s="23"/>
      <c r="S114" s="130"/>
      <c r="T114" s="135"/>
      <c r="U114" s="135"/>
    </row>
    <row r="115" spans="1:23" s="5" customFormat="1" ht="18" customHeight="1" x14ac:dyDescent="0.2">
      <c r="A115" s="32">
        <v>80101</v>
      </c>
      <c r="B115" s="81"/>
      <c r="C115" s="82" t="s">
        <v>4</v>
      </c>
      <c r="D115" s="83">
        <f t="shared" si="37"/>
        <v>145148.35</v>
      </c>
      <c r="E115" s="83">
        <f t="shared" si="38"/>
        <v>15205.49</v>
      </c>
      <c r="F115" s="83">
        <f t="shared" si="40"/>
        <v>10.475826972886706</v>
      </c>
      <c r="G115" s="83">
        <f>SUM(G116:G122)</f>
        <v>45148.350000000006</v>
      </c>
      <c r="H115" s="83">
        <f>SUM(H116:H122)</f>
        <v>15205.49</v>
      </c>
      <c r="I115" s="83">
        <f>SUM(I116:I122)</f>
        <v>3918.16</v>
      </c>
      <c r="J115" s="83">
        <f>SUM(J116:J122)</f>
        <v>979.54</v>
      </c>
      <c r="K115" s="83"/>
      <c r="L115" s="83"/>
      <c r="M115" s="83">
        <f>SUM(M116:M122)</f>
        <v>100000</v>
      </c>
      <c r="N115" s="83">
        <f>SUM(N116:N122)</f>
        <v>0</v>
      </c>
      <c r="O115" s="83">
        <f>SUM(O116:O122)</f>
        <v>100000</v>
      </c>
      <c r="P115" s="83">
        <f>SUM(P116:P122)</f>
        <v>0</v>
      </c>
      <c r="Q115" s="83"/>
      <c r="R115" s="83"/>
      <c r="S115" s="130"/>
      <c r="T115" s="135"/>
      <c r="U115" s="135"/>
    </row>
    <row r="116" spans="1:23" s="8" customFormat="1" ht="90" x14ac:dyDescent="0.2">
      <c r="A116" s="32"/>
      <c r="B116" s="73" t="s">
        <v>72</v>
      </c>
      <c r="C116" s="74" t="s">
        <v>106</v>
      </c>
      <c r="D116" s="75">
        <f t="shared" si="37"/>
        <v>14000</v>
      </c>
      <c r="E116" s="75">
        <f t="shared" si="38"/>
        <v>6914.2</v>
      </c>
      <c r="F116" s="75">
        <f t="shared" si="40"/>
        <v>49.387142857142855</v>
      </c>
      <c r="G116" s="75">
        <v>14000</v>
      </c>
      <c r="H116" s="75">
        <v>6914.2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133"/>
      <c r="T116" s="134"/>
      <c r="U116" s="134"/>
    </row>
    <row r="117" spans="1:23" s="8" customFormat="1" ht="16.5" customHeight="1" x14ac:dyDescent="0.2">
      <c r="A117" s="34"/>
      <c r="B117" s="73" t="s">
        <v>74</v>
      </c>
      <c r="C117" s="98" t="s">
        <v>107</v>
      </c>
      <c r="D117" s="75">
        <f t="shared" si="37"/>
        <v>16600</v>
      </c>
      <c r="E117" s="75">
        <f t="shared" si="38"/>
        <v>3196.53</v>
      </c>
      <c r="F117" s="75">
        <f t="shared" si="40"/>
        <v>19.256204819277109</v>
      </c>
      <c r="G117" s="75">
        <v>16600</v>
      </c>
      <c r="H117" s="75">
        <v>3196.53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133"/>
      <c r="T117" s="134"/>
      <c r="U117" s="134"/>
    </row>
    <row r="118" spans="1:23" s="8" customFormat="1" ht="28.5" customHeight="1" x14ac:dyDescent="0.2">
      <c r="A118" s="35"/>
      <c r="B118" s="73" t="s">
        <v>134</v>
      </c>
      <c r="C118" s="63" t="s">
        <v>135</v>
      </c>
      <c r="D118" s="75">
        <f>G118+M118</f>
        <v>144</v>
      </c>
      <c r="E118" s="75">
        <f t="shared" si="38"/>
        <v>143.41</v>
      </c>
      <c r="F118" s="75">
        <f>E118/D118*100</f>
        <v>99.590277777777786</v>
      </c>
      <c r="G118" s="75">
        <v>144</v>
      </c>
      <c r="H118" s="75">
        <v>143.41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133"/>
      <c r="T118" s="134"/>
      <c r="U118" s="134"/>
      <c r="W118" s="97"/>
    </row>
    <row r="119" spans="1:23" s="8" customFormat="1" ht="16.5" customHeight="1" x14ac:dyDescent="0.2">
      <c r="A119" s="34"/>
      <c r="B119" s="73" t="s">
        <v>75</v>
      </c>
      <c r="C119" s="74" t="s">
        <v>25</v>
      </c>
      <c r="D119" s="75">
        <f t="shared" si="37"/>
        <v>10400</v>
      </c>
      <c r="E119" s="75">
        <f t="shared" si="38"/>
        <v>3885.62</v>
      </c>
      <c r="F119" s="75">
        <f t="shared" si="40"/>
        <v>37.361730769230768</v>
      </c>
      <c r="G119" s="75">
        <v>10400</v>
      </c>
      <c r="H119" s="75">
        <v>3885.62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133"/>
      <c r="T119" s="134"/>
      <c r="U119" s="134"/>
    </row>
    <row r="120" spans="1:23" s="8" customFormat="1" ht="72.75" customHeight="1" x14ac:dyDescent="0.2">
      <c r="A120" s="35"/>
      <c r="B120" s="73">
        <v>2310</v>
      </c>
      <c r="C120" s="105" t="s">
        <v>165</v>
      </c>
      <c r="D120" s="75">
        <f t="shared" ref="D120" si="43">G120+M120</f>
        <v>3918.16</v>
      </c>
      <c r="E120" s="75">
        <f t="shared" ref="E120" si="44">H120+N120</f>
        <v>979.54</v>
      </c>
      <c r="F120" s="75">
        <f>E120/D120*100</f>
        <v>25</v>
      </c>
      <c r="G120" s="75">
        <f>I120</f>
        <v>3918.16</v>
      </c>
      <c r="H120" s="75">
        <f>J120</f>
        <v>979.54</v>
      </c>
      <c r="I120" s="75">
        <v>3918.16</v>
      </c>
      <c r="J120" s="75">
        <v>979.54</v>
      </c>
      <c r="K120" s="75"/>
      <c r="L120" s="75"/>
      <c r="M120" s="75"/>
      <c r="N120" s="75"/>
      <c r="O120" s="75"/>
      <c r="P120" s="75"/>
      <c r="Q120" s="75"/>
      <c r="R120" s="75"/>
      <c r="S120" s="133"/>
      <c r="T120" s="134"/>
      <c r="U120" s="134"/>
    </row>
    <row r="121" spans="1:23" s="8" customFormat="1" ht="53.25" customHeight="1" x14ac:dyDescent="0.2">
      <c r="A121" s="34"/>
      <c r="B121" s="73">
        <v>2400</v>
      </c>
      <c r="C121" s="63" t="s">
        <v>97</v>
      </c>
      <c r="D121" s="75">
        <f t="shared" si="37"/>
        <v>86.19</v>
      </c>
      <c r="E121" s="75">
        <f t="shared" si="38"/>
        <v>86.19</v>
      </c>
      <c r="F121" s="75">
        <f>E121/D121*100</f>
        <v>100</v>
      </c>
      <c r="G121" s="75">
        <v>86.19</v>
      </c>
      <c r="H121" s="75">
        <v>86.19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133"/>
      <c r="T121" s="134"/>
      <c r="U121" s="134"/>
    </row>
    <row r="122" spans="1:23" s="15" customFormat="1" ht="81.75" customHeight="1" x14ac:dyDescent="0.2">
      <c r="A122" s="39"/>
      <c r="B122" s="38">
        <v>6300</v>
      </c>
      <c r="C122" s="46" t="s">
        <v>167</v>
      </c>
      <c r="D122" s="25">
        <f t="shared" si="37"/>
        <v>100000</v>
      </c>
      <c r="E122" s="25">
        <f t="shared" si="38"/>
        <v>0</v>
      </c>
      <c r="F122" s="25">
        <f>E122/D122*100</f>
        <v>0</v>
      </c>
      <c r="G122" s="25"/>
      <c r="H122" s="25"/>
      <c r="I122" s="25"/>
      <c r="J122" s="25"/>
      <c r="K122" s="25"/>
      <c r="L122" s="25"/>
      <c r="M122" s="25">
        <f>O122</f>
        <v>100000</v>
      </c>
      <c r="N122" s="25">
        <f>P122</f>
        <v>0</v>
      </c>
      <c r="O122" s="25">
        <v>100000</v>
      </c>
      <c r="P122" s="25">
        <v>0</v>
      </c>
      <c r="Q122" s="25"/>
      <c r="R122" s="25"/>
      <c r="S122" s="130"/>
      <c r="T122" s="140"/>
      <c r="U122" s="140"/>
    </row>
    <row r="123" spans="1:23" s="9" customFormat="1" ht="16.5" customHeight="1" x14ac:dyDescent="0.2">
      <c r="A123" s="33">
        <v>80104</v>
      </c>
      <c r="B123" s="81"/>
      <c r="C123" s="82" t="s">
        <v>26</v>
      </c>
      <c r="D123" s="83">
        <f t="shared" ref="D123:D146" si="45">G123+M123</f>
        <v>2277562.67</v>
      </c>
      <c r="E123" s="83">
        <f t="shared" ref="E123:E141" si="46">H123+N123</f>
        <v>934949.23</v>
      </c>
      <c r="F123" s="83">
        <f t="shared" si="40"/>
        <v>41.050428263297803</v>
      </c>
      <c r="G123" s="83">
        <f>SUM(G124:G129)</f>
        <v>2277562.67</v>
      </c>
      <c r="H123" s="83">
        <f>SUM(H124:H129)</f>
        <v>934949.23</v>
      </c>
      <c r="I123" s="83">
        <f>SUM(I124:I129)</f>
        <v>1293991</v>
      </c>
      <c r="J123" s="83">
        <f>SUM(J124:J129)</f>
        <v>646999</v>
      </c>
      <c r="K123" s="83"/>
      <c r="L123" s="83"/>
      <c r="M123" s="83"/>
      <c r="N123" s="83"/>
      <c r="O123" s="83"/>
      <c r="P123" s="83"/>
      <c r="Q123" s="83"/>
      <c r="R123" s="83"/>
      <c r="S123" s="130"/>
    </row>
    <row r="124" spans="1:23" s="107" customFormat="1" ht="30" customHeight="1" x14ac:dyDescent="0.2">
      <c r="A124" s="35"/>
      <c r="B124" s="73" t="s">
        <v>123</v>
      </c>
      <c r="C124" s="74" t="s">
        <v>124</v>
      </c>
      <c r="D124" s="75">
        <f t="shared" si="45"/>
        <v>576600</v>
      </c>
      <c r="E124" s="75">
        <f t="shared" si="46"/>
        <v>136881.26999999999</v>
      </c>
      <c r="F124" s="75">
        <f t="shared" si="40"/>
        <v>23.739380853277833</v>
      </c>
      <c r="G124" s="75">
        <v>576600</v>
      </c>
      <c r="H124" s="75">
        <v>136881.26999999999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133"/>
    </row>
    <row r="125" spans="1:23" s="107" customFormat="1" ht="16.5" customHeight="1" x14ac:dyDescent="0.2">
      <c r="A125" s="35"/>
      <c r="B125" s="73" t="s">
        <v>74</v>
      </c>
      <c r="C125" s="98" t="s">
        <v>107</v>
      </c>
      <c r="D125" s="75">
        <f t="shared" si="45"/>
        <v>2500</v>
      </c>
      <c r="E125" s="75">
        <f t="shared" si="46"/>
        <v>544.24</v>
      </c>
      <c r="F125" s="75">
        <f t="shared" si="40"/>
        <v>21.769600000000001</v>
      </c>
      <c r="G125" s="75">
        <v>2500</v>
      </c>
      <c r="H125" s="75">
        <v>544.24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133"/>
    </row>
    <row r="126" spans="1:23" s="8" customFormat="1" ht="28.5" customHeight="1" x14ac:dyDescent="0.2">
      <c r="A126" s="35"/>
      <c r="B126" s="73" t="s">
        <v>134</v>
      </c>
      <c r="C126" s="63" t="s">
        <v>135</v>
      </c>
      <c r="D126" s="75">
        <f>G126+M126</f>
        <v>152.66999999999999</v>
      </c>
      <c r="E126" s="75">
        <f t="shared" si="46"/>
        <v>152.66999999999999</v>
      </c>
      <c r="F126" s="75">
        <f>E126/D126*100</f>
        <v>100</v>
      </c>
      <c r="G126" s="75">
        <v>152.66999999999999</v>
      </c>
      <c r="H126" s="75">
        <v>152.66999999999999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133"/>
      <c r="T126" s="134"/>
      <c r="U126" s="134"/>
      <c r="W126" s="97"/>
    </row>
    <row r="127" spans="1:23" s="108" customFormat="1" ht="16.5" customHeight="1" x14ac:dyDescent="0.2">
      <c r="A127" s="34"/>
      <c r="B127" s="73" t="s">
        <v>75</v>
      </c>
      <c r="C127" s="74" t="s">
        <v>25</v>
      </c>
      <c r="D127" s="75">
        <f t="shared" si="45"/>
        <v>1100</v>
      </c>
      <c r="E127" s="75">
        <f t="shared" si="46"/>
        <v>323</v>
      </c>
      <c r="F127" s="75">
        <f t="shared" si="40"/>
        <v>29.363636363636363</v>
      </c>
      <c r="G127" s="75">
        <v>1100</v>
      </c>
      <c r="H127" s="75">
        <v>323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133"/>
      <c r="T127" s="107"/>
      <c r="U127" s="107"/>
    </row>
    <row r="128" spans="1:23" s="8" customFormat="1" ht="67.5" x14ac:dyDescent="0.2">
      <c r="A128" s="35"/>
      <c r="B128" s="73">
        <v>2030</v>
      </c>
      <c r="C128" s="105" t="s">
        <v>131</v>
      </c>
      <c r="D128" s="75">
        <f t="shared" si="45"/>
        <v>1293991</v>
      </c>
      <c r="E128" s="75">
        <f t="shared" si="46"/>
        <v>646999</v>
      </c>
      <c r="F128" s="75">
        <f>E128/D128*100</f>
        <v>50.000270481015704</v>
      </c>
      <c r="G128" s="75">
        <f>I128</f>
        <v>1293991</v>
      </c>
      <c r="H128" s="75">
        <f>J128</f>
        <v>646999</v>
      </c>
      <c r="I128" s="75">
        <v>1293991</v>
      </c>
      <c r="J128" s="75">
        <v>646999</v>
      </c>
      <c r="K128" s="75"/>
      <c r="L128" s="75"/>
      <c r="M128" s="75"/>
      <c r="N128" s="75"/>
      <c r="O128" s="75"/>
      <c r="P128" s="75"/>
      <c r="Q128" s="75"/>
      <c r="R128" s="75"/>
      <c r="S128" s="133"/>
      <c r="T128" s="134"/>
      <c r="U128" s="134"/>
    </row>
    <row r="129" spans="1:23" s="108" customFormat="1" ht="112.5" x14ac:dyDescent="0.2">
      <c r="A129" s="51"/>
      <c r="B129" s="38">
        <v>2900</v>
      </c>
      <c r="C129" s="62" t="s">
        <v>144</v>
      </c>
      <c r="D129" s="25">
        <f t="shared" si="45"/>
        <v>403219</v>
      </c>
      <c r="E129" s="25">
        <f t="shared" si="46"/>
        <v>150049.04999999999</v>
      </c>
      <c r="F129" s="25">
        <f t="shared" si="40"/>
        <v>37.212792551938271</v>
      </c>
      <c r="G129" s="25">
        <v>403219</v>
      </c>
      <c r="H129" s="25">
        <v>150049.04999999999</v>
      </c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133"/>
      <c r="T129" s="107"/>
      <c r="U129" s="107"/>
    </row>
    <row r="130" spans="1:23" s="7" customFormat="1" ht="29.25" customHeight="1" x14ac:dyDescent="0.2">
      <c r="A130" s="32">
        <v>80106</v>
      </c>
      <c r="B130" s="81"/>
      <c r="C130" s="82" t="s">
        <v>136</v>
      </c>
      <c r="D130" s="83">
        <f t="shared" si="45"/>
        <v>19000</v>
      </c>
      <c r="E130" s="83">
        <f t="shared" si="46"/>
        <v>10459.120000000001</v>
      </c>
      <c r="F130" s="83">
        <f>E130/D130*100</f>
        <v>55.048000000000009</v>
      </c>
      <c r="G130" s="83">
        <f>SUM(G131:G131)</f>
        <v>19000</v>
      </c>
      <c r="H130" s="83">
        <f>SUM(H131:H131)</f>
        <v>10459.120000000001</v>
      </c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130"/>
      <c r="T130" s="136"/>
      <c r="U130" s="136"/>
    </row>
    <row r="131" spans="1:23" s="10" customFormat="1" ht="112.5" x14ac:dyDescent="0.2">
      <c r="A131" s="51"/>
      <c r="B131" s="38">
        <v>2900</v>
      </c>
      <c r="C131" s="62" t="s">
        <v>144</v>
      </c>
      <c r="D131" s="25">
        <f>G131+M131</f>
        <v>19000</v>
      </c>
      <c r="E131" s="25">
        <f>H131+N131</f>
        <v>10459.120000000001</v>
      </c>
      <c r="F131" s="25">
        <f>E131/D131*100</f>
        <v>55.048000000000009</v>
      </c>
      <c r="G131" s="25">
        <v>19000</v>
      </c>
      <c r="H131" s="25">
        <v>10459.120000000001</v>
      </c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130"/>
      <c r="T131" s="9"/>
      <c r="U131" s="9"/>
    </row>
    <row r="132" spans="1:23" s="7" customFormat="1" ht="18" customHeight="1" x14ac:dyDescent="0.2">
      <c r="A132" s="32">
        <v>80115</v>
      </c>
      <c r="B132" s="81"/>
      <c r="C132" s="82" t="s">
        <v>150</v>
      </c>
      <c r="D132" s="83">
        <f t="shared" si="45"/>
        <v>1828.87</v>
      </c>
      <c r="E132" s="83">
        <f t="shared" si="46"/>
        <v>675.28000000000009</v>
      </c>
      <c r="F132" s="83">
        <f t="shared" si="40"/>
        <v>36.923346109893004</v>
      </c>
      <c r="G132" s="83">
        <f>SUM(G133:G135)</f>
        <v>1828.87</v>
      </c>
      <c r="H132" s="83">
        <f>SUM(H133:H135)</f>
        <v>675.28000000000009</v>
      </c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130"/>
      <c r="T132" s="136"/>
      <c r="U132" s="136"/>
    </row>
    <row r="133" spans="1:23" s="104" customFormat="1" ht="16.5" customHeight="1" x14ac:dyDescent="0.2">
      <c r="A133" s="32"/>
      <c r="B133" s="73" t="s">
        <v>74</v>
      </c>
      <c r="C133" s="98" t="s">
        <v>107</v>
      </c>
      <c r="D133" s="75">
        <f t="shared" si="45"/>
        <v>1000</v>
      </c>
      <c r="E133" s="75">
        <f t="shared" si="46"/>
        <v>362.1</v>
      </c>
      <c r="F133" s="75">
        <f t="shared" ref="F133:F180" si="47">E133/D133*100</f>
        <v>36.21</v>
      </c>
      <c r="G133" s="75">
        <v>1000</v>
      </c>
      <c r="H133" s="75">
        <v>362.1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133"/>
      <c r="T133" s="139"/>
      <c r="U133" s="139"/>
    </row>
    <row r="134" spans="1:23" s="108" customFormat="1" ht="16.5" customHeight="1" x14ac:dyDescent="0.2">
      <c r="A134" s="34"/>
      <c r="B134" s="73" t="s">
        <v>75</v>
      </c>
      <c r="C134" s="74" t="s">
        <v>25</v>
      </c>
      <c r="D134" s="75">
        <f t="shared" si="45"/>
        <v>800</v>
      </c>
      <c r="E134" s="75">
        <f t="shared" si="46"/>
        <v>284.31</v>
      </c>
      <c r="F134" s="75">
        <f t="shared" si="47"/>
        <v>35.53875</v>
      </c>
      <c r="G134" s="75">
        <v>800</v>
      </c>
      <c r="H134" s="75">
        <v>284.31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133"/>
      <c r="T134" s="107"/>
      <c r="U134" s="107"/>
    </row>
    <row r="135" spans="1:23" s="8" customFormat="1" ht="56.25" x14ac:dyDescent="0.2">
      <c r="A135" s="34"/>
      <c r="B135" s="48">
        <v>2400</v>
      </c>
      <c r="C135" s="54" t="s">
        <v>97</v>
      </c>
      <c r="D135" s="24">
        <f t="shared" si="45"/>
        <v>28.87</v>
      </c>
      <c r="E135" s="24">
        <f t="shared" si="46"/>
        <v>28.87</v>
      </c>
      <c r="F135" s="75">
        <f t="shared" si="47"/>
        <v>100</v>
      </c>
      <c r="G135" s="24">
        <v>28.87</v>
      </c>
      <c r="H135" s="24">
        <v>28.87</v>
      </c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133"/>
      <c r="T135" s="134"/>
      <c r="U135" s="134"/>
    </row>
    <row r="136" spans="1:23" s="7" customFormat="1" ht="28.5" customHeight="1" x14ac:dyDescent="0.2">
      <c r="A136" s="33">
        <v>80148</v>
      </c>
      <c r="B136" s="81"/>
      <c r="C136" s="82" t="s">
        <v>64</v>
      </c>
      <c r="D136" s="83">
        <f t="shared" si="45"/>
        <v>1250.23</v>
      </c>
      <c r="E136" s="83">
        <f t="shared" si="46"/>
        <v>1250.23</v>
      </c>
      <c r="F136" s="83">
        <f t="shared" si="47"/>
        <v>100</v>
      </c>
      <c r="G136" s="83">
        <f>SUM(G137:G137)</f>
        <v>1250.23</v>
      </c>
      <c r="H136" s="83">
        <f>SUM(H137:H137)</f>
        <v>1250.23</v>
      </c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130"/>
      <c r="T136" s="136"/>
      <c r="U136" s="136"/>
    </row>
    <row r="137" spans="1:23" s="5" customFormat="1" ht="56.25" x14ac:dyDescent="0.2">
      <c r="A137" s="40"/>
      <c r="B137" s="38">
        <v>2400</v>
      </c>
      <c r="C137" s="80" t="s">
        <v>97</v>
      </c>
      <c r="D137" s="25">
        <f t="shared" si="45"/>
        <v>1250.23</v>
      </c>
      <c r="E137" s="25">
        <f t="shared" si="46"/>
        <v>1250.23</v>
      </c>
      <c r="F137" s="25">
        <f t="shared" si="47"/>
        <v>100</v>
      </c>
      <c r="G137" s="25">
        <v>1250.23</v>
      </c>
      <c r="H137" s="25">
        <v>1250.23</v>
      </c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130"/>
      <c r="T137" s="135"/>
      <c r="U137" s="135"/>
    </row>
    <row r="138" spans="1:23" s="4" customFormat="1" ht="63.75" customHeight="1" x14ac:dyDescent="0.2">
      <c r="A138" s="33">
        <v>80153</v>
      </c>
      <c r="B138" s="81"/>
      <c r="C138" s="82" t="s">
        <v>159</v>
      </c>
      <c r="D138" s="83">
        <f t="shared" ref="D138:D140" si="48">G138+M138</f>
        <v>214938</v>
      </c>
      <c r="E138" s="83">
        <f t="shared" ref="E138:E140" si="49">H138+N138</f>
        <v>215005.18</v>
      </c>
      <c r="F138" s="83">
        <f>E138/D138*100</f>
        <v>100.03125552484902</v>
      </c>
      <c r="G138" s="83">
        <f>SUM(G139:G140)</f>
        <v>214938</v>
      </c>
      <c r="H138" s="83">
        <f>SUM(H139:H140)</f>
        <v>215005.18</v>
      </c>
      <c r="I138" s="83">
        <f>SUM(I139:I140)</f>
        <v>214938</v>
      </c>
      <c r="J138" s="83">
        <f>SUM(J139:J140)</f>
        <v>214938</v>
      </c>
      <c r="K138" s="83"/>
      <c r="L138" s="83"/>
      <c r="M138" s="83"/>
      <c r="N138" s="83"/>
      <c r="O138" s="83"/>
      <c r="P138" s="83"/>
      <c r="Q138" s="83"/>
      <c r="R138" s="83"/>
      <c r="S138" s="130"/>
      <c r="T138" s="132"/>
      <c r="U138" s="132"/>
    </row>
    <row r="139" spans="1:23" s="8" customFormat="1" ht="28.5" customHeight="1" x14ac:dyDescent="0.2">
      <c r="A139" s="35"/>
      <c r="B139" s="73" t="s">
        <v>134</v>
      </c>
      <c r="C139" s="63" t="s">
        <v>135</v>
      </c>
      <c r="D139" s="75">
        <f t="shared" si="48"/>
        <v>0</v>
      </c>
      <c r="E139" s="75">
        <f t="shared" si="49"/>
        <v>67.180000000000007</v>
      </c>
      <c r="F139" s="75">
        <v>0</v>
      </c>
      <c r="G139" s="75">
        <v>0</v>
      </c>
      <c r="H139" s="75">
        <v>67.180000000000007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133"/>
      <c r="T139" s="134"/>
      <c r="U139" s="134"/>
      <c r="W139" s="97"/>
    </row>
    <row r="140" spans="1:23" s="8" customFormat="1" ht="90" x14ac:dyDescent="0.2">
      <c r="A140" s="35"/>
      <c r="B140" s="48">
        <v>2010</v>
      </c>
      <c r="C140" s="61" t="s">
        <v>129</v>
      </c>
      <c r="D140" s="75">
        <f t="shared" si="48"/>
        <v>214938</v>
      </c>
      <c r="E140" s="75">
        <f t="shared" si="49"/>
        <v>214938</v>
      </c>
      <c r="F140" s="25">
        <f>E140/D140*100</f>
        <v>100</v>
      </c>
      <c r="G140" s="24">
        <f>I140</f>
        <v>214938</v>
      </c>
      <c r="H140" s="24">
        <f>J140</f>
        <v>214938</v>
      </c>
      <c r="I140" s="24">
        <v>214938</v>
      </c>
      <c r="J140" s="24">
        <v>214938</v>
      </c>
      <c r="K140" s="24"/>
      <c r="L140" s="24"/>
      <c r="M140" s="24"/>
      <c r="N140" s="24"/>
      <c r="O140" s="24"/>
      <c r="P140" s="24"/>
      <c r="Q140" s="24"/>
      <c r="R140" s="24"/>
      <c r="S140" s="133"/>
      <c r="T140" s="134"/>
      <c r="U140" s="134"/>
      <c r="W140" s="97"/>
    </row>
    <row r="141" spans="1:23" s="4" customFormat="1" ht="15.75" customHeight="1" x14ac:dyDescent="0.2">
      <c r="A141" s="33">
        <v>80195</v>
      </c>
      <c r="B141" s="81"/>
      <c r="C141" s="82" t="s">
        <v>2</v>
      </c>
      <c r="D141" s="83">
        <f t="shared" si="45"/>
        <v>194894.59999999998</v>
      </c>
      <c r="E141" s="83">
        <f t="shared" si="46"/>
        <v>99894.6</v>
      </c>
      <c r="F141" s="83">
        <f>E141/D141*100</f>
        <v>51.255704365333884</v>
      </c>
      <c r="G141" s="83">
        <f t="shared" ref="G141:L141" si="50">SUM(G142:G143)</f>
        <v>194894.59999999998</v>
      </c>
      <c r="H141" s="83">
        <f t="shared" si="50"/>
        <v>99894.6</v>
      </c>
      <c r="I141" s="83">
        <f t="shared" si="50"/>
        <v>29955.3</v>
      </c>
      <c r="J141" s="83">
        <f t="shared" si="50"/>
        <v>15353.8</v>
      </c>
      <c r="K141" s="83">
        <f t="shared" si="50"/>
        <v>164939.29999999999</v>
      </c>
      <c r="L141" s="83">
        <f t="shared" si="50"/>
        <v>84540.800000000003</v>
      </c>
      <c r="M141" s="83"/>
      <c r="N141" s="83"/>
      <c r="O141" s="83"/>
      <c r="P141" s="83"/>
      <c r="Q141" s="83"/>
      <c r="R141" s="83"/>
      <c r="S141" s="130"/>
      <c r="T141" s="132"/>
      <c r="U141" s="132"/>
    </row>
    <row r="142" spans="1:23" s="8" customFormat="1" ht="101.25" x14ac:dyDescent="0.2">
      <c r="A142" s="35"/>
      <c r="B142" s="73">
        <v>2057</v>
      </c>
      <c r="C142" s="63" t="s">
        <v>143</v>
      </c>
      <c r="D142" s="75">
        <f>G142+M142</f>
        <v>164939.29999999999</v>
      </c>
      <c r="E142" s="75">
        <f>H142+N142</f>
        <v>84540.800000000003</v>
      </c>
      <c r="F142" s="75">
        <f>E142/D142*100</f>
        <v>51.255704371244462</v>
      </c>
      <c r="G142" s="75">
        <f>K142</f>
        <v>164939.29999999999</v>
      </c>
      <c r="H142" s="75">
        <f>L142</f>
        <v>84540.800000000003</v>
      </c>
      <c r="I142" s="75"/>
      <c r="J142" s="75"/>
      <c r="K142" s="75">
        <v>164939.29999999999</v>
      </c>
      <c r="L142" s="75">
        <v>84540.800000000003</v>
      </c>
      <c r="M142" s="75"/>
      <c r="N142" s="75"/>
      <c r="O142" s="75"/>
      <c r="P142" s="75"/>
      <c r="Q142" s="75"/>
      <c r="R142" s="75"/>
      <c r="S142" s="133"/>
      <c r="T142" s="135"/>
      <c r="U142" s="134"/>
      <c r="W142" s="97"/>
    </row>
    <row r="143" spans="1:23" s="8" customFormat="1" ht="101.25" x14ac:dyDescent="0.2">
      <c r="A143" s="35"/>
      <c r="B143" s="48">
        <v>2059</v>
      </c>
      <c r="C143" s="54" t="s">
        <v>143</v>
      </c>
      <c r="D143" s="24">
        <f t="shared" ref="D143:E143" si="51">G143+M143</f>
        <v>29955.3</v>
      </c>
      <c r="E143" s="24">
        <f t="shared" si="51"/>
        <v>15353.8</v>
      </c>
      <c r="F143" s="24">
        <f t="shared" ref="F143" si="52">E143/D143*100</f>
        <v>51.255704332789186</v>
      </c>
      <c r="G143" s="24">
        <f>I143</f>
        <v>29955.3</v>
      </c>
      <c r="H143" s="24">
        <f>J143</f>
        <v>15353.8</v>
      </c>
      <c r="I143" s="24">
        <v>29955.3</v>
      </c>
      <c r="J143" s="24">
        <v>15353.8</v>
      </c>
      <c r="K143" s="24"/>
      <c r="L143" s="24"/>
      <c r="M143" s="24"/>
      <c r="N143" s="24"/>
      <c r="O143" s="24"/>
      <c r="P143" s="24"/>
      <c r="Q143" s="24"/>
      <c r="R143" s="24"/>
      <c r="S143" s="133"/>
      <c r="T143" s="135"/>
      <c r="U143" s="134"/>
      <c r="W143" s="97"/>
    </row>
    <row r="144" spans="1:23" s="13" customFormat="1" ht="18" customHeight="1" x14ac:dyDescent="0.2">
      <c r="A144" s="37">
        <v>851</v>
      </c>
      <c r="B144" s="37"/>
      <c r="C144" s="26" t="s">
        <v>127</v>
      </c>
      <c r="D144" s="23">
        <f t="shared" si="45"/>
        <v>3680</v>
      </c>
      <c r="E144" s="23">
        <f t="shared" ref="E144:E152" si="53">H144+N144</f>
        <v>1940</v>
      </c>
      <c r="F144" s="23">
        <f>E144/D144*100</f>
        <v>52.717391304347828</v>
      </c>
      <c r="G144" s="23">
        <f t="shared" ref="G144:I144" si="54">G145+G147</f>
        <v>3680</v>
      </c>
      <c r="H144" s="23">
        <f t="shared" si="54"/>
        <v>1940</v>
      </c>
      <c r="I144" s="23">
        <f t="shared" si="54"/>
        <v>3600</v>
      </c>
      <c r="J144" s="23">
        <f>J145+J147</f>
        <v>1860</v>
      </c>
      <c r="K144" s="23"/>
      <c r="L144" s="23"/>
      <c r="M144" s="23"/>
      <c r="N144" s="23"/>
      <c r="O144" s="23"/>
      <c r="P144" s="23"/>
      <c r="Q144" s="23"/>
      <c r="R144" s="23"/>
      <c r="S144" s="130"/>
      <c r="T144" s="11"/>
      <c r="U144" s="11"/>
    </row>
    <row r="145" spans="1:23" s="4" customFormat="1" ht="28.5" customHeight="1" x14ac:dyDescent="0.2">
      <c r="A145" s="33">
        <v>85154</v>
      </c>
      <c r="B145" s="81"/>
      <c r="C145" s="82" t="s">
        <v>166</v>
      </c>
      <c r="D145" s="83">
        <f t="shared" si="45"/>
        <v>80</v>
      </c>
      <c r="E145" s="83">
        <f t="shared" ref="E145:E146" si="55">H145+N145</f>
        <v>80</v>
      </c>
      <c r="F145" s="83">
        <f>E145/D145*100</f>
        <v>100</v>
      </c>
      <c r="G145" s="83">
        <f>SUM(G146:G146)</f>
        <v>80</v>
      </c>
      <c r="H145" s="83">
        <f>SUM(H146:H146)</f>
        <v>80</v>
      </c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130"/>
      <c r="T145" s="132"/>
      <c r="U145" s="132"/>
    </row>
    <row r="146" spans="1:23" s="8" customFormat="1" ht="28.5" customHeight="1" x14ac:dyDescent="0.2">
      <c r="A146" s="35"/>
      <c r="B146" s="73" t="s">
        <v>134</v>
      </c>
      <c r="C146" s="63" t="s">
        <v>135</v>
      </c>
      <c r="D146" s="75">
        <f t="shared" si="45"/>
        <v>80</v>
      </c>
      <c r="E146" s="75">
        <f t="shared" si="55"/>
        <v>80</v>
      </c>
      <c r="F146" s="24">
        <f t="shared" ref="F146" si="56">E146/D146*100</f>
        <v>100</v>
      </c>
      <c r="G146" s="75">
        <v>80</v>
      </c>
      <c r="H146" s="75">
        <v>80</v>
      </c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133"/>
      <c r="T146" s="134"/>
      <c r="U146" s="134"/>
      <c r="W146" s="97"/>
    </row>
    <row r="147" spans="1:23" s="4" customFormat="1" ht="18" customHeight="1" x14ac:dyDescent="0.2">
      <c r="A147" s="33">
        <v>85195</v>
      </c>
      <c r="B147" s="81"/>
      <c r="C147" s="82" t="s">
        <v>2</v>
      </c>
      <c r="D147" s="83">
        <f t="shared" ref="D147:D172" si="57">G147+M147</f>
        <v>3600</v>
      </c>
      <c r="E147" s="83">
        <f t="shared" si="53"/>
        <v>1860</v>
      </c>
      <c r="F147" s="83">
        <f>E147/D147*100</f>
        <v>51.666666666666671</v>
      </c>
      <c r="G147" s="83">
        <f>SUM(G148:G148)</f>
        <v>3600</v>
      </c>
      <c r="H147" s="83">
        <f>SUM(H148:H148)</f>
        <v>1860</v>
      </c>
      <c r="I147" s="83">
        <f>SUM(I148:I148)</f>
        <v>3600</v>
      </c>
      <c r="J147" s="83">
        <f>SUM(J148:J148)</f>
        <v>1860</v>
      </c>
      <c r="K147" s="83"/>
      <c r="L147" s="83"/>
      <c r="M147" s="83"/>
      <c r="N147" s="83"/>
      <c r="O147" s="83"/>
      <c r="P147" s="83"/>
      <c r="Q147" s="83"/>
      <c r="R147" s="83"/>
      <c r="S147" s="130"/>
      <c r="T147" s="132"/>
      <c r="U147" s="132"/>
    </row>
    <row r="148" spans="1:23" s="5" customFormat="1" ht="96" customHeight="1" x14ac:dyDescent="0.2">
      <c r="A148" s="35"/>
      <c r="B148" s="48">
        <v>2010</v>
      </c>
      <c r="C148" s="61" t="s">
        <v>129</v>
      </c>
      <c r="D148" s="75">
        <f t="shared" si="57"/>
        <v>3600</v>
      </c>
      <c r="E148" s="75">
        <f t="shared" si="53"/>
        <v>1860</v>
      </c>
      <c r="F148" s="25">
        <f>E148/D148*100</f>
        <v>51.666666666666671</v>
      </c>
      <c r="G148" s="24">
        <f>I148</f>
        <v>3600</v>
      </c>
      <c r="H148" s="24">
        <f>J148</f>
        <v>1860</v>
      </c>
      <c r="I148" s="24">
        <v>3600</v>
      </c>
      <c r="J148" s="24">
        <v>1860</v>
      </c>
      <c r="K148" s="24"/>
      <c r="L148" s="24"/>
      <c r="M148" s="24"/>
      <c r="N148" s="24"/>
      <c r="O148" s="24"/>
      <c r="P148" s="24"/>
      <c r="Q148" s="24"/>
      <c r="R148" s="24"/>
      <c r="S148" s="130"/>
      <c r="T148" s="135"/>
      <c r="U148" s="135"/>
      <c r="W148" s="16"/>
    </row>
    <row r="149" spans="1:23" s="5" customFormat="1" ht="18" customHeight="1" x14ac:dyDescent="0.2">
      <c r="A149" s="37">
        <v>852</v>
      </c>
      <c r="B149" s="37"/>
      <c r="C149" s="26" t="s">
        <v>32</v>
      </c>
      <c r="D149" s="23">
        <f t="shared" si="57"/>
        <v>1717842.34</v>
      </c>
      <c r="E149" s="23">
        <f t="shared" si="53"/>
        <v>1024332.53</v>
      </c>
      <c r="F149" s="23">
        <f t="shared" si="47"/>
        <v>59.629018690970206</v>
      </c>
      <c r="G149" s="23">
        <f t="shared" ref="G149:I149" si="58">G150+G153+G156+G158+G161+G164+G169+G173+G176</f>
        <v>1717842.34</v>
      </c>
      <c r="H149" s="23">
        <f t="shared" si="58"/>
        <v>1024332.53</v>
      </c>
      <c r="I149" s="23">
        <f t="shared" si="58"/>
        <v>1642117</v>
      </c>
      <c r="J149" s="23">
        <f>J150+J153+J156+J158+J161+J164+J169+J173+J176</f>
        <v>983940</v>
      </c>
      <c r="K149" s="23"/>
      <c r="L149" s="23"/>
      <c r="M149" s="23"/>
      <c r="N149" s="23"/>
      <c r="O149" s="23"/>
      <c r="P149" s="23"/>
      <c r="Q149" s="23"/>
      <c r="R149" s="23"/>
      <c r="S149" s="130"/>
      <c r="T149" s="135"/>
      <c r="U149" s="135"/>
    </row>
    <row r="150" spans="1:23" s="5" customFormat="1" ht="18" customHeight="1" x14ac:dyDescent="0.2">
      <c r="A150" s="32">
        <v>85202</v>
      </c>
      <c r="B150" s="81"/>
      <c r="C150" s="87" t="s">
        <v>152</v>
      </c>
      <c r="D150" s="83">
        <f t="shared" si="57"/>
        <v>4000</v>
      </c>
      <c r="E150" s="83">
        <f t="shared" si="53"/>
        <v>6129.18</v>
      </c>
      <c r="F150" s="83">
        <f>E150/D150*100</f>
        <v>153.2295</v>
      </c>
      <c r="G150" s="83">
        <f>SUM(G151:G151)</f>
        <v>4000</v>
      </c>
      <c r="H150" s="83">
        <f>SUM(H151:H152)</f>
        <v>6129.18</v>
      </c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130"/>
      <c r="T150" s="135"/>
      <c r="U150" s="135"/>
    </row>
    <row r="151" spans="1:23" s="110" customFormat="1" ht="16.5" customHeight="1" x14ac:dyDescent="0.2">
      <c r="A151" s="32"/>
      <c r="B151" s="73" t="s">
        <v>73</v>
      </c>
      <c r="C151" s="74" t="s">
        <v>29</v>
      </c>
      <c r="D151" s="75">
        <f t="shared" si="57"/>
        <v>4000</v>
      </c>
      <c r="E151" s="75">
        <f t="shared" si="53"/>
        <v>500</v>
      </c>
      <c r="F151" s="75">
        <f>E151/D151*100</f>
        <v>12.5</v>
      </c>
      <c r="G151" s="75">
        <v>4000</v>
      </c>
      <c r="H151" s="75">
        <v>500</v>
      </c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133"/>
    </row>
    <row r="152" spans="1:23" s="8" customFormat="1" ht="28.5" customHeight="1" x14ac:dyDescent="0.2">
      <c r="A152" s="39"/>
      <c r="B152" s="73" t="s">
        <v>134</v>
      </c>
      <c r="C152" s="63" t="s">
        <v>135</v>
      </c>
      <c r="D152" s="75">
        <f t="shared" si="57"/>
        <v>0</v>
      </c>
      <c r="E152" s="75">
        <f t="shared" si="53"/>
        <v>5629.18</v>
      </c>
      <c r="F152" s="24">
        <v>0</v>
      </c>
      <c r="G152" s="75">
        <v>0</v>
      </c>
      <c r="H152" s="75">
        <v>5629.18</v>
      </c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133"/>
      <c r="T152" s="134"/>
      <c r="U152" s="134"/>
      <c r="W152" s="97"/>
    </row>
    <row r="153" spans="1:23" s="6" customFormat="1" ht="92.25" customHeight="1" x14ac:dyDescent="0.2">
      <c r="A153" s="32">
        <v>85213</v>
      </c>
      <c r="B153" s="81"/>
      <c r="C153" s="88" t="s">
        <v>154</v>
      </c>
      <c r="D153" s="83">
        <f t="shared" si="57"/>
        <v>98173.29</v>
      </c>
      <c r="E153" s="83">
        <f t="shared" ref="E153:E178" si="59">H153+N153</f>
        <v>50847.44</v>
      </c>
      <c r="F153" s="83">
        <f t="shared" si="47"/>
        <v>51.79355810526468</v>
      </c>
      <c r="G153" s="83">
        <f>SUM(G154:G155)</f>
        <v>98173.29</v>
      </c>
      <c r="H153" s="83">
        <f>SUM(H154:H155)</f>
        <v>50847.44</v>
      </c>
      <c r="I153" s="83">
        <f>SUM(I154:I155)</f>
        <v>98000</v>
      </c>
      <c r="J153" s="83">
        <f>SUM(J154:J155)</f>
        <v>50500</v>
      </c>
      <c r="K153" s="83"/>
      <c r="L153" s="83"/>
      <c r="M153" s="83"/>
      <c r="N153" s="83"/>
      <c r="O153" s="83"/>
      <c r="P153" s="83"/>
      <c r="Q153" s="83"/>
      <c r="R153" s="83"/>
      <c r="S153" s="130"/>
    </row>
    <row r="154" spans="1:23" s="99" customFormat="1" ht="28.5" customHeight="1" x14ac:dyDescent="0.2">
      <c r="A154" s="35"/>
      <c r="B154" s="73" t="s">
        <v>134</v>
      </c>
      <c r="C154" s="63" t="s">
        <v>135</v>
      </c>
      <c r="D154" s="75">
        <f t="shared" si="57"/>
        <v>173.29</v>
      </c>
      <c r="E154" s="75">
        <f t="shared" si="59"/>
        <v>347.44</v>
      </c>
      <c r="F154" s="75">
        <f t="shared" si="47"/>
        <v>200.49627791563279</v>
      </c>
      <c r="G154" s="75">
        <v>173.29</v>
      </c>
      <c r="H154" s="75">
        <v>347.44</v>
      </c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137"/>
      <c r="T154" s="138"/>
      <c r="U154" s="138"/>
      <c r="W154" s="100"/>
    </row>
    <row r="155" spans="1:23" s="8" customFormat="1" ht="69.75" customHeight="1" x14ac:dyDescent="0.2">
      <c r="A155" s="39"/>
      <c r="B155" s="38">
        <v>2030</v>
      </c>
      <c r="C155" s="62" t="s">
        <v>131</v>
      </c>
      <c r="D155" s="25">
        <f t="shared" si="57"/>
        <v>98000</v>
      </c>
      <c r="E155" s="25">
        <f>H155+N155</f>
        <v>50500</v>
      </c>
      <c r="F155" s="25">
        <f>E155/D155*100</f>
        <v>51.530612244897952</v>
      </c>
      <c r="G155" s="25">
        <f>I155</f>
        <v>98000</v>
      </c>
      <c r="H155" s="25">
        <f>J155</f>
        <v>50500</v>
      </c>
      <c r="I155" s="25">
        <v>98000</v>
      </c>
      <c r="J155" s="25">
        <v>50500</v>
      </c>
      <c r="K155" s="25"/>
      <c r="L155" s="25"/>
      <c r="M155" s="25"/>
      <c r="N155" s="25"/>
      <c r="O155" s="25"/>
      <c r="P155" s="25"/>
      <c r="Q155" s="25"/>
      <c r="R155" s="25"/>
      <c r="S155" s="133"/>
      <c r="T155" s="134"/>
      <c r="U155" s="134"/>
    </row>
    <row r="156" spans="1:23" s="6" customFormat="1" ht="54.75" customHeight="1" x14ac:dyDescent="0.2">
      <c r="A156" s="32">
        <v>85214</v>
      </c>
      <c r="B156" s="81"/>
      <c r="C156" s="85" t="s">
        <v>138</v>
      </c>
      <c r="D156" s="83">
        <f t="shared" si="57"/>
        <v>51000</v>
      </c>
      <c r="E156" s="83">
        <f t="shared" si="59"/>
        <v>30000</v>
      </c>
      <c r="F156" s="83">
        <f t="shared" si="47"/>
        <v>58.82352941176471</v>
      </c>
      <c r="G156" s="83">
        <f>SUM(G157:G157)</f>
        <v>51000</v>
      </c>
      <c r="H156" s="83">
        <f>SUM(H157:H157)</f>
        <v>30000</v>
      </c>
      <c r="I156" s="83">
        <f>SUM(I157:I157)</f>
        <v>51000</v>
      </c>
      <c r="J156" s="83">
        <f>SUM(J157:J157)</f>
        <v>30000</v>
      </c>
      <c r="K156" s="83"/>
      <c r="L156" s="83"/>
      <c r="M156" s="83"/>
      <c r="N156" s="83"/>
      <c r="O156" s="83"/>
      <c r="P156" s="83"/>
      <c r="Q156" s="83"/>
      <c r="R156" s="83"/>
      <c r="S156" s="130"/>
    </row>
    <row r="157" spans="1:23" s="5" customFormat="1" ht="70.5" customHeight="1" x14ac:dyDescent="0.2">
      <c r="A157" s="39"/>
      <c r="B157" s="38">
        <v>2030</v>
      </c>
      <c r="C157" s="62" t="s">
        <v>131</v>
      </c>
      <c r="D157" s="25">
        <f t="shared" si="57"/>
        <v>51000</v>
      </c>
      <c r="E157" s="25">
        <f t="shared" si="59"/>
        <v>30000</v>
      </c>
      <c r="F157" s="25">
        <f t="shared" si="47"/>
        <v>58.82352941176471</v>
      </c>
      <c r="G157" s="25">
        <f>I157</f>
        <v>51000</v>
      </c>
      <c r="H157" s="25">
        <f>J157</f>
        <v>30000</v>
      </c>
      <c r="I157" s="25">
        <v>51000</v>
      </c>
      <c r="J157" s="25">
        <v>30000</v>
      </c>
      <c r="K157" s="25"/>
      <c r="L157" s="25"/>
      <c r="M157" s="25"/>
      <c r="N157" s="25"/>
      <c r="O157" s="25"/>
      <c r="P157" s="25"/>
      <c r="Q157" s="25"/>
      <c r="R157" s="25"/>
      <c r="S157" s="130"/>
      <c r="T157" s="135"/>
      <c r="U157" s="135"/>
    </row>
    <row r="158" spans="1:23" s="5" customFormat="1" ht="18" customHeight="1" x14ac:dyDescent="0.2">
      <c r="A158" s="32">
        <v>85215</v>
      </c>
      <c r="B158" s="81"/>
      <c r="C158" s="82" t="s">
        <v>96</v>
      </c>
      <c r="D158" s="83">
        <f t="shared" si="57"/>
        <v>8887</v>
      </c>
      <c r="E158" s="83">
        <f>H158+N158</f>
        <v>7937.52</v>
      </c>
      <c r="F158" s="83">
        <f>E158/D158*100</f>
        <v>89.316079666929227</v>
      </c>
      <c r="G158" s="83">
        <f>SUM(G159:G160)</f>
        <v>8887</v>
      </c>
      <c r="H158" s="83">
        <f>SUM(H159:H160)</f>
        <v>7937.52</v>
      </c>
      <c r="I158" s="83">
        <f>SUM(I159:I160)</f>
        <v>8887</v>
      </c>
      <c r="J158" s="83">
        <f>SUM(J159:J160)</f>
        <v>6113</v>
      </c>
      <c r="K158" s="83"/>
      <c r="L158" s="83"/>
      <c r="M158" s="83"/>
      <c r="N158" s="83"/>
      <c r="O158" s="83"/>
      <c r="P158" s="83"/>
      <c r="Q158" s="83"/>
      <c r="R158" s="83"/>
      <c r="S158" s="130"/>
      <c r="T158" s="135"/>
      <c r="U158" s="135"/>
    </row>
    <row r="159" spans="1:23" s="8" customFormat="1" ht="28.5" customHeight="1" x14ac:dyDescent="0.2">
      <c r="A159" s="35"/>
      <c r="B159" s="101" t="s">
        <v>134</v>
      </c>
      <c r="C159" s="102" t="s">
        <v>135</v>
      </c>
      <c r="D159" s="103">
        <f>G159+M159</f>
        <v>0</v>
      </c>
      <c r="E159" s="103">
        <f>H159+N159</f>
        <v>1824.52</v>
      </c>
      <c r="F159" s="103">
        <v>0</v>
      </c>
      <c r="G159" s="103">
        <v>0</v>
      </c>
      <c r="H159" s="103">
        <v>1824.52</v>
      </c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33"/>
      <c r="T159" s="134"/>
      <c r="U159" s="134"/>
      <c r="W159" s="97"/>
    </row>
    <row r="160" spans="1:23" s="109" customFormat="1" ht="97.5" customHeight="1" x14ac:dyDescent="0.2">
      <c r="A160" s="39"/>
      <c r="B160" s="38">
        <v>2010</v>
      </c>
      <c r="C160" s="80" t="s">
        <v>129</v>
      </c>
      <c r="D160" s="25">
        <f t="shared" si="57"/>
        <v>8887</v>
      </c>
      <c r="E160" s="25">
        <f>H160+N160</f>
        <v>6113</v>
      </c>
      <c r="F160" s="25">
        <f>E160/D160*100</f>
        <v>68.785866996736814</v>
      </c>
      <c r="G160" s="25">
        <f>I160</f>
        <v>8887</v>
      </c>
      <c r="H160" s="25">
        <f>J160</f>
        <v>6113</v>
      </c>
      <c r="I160" s="25">
        <v>8887</v>
      </c>
      <c r="J160" s="25">
        <v>6113</v>
      </c>
      <c r="K160" s="25"/>
      <c r="L160" s="25"/>
      <c r="M160" s="25"/>
      <c r="N160" s="25"/>
      <c r="O160" s="25"/>
      <c r="P160" s="25"/>
      <c r="Q160" s="25"/>
      <c r="R160" s="25"/>
      <c r="S160" s="133"/>
    </row>
    <row r="161" spans="1:23" s="5" customFormat="1" ht="18" customHeight="1" x14ac:dyDescent="0.2">
      <c r="A161" s="33">
        <v>85216</v>
      </c>
      <c r="B161" s="81"/>
      <c r="C161" s="85" t="s">
        <v>49</v>
      </c>
      <c r="D161" s="83">
        <f t="shared" si="57"/>
        <v>901932.05</v>
      </c>
      <c r="E161" s="83">
        <f t="shared" si="59"/>
        <v>587702.5</v>
      </c>
      <c r="F161" s="83">
        <f t="shared" si="47"/>
        <v>65.16039650658827</v>
      </c>
      <c r="G161" s="83">
        <f>G162+G163</f>
        <v>901932.05</v>
      </c>
      <c r="H161" s="83">
        <f>H162+H163</f>
        <v>587702.5</v>
      </c>
      <c r="I161" s="83">
        <f>I162+I163</f>
        <v>900000</v>
      </c>
      <c r="J161" s="83">
        <f>J162+J163</f>
        <v>585000</v>
      </c>
      <c r="K161" s="83"/>
      <c r="L161" s="83"/>
      <c r="M161" s="83"/>
      <c r="N161" s="83"/>
      <c r="O161" s="83"/>
      <c r="P161" s="83"/>
      <c r="Q161" s="83"/>
      <c r="R161" s="83"/>
      <c r="S161" s="130"/>
      <c r="T161" s="135"/>
      <c r="U161" s="135"/>
    </row>
    <row r="162" spans="1:23" s="8" customFormat="1" ht="28.5" customHeight="1" x14ac:dyDescent="0.2">
      <c r="A162" s="35"/>
      <c r="B162" s="73" t="s">
        <v>134</v>
      </c>
      <c r="C162" s="63" t="s">
        <v>135</v>
      </c>
      <c r="D162" s="75">
        <f t="shared" si="57"/>
        <v>1932.05</v>
      </c>
      <c r="E162" s="75">
        <f>H162+N162</f>
        <v>2702.5</v>
      </c>
      <c r="F162" s="75">
        <f>E162/D162*100</f>
        <v>139.87733236717477</v>
      </c>
      <c r="G162" s="75">
        <v>1932.05</v>
      </c>
      <c r="H162" s="75">
        <v>2702.5</v>
      </c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133"/>
      <c r="T162" s="134"/>
      <c r="U162" s="134"/>
      <c r="W162" s="97"/>
    </row>
    <row r="163" spans="1:23" s="8" customFormat="1" ht="69" customHeight="1" x14ac:dyDescent="0.2">
      <c r="A163" s="39"/>
      <c r="B163" s="48">
        <v>2030</v>
      </c>
      <c r="C163" s="106" t="s">
        <v>131</v>
      </c>
      <c r="D163" s="24">
        <f t="shared" si="57"/>
        <v>900000</v>
      </c>
      <c r="E163" s="24">
        <f>H163+N163</f>
        <v>585000</v>
      </c>
      <c r="F163" s="24">
        <f>E163/D163*100</f>
        <v>65</v>
      </c>
      <c r="G163" s="24">
        <f>I163</f>
        <v>900000</v>
      </c>
      <c r="H163" s="24">
        <f>J163</f>
        <v>585000</v>
      </c>
      <c r="I163" s="24">
        <v>900000</v>
      </c>
      <c r="J163" s="24">
        <v>585000</v>
      </c>
      <c r="K163" s="24"/>
      <c r="L163" s="24"/>
      <c r="M163" s="24"/>
      <c r="N163" s="24"/>
      <c r="O163" s="24"/>
      <c r="P163" s="24"/>
      <c r="Q163" s="24"/>
      <c r="R163" s="24"/>
      <c r="S163" s="133"/>
      <c r="T163" s="134"/>
      <c r="U163" s="134"/>
    </row>
    <row r="164" spans="1:23" s="3" customFormat="1" ht="18" customHeight="1" x14ac:dyDescent="0.2">
      <c r="A164" s="32">
        <v>85219</v>
      </c>
      <c r="B164" s="81"/>
      <c r="C164" s="84" t="s">
        <v>21</v>
      </c>
      <c r="D164" s="83">
        <f t="shared" si="57"/>
        <v>289700</v>
      </c>
      <c r="E164" s="83">
        <f t="shared" si="59"/>
        <v>152311.09</v>
      </c>
      <c r="F164" s="83">
        <f t="shared" si="47"/>
        <v>52.575453917846048</v>
      </c>
      <c r="G164" s="83">
        <f>SUM(G165:G168)</f>
        <v>289700</v>
      </c>
      <c r="H164" s="83">
        <f>SUM(H165:H168)</f>
        <v>152311.09</v>
      </c>
      <c r="I164" s="83">
        <f>SUM(I165:I168)</f>
        <v>275100</v>
      </c>
      <c r="J164" s="83">
        <f>SUM(J165:J168)</f>
        <v>146227</v>
      </c>
      <c r="K164" s="83"/>
      <c r="L164" s="83"/>
      <c r="M164" s="83"/>
      <c r="N164" s="83"/>
      <c r="O164" s="83"/>
      <c r="P164" s="83"/>
      <c r="Q164" s="83"/>
      <c r="R164" s="83"/>
      <c r="S164" s="130"/>
    </row>
    <row r="165" spans="1:23" s="110" customFormat="1" ht="45" x14ac:dyDescent="0.2">
      <c r="A165" s="32"/>
      <c r="B165" s="73" t="s">
        <v>132</v>
      </c>
      <c r="C165" s="74" t="s">
        <v>133</v>
      </c>
      <c r="D165" s="75">
        <f t="shared" si="57"/>
        <v>100</v>
      </c>
      <c r="E165" s="75">
        <f t="shared" si="59"/>
        <v>150.80000000000001</v>
      </c>
      <c r="F165" s="75">
        <f t="shared" si="47"/>
        <v>150.80000000000001</v>
      </c>
      <c r="G165" s="75">
        <v>100</v>
      </c>
      <c r="H165" s="75">
        <v>150.80000000000001</v>
      </c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133"/>
    </row>
    <row r="166" spans="1:23" s="110" customFormat="1" ht="16.5" customHeight="1" x14ac:dyDescent="0.2">
      <c r="A166" s="32"/>
      <c r="B166" s="73" t="s">
        <v>74</v>
      </c>
      <c r="C166" s="98" t="s">
        <v>107</v>
      </c>
      <c r="D166" s="75">
        <f t="shared" si="57"/>
        <v>13500</v>
      </c>
      <c r="E166" s="75">
        <f t="shared" si="59"/>
        <v>5486.86</v>
      </c>
      <c r="F166" s="75">
        <f t="shared" si="47"/>
        <v>40.643407407407409</v>
      </c>
      <c r="G166" s="75">
        <v>13500</v>
      </c>
      <c r="H166" s="75">
        <v>5486.86</v>
      </c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133"/>
    </row>
    <row r="167" spans="1:23" s="110" customFormat="1" ht="16.5" customHeight="1" x14ac:dyDescent="0.2">
      <c r="A167" s="32"/>
      <c r="B167" s="73" t="s">
        <v>75</v>
      </c>
      <c r="C167" s="74" t="s">
        <v>14</v>
      </c>
      <c r="D167" s="75">
        <f t="shared" si="57"/>
        <v>1000</v>
      </c>
      <c r="E167" s="75">
        <f t="shared" si="59"/>
        <v>446.43</v>
      </c>
      <c r="F167" s="75">
        <f t="shared" si="47"/>
        <v>44.643000000000001</v>
      </c>
      <c r="G167" s="75">
        <v>1000</v>
      </c>
      <c r="H167" s="75">
        <v>446.43</v>
      </c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133"/>
    </row>
    <row r="168" spans="1:23" s="8" customFormat="1" ht="67.5" x14ac:dyDescent="0.2">
      <c r="A168" s="39"/>
      <c r="B168" s="38">
        <v>2030</v>
      </c>
      <c r="C168" s="62" t="s">
        <v>131</v>
      </c>
      <c r="D168" s="25">
        <f t="shared" si="57"/>
        <v>275100</v>
      </c>
      <c r="E168" s="25">
        <f t="shared" si="59"/>
        <v>146227</v>
      </c>
      <c r="F168" s="25">
        <f t="shared" si="47"/>
        <v>53.154125772446378</v>
      </c>
      <c r="G168" s="25">
        <f>I168</f>
        <v>275100</v>
      </c>
      <c r="H168" s="25">
        <f>J168</f>
        <v>146227</v>
      </c>
      <c r="I168" s="25">
        <v>275100</v>
      </c>
      <c r="J168" s="25">
        <v>146227</v>
      </c>
      <c r="K168" s="25"/>
      <c r="L168" s="25"/>
      <c r="M168" s="25"/>
      <c r="N168" s="25"/>
      <c r="O168" s="25"/>
      <c r="P168" s="25"/>
      <c r="Q168" s="25"/>
      <c r="R168" s="25"/>
      <c r="S168" s="133"/>
      <c r="T168" s="134"/>
      <c r="U168" s="134"/>
    </row>
    <row r="169" spans="1:23" s="5" customFormat="1" ht="42" customHeight="1" x14ac:dyDescent="0.2">
      <c r="A169" s="32">
        <v>85228</v>
      </c>
      <c r="B169" s="81"/>
      <c r="C169" s="82" t="s">
        <v>28</v>
      </c>
      <c r="D169" s="83">
        <f t="shared" si="57"/>
        <v>203250</v>
      </c>
      <c r="E169" s="83">
        <f t="shared" si="59"/>
        <v>73019.290000000008</v>
      </c>
      <c r="F169" s="83">
        <f t="shared" si="47"/>
        <v>35.92584993849939</v>
      </c>
      <c r="G169" s="83">
        <f>SUM(G170:G172)</f>
        <v>203250</v>
      </c>
      <c r="H169" s="83">
        <f>SUM(H170:H172)</f>
        <v>73019.290000000008</v>
      </c>
      <c r="I169" s="83">
        <f>SUM(I170:I172)</f>
        <v>170230</v>
      </c>
      <c r="J169" s="83">
        <f>SUM(J170:J172)</f>
        <v>59100</v>
      </c>
      <c r="K169" s="83"/>
      <c r="L169" s="83"/>
      <c r="M169" s="83"/>
      <c r="N169" s="83"/>
      <c r="O169" s="83"/>
      <c r="P169" s="83"/>
      <c r="Q169" s="83"/>
      <c r="R169" s="83"/>
      <c r="S169" s="130"/>
      <c r="T169" s="135"/>
      <c r="U169" s="135"/>
    </row>
    <row r="170" spans="1:23" s="110" customFormat="1" ht="16.5" customHeight="1" x14ac:dyDescent="0.2">
      <c r="A170" s="32"/>
      <c r="B170" s="73" t="s">
        <v>73</v>
      </c>
      <c r="C170" s="74" t="s">
        <v>29</v>
      </c>
      <c r="D170" s="75">
        <f t="shared" si="57"/>
        <v>33000</v>
      </c>
      <c r="E170" s="75">
        <f>H170+N170</f>
        <v>13904.63</v>
      </c>
      <c r="F170" s="75">
        <f>E170/D170*100</f>
        <v>42.135242424242421</v>
      </c>
      <c r="G170" s="75">
        <v>33000</v>
      </c>
      <c r="H170" s="75">
        <v>13904.63</v>
      </c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133"/>
    </row>
    <row r="171" spans="1:23" s="109" customFormat="1" ht="96" customHeight="1" x14ac:dyDescent="0.2">
      <c r="A171" s="32"/>
      <c r="B171" s="73">
        <v>2010</v>
      </c>
      <c r="C171" s="74" t="s">
        <v>129</v>
      </c>
      <c r="D171" s="75">
        <f t="shared" si="57"/>
        <v>170230</v>
      </c>
      <c r="E171" s="75">
        <f t="shared" si="59"/>
        <v>59100</v>
      </c>
      <c r="F171" s="75">
        <f t="shared" si="47"/>
        <v>34.71773482934853</v>
      </c>
      <c r="G171" s="75">
        <f>I171</f>
        <v>170230</v>
      </c>
      <c r="H171" s="75">
        <f>J171</f>
        <v>59100</v>
      </c>
      <c r="I171" s="75">
        <v>170230</v>
      </c>
      <c r="J171" s="75">
        <v>59100</v>
      </c>
      <c r="K171" s="75"/>
      <c r="L171" s="75"/>
      <c r="M171" s="75"/>
      <c r="N171" s="75"/>
      <c r="O171" s="75"/>
      <c r="P171" s="75"/>
      <c r="Q171" s="75"/>
      <c r="R171" s="75"/>
      <c r="S171" s="133"/>
    </row>
    <row r="172" spans="1:23" s="8" customFormat="1" ht="70.5" customHeight="1" x14ac:dyDescent="0.2">
      <c r="A172" s="39"/>
      <c r="B172" s="38">
        <v>2360</v>
      </c>
      <c r="C172" s="46" t="s">
        <v>35</v>
      </c>
      <c r="D172" s="25">
        <f t="shared" si="57"/>
        <v>20</v>
      </c>
      <c r="E172" s="25">
        <f t="shared" si="59"/>
        <v>14.66</v>
      </c>
      <c r="F172" s="25">
        <f t="shared" si="47"/>
        <v>73.3</v>
      </c>
      <c r="G172" s="25">
        <v>20</v>
      </c>
      <c r="H172" s="25">
        <v>14.66</v>
      </c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133"/>
      <c r="T172" s="134"/>
      <c r="U172" s="134"/>
    </row>
    <row r="173" spans="1:23" s="5" customFormat="1" ht="18" customHeight="1" x14ac:dyDescent="0.2">
      <c r="A173" s="32">
        <v>85230</v>
      </c>
      <c r="B173" s="81"/>
      <c r="C173" s="87" t="s">
        <v>137</v>
      </c>
      <c r="D173" s="83">
        <f t="shared" ref="D173:E175" si="60">G173+M173</f>
        <v>88900</v>
      </c>
      <c r="E173" s="83">
        <f t="shared" si="60"/>
        <v>44385.51</v>
      </c>
      <c r="F173" s="83">
        <f t="shared" ref="F173:F176" si="61">E173/D173*100</f>
        <v>49.927457817772783</v>
      </c>
      <c r="G173" s="83">
        <f>G174+G175</f>
        <v>88900</v>
      </c>
      <c r="H173" s="83">
        <f>H174+H175</f>
        <v>44385.51</v>
      </c>
      <c r="I173" s="83">
        <f>I174+I175</f>
        <v>66900</v>
      </c>
      <c r="J173" s="83">
        <f>J174+J175</f>
        <v>35000</v>
      </c>
      <c r="K173" s="83"/>
      <c r="L173" s="83"/>
      <c r="M173" s="83"/>
      <c r="N173" s="83"/>
      <c r="O173" s="83"/>
      <c r="P173" s="83"/>
      <c r="Q173" s="83"/>
      <c r="R173" s="83"/>
      <c r="S173" s="130"/>
      <c r="T173" s="135"/>
      <c r="U173" s="135"/>
    </row>
    <row r="174" spans="1:23" s="110" customFormat="1" ht="15.75" customHeight="1" x14ac:dyDescent="0.2">
      <c r="A174" s="32"/>
      <c r="B174" s="73" t="s">
        <v>73</v>
      </c>
      <c r="C174" s="74" t="s">
        <v>29</v>
      </c>
      <c r="D174" s="75">
        <f t="shared" si="60"/>
        <v>22000</v>
      </c>
      <c r="E174" s="75">
        <f t="shared" si="60"/>
        <v>9385.51</v>
      </c>
      <c r="F174" s="75">
        <f t="shared" si="61"/>
        <v>42.661409090909089</v>
      </c>
      <c r="G174" s="75">
        <v>22000</v>
      </c>
      <c r="H174" s="75">
        <v>9385.51</v>
      </c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133"/>
    </row>
    <row r="175" spans="1:23" s="109" customFormat="1" ht="72" customHeight="1" x14ac:dyDescent="0.2">
      <c r="A175" s="39"/>
      <c r="B175" s="38">
        <v>2030</v>
      </c>
      <c r="C175" s="62" t="s">
        <v>131</v>
      </c>
      <c r="D175" s="25">
        <f t="shared" si="60"/>
        <v>66900</v>
      </c>
      <c r="E175" s="25">
        <f t="shared" si="60"/>
        <v>35000</v>
      </c>
      <c r="F175" s="25">
        <f t="shared" si="61"/>
        <v>52.316890881913302</v>
      </c>
      <c r="G175" s="25">
        <f>I175</f>
        <v>66900</v>
      </c>
      <c r="H175" s="25">
        <f>J175</f>
        <v>35000</v>
      </c>
      <c r="I175" s="25">
        <v>66900</v>
      </c>
      <c r="J175" s="25">
        <v>35000</v>
      </c>
      <c r="K175" s="25"/>
      <c r="L175" s="25"/>
      <c r="M175" s="25"/>
      <c r="N175" s="25"/>
      <c r="O175" s="25"/>
      <c r="P175" s="25"/>
      <c r="Q175" s="25"/>
      <c r="R175" s="25"/>
      <c r="S175" s="133"/>
    </row>
    <row r="176" spans="1:23" s="5" customFormat="1" ht="17.25" customHeight="1" x14ac:dyDescent="0.2">
      <c r="A176" s="32">
        <v>85295</v>
      </c>
      <c r="B176" s="81"/>
      <c r="C176" s="82" t="s">
        <v>2</v>
      </c>
      <c r="D176" s="83">
        <f>G176+M176</f>
        <v>72000</v>
      </c>
      <c r="E176" s="83">
        <f>H176+N176</f>
        <v>72000</v>
      </c>
      <c r="F176" s="83">
        <f t="shared" si="61"/>
        <v>100</v>
      </c>
      <c r="G176" s="83">
        <f>G177</f>
        <v>72000</v>
      </c>
      <c r="H176" s="83">
        <f>H177</f>
        <v>72000</v>
      </c>
      <c r="I176" s="83">
        <f>I177</f>
        <v>72000</v>
      </c>
      <c r="J176" s="83">
        <f>J177</f>
        <v>72000</v>
      </c>
      <c r="K176" s="83"/>
      <c r="L176" s="83"/>
      <c r="M176" s="83"/>
      <c r="N176" s="83"/>
      <c r="O176" s="83"/>
      <c r="P176" s="83"/>
      <c r="Q176" s="83"/>
      <c r="R176" s="112"/>
      <c r="S176" s="130"/>
      <c r="T176" s="135"/>
      <c r="U176" s="135"/>
    </row>
    <row r="177" spans="1:23" s="6" customFormat="1" ht="72" customHeight="1" x14ac:dyDescent="0.2">
      <c r="A177" s="39"/>
      <c r="B177" s="38">
        <v>2030</v>
      </c>
      <c r="C177" s="62" t="s">
        <v>131</v>
      </c>
      <c r="D177" s="25">
        <f>G177+M177</f>
        <v>72000</v>
      </c>
      <c r="E177" s="25">
        <f>H177+N177</f>
        <v>72000</v>
      </c>
      <c r="F177" s="25">
        <f>E177/D177*100</f>
        <v>100</v>
      </c>
      <c r="G177" s="25">
        <f>I177</f>
        <v>72000</v>
      </c>
      <c r="H177" s="25">
        <f>J177</f>
        <v>72000</v>
      </c>
      <c r="I177" s="25">
        <v>72000</v>
      </c>
      <c r="J177" s="25">
        <v>72000</v>
      </c>
      <c r="K177" s="25"/>
      <c r="L177" s="25"/>
      <c r="M177" s="25"/>
      <c r="N177" s="25"/>
      <c r="O177" s="25"/>
      <c r="P177" s="25"/>
      <c r="Q177" s="25"/>
      <c r="R177" s="22"/>
      <c r="S177" s="130"/>
    </row>
    <row r="178" spans="1:23" s="6" customFormat="1" ht="28.5" customHeight="1" x14ac:dyDescent="0.2">
      <c r="A178" s="37">
        <v>854</v>
      </c>
      <c r="B178" s="37"/>
      <c r="C178" s="26" t="s">
        <v>57</v>
      </c>
      <c r="D178" s="23">
        <f>G178+M178</f>
        <v>15052</v>
      </c>
      <c r="E178" s="23">
        <f t="shared" si="59"/>
        <v>15052</v>
      </c>
      <c r="F178" s="23">
        <f t="shared" si="47"/>
        <v>100</v>
      </c>
      <c r="G178" s="23">
        <f>G179</f>
        <v>15052</v>
      </c>
      <c r="H178" s="23">
        <f>H179</f>
        <v>15052</v>
      </c>
      <c r="I178" s="23">
        <f>I179</f>
        <v>15052</v>
      </c>
      <c r="J178" s="23">
        <f>J179</f>
        <v>15052</v>
      </c>
      <c r="K178" s="23"/>
      <c r="L178" s="23"/>
      <c r="M178" s="23"/>
      <c r="N178" s="23"/>
      <c r="O178" s="23"/>
      <c r="P178" s="23"/>
      <c r="Q178" s="23"/>
      <c r="R178" s="23"/>
      <c r="S178" s="130"/>
    </row>
    <row r="179" spans="1:23" s="7" customFormat="1" ht="31.5" customHeight="1" x14ac:dyDescent="0.2">
      <c r="A179" s="32">
        <v>85415</v>
      </c>
      <c r="B179" s="81"/>
      <c r="C179" s="82" t="s">
        <v>139</v>
      </c>
      <c r="D179" s="83">
        <f t="shared" ref="D179:D182" si="62">G179+M179</f>
        <v>15052</v>
      </c>
      <c r="E179" s="83">
        <f t="shared" ref="E179:E197" si="63">H179+N179</f>
        <v>15052</v>
      </c>
      <c r="F179" s="83">
        <f t="shared" si="47"/>
        <v>100</v>
      </c>
      <c r="G179" s="83">
        <f>SUM(G180:G180)</f>
        <v>15052</v>
      </c>
      <c r="H179" s="83">
        <f>SUM(H180:H180)</f>
        <v>15052</v>
      </c>
      <c r="I179" s="83">
        <f>SUM(I180:I180)</f>
        <v>15052</v>
      </c>
      <c r="J179" s="83">
        <f>SUM(J180:J180)</f>
        <v>15052</v>
      </c>
      <c r="K179" s="83"/>
      <c r="L179" s="83"/>
      <c r="M179" s="83"/>
      <c r="N179" s="83"/>
      <c r="O179" s="83"/>
      <c r="P179" s="83"/>
      <c r="Q179" s="83"/>
      <c r="R179" s="83"/>
      <c r="S179" s="130"/>
      <c r="T179" s="136"/>
      <c r="U179" s="136"/>
    </row>
    <row r="180" spans="1:23" s="8" customFormat="1" ht="72" customHeight="1" x14ac:dyDescent="0.2">
      <c r="A180" s="35"/>
      <c r="B180" s="48">
        <v>2030</v>
      </c>
      <c r="C180" s="106" t="s">
        <v>131</v>
      </c>
      <c r="D180" s="24">
        <f t="shared" si="62"/>
        <v>15052</v>
      </c>
      <c r="E180" s="24">
        <f t="shared" si="63"/>
        <v>15052</v>
      </c>
      <c r="F180" s="24">
        <f t="shared" si="47"/>
        <v>100</v>
      </c>
      <c r="G180" s="24">
        <f>I180</f>
        <v>15052</v>
      </c>
      <c r="H180" s="24">
        <f>J180</f>
        <v>15052</v>
      </c>
      <c r="I180" s="24">
        <v>15052</v>
      </c>
      <c r="J180" s="24">
        <v>15052</v>
      </c>
      <c r="K180" s="24"/>
      <c r="L180" s="24"/>
      <c r="M180" s="24"/>
      <c r="N180" s="24"/>
      <c r="O180" s="24"/>
      <c r="P180" s="24"/>
      <c r="Q180" s="24"/>
      <c r="R180" s="24"/>
      <c r="S180" s="133"/>
      <c r="T180" s="134"/>
      <c r="U180" s="134"/>
    </row>
    <row r="181" spans="1:23" s="5" customFormat="1" ht="18" customHeight="1" x14ac:dyDescent="0.2">
      <c r="A181" s="37">
        <v>855</v>
      </c>
      <c r="B181" s="37"/>
      <c r="C181" s="26" t="s">
        <v>140</v>
      </c>
      <c r="D181" s="23">
        <f t="shared" si="62"/>
        <v>39549916.060000002</v>
      </c>
      <c r="E181" s="23">
        <f t="shared" si="63"/>
        <v>21314429.780000001</v>
      </c>
      <c r="F181" s="23">
        <f t="shared" ref="F181:F186" si="64">E181/D181*100</f>
        <v>53.89247791996452</v>
      </c>
      <c r="G181" s="23">
        <f>G182+G186+G191+G194+G198+G204</f>
        <v>39549916.060000002</v>
      </c>
      <c r="H181" s="23">
        <f>H182+H186+H191+H194+H198+H204</f>
        <v>21314429.780000001</v>
      </c>
      <c r="I181" s="23">
        <f>I182+I186+I191+I194+I198+I204</f>
        <v>39186330</v>
      </c>
      <c r="J181" s="23">
        <f>J182+J186+J191+J194+J198+J204</f>
        <v>21159225</v>
      </c>
      <c r="K181" s="23"/>
      <c r="L181" s="23"/>
      <c r="M181" s="23"/>
      <c r="N181" s="23"/>
      <c r="O181" s="23"/>
      <c r="P181" s="23"/>
      <c r="Q181" s="23"/>
      <c r="R181" s="23"/>
      <c r="S181" s="130"/>
      <c r="T181" s="135"/>
      <c r="U181" s="135"/>
    </row>
    <row r="182" spans="1:23" s="5" customFormat="1" ht="17.25" customHeight="1" x14ac:dyDescent="0.2">
      <c r="A182" s="32">
        <v>85501</v>
      </c>
      <c r="B182" s="81"/>
      <c r="C182" s="82" t="s">
        <v>125</v>
      </c>
      <c r="D182" s="83">
        <f t="shared" si="62"/>
        <v>29513910.469999999</v>
      </c>
      <c r="E182" s="83">
        <f t="shared" si="63"/>
        <v>16499086.1</v>
      </c>
      <c r="F182" s="83">
        <f t="shared" si="64"/>
        <v>55.902744967566477</v>
      </c>
      <c r="G182" s="83">
        <f>SUM(G183:G185)</f>
        <v>29513910.469999999</v>
      </c>
      <c r="H182" s="83">
        <f>SUM(H183:H185)</f>
        <v>16499086.1</v>
      </c>
      <c r="I182" s="83">
        <f>SUM(I183:I185)</f>
        <v>29496000</v>
      </c>
      <c r="J182" s="83">
        <f>SUM(J183:J185)</f>
        <v>16480349</v>
      </c>
      <c r="K182" s="83"/>
      <c r="L182" s="83"/>
      <c r="M182" s="83"/>
      <c r="N182" s="83"/>
      <c r="O182" s="83"/>
      <c r="P182" s="83"/>
      <c r="Q182" s="83"/>
      <c r="R182" s="83"/>
      <c r="S182" s="130"/>
      <c r="T182" s="135"/>
      <c r="U182" s="135"/>
    </row>
    <row r="183" spans="1:23" s="8" customFormat="1" ht="16.5" customHeight="1" x14ac:dyDescent="0.2">
      <c r="A183" s="35"/>
      <c r="B183" s="73" t="s">
        <v>74</v>
      </c>
      <c r="C183" s="98" t="s">
        <v>107</v>
      </c>
      <c r="D183" s="75">
        <f t="shared" ref="D183:E186" si="65">G183+M183</f>
        <v>2200.84</v>
      </c>
      <c r="E183" s="75">
        <f t="shared" si="65"/>
        <v>2333.89</v>
      </c>
      <c r="F183" s="75">
        <f t="shared" si="64"/>
        <v>106.04541902182802</v>
      </c>
      <c r="G183" s="75">
        <v>2200.84</v>
      </c>
      <c r="H183" s="75">
        <v>2333.89</v>
      </c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133"/>
      <c r="T183" s="134"/>
      <c r="U183" s="134"/>
    </row>
    <row r="184" spans="1:23" s="8" customFormat="1" ht="27" customHeight="1" x14ac:dyDescent="0.2">
      <c r="A184" s="35"/>
      <c r="B184" s="73" t="s">
        <v>134</v>
      </c>
      <c r="C184" s="63" t="s">
        <v>135</v>
      </c>
      <c r="D184" s="75">
        <f t="shared" si="65"/>
        <v>15709.63</v>
      </c>
      <c r="E184" s="75">
        <f t="shared" si="65"/>
        <v>16403.21</v>
      </c>
      <c r="F184" s="75">
        <f t="shared" si="64"/>
        <v>104.41499895287158</v>
      </c>
      <c r="G184" s="75">
        <v>15709.63</v>
      </c>
      <c r="H184" s="75">
        <v>16403.21</v>
      </c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133"/>
      <c r="T184" s="134"/>
      <c r="U184" s="134"/>
      <c r="W184" s="97"/>
    </row>
    <row r="185" spans="1:23" s="109" customFormat="1" ht="121.5" customHeight="1" x14ac:dyDescent="0.2">
      <c r="A185" s="35"/>
      <c r="B185" s="48">
        <v>2060</v>
      </c>
      <c r="C185" s="54" t="s">
        <v>126</v>
      </c>
      <c r="D185" s="24">
        <f t="shared" si="65"/>
        <v>29496000</v>
      </c>
      <c r="E185" s="24">
        <f t="shared" si="65"/>
        <v>16480349</v>
      </c>
      <c r="F185" s="24">
        <f t="shared" si="64"/>
        <v>55.873165852997019</v>
      </c>
      <c r="G185" s="24">
        <f>I185</f>
        <v>29496000</v>
      </c>
      <c r="H185" s="24">
        <f>J185</f>
        <v>16480349</v>
      </c>
      <c r="I185" s="24">
        <v>29496000</v>
      </c>
      <c r="J185" s="24">
        <v>16480349</v>
      </c>
      <c r="K185" s="24"/>
      <c r="L185" s="24"/>
      <c r="M185" s="24"/>
      <c r="N185" s="24"/>
      <c r="O185" s="24"/>
      <c r="P185" s="24"/>
      <c r="Q185" s="24"/>
      <c r="R185" s="24"/>
      <c r="S185" s="133"/>
    </row>
    <row r="186" spans="1:23" s="6" customFormat="1" ht="81" customHeight="1" x14ac:dyDescent="0.2">
      <c r="A186" s="33">
        <v>85502</v>
      </c>
      <c r="B186" s="81"/>
      <c r="C186" s="82" t="s">
        <v>104</v>
      </c>
      <c r="D186" s="83">
        <f t="shared" si="65"/>
        <v>8708910.7200000007</v>
      </c>
      <c r="E186" s="83">
        <f t="shared" si="65"/>
        <v>4720456.6100000003</v>
      </c>
      <c r="F186" s="83">
        <f t="shared" si="64"/>
        <v>54.202606522988908</v>
      </c>
      <c r="G186" s="83">
        <f>SUM(G187:G190)</f>
        <v>8708910.7200000007</v>
      </c>
      <c r="H186" s="83">
        <f>SUM(H187:H190)</f>
        <v>4720456.6100000003</v>
      </c>
      <c r="I186" s="83">
        <f>SUM(I187:I190)</f>
        <v>8580000</v>
      </c>
      <c r="J186" s="83">
        <f>SUM(J187:J190)</f>
        <v>4634000</v>
      </c>
      <c r="K186" s="83"/>
      <c r="L186" s="83"/>
      <c r="M186" s="83"/>
      <c r="N186" s="83"/>
      <c r="O186" s="83"/>
      <c r="P186" s="83"/>
      <c r="Q186" s="83"/>
      <c r="R186" s="83"/>
      <c r="S186" s="130"/>
    </row>
    <row r="187" spans="1:23" s="8" customFormat="1" ht="16.5" customHeight="1" x14ac:dyDescent="0.2">
      <c r="A187" s="35"/>
      <c r="B187" s="73" t="s">
        <v>74</v>
      </c>
      <c r="C187" s="98" t="s">
        <v>107</v>
      </c>
      <c r="D187" s="75">
        <f t="shared" ref="D187:D192" si="66">G187+M187</f>
        <v>2640.22</v>
      </c>
      <c r="E187" s="75">
        <f t="shared" si="63"/>
        <v>3302.21</v>
      </c>
      <c r="F187" s="75">
        <f t="shared" ref="F187:F197" si="67">E187/D187*100</f>
        <v>125.07328934709987</v>
      </c>
      <c r="G187" s="75">
        <v>2640.22</v>
      </c>
      <c r="H187" s="75">
        <v>3302.21</v>
      </c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133"/>
      <c r="T187" s="134"/>
      <c r="U187" s="134"/>
    </row>
    <row r="188" spans="1:23" s="8" customFormat="1" ht="27" customHeight="1" x14ac:dyDescent="0.2">
      <c r="A188" s="35"/>
      <c r="B188" s="73" t="s">
        <v>134</v>
      </c>
      <c r="C188" s="63" t="s">
        <v>135</v>
      </c>
      <c r="D188" s="75">
        <f t="shared" si="66"/>
        <v>26270.5</v>
      </c>
      <c r="E188" s="75">
        <f t="shared" si="63"/>
        <v>31591.86</v>
      </c>
      <c r="F188" s="75">
        <f t="shared" si="67"/>
        <v>120.25602862526408</v>
      </c>
      <c r="G188" s="75">
        <v>26270.5</v>
      </c>
      <c r="H188" s="75">
        <v>31591.86</v>
      </c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133"/>
      <c r="T188" s="134"/>
      <c r="U188" s="134"/>
      <c r="W188" s="97"/>
    </row>
    <row r="189" spans="1:23" s="111" customFormat="1" ht="90" x14ac:dyDescent="0.2">
      <c r="A189" s="35"/>
      <c r="B189" s="73">
        <v>2010</v>
      </c>
      <c r="C189" s="74" t="s">
        <v>129</v>
      </c>
      <c r="D189" s="75">
        <f>G189+M189</f>
        <v>8580000</v>
      </c>
      <c r="E189" s="75">
        <f>H189+N189</f>
        <v>4634000</v>
      </c>
      <c r="F189" s="75">
        <f>E189/D189*100</f>
        <v>54.009324009324011</v>
      </c>
      <c r="G189" s="75">
        <f>I189</f>
        <v>8580000</v>
      </c>
      <c r="H189" s="75">
        <f>J189</f>
        <v>4634000</v>
      </c>
      <c r="I189" s="75">
        <v>8580000</v>
      </c>
      <c r="J189" s="75">
        <v>4634000</v>
      </c>
      <c r="K189" s="75"/>
      <c r="L189" s="75"/>
      <c r="M189" s="75"/>
      <c r="N189" s="75"/>
      <c r="O189" s="75"/>
      <c r="P189" s="75"/>
      <c r="Q189" s="75"/>
      <c r="R189" s="75"/>
      <c r="S189" s="133"/>
      <c r="T189" s="141"/>
      <c r="U189" s="141"/>
    </row>
    <row r="190" spans="1:23" s="8" customFormat="1" ht="67.5" x14ac:dyDescent="0.2">
      <c r="A190" s="39"/>
      <c r="B190" s="38">
        <v>2360</v>
      </c>
      <c r="C190" s="46" t="s">
        <v>35</v>
      </c>
      <c r="D190" s="25">
        <f t="shared" si="66"/>
        <v>100000</v>
      </c>
      <c r="E190" s="25">
        <f t="shared" si="63"/>
        <v>51562.54</v>
      </c>
      <c r="F190" s="25">
        <f t="shared" si="67"/>
        <v>51.562539999999998</v>
      </c>
      <c r="G190" s="25">
        <v>100000</v>
      </c>
      <c r="H190" s="25">
        <v>51562.54</v>
      </c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133"/>
      <c r="T190" s="134"/>
      <c r="U190" s="134"/>
    </row>
    <row r="191" spans="1:23" s="6" customFormat="1" ht="16.5" customHeight="1" x14ac:dyDescent="0.2">
      <c r="A191" s="32">
        <v>85503</v>
      </c>
      <c r="B191" s="81"/>
      <c r="C191" s="82" t="s">
        <v>141</v>
      </c>
      <c r="D191" s="83">
        <f t="shared" si="66"/>
        <v>450</v>
      </c>
      <c r="E191" s="83">
        <f t="shared" si="63"/>
        <v>672.01</v>
      </c>
      <c r="F191" s="83">
        <f t="shared" si="67"/>
        <v>149.33555555555554</v>
      </c>
      <c r="G191" s="83">
        <f>SUM(G192:G193)</f>
        <v>450</v>
      </c>
      <c r="H191" s="83">
        <f>SUM(H192:H193)</f>
        <v>672.01</v>
      </c>
      <c r="I191" s="83">
        <f>SUM(I192:I192)</f>
        <v>450</v>
      </c>
      <c r="J191" s="83">
        <f>SUM(J192:J192)</f>
        <v>666</v>
      </c>
      <c r="K191" s="83"/>
      <c r="L191" s="83"/>
      <c r="M191" s="83"/>
      <c r="N191" s="83"/>
      <c r="O191" s="83"/>
      <c r="P191" s="83"/>
      <c r="Q191" s="83"/>
      <c r="R191" s="83"/>
      <c r="S191" s="130"/>
    </row>
    <row r="192" spans="1:23" s="111" customFormat="1" ht="90" x14ac:dyDescent="0.2">
      <c r="A192" s="35"/>
      <c r="B192" s="73">
        <v>2010</v>
      </c>
      <c r="C192" s="74" t="s">
        <v>129</v>
      </c>
      <c r="D192" s="75">
        <f t="shared" si="66"/>
        <v>450</v>
      </c>
      <c r="E192" s="75">
        <f t="shared" si="63"/>
        <v>666</v>
      </c>
      <c r="F192" s="75">
        <f t="shared" si="67"/>
        <v>148</v>
      </c>
      <c r="G192" s="75">
        <f>I192</f>
        <v>450</v>
      </c>
      <c r="H192" s="75">
        <f>J192</f>
        <v>666</v>
      </c>
      <c r="I192" s="75">
        <v>450</v>
      </c>
      <c r="J192" s="75">
        <v>666</v>
      </c>
      <c r="K192" s="75"/>
      <c r="L192" s="75"/>
      <c r="M192" s="75"/>
      <c r="N192" s="75"/>
      <c r="O192" s="75"/>
      <c r="P192" s="75"/>
      <c r="Q192" s="75"/>
      <c r="R192" s="75"/>
      <c r="S192" s="133"/>
      <c r="T192" s="141"/>
      <c r="U192" s="141"/>
    </row>
    <row r="193" spans="1:23" s="8" customFormat="1" ht="67.5" x14ac:dyDescent="0.2">
      <c r="A193" s="39"/>
      <c r="B193" s="48">
        <v>2360</v>
      </c>
      <c r="C193" s="61" t="s">
        <v>35</v>
      </c>
      <c r="D193" s="24">
        <f>G193+M193</f>
        <v>0</v>
      </c>
      <c r="E193" s="24">
        <f t="shared" si="63"/>
        <v>6.01</v>
      </c>
      <c r="F193" s="24">
        <v>0</v>
      </c>
      <c r="G193" s="24">
        <v>0</v>
      </c>
      <c r="H193" s="24">
        <v>6.01</v>
      </c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133"/>
      <c r="T193" s="134"/>
      <c r="U193" s="134"/>
    </row>
    <row r="194" spans="1:23" s="5" customFormat="1" ht="18" customHeight="1" x14ac:dyDescent="0.2">
      <c r="A194" s="32">
        <v>85504</v>
      </c>
      <c r="B194" s="81"/>
      <c r="C194" s="82" t="s">
        <v>151</v>
      </c>
      <c r="D194" s="83">
        <f>G194+M194</f>
        <v>1016641.88</v>
      </c>
      <c r="E194" s="83">
        <f t="shared" si="63"/>
        <v>4351.88</v>
      </c>
      <c r="F194" s="83">
        <f t="shared" si="67"/>
        <v>0.42806420683751489</v>
      </c>
      <c r="G194" s="83">
        <f>SUM(G195:G197)</f>
        <v>1016641.88</v>
      </c>
      <c r="H194" s="83">
        <f>SUM(H195:H197)</f>
        <v>4351.88</v>
      </c>
      <c r="I194" s="83">
        <f>SUM(I195:I197)</f>
        <v>1016000</v>
      </c>
      <c r="J194" s="83">
        <f>SUM(J195:J197)</f>
        <v>3710</v>
      </c>
      <c r="K194" s="83"/>
      <c r="L194" s="83"/>
      <c r="M194" s="83"/>
      <c r="N194" s="83"/>
      <c r="O194" s="83"/>
      <c r="P194" s="83"/>
      <c r="Q194" s="83"/>
      <c r="R194" s="83"/>
      <c r="S194" s="130"/>
      <c r="T194" s="135"/>
      <c r="U194" s="135"/>
    </row>
    <row r="195" spans="1:23" s="8" customFormat="1" ht="16.5" customHeight="1" x14ac:dyDescent="0.2">
      <c r="A195" s="35"/>
      <c r="B195" s="73" t="s">
        <v>74</v>
      </c>
      <c r="C195" s="98" t="s">
        <v>107</v>
      </c>
      <c r="D195" s="75">
        <f>G195+M195</f>
        <v>41.88</v>
      </c>
      <c r="E195" s="75">
        <f>H195+N195</f>
        <v>41.88</v>
      </c>
      <c r="F195" s="75">
        <f>E195/D195*100</f>
        <v>100</v>
      </c>
      <c r="G195" s="75">
        <v>41.88</v>
      </c>
      <c r="H195" s="75">
        <v>41.88</v>
      </c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133"/>
      <c r="T195" s="134"/>
      <c r="U195" s="134"/>
    </row>
    <row r="196" spans="1:23" s="8" customFormat="1" ht="27" customHeight="1" x14ac:dyDescent="0.2">
      <c r="A196" s="35"/>
      <c r="B196" s="73" t="s">
        <v>134</v>
      </c>
      <c r="C196" s="63" t="s">
        <v>135</v>
      </c>
      <c r="D196" s="75">
        <f>G196+M196</f>
        <v>600</v>
      </c>
      <c r="E196" s="75">
        <f>H196+N196</f>
        <v>600</v>
      </c>
      <c r="F196" s="75">
        <f>E196/D196*100</f>
        <v>100</v>
      </c>
      <c r="G196" s="75">
        <v>600</v>
      </c>
      <c r="H196" s="75">
        <v>600</v>
      </c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133"/>
      <c r="T196" s="134"/>
      <c r="U196" s="134"/>
      <c r="W196" s="97"/>
    </row>
    <row r="197" spans="1:23" s="109" customFormat="1" ht="96.75" customHeight="1" x14ac:dyDescent="0.2">
      <c r="A197" s="39"/>
      <c r="B197" s="38">
        <v>2010</v>
      </c>
      <c r="C197" s="80" t="s">
        <v>129</v>
      </c>
      <c r="D197" s="24">
        <f>G197+M197</f>
        <v>1016000</v>
      </c>
      <c r="E197" s="24">
        <f t="shared" si="63"/>
        <v>3710</v>
      </c>
      <c r="F197" s="24">
        <f t="shared" si="67"/>
        <v>0.36515748031496059</v>
      </c>
      <c r="G197" s="25">
        <f>I197</f>
        <v>1016000</v>
      </c>
      <c r="H197" s="25">
        <f>J197</f>
        <v>3710</v>
      </c>
      <c r="I197" s="25">
        <v>1016000</v>
      </c>
      <c r="J197" s="25">
        <v>3710</v>
      </c>
      <c r="K197" s="25"/>
      <c r="L197" s="25"/>
      <c r="M197" s="25"/>
      <c r="N197" s="25"/>
      <c r="O197" s="25"/>
      <c r="P197" s="25"/>
      <c r="Q197" s="25"/>
      <c r="R197" s="25"/>
      <c r="S197" s="133"/>
    </row>
    <row r="198" spans="1:23" s="7" customFormat="1" ht="28.5" customHeight="1" x14ac:dyDescent="0.2">
      <c r="A198" s="32">
        <v>85505</v>
      </c>
      <c r="B198" s="81"/>
      <c r="C198" s="82" t="s">
        <v>171</v>
      </c>
      <c r="D198" s="83">
        <f t="shared" ref="D198:E207" si="68">G198+M198</f>
        <v>254980</v>
      </c>
      <c r="E198" s="83">
        <f t="shared" si="68"/>
        <v>49340.189999999995</v>
      </c>
      <c r="F198" s="83">
        <f t="shared" ref="F198:F209" si="69">E198/D198*100</f>
        <v>19.350611812691191</v>
      </c>
      <c r="G198" s="83">
        <f>SUM(G199:G203)</f>
        <v>254980</v>
      </c>
      <c r="H198" s="83">
        <f>SUM(H199:H203)</f>
        <v>49340.189999999995</v>
      </c>
      <c r="I198" s="83">
        <f>SUM(I199:I203)</f>
        <v>38880</v>
      </c>
      <c r="J198" s="83">
        <f>SUM(J199:J203)</f>
        <v>0</v>
      </c>
      <c r="K198" s="83"/>
      <c r="L198" s="83"/>
      <c r="M198" s="83"/>
      <c r="N198" s="83"/>
      <c r="O198" s="83"/>
      <c r="P198" s="83"/>
      <c r="Q198" s="83"/>
      <c r="R198" s="83"/>
      <c r="S198" s="130"/>
      <c r="T198" s="136"/>
      <c r="U198" s="136"/>
    </row>
    <row r="199" spans="1:23" s="110" customFormat="1" ht="16.5" customHeight="1" x14ac:dyDescent="0.2">
      <c r="A199" s="32"/>
      <c r="B199" s="73" t="s">
        <v>73</v>
      </c>
      <c r="C199" s="74" t="s">
        <v>29</v>
      </c>
      <c r="D199" s="75">
        <f t="shared" si="68"/>
        <v>214367</v>
      </c>
      <c r="E199" s="75">
        <f t="shared" si="68"/>
        <v>48906.84</v>
      </c>
      <c r="F199" s="75">
        <f t="shared" si="69"/>
        <v>22.814537685371349</v>
      </c>
      <c r="G199" s="75">
        <v>214367</v>
      </c>
      <c r="H199" s="75">
        <v>48906.84</v>
      </c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133"/>
    </row>
    <row r="200" spans="1:23" s="110" customFormat="1" ht="16.5" customHeight="1" x14ac:dyDescent="0.2">
      <c r="A200" s="32"/>
      <c r="B200" s="73" t="s">
        <v>74</v>
      </c>
      <c r="C200" s="98" t="s">
        <v>107</v>
      </c>
      <c r="D200" s="75">
        <f t="shared" si="68"/>
        <v>1500</v>
      </c>
      <c r="E200" s="75">
        <f t="shared" si="68"/>
        <v>273.69</v>
      </c>
      <c r="F200" s="75">
        <f t="shared" si="69"/>
        <v>18.246000000000002</v>
      </c>
      <c r="G200" s="75">
        <v>1500</v>
      </c>
      <c r="H200" s="75">
        <v>273.69</v>
      </c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133"/>
    </row>
    <row r="201" spans="1:23" s="110" customFormat="1" ht="29.25" customHeight="1" x14ac:dyDescent="0.2">
      <c r="A201" s="32"/>
      <c r="B201" s="73" t="s">
        <v>134</v>
      </c>
      <c r="C201" s="74" t="s">
        <v>135</v>
      </c>
      <c r="D201" s="75">
        <f t="shared" ref="D201" si="70">G201+M201</f>
        <v>133</v>
      </c>
      <c r="E201" s="75">
        <f t="shared" ref="E201" si="71">H201+N201</f>
        <v>132.24</v>
      </c>
      <c r="F201" s="75">
        <f t="shared" ref="F201" si="72">E201/D201*100</f>
        <v>99.428571428571431</v>
      </c>
      <c r="G201" s="75">
        <v>133</v>
      </c>
      <c r="H201" s="75">
        <v>132.24</v>
      </c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133"/>
    </row>
    <row r="202" spans="1:23" s="110" customFormat="1" ht="16.5" customHeight="1" x14ac:dyDescent="0.2">
      <c r="A202" s="32"/>
      <c r="B202" s="73" t="s">
        <v>75</v>
      </c>
      <c r="C202" s="74" t="s">
        <v>14</v>
      </c>
      <c r="D202" s="75">
        <f t="shared" si="68"/>
        <v>100</v>
      </c>
      <c r="E202" s="75">
        <f t="shared" si="68"/>
        <v>27.42</v>
      </c>
      <c r="F202" s="75">
        <f t="shared" si="69"/>
        <v>27.42</v>
      </c>
      <c r="G202" s="75">
        <v>100</v>
      </c>
      <c r="H202" s="75">
        <v>27.42</v>
      </c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133"/>
    </row>
    <row r="203" spans="1:23" s="8" customFormat="1" ht="69" customHeight="1" x14ac:dyDescent="0.2">
      <c r="A203" s="39"/>
      <c r="B203" s="38">
        <v>2030</v>
      </c>
      <c r="C203" s="62" t="s">
        <v>131</v>
      </c>
      <c r="D203" s="25">
        <f t="shared" si="68"/>
        <v>38880</v>
      </c>
      <c r="E203" s="25">
        <f t="shared" si="68"/>
        <v>0</v>
      </c>
      <c r="F203" s="25">
        <f t="shared" si="69"/>
        <v>0</v>
      </c>
      <c r="G203" s="25">
        <f>I203</f>
        <v>38880</v>
      </c>
      <c r="H203" s="25">
        <f>J203</f>
        <v>0</v>
      </c>
      <c r="I203" s="25">
        <v>38880</v>
      </c>
      <c r="J203" s="25">
        <v>0</v>
      </c>
      <c r="K203" s="25"/>
      <c r="L203" s="25"/>
      <c r="M203" s="25"/>
      <c r="N203" s="25"/>
      <c r="O203" s="25"/>
      <c r="P203" s="25"/>
      <c r="Q203" s="25"/>
      <c r="R203" s="25"/>
      <c r="S203" s="133"/>
      <c r="T203" s="134"/>
      <c r="U203" s="134"/>
    </row>
    <row r="204" spans="1:23" s="6" customFormat="1" ht="160.5" customHeight="1" x14ac:dyDescent="0.2">
      <c r="A204" s="32">
        <v>85513</v>
      </c>
      <c r="B204" s="81"/>
      <c r="C204" s="88" t="s">
        <v>155</v>
      </c>
      <c r="D204" s="83">
        <f t="shared" si="68"/>
        <v>55022.99</v>
      </c>
      <c r="E204" s="83">
        <f t="shared" si="68"/>
        <v>40522.99</v>
      </c>
      <c r="F204" s="83">
        <f t="shared" si="69"/>
        <v>73.647379031928281</v>
      </c>
      <c r="G204" s="83">
        <f>SUM(G205:G206)</f>
        <v>55022.99</v>
      </c>
      <c r="H204" s="83">
        <f>SUM(H205:H206)</f>
        <v>40522.99</v>
      </c>
      <c r="I204" s="83">
        <f>SUM(I206:I206)</f>
        <v>55000</v>
      </c>
      <c r="J204" s="83">
        <f>SUM(J206:J206)</f>
        <v>40500</v>
      </c>
      <c r="K204" s="83"/>
      <c r="L204" s="83"/>
      <c r="M204" s="83"/>
      <c r="N204" s="83"/>
      <c r="O204" s="83"/>
      <c r="P204" s="83"/>
      <c r="Q204" s="83"/>
      <c r="R204" s="83"/>
      <c r="S204" s="130"/>
    </row>
    <row r="205" spans="1:23" s="8" customFormat="1" ht="28.5" customHeight="1" x14ac:dyDescent="0.2">
      <c r="A205" s="35"/>
      <c r="B205" s="73" t="s">
        <v>134</v>
      </c>
      <c r="C205" s="63" t="s">
        <v>135</v>
      </c>
      <c r="D205" s="75">
        <f>G205+M205</f>
        <v>22.99</v>
      </c>
      <c r="E205" s="75">
        <f>H205+N205</f>
        <v>22.99</v>
      </c>
      <c r="F205" s="75">
        <f>E205/D205*100</f>
        <v>100</v>
      </c>
      <c r="G205" s="75">
        <v>22.99</v>
      </c>
      <c r="H205" s="75">
        <v>22.99</v>
      </c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133"/>
      <c r="T205" s="134"/>
      <c r="U205" s="134"/>
      <c r="W205" s="97"/>
    </row>
    <row r="206" spans="1:23" s="111" customFormat="1" ht="96" customHeight="1" x14ac:dyDescent="0.2">
      <c r="A206" s="35"/>
      <c r="B206" s="48">
        <v>2010</v>
      </c>
      <c r="C206" s="61" t="s">
        <v>129</v>
      </c>
      <c r="D206" s="24">
        <f t="shared" si="68"/>
        <v>55000</v>
      </c>
      <c r="E206" s="24">
        <f t="shared" si="68"/>
        <v>40500</v>
      </c>
      <c r="F206" s="24">
        <f t="shared" si="69"/>
        <v>73.636363636363626</v>
      </c>
      <c r="G206" s="24">
        <f>I206</f>
        <v>55000</v>
      </c>
      <c r="H206" s="24">
        <f>J206</f>
        <v>40500</v>
      </c>
      <c r="I206" s="24">
        <v>55000</v>
      </c>
      <c r="J206" s="24">
        <v>40500</v>
      </c>
      <c r="K206" s="24"/>
      <c r="L206" s="24"/>
      <c r="M206" s="24"/>
      <c r="N206" s="24"/>
      <c r="O206" s="24"/>
      <c r="P206" s="24"/>
      <c r="Q206" s="24"/>
      <c r="R206" s="24"/>
      <c r="S206" s="133"/>
      <c r="T206" s="141"/>
      <c r="U206" s="141"/>
    </row>
    <row r="207" spans="1:23" s="11" customFormat="1" ht="30.75" customHeight="1" x14ac:dyDescent="0.2">
      <c r="A207" s="37">
        <v>900</v>
      </c>
      <c r="B207" s="37"/>
      <c r="C207" s="26" t="s">
        <v>22</v>
      </c>
      <c r="D207" s="23">
        <f t="shared" si="68"/>
        <v>12696345.5</v>
      </c>
      <c r="E207" s="23">
        <f t="shared" si="68"/>
        <v>3769051.53</v>
      </c>
      <c r="F207" s="23">
        <f t="shared" si="69"/>
        <v>29.686113456821094</v>
      </c>
      <c r="G207" s="23">
        <f>G208+G210+G212+G215+G217+G220+G222+G226</f>
        <v>8222130.5</v>
      </c>
      <c r="H207" s="23">
        <f t="shared" ref="H207:R207" si="73">H208+H210+H212+H215+H217+H220+H222+H226</f>
        <v>3769051.53</v>
      </c>
      <c r="I207" s="23"/>
      <c r="J207" s="23"/>
      <c r="K207" s="23">
        <f t="shared" si="73"/>
        <v>126505.5</v>
      </c>
      <c r="L207" s="23">
        <f t="shared" si="73"/>
        <v>0</v>
      </c>
      <c r="M207" s="23">
        <f t="shared" si="73"/>
        <v>4474215</v>
      </c>
      <c r="N207" s="23">
        <f t="shared" si="73"/>
        <v>0</v>
      </c>
      <c r="O207" s="23">
        <f t="shared" si="73"/>
        <v>450000</v>
      </c>
      <c r="P207" s="23">
        <f t="shared" si="73"/>
        <v>0</v>
      </c>
      <c r="Q207" s="23">
        <f t="shared" si="73"/>
        <v>4024215</v>
      </c>
      <c r="R207" s="23">
        <f t="shared" si="73"/>
        <v>0</v>
      </c>
      <c r="S207" s="130"/>
    </row>
    <row r="208" spans="1:23" s="12" customFormat="1" ht="29.25" customHeight="1" x14ac:dyDescent="0.2">
      <c r="A208" s="33">
        <v>90002</v>
      </c>
      <c r="B208" s="81"/>
      <c r="C208" s="88" t="s">
        <v>156</v>
      </c>
      <c r="D208" s="83">
        <f>G208+M208</f>
        <v>7889500</v>
      </c>
      <c r="E208" s="83">
        <f>H208+N208</f>
        <v>3637146.98</v>
      </c>
      <c r="F208" s="83">
        <f t="shared" si="69"/>
        <v>46.101108815514294</v>
      </c>
      <c r="G208" s="83">
        <f>SUM(G209:G209)</f>
        <v>7889500</v>
      </c>
      <c r="H208" s="83">
        <f>SUM(H209:H209)</f>
        <v>3637146.98</v>
      </c>
      <c r="I208" s="83"/>
      <c r="J208" s="83"/>
      <c r="K208" s="83"/>
      <c r="L208" s="83"/>
      <c r="M208" s="83"/>
      <c r="N208" s="83"/>
      <c r="O208" s="83"/>
      <c r="P208" s="83"/>
      <c r="Q208" s="83"/>
      <c r="R208" s="83"/>
      <c r="S208" s="130"/>
      <c r="T208" s="142"/>
      <c r="U208" s="142"/>
    </row>
    <row r="209" spans="1:23" s="5" customFormat="1" ht="56.25" x14ac:dyDescent="0.2">
      <c r="A209" s="39"/>
      <c r="B209" s="48" t="s">
        <v>88</v>
      </c>
      <c r="C209" s="61" t="s">
        <v>30</v>
      </c>
      <c r="D209" s="24">
        <f>G209+M209</f>
        <v>7889500</v>
      </c>
      <c r="E209" s="24">
        <f>H209+N209</f>
        <v>3637146.98</v>
      </c>
      <c r="F209" s="24">
        <f t="shared" si="69"/>
        <v>46.101108815514294</v>
      </c>
      <c r="G209" s="24">
        <v>7889500</v>
      </c>
      <c r="H209" s="24">
        <v>3637146.98</v>
      </c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130"/>
      <c r="T209" s="135"/>
      <c r="U209" s="135"/>
    </row>
    <row r="210" spans="1:23" s="12" customFormat="1" ht="16.5" customHeight="1" x14ac:dyDescent="0.2">
      <c r="A210" s="32">
        <v>90003</v>
      </c>
      <c r="B210" s="81"/>
      <c r="C210" s="82" t="s">
        <v>50</v>
      </c>
      <c r="D210" s="83">
        <f t="shared" ref="D210:E213" si="74">G210+M210</f>
        <v>93150</v>
      </c>
      <c r="E210" s="83">
        <f t="shared" si="74"/>
        <v>35596.71</v>
      </c>
      <c r="F210" s="83">
        <f t="shared" ref="F210:F249" si="75">E210/D210*100</f>
        <v>38.214396135265702</v>
      </c>
      <c r="G210" s="83">
        <f>G211</f>
        <v>93150</v>
      </c>
      <c r="H210" s="83">
        <f>H211</f>
        <v>35596.71</v>
      </c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130"/>
      <c r="T210" s="142"/>
      <c r="U210" s="142"/>
    </row>
    <row r="211" spans="1:23" s="13" customFormat="1" ht="94.5" customHeight="1" x14ac:dyDescent="0.2">
      <c r="A211" s="39"/>
      <c r="B211" s="38" t="s">
        <v>72</v>
      </c>
      <c r="C211" s="74" t="s">
        <v>106</v>
      </c>
      <c r="D211" s="24">
        <f t="shared" si="74"/>
        <v>93150</v>
      </c>
      <c r="E211" s="24">
        <f t="shared" si="74"/>
        <v>35596.71</v>
      </c>
      <c r="F211" s="75">
        <f t="shared" si="75"/>
        <v>38.214396135265702</v>
      </c>
      <c r="G211" s="25">
        <v>93150</v>
      </c>
      <c r="H211" s="25">
        <v>35596.71</v>
      </c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130"/>
      <c r="T211" s="11"/>
      <c r="U211" s="11"/>
    </row>
    <row r="212" spans="1:23" s="12" customFormat="1" ht="29.25" customHeight="1" x14ac:dyDescent="0.2">
      <c r="A212" s="32">
        <v>90004</v>
      </c>
      <c r="B212" s="81"/>
      <c r="C212" s="82" t="s">
        <v>157</v>
      </c>
      <c r="D212" s="83">
        <f t="shared" si="74"/>
        <v>3150720.5</v>
      </c>
      <c r="E212" s="83">
        <f t="shared" si="74"/>
        <v>0</v>
      </c>
      <c r="F212" s="83">
        <f>E212/D212*100</f>
        <v>0</v>
      </c>
      <c r="G212" s="83">
        <f t="shared" ref="G212:R212" si="76">SUM(G213:G214)</f>
        <v>126505.5</v>
      </c>
      <c r="H212" s="83">
        <f t="shared" si="76"/>
        <v>0</v>
      </c>
      <c r="I212" s="83"/>
      <c r="J212" s="83"/>
      <c r="K212" s="83">
        <f t="shared" si="76"/>
        <v>126505.5</v>
      </c>
      <c r="L212" s="83">
        <f t="shared" si="76"/>
        <v>0</v>
      </c>
      <c r="M212" s="83">
        <f t="shared" si="76"/>
        <v>3024215</v>
      </c>
      <c r="N212" s="83">
        <f t="shared" si="76"/>
        <v>0</v>
      </c>
      <c r="O212" s="83"/>
      <c r="P212" s="83"/>
      <c r="Q212" s="83">
        <f t="shared" si="76"/>
        <v>3024215</v>
      </c>
      <c r="R212" s="83">
        <f t="shared" si="76"/>
        <v>0</v>
      </c>
      <c r="S212" s="130"/>
      <c r="T212" s="142"/>
      <c r="U212" s="142"/>
    </row>
    <row r="213" spans="1:23" s="8" customFormat="1" ht="101.25" x14ac:dyDescent="0.2">
      <c r="A213" s="35"/>
      <c r="B213" s="73">
        <v>2057</v>
      </c>
      <c r="C213" s="63" t="s">
        <v>143</v>
      </c>
      <c r="D213" s="75">
        <f t="shared" si="74"/>
        <v>126505.5</v>
      </c>
      <c r="E213" s="75">
        <f>H213+N213</f>
        <v>0</v>
      </c>
      <c r="F213" s="75">
        <f>E213/D213*100</f>
        <v>0</v>
      </c>
      <c r="G213" s="75">
        <f>K213</f>
        <v>126505.5</v>
      </c>
      <c r="H213" s="75">
        <f>L213</f>
        <v>0</v>
      </c>
      <c r="I213" s="75"/>
      <c r="J213" s="75"/>
      <c r="K213" s="75">
        <v>126505.5</v>
      </c>
      <c r="L213" s="75">
        <v>0</v>
      </c>
      <c r="M213" s="75"/>
      <c r="N213" s="75"/>
      <c r="O213" s="75"/>
      <c r="P213" s="75"/>
      <c r="Q213" s="75"/>
      <c r="R213" s="75"/>
      <c r="S213" s="133"/>
      <c r="T213" s="134"/>
      <c r="U213" s="134"/>
    </row>
    <row r="214" spans="1:23" s="8" customFormat="1" ht="101.25" x14ac:dyDescent="0.2">
      <c r="A214" s="39"/>
      <c r="B214" s="48">
        <v>6257</v>
      </c>
      <c r="C214" s="54" t="s">
        <v>145</v>
      </c>
      <c r="D214" s="24">
        <f>G214+M214</f>
        <v>3024215</v>
      </c>
      <c r="E214" s="24">
        <f>H214+N214</f>
        <v>0</v>
      </c>
      <c r="F214" s="24">
        <f>E214/D214*100</f>
        <v>0</v>
      </c>
      <c r="G214" s="24"/>
      <c r="H214" s="24"/>
      <c r="I214" s="24"/>
      <c r="J214" s="24"/>
      <c r="K214" s="24"/>
      <c r="L214" s="24"/>
      <c r="M214" s="24">
        <f>Q214</f>
        <v>3024215</v>
      </c>
      <c r="N214" s="24">
        <f>R214</f>
        <v>0</v>
      </c>
      <c r="O214" s="24"/>
      <c r="P214" s="24"/>
      <c r="Q214" s="24">
        <v>3024215</v>
      </c>
      <c r="R214" s="24">
        <v>0</v>
      </c>
      <c r="S214" s="133"/>
      <c r="T214" s="134"/>
      <c r="U214" s="134"/>
    </row>
    <row r="215" spans="1:23" s="12" customFormat="1" ht="29.25" customHeight="1" x14ac:dyDescent="0.2">
      <c r="A215" s="32">
        <v>90005</v>
      </c>
      <c r="B215" s="81"/>
      <c r="C215" s="82" t="s">
        <v>169</v>
      </c>
      <c r="D215" s="83">
        <f t="shared" ref="D215" si="77">G215+M215</f>
        <v>1000000</v>
      </c>
      <c r="E215" s="83">
        <f t="shared" ref="E215" si="78">H215+N215</f>
        <v>0</v>
      </c>
      <c r="F215" s="83">
        <f>E215/D215*100</f>
        <v>0</v>
      </c>
      <c r="G215" s="83"/>
      <c r="H215" s="83"/>
      <c r="I215" s="83"/>
      <c r="J215" s="83"/>
      <c r="K215" s="83"/>
      <c r="L215" s="83"/>
      <c r="M215" s="83">
        <f t="shared" ref="M215:R215" si="79">SUM(M216:M216)</f>
        <v>1000000</v>
      </c>
      <c r="N215" s="83">
        <f t="shared" si="79"/>
        <v>0</v>
      </c>
      <c r="O215" s="83"/>
      <c r="P215" s="83"/>
      <c r="Q215" s="83">
        <f t="shared" si="79"/>
        <v>1000000</v>
      </c>
      <c r="R215" s="83">
        <f t="shared" si="79"/>
        <v>0</v>
      </c>
      <c r="S215" s="130"/>
      <c r="T215" s="142"/>
      <c r="U215" s="142"/>
    </row>
    <row r="216" spans="1:23" s="8" customFormat="1" ht="101.25" x14ac:dyDescent="0.2">
      <c r="A216" s="39"/>
      <c r="B216" s="48">
        <v>6257</v>
      </c>
      <c r="C216" s="54" t="s">
        <v>145</v>
      </c>
      <c r="D216" s="24">
        <f>G216+M216</f>
        <v>1000000</v>
      </c>
      <c r="E216" s="24">
        <f>H216+N216</f>
        <v>0</v>
      </c>
      <c r="F216" s="24">
        <f>E216/D216*100</f>
        <v>0</v>
      </c>
      <c r="G216" s="24"/>
      <c r="H216" s="24"/>
      <c r="I216" s="24"/>
      <c r="J216" s="24"/>
      <c r="K216" s="24"/>
      <c r="L216" s="24"/>
      <c r="M216" s="24">
        <f>Q216</f>
        <v>1000000</v>
      </c>
      <c r="N216" s="24">
        <f>R216</f>
        <v>0</v>
      </c>
      <c r="O216" s="24"/>
      <c r="P216" s="24"/>
      <c r="Q216" s="24">
        <v>1000000</v>
      </c>
      <c r="R216" s="24">
        <v>0</v>
      </c>
      <c r="S216" s="133"/>
      <c r="T216" s="134"/>
      <c r="U216" s="134"/>
    </row>
    <row r="217" spans="1:23" s="12" customFormat="1" ht="18" customHeight="1" x14ac:dyDescent="0.2">
      <c r="A217" s="32">
        <v>90015</v>
      </c>
      <c r="B217" s="81"/>
      <c r="C217" s="87" t="s">
        <v>23</v>
      </c>
      <c r="D217" s="83">
        <f t="shared" ref="D217:E247" si="80">G217+M217</f>
        <v>8185</v>
      </c>
      <c r="E217" s="83">
        <f t="shared" ref="E217:E227" si="81">H217+N217</f>
        <v>6629.13</v>
      </c>
      <c r="F217" s="83">
        <f t="shared" si="75"/>
        <v>80.991203420891878</v>
      </c>
      <c r="G217" s="83">
        <f>SUM(G218:G219)</f>
        <v>8185</v>
      </c>
      <c r="H217" s="83">
        <f>SUM(H218:H219)</f>
        <v>6629.13</v>
      </c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130"/>
      <c r="T217" s="142"/>
      <c r="U217" s="142"/>
    </row>
    <row r="218" spans="1:23" s="8" customFormat="1" ht="16.5" customHeight="1" x14ac:dyDescent="0.2">
      <c r="A218" s="35"/>
      <c r="B218" s="73" t="s">
        <v>73</v>
      </c>
      <c r="C218" s="74" t="s">
        <v>29</v>
      </c>
      <c r="D218" s="75">
        <f t="shared" si="80"/>
        <v>7600</v>
      </c>
      <c r="E218" s="75">
        <f t="shared" si="81"/>
        <v>6334.13</v>
      </c>
      <c r="F218" s="75">
        <f t="shared" si="75"/>
        <v>83.34381578947368</v>
      </c>
      <c r="G218" s="75">
        <v>7600</v>
      </c>
      <c r="H218" s="75">
        <v>6334.13</v>
      </c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133"/>
      <c r="T218" s="134"/>
      <c r="U218" s="134"/>
      <c r="W218" s="97"/>
    </row>
    <row r="219" spans="1:23" s="76" customFormat="1" ht="17.25" customHeight="1" x14ac:dyDescent="0.2">
      <c r="A219" s="32"/>
      <c r="B219" s="73" t="s">
        <v>75</v>
      </c>
      <c r="C219" s="74" t="s">
        <v>14</v>
      </c>
      <c r="D219" s="75">
        <f t="shared" ref="D219" si="82">G219+M219</f>
        <v>585</v>
      </c>
      <c r="E219" s="75">
        <f t="shared" si="81"/>
        <v>295</v>
      </c>
      <c r="F219" s="75">
        <f t="shared" ref="F219" si="83">E219/D219*100</f>
        <v>50.427350427350426</v>
      </c>
      <c r="G219" s="75">
        <v>585</v>
      </c>
      <c r="H219" s="75">
        <v>295</v>
      </c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133"/>
      <c r="T219" s="143"/>
      <c r="U219" s="143"/>
    </row>
    <row r="220" spans="1:23" s="12" customFormat="1" ht="54.75" customHeight="1" x14ac:dyDescent="0.2">
      <c r="A220" s="33">
        <v>90019</v>
      </c>
      <c r="B220" s="81"/>
      <c r="C220" s="82" t="s">
        <v>52</v>
      </c>
      <c r="D220" s="83">
        <f t="shared" si="80"/>
        <v>89900</v>
      </c>
      <c r="E220" s="83">
        <f t="shared" si="81"/>
        <v>83776.87</v>
      </c>
      <c r="F220" s="83">
        <f t="shared" si="75"/>
        <v>93.188954393770857</v>
      </c>
      <c r="G220" s="83">
        <f>SUM(G221:G221)</f>
        <v>89900</v>
      </c>
      <c r="H220" s="83">
        <f>SUM(H221:H221)</f>
        <v>83776.87</v>
      </c>
      <c r="I220" s="83"/>
      <c r="J220" s="83"/>
      <c r="K220" s="83"/>
      <c r="L220" s="83"/>
      <c r="M220" s="83"/>
      <c r="N220" s="83"/>
      <c r="O220" s="83"/>
      <c r="P220" s="83"/>
      <c r="Q220" s="83"/>
      <c r="R220" s="83"/>
      <c r="S220" s="130"/>
      <c r="T220" s="142"/>
      <c r="U220" s="142"/>
    </row>
    <row r="221" spans="1:23" s="13" customFormat="1" ht="16.5" customHeight="1" x14ac:dyDescent="0.2">
      <c r="A221" s="39"/>
      <c r="B221" s="38" t="s">
        <v>79</v>
      </c>
      <c r="C221" s="62" t="s">
        <v>51</v>
      </c>
      <c r="D221" s="25">
        <f t="shared" si="80"/>
        <v>89900</v>
      </c>
      <c r="E221" s="25">
        <f t="shared" si="81"/>
        <v>83776.87</v>
      </c>
      <c r="F221" s="25">
        <f t="shared" si="75"/>
        <v>93.188954393770857</v>
      </c>
      <c r="G221" s="25">
        <v>89900</v>
      </c>
      <c r="H221" s="25">
        <v>83776.87</v>
      </c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130"/>
      <c r="T221" s="11"/>
      <c r="U221" s="11"/>
    </row>
    <row r="222" spans="1:23" s="12" customFormat="1" ht="30" customHeight="1" x14ac:dyDescent="0.2">
      <c r="A222" s="33">
        <v>90026</v>
      </c>
      <c r="B222" s="81"/>
      <c r="C222" s="88" t="s">
        <v>158</v>
      </c>
      <c r="D222" s="83">
        <f t="shared" ref="D222:E225" si="84">G222+M222</f>
        <v>10050</v>
      </c>
      <c r="E222" s="83">
        <f t="shared" si="84"/>
        <v>5901.84</v>
      </c>
      <c r="F222" s="83">
        <f t="shared" si="75"/>
        <v>58.724776119402989</v>
      </c>
      <c r="G222" s="83">
        <f>SUM(G223:G225)</f>
        <v>10050</v>
      </c>
      <c r="H222" s="83">
        <f>SUM(H223:H225)</f>
        <v>5901.84</v>
      </c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130"/>
      <c r="T222" s="142"/>
      <c r="U222" s="142"/>
    </row>
    <row r="223" spans="1:23" s="104" customFormat="1" ht="41.1" customHeight="1" x14ac:dyDescent="0.2">
      <c r="A223" s="35"/>
      <c r="B223" s="73" t="s">
        <v>80</v>
      </c>
      <c r="C223" s="63" t="s">
        <v>113</v>
      </c>
      <c r="D223" s="75">
        <f t="shared" si="84"/>
        <v>50</v>
      </c>
      <c r="E223" s="75">
        <f t="shared" si="84"/>
        <v>61.02</v>
      </c>
      <c r="F223" s="75">
        <f t="shared" si="75"/>
        <v>122.04000000000002</v>
      </c>
      <c r="G223" s="75">
        <v>50</v>
      </c>
      <c r="H223" s="75">
        <v>61.02</v>
      </c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133"/>
      <c r="T223" s="139"/>
      <c r="U223" s="139"/>
    </row>
    <row r="224" spans="1:23" s="8" customFormat="1" ht="41.1" customHeight="1" x14ac:dyDescent="0.2">
      <c r="A224" s="35"/>
      <c r="B224" s="73" t="s">
        <v>132</v>
      </c>
      <c r="C224" s="74" t="s">
        <v>133</v>
      </c>
      <c r="D224" s="75">
        <f t="shared" si="84"/>
        <v>5000</v>
      </c>
      <c r="E224" s="75">
        <f t="shared" si="84"/>
        <v>2351.4299999999998</v>
      </c>
      <c r="F224" s="75">
        <f t="shared" si="75"/>
        <v>47.028599999999997</v>
      </c>
      <c r="G224" s="75">
        <v>5000</v>
      </c>
      <c r="H224" s="75">
        <v>2351.4299999999998</v>
      </c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133"/>
      <c r="T224" s="134"/>
      <c r="U224" s="134"/>
      <c r="W224" s="97"/>
    </row>
    <row r="225" spans="1:21" s="8" customFormat="1" ht="41.1" customHeight="1" x14ac:dyDescent="0.2">
      <c r="A225" s="39"/>
      <c r="B225" s="38" t="s">
        <v>82</v>
      </c>
      <c r="C225" s="46" t="s">
        <v>114</v>
      </c>
      <c r="D225" s="25">
        <f t="shared" si="84"/>
        <v>5000</v>
      </c>
      <c r="E225" s="25">
        <f t="shared" si="84"/>
        <v>3489.39</v>
      </c>
      <c r="F225" s="25">
        <f t="shared" si="75"/>
        <v>69.787800000000004</v>
      </c>
      <c r="G225" s="25">
        <v>5000</v>
      </c>
      <c r="H225" s="25">
        <v>3489.39</v>
      </c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133"/>
      <c r="T225" s="134"/>
      <c r="U225" s="134"/>
    </row>
    <row r="226" spans="1:21" s="12" customFormat="1" ht="18" customHeight="1" x14ac:dyDescent="0.2">
      <c r="A226" s="33">
        <v>90095</v>
      </c>
      <c r="B226" s="81"/>
      <c r="C226" s="82" t="s">
        <v>2</v>
      </c>
      <c r="D226" s="83">
        <f t="shared" si="80"/>
        <v>454840</v>
      </c>
      <c r="E226" s="83">
        <f t="shared" si="81"/>
        <v>0</v>
      </c>
      <c r="F226" s="83">
        <f t="shared" si="75"/>
        <v>0</v>
      </c>
      <c r="G226" s="83">
        <f t="shared" ref="G226:H226" si="85">SUM(G227:G228)</f>
        <v>4840</v>
      </c>
      <c r="H226" s="83">
        <f t="shared" si="85"/>
        <v>0</v>
      </c>
      <c r="I226" s="83"/>
      <c r="J226" s="83"/>
      <c r="K226" s="83"/>
      <c r="L226" s="83"/>
      <c r="M226" s="83">
        <f t="shared" ref="M226:O226" si="86">SUM(M227:M228)</f>
        <v>450000</v>
      </c>
      <c r="N226" s="83">
        <f t="shared" si="86"/>
        <v>0</v>
      </c>
      <c r="O226" s="83">
        <f t="shared" si="86"/>
        <v>450000</v>
      </c>
      <c r="P226" s="83">
        <f>SUM(P227:P228)</f>
        <v>0</v>
      </c>
      <c r="Q226" s="83"/>
      <c r="R226" s="83"/>
      <c r="S226" s="130"/>
      <c r="T226" s="142"/>
      <c r="U226" s="142"/>
    </row>
    <row r="227" spans="1:21" s="15" customFormat="1" ht="90" x14ac:dyDescent="0.2">
      <c r="A227" s="32"/>
      <c r="B227" s="73" t="s">
        <v>72</v>
      </c>
      <c r="C227" s="74" t="s">
        <v>106</v>
      </c>
      <c r="D227" s="75">
        <f t="shared" si="80"/>
        <v>4840</v>
      </c>
      <c r="E227" s="75">
        <f t="shared" si="81"/>
        <v>0</v>
      </c>
      <c r="F227" s="75">
        <f>E227/D227*100</f>
        <v>0</v>
      </c>
      <c r="G227" s="75">
        <v>4840</v>
      </c>
      <c r="H227" s="75">
        <v>0</v>
      </c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130"/>
      <c r="T227" s="140"/>
      <c r="U227" s="140"/>
    </row>
    <row r="228" spans="1:21" s="15" customFormat="1" ht="78.75" x14ac:dyDescent="0.2">
      <c r="A228" s="39"/>
      <c r="B228" s="38">
        <v>6300</v>
      </c>
      <c r="C228" s="46" t="s">
        <v>167</v>
      </c>
      <c r="D228" s="25">
        <f t="shared" si="80"/>
        <v>450000</v>
      </c>
      <c r="E228" s="25">
        <f t="shared" si="80"/>
        <v>0</v>
      </c>
      <c r="F228" s="25">
        <f>E228/D228*100</f>
        <v>0</v>
      </c>
      <c r="G228" s="25"/>
      <c r="H228" s="25"/>
      <c r="I228" s="25"/>
      <c r="J228" s="25"/>
      <c r="K228" s="25"/>
      <c r="L228" s="25"/>
      <c r="M228" s="25">
        <f>O228</f>
        <v>450000</v>
      </c>
      <c r="N228" s="25">
        <f>P228</f>
        <v>0</v>
      </c>
      <c r="O228" s="25">
        <v>450000</v>
      </c>
      <c r="P228" s="25">
        <v>0</v>
      </c>
      <c r="Q228" s="25"/>
      <c r="R228" s="25"/>
      <c r="S228" s="130"/>
      <c r="T228" s="140"/>
      <c r="U228" s="140"/>
    </row>
    <row r="229" spans="1:21" s="13" customFormat="1" ht="29.25" customHeight="1" x14ac:dyDescent="0.2">
      <c r="A229" s="37">
        <v>921</v>
      </c>
      <c r="B229" s="37"/>
      <c r="C229" s="26" t="s">
        <v>102</v>
      </c>
      <c r="D229" s="23">
        <f t="shared" si="80"/>
        <v>7456273.5999999996</v>
      </c>
      <c r="E229" s="23">
        <f t="shared" ref="E229:E239" si="87">H229+N229</f>
        <v>59299</v>
      </c>
      <c r="F229" s="23">
        <f>E229/D229*100</f>
        <v>0.79529002261934167</v>
      </c>
      <c r="G229" s="23">
        <f t="shared" ref="G229:I229" si="88">G230+G232+G234+G236</f>
        <v>75509</v>
      </c>
      <c r="H229" s="23">
        <f t="shared" si="88"/>
        <v>59299</v>
      </c>
      <c r="I229" s="23">
        <f t="shared" si="88"/>
        <v>50000</v>
      </c>
      <c r="J229" s="23">
        <f>J230+J232+J234+J236</f>
        <v>35000</v>
      </c>
      <c r="K229" s="23"/>
      <c r="L229" s="23"/>
      <c r="M229" s="23">
        <f>M230+M232+M234+M236</f>
        <v>7380764.5999999996</v>
      </c>
      <c r="N229" s="23">
        <f t="shared" ref="N229" si="89">N230+N232+N234+N236</f>
        <v>0</v>
      </c>
      <c r="O229" s="23">
        <f t="shared" ref="O229:R229" si="90">O230+O232+O234+O236</f>
        <v>250000</v>
      </c>
      <c r="P229" s="23">
        <f t="shared" si="90"/>
        <v>0</v>
      </c>
      <c r="Q229" s="23">
        <f t="shared" si="90"/>
        <v>7130764.5999999996</v>
      </c>
      <c r="R229" s="23">
        <f t="shared" si="90"/>
        <v>0</v>
      </c>
      <c r="S229" s="130"/>
      <c r="T229" s="11"/>
      <c r="U229" s="11"/>
    </row>
    <row r="230" spans="1:21" s="13" customFormat="1" ht="28.5" customHeight="1" x14ac:dyDescent="0.2">
      <c r="A230" s="33">
        <v>92105</v>
      </c>
      <c r="B230" s="81"/>
      <c r="C230" s="85" t="s">
        <v>163</v>
      </c>
      <c r="D230" s="83">
        <f>G230+M230</f>
        <v>250000</v>
      </c>
      <c r="E230" s="83">
        <f t="shared" si="87"/>
        <v>0</v>
      </c>
      <c r="F230" s="83">
        <f t="shared" ref="F230" si="91">E230/D230*100</f>
        <v>0</v>
      </c>
      <c r="G230" s="83">
        <f>SUM(G231:G231)</f>
        <v>0</v>
      </c>
      <c r="H230" s="83">
        <f>SUM(H231:H231)</f>
        <v>0</v>
      </c>
      <c r="I230" s="83"/>
      <c r="J230" s="83"/>
      <c r="K230" s="83"/>
      <c r="L230" s="83"/>
      <c r="M230" s="83">
        <f>SUM(M231:M231)</f>
        <v>250000</v>
      </c>
      <c r="N230" s="83">
        <f>SUM(N231:N231)</f>
        <v>0</v>
      </c>
      <c r="O230" s="83">
        <f>SUM(O231:O231)</f>
        <v>250000</v>
      </c>
      <c r="P230" s="83">
        <f>SUM(P231:P231)</f>
        <v>0</v>
      </c>
      <c r="Q230" s="83"/>
      <c r="R230" s="83"/>
      <c r="S230" s="130"/>
      <c r="T230" s="11"/>
      <c r="U230" s="11"/>
    </row>
    <row r="231" spans="1:21" s="13" customFormat="1" ht="78.75" x14ac:dyDescent="0.2">
      <c r="A231" s="39"/>
      <c r="B231" s="38">
        <v>6320</v>
      </c>
      <c r="C231" s="80" t="s">
        <v>164</v>
      </c>
      <c r="D231" s="24">
        <f t="shared" ref="D231" si="92">G231+M231</f>
        <v>250000</v>
      </c>
      <c r="E231" s="24">
        <f t="shared" si="87"/>
        <v>0</v>
      </c>
      <c r="F231" s="24">
        <f>E231/D231*100</f>
        <v>0</v>
      </c>
      <c r="G231" s="24"/>
      <c r="H231" s="24"/>
      <c r="I231" s="24"/>
      <c r="J231" s="24"/>
      <c r="K231" s="24"/>
      <c r="L231" s="24"/>
      <c r="M231" s="24">
        <f>O231</f>
        <v>250000</v>
      </c>
      <c r="N231" s="24">
        <f>P231</f>
        <v>0</v>
      </c>
      <c r="O231" s="24">
        <v>250000</v>
      </c>
      <c r="P231" s="24">
        <v>0</v>
      </c>
      <c r="Q231" s="24"/>
      <c r="R231" s="24"/>
      <c r="S231" s="130"/>
      <c r="T231" s="11"/>
      <c r="U231" s="11"/>
    </row>
    <row r="232" spans="1:21" s="13" customFormat="1" ht="28.5" customHeight="1" x14ac:dyDescent="0.2">
      <c r="A232" s="33">
        <v>92109</v>
      </c>
      <c r="B232" s="81"/>
      <c r="C232" s="85" t="s">
        <v>103</v>
      </c>
      <c r="D232" s="83">
        <f>G232+M232</f>
        <v>1210</v>
      </c>
      <c r="E232" s="83">
        <f t="shared" si="87"/>
        <v>0</v>
      </c>
      <c r="F232" s="83">
        <f t="shared" si="75"/>
        <v>0</v>
      </c>
      <c r="G232" s="83">
        <f>SUM(G233:G233)</f>
        <v>1210</v>
      </c>
      <c r="H232" s="83">
        <f>SUM(H233:H233)</f>
        <v>0</v>
      </c>
      <c r="I232" s="83"/>
      <c r="J232" s="83"/>
      <c r="K232" s="83"/>
      <c r="L232" s="83"/>
      <c r="M232" s="83"/>
      <c r="N232" s="83"/>
      <c r="O232" s="83"/>
      <c r="P232" s="83"/>
      <c r="Q232" s="83"/>
      <c r="R232" s="83"/>
      <c r="S232" s="130"/>
      <c r="T232" s="11"/>
      <c r="U232" s="11"/>
    </row>
    <row r="233" spans="1:21" s="13" customFormat="1" ht="99" customHeight="1" x14ac:dyDescent="0.2">
      <c r="A233" s="41"/>
      <c r="B233" s="38" t="s">
        <v>72</v>
      </c>
      <c r="C233" s="46" t="s">
        <v>106</v>
      </c>
      <c r="D233" s="25">
        <f>G233+M233</f>
        <v>1210</v>
      </c>
      <c r="E233" s="25">
        <f t="shared" si="87"/>
        <v>0</v>
      </c>
      <c r="F233" s="25">
        <f t="shared" si="75"/>
        <v>0</v>
      </c>
      <c r="G233" s="25">
        <v>1210</v>
      </c>
      <c r="H233" s="25">
        <v>0</v>
      </c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130"/>
      <c r="T233" s="11"/>
      <c r="U233" s="11"/>
    </row>
    <row r="234" spans="1:21" s="4" customFormat="1" ht="18" customHeight="1" x14ac:dyDescent="0.2">
      <c r="A234" s="33">
        <v>92116</v>
      </c>
      <c r="B234" s="81"/>
      <c r="C234" s="84" t="s">
        <v>168</v>
      </c>
      <c r="D234" s="83">
        <f t="shared" ref="D234:D235" si="93">G234+M234</f>
        <v>50000</v>
      </c>
      <c r="E234" s="83">
        <f t="shared" si="87"/>
        <v>25000</v>
      </c>
      <c r="F234" s="83">
        <f t="shared" si="75"/>
        <v>50</v>
      </c>
      <c r="G234" s="83">
        <f>G235</f>
        <v>50000</v>
      </c>
      <c r="H234" s="83">
        <f>H235</f>
        <v>25000</v>
      </c>
      <c r="I234" s="83">
        <f>I235</f>
        <v>50000</v>
      </c>
      <c r="J234" s="83">
        <f>J235</f>
        <v>25000</v>
      </c>
      <c r="K234" s="83"/>
      <c r="L234" s="83"/>
      <c r="M234" s="83"/>
      <c r="N234" s="83"/>
      <c r="O234" s="83"/>
      <c r="P234" s="83"/>
      <c r="Q234" s="83"/>
      <c r="R234" s="83"/>
      <c r="S234" s="130"/>
      <c r="T234" s="132"/>
      <c r="U234" s="132"/>
    </row>
    <row r="235" spans="1:21" s="8" customFormat="1" ht="77.25" customHeight="1" x14ac:dyDescent="0.2">
      <c r="A235" s="39"/>
      <c r="B235" s="48">
        <v>2320</v>
      </c>
      <c r="C235" s="61" t="s">
        <v>47</v>
      </c>
      <c r="D235" s="24">
        <f t="shared" si="93"/>
        <v>50000</v>
      </c>
      <c r="E235" s="24">
        <f t="shared" si="87"/>
        <v>25000</v>
      </c>
      <c r="F235" s="24">
        <f t="shared" si="75"/>
        <v>50</v>
      </c>
      <c r="G235" s="24">
        <f>I235</f>
        <v>50000</v>
      </c>
      <c r="H235" s="24">
        <f>J235</f>
        <v>25000</v>
      </c>
      <c r="I235" s="24">
        <v>50000</v>
      </c>
      <c r="J235" s="24">
        <v>25000</v>
      </c>
      <c r="K235" s="24"/>
      <c r="L235" s="24"/>
      <c r="M235" s="24"/>
      <c r="N235" s="24"/>
      <c r="O235" s="24"/>
      <c r="P235" s="24"/>
      <c r="Q235" s="24"/>
      <c r="R235" s="24"/>
      <c r="S235" s="133"/>
      <c r="T235" s="134"/>
      <c r="U235" s="134"/>
    </row>
    <row r="236" spans="1:21" s="13" customFormat="1" ht="28.5" customHeight="1" x14ac:dyDescent="0.2">
      <c r="A236" s="33">
        <v>92120</v>
      </c>
      <c r="B236" s="81"/>
      <c r="C236" s="85" t="s">
        <v>142</v>
      </c>
      <c r="D236" s="83">
        <f t="shared" si="80"/>
        <v>7155063.5999999996</v>
      </c>
      <c r="E236" s="83">
        <f t="shared" si="87"/>
        <v>34299</v>
      </c>
      <c r="F236" s="83">
        <f t="shared" si="75"/>
        <v>0.47936680814409538</v>
      </c>
      <c r="G236" s="83">
        <f>SUM(G237:G239)</f>
        <v>24299</v>
      </c>
      <c r="H236" s="83">
        <f>SUM(H237:H239)</f>
        <v>34299</v>
      </c>
      <c r="I236" s="83">
        <f>SUM(I237:I239)</f>
        <v>0</v>
      </c>
      <c r="J236" s="83">
        <f>SUM(J237:J239)</f>
        <v>10000</v>
      </c>
      <c r="K236" s="83"/>
      <c r="L236" s="83"/>
      <c r="M236" s="83">
        <f>SUM(M237:M239)</f>
        <v>7130764.5999999996</v>
      </c>
      <c r="N236" s="83">
        <f>SUM(N237:N239)</f>
        <v>0</v>
      </c>
      <c r="O236" s="83"/>
      <c r="P236" s="83"/>
      <c r="Q236" s="83">
        <f>SUM(Q237:Q239)</f>
        <v>7130764.5999999996</v>
      </c>
      <c r="R236" s="83">
        <f>SUM(R237:R239)</f>
        <v>0</v>
      </c>
      <c r="S236" s="130"/>
      <c r="T236" s="11"/>
      <c r="U236" s="11"/>
    </row>
    <row r="237" spans="1:21" s="8" customFormat="1" ht="40.5" customHeight="1" x14ac:dyDescent="0.2">
      <c r="A237" s="35"/>
      <c r="B237" s="73" t="s">
        <v>146</v>
      </c>
      <c r="C237" s="74" t="s">
        <v>147</v>
      </c>
      <c r="D237" s="75">
        <f t="shared" si="80"/>
        <v>24299</v>
      </c>
      <c r="E237" s="75">
        <f t="shared" si="87"/>
        <v>24299</v>
      </c>
      <c r="F237" s="75">
        <f>E237/D237*100</f>
        <v>100</v>
      </c>
      <c r="G237" s="75">
        <v>24299</v>
      </c>
      <c r="H237" s="75">
        <v>24299</v>
      </c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133"/>
      <c r="T237" s="134"/>
      <c r="U237" s="134"/>
    </row>
    <row r="238" spans="1:21" s="8" customFormat="1" ht="67.5" x14ac:dyDescent="0.2">
      <c r="A238" s="35"/>
      <c r="B238" s="73">
        <v>2020</v>
      </c>
      <c r="C238" s="74" t="s">
        <v>56</v>
      </c>
      <c r="D238" s="75">
        <f t="shared" ref="D238" si="94">G238+M238</f>
        <v>0</v>
      </c>
      <c r="E238" s="75">
        <f t="shared" ref="E238" si="95">H238+N238</f>
        <v>10000</v>
      </c>
      <c r="F238" s="75">
        <v>0</v>
      </c>
      <c r="G238" s="75">
        <f>I238</f>
        <v>0</v>
      </c>
      <c r="H238" s="75">
        <f>J238</f>
        <v>10000</v>
      </c>
      <c r="I238" s="75">
        <v>0</v>
      </c>
      <c r="J238" s="75">
        <v>10000</v>
      </c>
      <c r="K238" s="75"/>
      <c r="L238" s="75"/>
      <c r="M238" s="75"/>
      <c r="N238" s="75"/>
      <c r="O238" s="75"/>
      <c r="P238" s="75"/>
      <c r="Q238" s="75"/>
      <c r="R238" s="75"/>
      <c r="S238" s="133"/>
      <c r="T238" s="134"/>
      <c r="U238" s="134"/>
    </row>
    <row r="239" spans="1:21" s="8" customFormat="1" ht="119.25" customHeight="1" x14ac:dyDescent="0.2">
      <c r="A239" s="35"/>
      <c r="B239" s="48">
        <v>6257</v>
      </c>
      <c r="C239" s="61" t="s">
        <v>145</v>
      </c>
      <c r="D239" s="24">
        <f t="shared" si="80"/>
        <v>7130764.5999999996</v>
      </c>
      <c r="E239" s="24">
        <f t="shared" si="87"/>
        <v>0</v>
      </c>
      <c r="F239" s="24">
        <v>0</v>
      </c>
      <c r="G239" s="24"/>
      <c r="H239" s="24"/>
      <c r="I239" s="24"/>
      <c r="J239" s="24"/>
      <c r="K239" s="24"/>
      <c r="L239" s="24"/>
      <c r="M239" s="24">
        <f>Q239</f>
        <v>7130764.5999999996</v>
      </c>
      <c r="N239" s="24">
        <f>R239</f>
        <v>0</v>
      </c>
      <c r="O239" s="24"/>
      <c r="P239" s="24"/>
      <c r="Q239" s="24">
        <v>7130764.5999999996</v>
      </c>
      <c r="R239" s="24">
        <v>0</v>
      </c>
      <c r="S239" s="133"/>
      <c r="T239" s="134"/>
      <c r="U239" s="134"/>
    </row>
    <row r="240" spans="1:21" s="15" customFormat="1" ht="18" customHeight="1" x14ac:dyDescent="0.2">
      <c r="A240" s="37">
        <v>926</v>
      </c>
      <c r="B240" s="37"/>
      <c r="C240" s="26" t="s">
        <v>61</v>
      </c>
      <c r="D240" s="71">
        <f t="shared" si="80"/>
        <v>2185604</v>
      </c>
      <c r="E240" s="71">
        <f t="shared" ref="E240:E247" si="96">H240+N240</f>
        <v>561263.09</v>
      </c>
      <c r="F240" s="23">
        <f t="shared" si="75"/>
        <v>25.679999213032183</v>
      </c>
      <c r="G240" s="23">
        <f>G241+G247</f>
        <v>2185604</v>
      </c>
      <c r="H240" s="23">
        <f>H241+H247</f>
        <v>561263.09</v>
      </c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130"/>
      <c r="T240" s="140"/>
      <c r="U240" s="140"/>
    </row>
    <row r="241" spans="1:23" s="15" customFormat="1" ht="17.25" customHeight="1" x14ac:dyDescent="0.2">
      <c r="A241" s="33">
        <v>92601</v>
      </c>
      <c r="B241" s="81"/>
      <c r="C241" s="82" t="s">
        <v>27</v>
      </c>
      <c r="D241" s="83">
        <f t="shared" si="80"/>
        <v>2185500</v>
      </c>
      <c r="E241" s="83">
        <f t="shared" si="96"/>
        <v>561159.07999999996</v>
      </c>
      <c r="F241" s="83">
        <f t="shared" si="75"/>
        <v>25.676462136810795</v>
      </c>
      <c r="G241" s="83">
        <f>SUM(G242:G246)</f>
        <v>2185500</v>
      </c>
      <c r="H241" s="83">
        <f>SUM(H242:H246)</f>
        <v>561159.07999999996</v>
      </c>
      <c r="I241" s="83"/>
      <c r="J241" s="83"/>
      <c r="K241" s="83"/>
      <c r="L241" s="83"/>
      <c r="M241" s="83"/>
      <c r="N241" s="83"/>
      <c r="O241" s="83"/>
      <c r="P241" s="83"/>
      <c r="Q241" s="83"/>
      <c r="R241" s="83"/>
      <c r="S241" s="130"/>
      <c r="T241" s="140"/>
      <c r="U241" s="140"/>
    </row>
    <row r="242" spans="1:23" s="76" customFormat="1" ht="90" x14ac:dyDescent="0.2">
      <c r="A242" s="32"/>
      <c r="B242" s="73" t="s">
        <v>72</v>
      </c>
      <c r="C242" s="74" t="s">
        <v>106</v>
      </c>
      <c r="D242" s="75">
        <f t="shared" si="80"/>
        <v>650000</v>
      </c>
      <c r="E242" s="75">
        <f t="shared" si="96"/>
        <v>193040.16</v>
      </c>
      <c r="F242" s="75">
        <f t="shared" si="75"/>
        <v>29.698486153846154</v>
      </c>
      <c r="G242" s="75">
        <v>650000</v>
      </c>
      <c r="H242" s="75">
        <v>193040.16</v>
      </c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133"/>
      <c r="T242" s="143"/>
      <c r="U242" s="143"/>
    </row>
    <row r="243" spans="1:23" s="76" customFormat="1" ht="17.25" customHeight="1" x14ac:dyDescent="0.2">
      <c r="A243" s="32"/>
      <c r="B243" s="73" t="s">
        <v>73</v>
      </c>
      <c r="C243" s="74" t="s">
        <v>10</v>
      </c>
      <c r="D243" s="75">
        <f t="shared" si="80"/>
        <v>1200000</v>
      </c>
      <c r="E243" s="75">
        <f t="shared" si="96"/>
        <v>261503.69</v>
      </c>
      <c r="F243" s="75">
        <f t="shared" si="75"/>
        <v>21.791974166666666</v>
      </c>
      <c r="G243" s="75">
        <v>1200000</v>
      </c>
      <c r="H243" s="75">
        <v>261503.69</v>
      </c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133"/>
      <c r="T243" s="143"/>
      <c r="U243" s="143"/>
    </row>
    <row r="244" spans="1:23" s="76" customFormat="1" ht="17.25" customHeight="1" x14ac:dyDescent="0.2">
      <c r="A244" s="32"/>
      <c r="B244" s="73" t="s">
        <v>74</v>
      </c>
      <c r="C244" s="114" t="s">
        <v>107</v>
      </c>
      <c r="D244" s="75">
        <f t="shared" si="80"/>
        <v>2000</v>
      </c>
      <c r="E244" s="75">
        <f t="shared" si="96"/>
        <v>761.56</v>
      </c>
      <c r="F244" s="75">
        <f t="shared" si="75"/>
        <v>38.077999999999996</v>
      </c>
      <c r="G244" s="75">
        <v>2000</v>
      </c>
      <c r="H244" s="75">
        <v>761.56</v>
      </c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133"/>
      <c r="T244" s="143"/>
      <c r="U244" s="143"/>
    </row>
    <row r="245" spans="1:23" s="8" customFormat="1" ht="29.25" customHeight="1" x14ac:dyDescent="0.2">
      <c r="A245" s="35"/>
      <c r="B245" s="73" t="s">
        <v>134</v>
      </c>
      <c r="C245" s="63" t="s">
        <v>135</v>
      </c>
      <c r="D245" s="75">
        <f>G245+M245</f>
        <v>3500</v>
      </c>
      <c r="E245" s="75">
        <f t="shared" si="96"/>
        <v>1205.3800000000001</v>
      </c>
      <c r="F245" s="75">
        <f>E245/D245*100</f>
        <v>34.439428571428579</v>
      </c>
      <c r="G245" s="75">
        <v>3500</v>
      </c>
      <c r="H245" s="75">
        <v>1205.3800000000001</v>
      </c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133"/>
      <c r="T245" s="134"/>
      <c r="U245" s="134"/>
      <c r="W245" s="97"/>
    </row>
    <row r="246" spans="1:23" s="76" customFormat="1" ht="17.25" customHeight="1" x14ac:dyDescent="0.2">
      <c r="A246" s="41"/>
      <c r="B246" s="73" t="s">
        <v>75</v>
      </c>
      <c r="C246" s="74" t="s">
        <v>14</v>
      </c>
      <c r="D246" s="75">
        <f t="shared" si="80"/>
        <v>330000</v>
      </c>
      <c r="E246" s="75">
        <f t="shared" si="96"/>
        <v>104648.29</v>
      </c>
      <c r="F246" s="75">
        <f t="shared" si="75"/>
        <v>31.711603030303024</v>
      </c>
      <c r="G246" s="75">
        <v>330000</v>
      </c>
      <c r="H246" s="75">
        <v>104648.29</v>
      </c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133"/>
      <c r="T246" s="143"/>
      <c r="U246" s="143"/>
    </row>
    <row r="247" spans="1:23" s="7" customFormat="1" ht="29.25" customHeight="1" x14ac:dyDescent="0.2">
      <c r="A247" s="32">
        <v>92605</v>
      </c>
      <c r="B247" s="81"/>
      <c r="C247" s="82" t="s">
        <v>69</v>
      </c>
      <c r="D247" s="83">
        <f t="shared" si="80"/>
        <v>104</v>
      </c>
      <c r="E247" s="83">
        <f t="shared" si="96"/>
        <v>104.01</v>
      </c>
      <c r="F247" s="83">
        <f>E247/D247*100</f>
        <v>100.00961538461539</v>
      </c>
      <c r="G247" s="83">
        <f>SUM(G248:G248)</f>
        <v>104</v>
      </c>
      <c r="H247" s="83">
        <f>SUM(H248:H248)</f>
        <v>104.01</v>
      </c>
      <c r="I247" s="83"/>
      <c r="J247" s="83"/>
      <c r="K247" s="83"/>
      <c r="L247" s="83"/>
      <c r="M247" s="83"/>
      <c r="N247" s="83"/>
      <c r="O247" s="83"/>
      <c r="P247" s="83"/>
      <c r="Q247" s="83"/>
      <c r="R247" s="83"/>
      <c r="S247" s="130"/>
      <c r="T247" s="136"/>
      <c r="U247" s="136"/>
    </row>
    <row r="248" spans="1:23" s="5" customFormat="1" ht="30.75" customHeight="1" x14ac:dyDescent="0.2">
      <c r="A248" s="35"/>
      <c r="B248" s="48" t="s">
        <v>134</v>
      </c>
      <c r="C248" s="54" t="s">
        <v>135</v>
      </c>
      <c r="D248" s="24">
        <f>G248+M248</f>
        <v>104</v>
      </c>
      <c r="E248" s="24">
        <f>H248+N248</f>
        <v>104.01</v>
      </c>
      <c r="F248" s="24">
        <f>E248/D248*100</f>
        <v>100.00961538461539</v>
      </c>
      <c r="G248" s="24">
        <v>104</v>
      </c>
      <c r="H248" s="24">
        <v>104.01</v>
      </c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130"/>
      <c r="T248" s="135"/>
      <c r="U248" s="135"/>
    </row>
    <row r="249" spans="1:23" s="69" customFormat="1" ht="18.75" customHeight="1" x14ac:dyDescent="0.2">
      <c r="A249" s="161" t="s">
        <v>68</v>
      </c>
      <c r="B249" s="161"/>
      <c r="C249" s="161"/>
      <c r="D249" s="70">
        <f>G249+M249</f>
        <v>205256136.19</v>
      </c>
      <c r="E249" s="70">
        <f>H249+N249</f>
        <v>86273928.24000001</v>
      </c>
      <c r="F249" s="23">
        <f t="shared" si="75"/>
        <v>42.032325971555167</v>
      </c>
      <c r="G249" s="70">
        <f t="shared" ref="G249:R249" si="97">G10+G14+G20+G30+G40+G43+G63+G68+G74+G109+G114+G144+G149+G178+G181+G207+G229+G240</f>
        <v>166577211.03</v>
      </c>
      <c r="H249" s="70">
        <f t="shared" si="97"/>
        <v>81663009.470000014</v>
      </c>
      <c r="I249" s="70">
        <f t="shared" si="97"/>
        <v>42931454.640000001</v>
      </c>
      <c r="J249" s="70">
        <f t="shared" si="97"/>
        <v>23335654.66</v>
      </c>
      <c r="K249" s="70">
        <f t="shared" si="97"/>
        <v>1049558.1599999999</v>
      </c>
      <c r="L249" s="70">
        <f t="shared" si="97"/>
        <v>348343.68</v>
      </c>
      <c r="M249" s="70">
        <f t="shared" si="97"/>
        <v>38678925.159999996</v>
      </c>
      <c r="N249" s="70">
        <f t="shared" si="97"/>
        <v>4610918.7700000005</v>
      </c>
      <c r="O249" s="70">
        <f t="shared" si="97"/>
        <v>1281571.55</v>
      </c>
      <c r="P249" s="70">
        <f t="shared" si="97"/>
        <v>64391.86</v>
      </c>
      <c r="Q249" s="70">
        <f t="shared" si="97"/>
        <v>17941653.609999999</v>
      </c>
      <c r="R249" s="70">
        <f t="shared" si="97"/>
        <v>443894.93</v>
      </c>
      <c r="S249" s="144"/>
      <c r="T249" s="145"/>
      <c r="U249" s="145"/>
    </row>
    <row r="250" spans="1:23" s="64" customFormat="1" ht="13.5" customHeight="1" x14ac:dyDescent="0.2">
      <c r="A250" s="66"/>
      <c r="B250" s="67"/>
      <c r="C250" s="68"/>
      <c r="D250" s="120"/>
      <c r="E250" s="120"/>
      <c r="F250" s="68"/>
      <c r="G250" s="68"/>
      <c r="H250" s="68"/>
      <c r="I250" s="121"/>
      <c r="J250" s="68"/>
      <c r="K250" s="68"/>
      <c r="L250" s="68"/>
      <c r="M250" s="122"/>
      <c r="N250" s="68"/>
      <c r="O250" s="68"/>
      <c r="P250" s="68"/>
      <c r="Q250" s="68"/>
      <c r="R250" s="68"/>
      <c r="S250" s="146"/>
      <c r="T250" s="147"/>
      <c r="U250" s="147"/>
    </row>
    <row r="251" spans="1:23" s="65" customFormat="1" ht="17.25" customHeight="1" x14ac:dyDescent="0.2">
      <c r="A251" s="123"/>
      <c r="B251" s="124"/>
      <c r="C251" s="125"/>
      <c r="D251" s="125"/>
      <c r="E251" s="125"/>
      <c r="F251" s="125"/>
      <c r="G251" s="125"/>
      <c r="H251" s="125"/>
      <c r="I251" s="125"/>
      <c r="J251" s="125"/>
      <c r="K251" s="125"/>
      <c r="L251" s="125"/>
      <c r="M251" s="125"/>
      <c r="N251" s="125"/>
      <c r="O251" s="125"/>
      <c r="P251" s="125"/>
      <c r="Q251" s="125"/>
      <c r="R251" s="125"/>
      <c r="S251" s="146"/>
      <c r="T251" s="148"/>
      <c r="U251" s="148"/>
    </row>
    <row r="252" spans="1:23" s="64" customFormat="1" x14ac:dyDescent="0.2">
      <c r="A252" s="66"/>
      <c r="B252" s="67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146"/>
      <c r="T252" s="147"/>
      <c r="U252" s="147"/>
    </row>
    <row r="253" spans="1:23" s="64" customFormat="1" x14ac:dyDescent="0.2">
      <c r="A253" s="66"/>
      <c r="B253" s="67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146"/>
      <c r="T253" s="147"/>
      <c r="U253" s="147"/>
    </row>
    <row r="254" spans="1:23" s="64" customFormat="1" x14ac:dyDescent="0.2">
      <c r="A254" s="66"/>
      <c r="B254" s="67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146"/>
      <c r="T254" s="147"/>
      <c r="U254" s="147"/>
    </row>
    <row r="255" spans="1:23" s="72" customFormat="1" x14ac:dyDescent="0.2">
      <c r="A255" s="66"/>
      <c r="B255" s="67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122"/>
      <c r="N255" s="68"/>
      <c r="O255" s="68"/>
      <c r="P255" s="68"/>
      <c r="Q255" s="68"/>
      <c r="R255" s="68"/>
      <c r="S255" s="149"/>
      <c r="T255" s="150"/>
      <c r="U255" s="150"/>
    </row>
    <row r="256" spans="1:23" s="72" customFormat="1" x14ac:dyDescent="0.2">
      <c r="A256" s="66"/>
      <c r="B256" s="67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122"/>
      <c r="N256" s="68"/>
      <c r="O256" s="68"/>
      <c r="P256" s="68"/>
      <c r="Q256" s="68"/>
      <c r="R256" s="68"/>
      <c r="S256" s="149"/>
      <c r="T256" s="150"/>
      <c r="U256" s="150"/>
    </row>
    <row r="257" spans="1:21" s="72" customFormat="1" x14ac:dyDescent="0.2">
      <c r="A257" s="66"/>
      <c r="B257" s="67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122"/>
      <c r="N257" s="68"/>
      <c r="O257" s="68"/>
      <c r="P257" s="68"/>
      <c r="Q257" s="68"/>
      <c r="R257" s="68"/>
      <c r="S257" s="149"/>
      <c r="T257" s="150"/>
      <c r="U257" s="150"/>
    </row>
    <row r="258" spans="1:21" s="72" customFormat="1" x14ac:dyDescent="0.2">
      <c r="A258" s="66"/>
      <c r="B258" s="67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122"/>
      <c r="N258" s="68"/>
      <c r="O258" s="68"/>
      <c r="P258" s="68"/>
      <c r="Q258" s="68"/>
      <c r="R258" s="68"/>
      <c r="S258" s="149"/>
      <c r="T258" s="150"/>
      <c r="U258" s="150"/>
    </row>
    <row r="259" spans="1:21" s="72" customFormat="1" x14ac:dyDescent="0.2">
      <c r="A259" s="66"/>
      <c r="B259" s="67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122"/>
      <c r="N259" s="68"/>
      <c r="O259" s="68"/>
      <c r="P259" s="68"/>
      <c r="Q259" s="68"/>
      <c r="R259" s="68"/>
      <c r="S259" s="149"/>
      <c r="T259" s="150"/>
      <c r="U259" s="150"/>
    </row>
    <row r="260" spans="1:21" s="60" customFormat="1" x14ac:dyDescent="0.2">
      <c r="A260" s="56"/>
      <c r="B260" s="57"/>
      <c r="C260" s="58"/>
      <c r="D260" s="59"/>
      <c r="E260" s="59"/>
      <c r="F260" s="59"/>
      <c r="G260" s="59"/>
      <c r="H260" s="59"/>
      <c r="I260" s="59"/>
      <c r="J260" s="59"/>
      <c r="K260" s="59"/>
      <c r="L260" s="59"/>
      <c r="M260" s="126"/>
      <c r="N260" s="59"/>
      <c r="O260" s="59"/>
      <c r="P260" s="59"/>
      <c r="Q260" s="59"/>
      <c r="R260" s="59"/>
      <c r="S260" s="151"/>
      <c r="T260" s="152"/>
      <c r="U260" s="152"/>
    </row>
    <row r="261" spans="1:21" s="60" customFormat="1" x14ac:dyDescent="0.2">
      <c r="A261" s="56"/>
      <c r="B261" s="57"/>
      <c r="C261" s="58"/>
      <c r="D261" s="59"/>
      <c r="E261" s="59"/>
      <c r="F261" s="59"/>
      <c r="G261" s="59"/>
      <c r="H261" s="59"/>
      <c r="I261" s="59"/>
      <c r="J261" s="59"/>
      <c r="K261" s="59"/>
      <c r="L261" s="59"/>
      <c r="M261" s="126"/>
      <c r="N261" s="59"/>
      <c r="O261" s="59"/>
      <c r="P261" s="59"/>
      <c r="Q261" s="59"/>
      <c r="R261" s="59"/>
      <c r="S261" s="151"/>
      <c r="T261" s="152"/>
      <c r="U261" s="152"/>
    </row>
    <row r="262" spans="1:21" s="60" customFormat="1" x14ac:dyDescent="0.2">
      <c r="A262" s="56"/>
      <c r="B262" s="57"/>
      <c r="C262" s="58"/>
      <c r="D262" s="59"/>
      <c r="E262" s="59"/>
      <c r="F262" s="59"/>
      <c r="G262" s="59"/>
      <c r="H262" s="59"/>
      <c r="I262" s="59"/>
      <c r="J262" s="59"/>
      <c r="K262" s="59"/>
      <c r="L262" s="59"/>
      <c r="M262" s="126"/>
      <c r="N262" s="59"/>
      <c r="O262" s="59"/>
      <c r="P262" s="59"/>
      <c r="Q262" s="59"/>
      <c r="R262" s="59"/>
      <c r="S262" s="151"/>
      <c r="T262" s="152"/>
      <c r="U262" s="152"/>
    </row>
    <row r="263" spans="1:21" s="60" customFormat="1" x14ac:dyDescent="0.2">
      <c r="A263" s="56"/>
      <c r="B263" s="57"/>
      <c r="C263" s="58"/>
      <c r="D263" s="59"/>
      <c r="E263" s="59"/>
      <c r="F263" s="59"/>
      <c r="G263" s="59"/>
      <c r="H263" s="59"/>
      <c r="I263" s="59"/>
      <c r="J263" s="59"/>
      <c r="K263" s="59"/>
      <c r="L263" s="59"/>
      <c r="M263" s="126"/>
      <c r="N263" s="59"/>
      <c r="O263" s="59"/>
      <c r="P263" s="59"/>
      <c r="Q263" s="59"/>
      <c r="R263" s="59"/>
      <c r="S263" s="151"/>
      <c r="T263" s="152"/>
      <c r="U263" s="152"/>
    </row>
    <row r="264" spans="1:21" s="60" customFormat="1" x14ac:dyDescent="0.2">
      <c r="A264" s="56"/>
      <c r="B264" s="57"/>
      <c r="C264" s="58"/>
      <c r="D264" s="59"/>
      <c r="E264" s="59"/>
      <c r="F264" s="59"/>
      <c r="G264" s="59"/>
      <c r="H264" s="59"/>
      <c r="I264" s="59"/>
      <c r="J264" s="59"/>
      <c r="K264" s="59"/>
      <c r="L264" s="59"/>
      <c r="M264" s="126"/>
      <c r="N264" s="59"/>
      <c r="O264" s="59"/>
      <c r="P264" s="59"/>
      <c r="Q264" s="59"/>
      <c r="R264" s="59"/>
      <c r="S264" s="151"/>
      <c r="T264" s="152"/>
      <c r="U264" s="152"/>
    </row>
    <row r="265" spans="1:21" s="60" customFormat="1" x14ac:dyDescent="0.2">
      <c r="A265" s="56"/>
      <c r="B265" s="57"/>
      <c r="C265" s="58"/>
      <c r="D265" s="59"/>
      <c r="E265" s="59"/>
      <c r="F265" s="59"/>
      <c r="G265" s="59"/>
      <c r="H265" s="59"/>
      <c r="I265" s="59"/>
      <c r="J265" s="59"/>
      <c r="K265" s="59"/>
      <c r="L265" s="59"/>
      <c r="M265" s="126"/>
      <c r="N265" s="59"/>
      <c r="O265" s="59"/>
      <c r="P265" s="59"/>
      <c r="Q265" s="59"/>
      <c r="R265" s="59"/>
      <c r="S265" s="151"/>
      <c r="T265" s="152"/>
      <c r="U265" s="152"/>
    </row>
    <row r="266" spans="1:21" s="60" customFormat="1" x14ac:dyDescent="0.2">
      <c r="A266" s="56"/>
      <c r="B266" s="57"/>
      <c r="C266" s="58"/>
      <c r="D266" s="59"/>
      <c r="E266" s="59"/>
      <c r="F266" s="59"/>
      <c r="G266" s="59"/>
      <c r="H266" s="59"/>
      <c r="I266" s="59"/>
      <c r="J266" s="59"/>
      <c r="K266" s="59"/>
      <c r="L266" s="59"/>
      <c r="M266" s="126"/>
      <c r="N266" s="59"/>
      <c r="O266" s="59"/>
      <c r="P266" s="59"/>
      <c r="Q266" s="59"/>
      <c r="R266" s="59"/>
      <c r="S266" s="151"/>
      <c r="T266" s="152"/>
      <c r="U266" s="152"/>
    </row>
    <row r="267" spans="1:21" s="60" customFormat="1" x14ac:dyDescent="0.2">
      <c r="A267" s="56"/>
      <c r="B267" s="57"/>
      <c r="C267" s="58"/>
      <c r="D267" s="59"/>
      <c r="E267" s="59"/>
      <c r="F267" s="59"/>
      <c r="G267" s="59"/>
      <c r="H267" s="59"/>
      <c r="I267" s="59"/>
      <c r="J267" s="59"/>
      <c r="K267" s="59"/>
      <c r="L267" s="59"/>
      <c r="M267" s="126"/>
      <c r="N267" s="59"/>
      <c r="O267" s="59"/>
      <c r="P267" s="59"/>
      <c r="Q267" s="59"/>
      <c r="R267" s="59"/>
      <c r="S267" s="151"/>
      <c r="T267" s="152"/>
      <c r="U267" s="152"/>
    </row>
    <row r="268" spans="1:21" s="60" customFormat="1" x14ac:dyDescent="0.2">
      <c r="A268" s="56"/>
      <c r="B268" s="57"/>
      <c r="C268" s="58"/>
      <c r="D268" s="59"/>
      <c r="E268" s="59"/>
      <c r="F268" s="59"/>
      <c r="G268" s="59"/>
      <c r="H268" s="59"/>
      <c r="I268" s="59"/>
      <c r="J268" s="59"/>
      <c r="K268" s="59"/>
      <c r="L268" s="59"/>
      <c r="M268" s="126"/>
      <c r="N268" s="59"/>
      <c r="O268" s="59"/>
      <c r="P268" s="59"/>
      <c r="Q268" s="59"/>
      <c r="R268" s="59"/>
      <c r="S268" s="151"/>
      <c r="T268" s="152"/>
      <c r="U268" s="152"/>
    </row>
    <row r="269" spans="1:21" s="60" customFormat="1" x14ac:dyDescent="0.2">
      <c r="A269" s="56"/>
      <c r="B269" s="57"/>
      <c r="C269" s="58"/>
      <c r="D269" s="59"/>
      <c r="E269" s="59"/>
      <c r="F269" s="59"/>
      <c r="G269" s="59"/>
      <c r="H269" s="59"/>
      <c r="I269" s="59"/>
      <c r="J269" s="59"/>
      <c r="K269" s="59"/>
      <c r="L269" s="59"/>
      <c r="M269" s="126"/>
      <c r="N269" s="59"/>
      <c r="O269" s="59"/>
      <c r="P269" s="59"/>
      <c r="Q269" s="59"/>
      <c r="R269" s="59"/>
      <c r="S269" s="151"/>
      <c r="T269" s="152"/>
      <c r="U269" s="152"/>
    </row>
    <row r="270" spans="1:21" s="60" customFormat="1" x14ac:dyDescent="0.2">
      <c r="A270" s="56"/>
      <c r="B270" s="57"/>
      <c r="C270" s="58"/>
      <c r="D270" s="59"/>
      <c r="E270" s="59"/>
      <c r="F270" s="59"/>
      <c r="G270" s="59"/>
      <c r="H270" s="59"/>
      <c r="I270" s="59"/>
      <c r="J270" s="59"/>
      <c r="K270" s="59"/>
      <c r="L270" s="59"/>
      <c r="M270" s="126"/>
      <c r="N270" s="59"/>
      <c r="O270" s="59"/>
      <c r="P270" s="59"/>
      <c r="Q270" s="59"/>
      <c r="R270" s="59"/>
      <c r="S270" s="151"/>
      <c r="T270" s="152"/>
      <c r="U270" s="152"/>
    </row>
    <row r="271" spans="1:21" s="60" customFormat="1" x14ac:dyDescent="0.2">
      <c r="A271" s="56"/>
      <c r="B271" s="57"/>
      <c r="C271" s="58"/>
      <c r="D271" s="59"/>
      <c r="E271" s="59"/>
      <c r="F271" s="59"/>
      <c r="G271" s="59"/>
      <c r="H271" s="59"/>
      <c r="I271" s="59"/>
      <c r="J271" s="59"/>
      <c r="K271" s="59"/>
      <c r="L271" s="59"/>
      <c r="M271" s="126"/>
      <c r="N271" s="59"/>
      <c r="O271" s="59"/>
      <c r="P271" s="59"/>
      <c r="Q271" s="59"/>
      <c r="R271" s="59"/>
      <c r="S271" s="151"/>
      <c r="T271" s="152"/>
      <c r="U271" s="152"/>
    </row>
    <row r="272" spans="1:21" s="60" customFormat="1" x14ac:dyDescent="0.2">
      <c r="A272" s="56"/>
      <c r="B272" s="57"/>
      <c r="C272" s="58"/>
      <c r="D272" s="59"/>
      <c r="E272" s="59"/>
      <c r="F272" s="59"/>
      <c r="G272" s="59"/>
      <c r="H272" s="59"/>
      <c r="I272" s="59"/>
      <c r="J272" s="59"/>
      <c r="K272" s="59"/>
      <c r="L272" s="59"/>
      <c r="M272" s="126"/>
      <c r="N272" s="59"/>
      <c r="O272" s="59"/>
      <c r="P272" s="59"/>
      <c r="Q272" s="59"/>
      <c r="R272" s="59"/>
      <c r="S272" s="151"/>
      <c r="T272" s="152"/>
      <c r="U272" s="152"/>
    </row>
    <row r="273" spans="1:21" s="60" customFormat="1" x14ac:dyDescent="0.2">
      <c r="A273" s="56"/>
      <c r="B273" s="57"/>
      <c r="C273" s="58"/>
      <c r="D273" s="59"/>
      <c r="E273" s="59"/>
      <c r="F273" s="59"/>
      <c r="G273" s="59"/>
      <c r="H273" s="59"/>
      <c r="I273" s="59"/>
      <c r="J273" s="59"/>
      <c r="K273" s="59"/>
      <c r="L273" s="59"/>
      <c r="M273" s="126"/>
      <c r="N273" s="59"/>
      <c r="O273" s="59"/>
      <c r="P273" s="59"/>
      <c r="Q273" s="59"/>
      <c r="R273" s="59"/>
      <c r="S273" s="151"/>
      <c r="T273" s="152"/>
      <c r="U273" s="152"/>
    </row>
    <row r="274" spans="1:21" s="60" customFormat="1" x14ac:dyDescent="0.2">
      <c r="A274" s="56"/>
      <c r="B274" s="57"/>
      <c r="C274" s="58"/>
      <c r="D274" s="59"/>
      <c r="E274" s="59"/>
      <c r="F274" s="59"/>
      <c r="G274" s="59"/>
      <c r="H274" s="59"/>
      <c r="I274" s="59"/>
      <c r="J274" s="59"/>
      <c r="K274" s="59"/>
      <c r="L274" s="59"/>
      <c r="M274" s="126"/>
      <c r="N274" s="59"/>
      <c r="O274" s="59"/>
      <c r="P274" s="59"/>
      <c r="Q274" s="59"/>
      <c r="R274" s="59"/>
      <c r="S274" s="151"/>
      <c r="T274" s="152"/>
      <c r="U274" s="152"/>
    </row>
    <row r="275" spans="1:21" s="60" customFormat="1" x14ac:dyDescent="0.2">
      <c r="A275" s="56"/>
      <c r="B275" s="57"/>
      <c r="C275" s="58"/>
      <c r="D275" s="59"/>
      <c r="E275" s="59"/>
      <c r="F275" s="59"/>
      <c r="G275" s="59"/>
      <c r="H275" s="59"/>
      <c r="I275" s="59"/>
      <c r="J275" s="59"/>
      <c r="K275" s="59"/>
      <c r="L275" s="59"/>
      <c r="M275" s="126"/>
      <c r="N275" s="59"/>
      <c r="O275" s="59"/>
      <c r="P275" s="59"/>
      <c r="Q275" s="59"/>
      <c r="R275" s="59"/>
      <c r="S275" s="151"/>
      <c r="T275" s="152"/>
      <c r="U275" s="152"/>
    </row>
    <row r="276" spans="1:21" s="60" customFormat="1" x14ac:dyDescent="0.2">
      <c r="A276" s="56"/>
      <c r="B276" s="57"/>
      <c r="C276" s="58"/>
      <c r="D276" s="59"/>
      <c r="E276" s="59"/>
      <c r="F276" s="59"/>
      <c r="G276" s="59"/>
      <c r="H276" s="59"/>
      <c r="I276" s="59"/>
      <c r="J276" s="59"/>
      <c r="K276" s="59"/>
      <c r="L276" s="59"/>
      <c r="M276" s="126"/>
      <c r="N276" s="59"/>
      <c r="O276" s="59"/>
      <c r="P276" s="59"/>
      <c r="Q276" s="59"/>
      <c r="R276" s="59"/>
      <c r="S276" s="151"/>
      <c r="T276" s="152"/>
      <c r="U276" s="152"/>
    </row>
    <row r="277" spans="1:21" s="60" customFormat="1" x14ac:dyDescent="0.2">
      <c r="A277" s="56"/>
      <c r="B277" s="57"/>
      <c r="C277" s="58"/>
      <c r="D277" s="59"/>
      <c r="E277" s="59"/>
      <c r="F277" s="59"/>
      <c r="G277" s="59"/>
      <c r="H277" s="59"/>
      <c r="I277" s="59"/>
      <c r="J277" s="59"/>
      <c r="K277" s="59"/>
      <c r="L277" s="59"/>
      <c r="M277" s="126"/>
      <c r="N277" s="59"/>
      <c r="O277" s="59"/>
      <c r="P277" s="59"/>
      <c r="Q277" s="59"/>
      <c r="R277" s="59"/>
      <c r="S277" s="151"/>
      <c r="T277" s="152"/>
      <c r="U277" s="152"/>
    </row>
    <row r="278" spans="1:21" s="60" customFormat="1" x14ac:dyDescent="0.2">
      <c r="A278" s="56"/>
      <c r="B278" s="57"/>
      <c r="C278" s="58"/>
      <c r="D278" s="59"/>
      <c r="E278" s="59"/>
      <c r="F278" s="59"/>
      <c r="G278" s="59"/>
      <c r="H278" s="59"/>
      <c r="I278" s="59"/>
      <c r="J278" s="59"/>
      <c r="K278" s="59"/>
      <c r="L278" s="59"/>
      <c r="M278" s="126"/>
      <c r="N278" s="59"/>
      <c r="O278" s="59"/>
      <c r="P278" s="59"/>
      <c r="Q278" s="59"/>
      <c r="R278" s="59"/>
      <c r="S278" s="151"/>
      <c r="T278" s="152"/>
      <c r="U278" s="152"/>
    </row>
    <row r="279" spans="1:21" s="14" customFormat="1" x14ac:dyDescent="0.2">
      <c r="A279" s="27"/>
      <c r="B279" s="28"/>
      <c r="C279" s="44"/>
      <c r="D279" s="29"/>
      <c r="E279" s="29"/>
      <c r="F279" s="29"/>
      <c r="G279" s="29"/>
      <c r="H279" s="29"/>
      <c r="I279" s="29"/>
      <c r="J279" s="29"/>
      <c r="K279" s="29"/>
      <c r="L279" s="29"/>
      <c r="M279" s="127"/>
      <c r="N279" s="29"/>
      <c r="O279" s="29"/>
      <c r="P279" s="29"/>
      <c r="Q279" s="29"/>
      <c r="R279" s="29"/>
      <c r="S279" s="151"/>
      <c r="T279" s="153"/>
      <c r="U279" s="153"/>
    </row>
    <row r="280" spans="1:21" s="14" customFormat="1" x14ac:dyDescent="0.2">
      <c r="A280" s="27"/>
      <c r="B280" s="28"/>
      <c r="C280" s="44"/>
      <c r="D280" s="29"/>
      <c r="E280" s="29"/>
      <c r="F280" s="29"/>
      <c r="G280" s="29"/>
      <c r="H280" s="29"/>
      <c r="I280" s="29"/>
      <c r="J280" s="29"/>
      <c r="K280" s="29"/>
      <c r="L280" s="29"/>
      <c r="M280" s="127"/>
      <c r="N280" s="29"/>
      <c r="O280" s="29"/>
      <c r="P280" s="29"/>
      <c r="Q280" s="29"/>
      <c r="R280" s="29"/>
      <c r="S280" s="151"/>
      <c r="T280" s="153"/>
      <c r="U280" s="153"/>
    </row>
    <row r="281" spans="1:21" s="14" customFormat="1" x14ac:dyDescent="0.2">
      <c r="A281" s="27"/>
      <c r="B281" s="28"/>
      <c r="C281" s="44"/>
      <c r="D281" s="29"/>
      <c r="E281" s="29"/>
      <c r="F281" s="29"/>
      <c r="G281" s="29"/>
      <c r="H281" s="29"/>
      <c r="I281" s="29"/>
      <c r="J281" s="29"/>
      <c r="K281" s="29"/>
      <c r="L281" s="29"/>
      <c r="M281" s="127"/>
      <c r="N281" s="29"/>
      <c r="O281" s="29"/>
      <c r="P281" s="29"/>
      <c r="Q281" s="29"/>
      <c r="R281" s="29"/>
      <c r="S281" s="151"/>
      <c r="T281" s="153"/>
      <c r="U281" s="153"/>
    </row>
    <row r="282" spans="1:21" s="14" customFormat="1" x14ac:dyDescent="0.2">
      <c r="A282" s="27"/>
      <c r="B282" s="28"/>
      <c r="C282" s="44"/>
      <c r="D282" s="29"/>
      <c r="E282" s="29"/>
      <c r="F282" s="29"/>
      <c r="G282" s="29"/>
      <c r="H282" s="29"/>
      <c r="I282" s="29"/>
      <c r="J282" s="29"/>
      <c r="K282" s="29"/>
      <c r="L282" s="29"/>
      <c r="M282" s="127"/>
      <c r="N282" s="29"/>
      <c r="O282" s="29"/>
      <c r="P282" s="29"/>
      <c r="Q282" s="29"/>
      <c r="R282" s="29"/>
      <c r="S282" s="151"/>
      <c r="T282" s="153"/>
      <c r="U282" s="153"/>
    </row>
    <row r="283" spans="1:21" s="14" customFormat="1" x14ac:dyDescent="0.2">
      <c r="A283" s="27"/>
      <c r="B283" s="28"/>
      <c r="C283" s="44"/>
      <c r="D283" s="29"/>
      <c r="E283" s="29"/>
      <c r="F283" s="29"/>
      <c r="G283" s="29"/>
      <c r="H283" s="29"/>
      <c r="I283" s="29"/>
      <c r="J283" s="29"/>
      <c r="K283" s="29"/>
      <c r="L283" s="29"/>
      <c r="M283" s="127"/>
      <c r="N283" s="29"/>
      <c r="O283" s="29"/>
      <c r="P283" s="29"/>
      <c r="Q283" s="29"/>
      <c r="R283" s="29"/>
      <c r="S283" s="151"/>
      <c r="T283" s="153"/>
      <c r="U283" s="153"/>
    </row>
    <row r="284" spans="1:21" s="14" customFormat="1" x14ac:dyDescent="0.2">
      <c r="A284" s="27"/>
      <c r="B284" s="28"/>
      <c r="C284" s="44"/>
      <c r="D284" s="29"/>
      <c r="E284" s="29"/>
      <c r="F284" s="29"/>
      <c r="G284" s="29"/>
      <c r="H284" s="29"/>
      <c r="I284" s="29"/>
      <c r="J284" s="29"/>
      <c r="K284" s="29"/>
      <c r="L284" s="29"/>
      <c r="M284" s="127"/>
      <c r="N284" s="29"/>
      <c r="O284" s="29"/>
      <c r="P284" s="29"/>
      <c r="Q284" s="29"/>
      <c r="R284" s="29"/>
      <c r="S284" s="151"/>
      <c r="T284" s="153"/>
      <c r="U284" s="153"/>
    </row>
    <row r="285" spans="1:21" s="14" customFormat="1" x14ac:dyDescent="0.2">
      <c r="A285" s="27"/>
      <c r="B285" s="28"/>
      <c r="C285" s="44"/>
      <c r="D285" s="29"/>
      <c r="E285" s="29"/>
      <c r="F285" s="29"/>
      <c r="G285" s="29"/>
      <c r="H285" s="29"/>
      <c r="I285" s="29"/>
      <c r="J285" s="29"/>
      <c r="K285" s="29"/>
      <c r="L285" s="29"/>
      <c r="M285" s="127"/>
      <c r="N285" s="29"/>
      <c r="O285" s="29"/>
      <c r="P285" s="29"/>
      <c r="Q285" s="29"/>
      <c r="R285" s="29"/>
      <c r="S285" s="151"/>
      <c r="T285" s="153"/>
      <c r="U285" s="153"/>
    </row>
    <row r="286" spans="1:21" s="14" customFormat="1" x14ac:dyDescent="0.2">
      <c r="A286" s="27"/>
      <c r="B286" s="28"/>
      <c r="C286" s="44"/>
      <c r="D286" s="29"/>
      <c r="E286" s="29"/>
      <c r="F286" s="29"/>
      <c r="G286" s="29"/>
      <c r="H286" s="29"/>
      <c r="I286" s="29"/>
      <c r="J286" s="29"/>
      <c r="K286" s="29"/>
      <c r="L286" s="29"/>
      <c r="M286" s="127"/>
      <c r="N286" s="29"/>
      <c r="O286" s="29"/>
      <c r="P286" s="29"/>
      <c r="Q286" s="29"/>
      <c r="R286" s="29"/>
      <c r="S286" s="151"/>
      <c r="T286" s="153"/>
      <c r="U286" s="153"/>
    </row>
    <row r="287" spans="1:21" s="14" customFormat="1" x14ac:dyDescent="0.2">
      <c r="A287" s="27"/>
      <c r="B287" s="28"/>
      <c r="C287" s="44"/>
      <c r="D287" s="29"/>
      <c r="E287" s="29"/>
      <c r="F287" s="29"/>
      <c r="G287" s="29"/>
      <c r="H287" s="29"/>
      <c r="I287" s="29"/>
      <c r="J287" s="29"/>
      <c r="K287" s="29"/>
      <c r="L287" s="29"/>
      <c r="M287" s="127"/>
      <c r="N287" s="29"/>
      <c r="O287" s="29"/>
      <c r="P287" s="29"/>
      <c r="Q287" s="29"/>
      <c r="R287" s="29"/>
      <c r="S287" s="151"/>
      <c r="T287" s="153"/>
      <c r="U287" s="153"/>
    </row>
    <row r="288" spans="1:21" s="14" customFormat="1" x14ac:dyDescent="0.2">
      <c r="A288" s="27"/>
      <c r="B288" s="28"/>
      <c r="C288" s="44"/>
      <c r="D288" s="29"/>
      <c r="E288" s="29"/>
      <c r="F288" s="29"/>
      <c r="G288" s="29"/>
      <c r="H288" s="29"/>
      <c r="I288" s="29"/>
      <c r="J288" s="29"/>
      <c r="K288" s="29"/>
      <c r="L288" s="29"/>
      <c r="M288" s="127"/>
      <c r="N288" s="29"/>
      <c r="O288" s="29"/>
      <c r="P288" s="29"/>
      <c r="Q288" s="29"/>
      <c r="R288" s="29"/>
      <c r="S288" s="151"/>
      <c r="T288" s="153"/>
      <c r="U288" s="153"/>
    </row>
    <row r="289" spans="1:21" s="14" customFormat="1" x14ac:dyDescent="0.2">
      <c r="A289" s="27"/>
      <c r="B289" s="28"/>
      <c r="C289" s="44"/>
      <c r="D289" s="29"/>
      <c r="E289" s="29"/>
      <c r="F289" s="29"/>
      <c r="G289" s="29"/>
      <c r="H289" s="29"/>
      <c r="I289" s="29"/>
      <c r="J289" s="29"/>
      <c r="K289" s="29"/>
      <c r="L289" s="29"/>
      <c r="M289" s="127"/>
      <c r="N289" s="29"/>
      <c r="O289" s="29"/>
      <c r="P289" s="29"/>
      <c r="Q289" s="29"/>
      <c r="R289" s="29"/>
      <c r="S289" s="151"/>
      <c r="T289" s="153"/>
      <c r="U289" s="153"/>
    </row>
    <row r="290" spans="1:21" s="14" customFormat="1" x14ac:dyDescent="0.2">
      <c r="A290" s="27"/>
      <c r="B290" s="28"/>
      <c r="C290" s="44"/>
      <c r="D290" s="29"/>
      <c r="E290" s="29"/>
      <c r="F290" s="29"/>
      <c r="G290" s="29"/>
      <c r="H290" s="29"/>
      <c r="I290" s="29"/>
      <c r="J290" s="29"/>
      <c r="K290" s="29"/>
      <c r="L290" s="29"/>
      <c r="M290" s="127"/>
      <c r="N290" s="29"/>
      <c r="O290" s="29"/>
      <c r="P290" s="29"/>
      <c r="Q290" s="29"/>
      <c r="R290" s="29"/>
      <c r="S290" s="151"/>
      <c r="T290" s="153"/>
      <c r="U290" s="153"/>
    </row>
    <row r="291" spans="1:21" s="14" customFormat="1" x14ac:dyDescent="0.2">
      <c r="A291" s="27"/>
      <c r="B291" s="28"/>
      <c r="C291" s="44"/>
      <c r="D291" s="29"/>
      <c r="E291" s="29"/>
      <c r="F291" s="29"/>
      <c r="G291" s="29"/>
      <c r="H291" s="29"/>
      <c r="I291" s="29"/>
      <c r="J291" s="29"/>
      <c r="K291" s="29"/>
      <c r="L291" s="29"/>
      <c r="M291" s="127"/>
      <c r="N291" s="29"/>
      <c r="O291" s="29"/>
      <c r="P291" s="29"/>
      <c r="Q291" s="29"/>
      <c r="R291" s="29"/>
      <c r="S291" s="151"/>
      <c r="T291" s="153"/>
      <c r="U291" s="153"/>
    </row>
    <row r="292" spans="1:21" s="14" customFormat="1" x14ac:dyDescent="0.2">
      <c r="A292" s="27"/>
      <c r="B292" s="28"/>
      <c r="C292" s="44"/>
      <c r="D292" s="29"/>
      <c r="E292" s="29"/>
      <c r="F292" s="29"/>
      <c r="G292" s="29"/>
      <c r="H292" s="29"/>
      <c r="I292" s="29"/>
      <c r="J292" s="29"/>
      <c r="K292" s="29"/>
      <c r="L292" s="29"/>
      <c r="M292" s="127"/>
      <c r="N292" s="29"/>
      <c r="O292" s="29"/>
      <c r="P292" s="29"/>
      <c r="Q292" s="29"/>
      <c r="R292" s="29"/>
      <c r="S292" s="151"/>
      <c r="T292" s="153"/>
      <c r="U292" s="153"/>
    </row>
    <row r="293" spans="1:21" s="14" customFormat="1" x14ac:dyDescent="0.2">
      <c r="A293" s="27"/>
      <c r="B293" s="28"/>
      <c r="C293" s="44"/>
      <c r="D293" s="29"/>
      <c r="E293" s="29"/>
      <c r="F293" s="29"/>
      <c r="G293" s="29"/>
      <c r="H293" s="29"/>
      <c r="I293" s="29"/>
      <c r="J293" s="29"/>
      <c r="K293" s="29"/>
      <c r="L293" s="29"/>
      <c r="M293" s="127"/>
      <c r="N293" s="29"/>
      <c r="O293" s="29"/>
      <c r="P293" s="29"/>
      <c r="Q293" s="29"/>
      <c r="R293" s="29"/>
      <c r="S293" s="151"/>
      <c r="T293" s="153"/>
      <c r="U293" s="153"/>
    </row>
    <row r="294" spans="1:21" s="14" customFormat="1" x14ac:dyDescent="0.2">
      <c r="A294" s="27"/>
      <c r="B294" s="28"/>
      <c r="C294" s="44"/>
      <c r="D294" s="29"/>
      <c r="E294" s="29"/>
      <c r="F294" s="29"/>
      <c r="G294" s="29"/>
      <c r="H294" s="29"/>
      <c r="I294" s="29"/>
      <c r="J294" s="29"/>
      <c r="K294" s="29"/>
      <c r="L294" s="29"/>
      <c r="M294" s="127"/>
      <c r="N294" s="29"/>
      <c r="O294" s="29"/>
      <c r="P294" s="29"/>
      <c r="Q294" s="29"/>
      <c r="R294" s="29"/>
      <c r="S294" s="151"/>
      <c r="T294" s="153"/>
      <c r="U294" s="153"/>
    </row>
    <row r="295" spans="1:21" s="14" customFormat="1" x14ac:dyDescent="0.2">
      <c r="A295" s="27"/>
      <c r="B295" s="28"/>
      <c r="C295" s="44"/>
      <c r="D295" s="29"/>
      <c r="E295" s="29"/>
      <c r="F295" s="29"/>
      <c r="G295" s="29"/>
      <c r="H295" s="29"/>
      <c r="I295" s="29"/>
      <c r="J295" s="29"/>
      <c r="K295" s="29"/>
      <c r="L295" s="29"/>
      <c r="M295" s="127"/>
      <c r="N295" s="29"/>
      <c r="O295" s="29"/>
      <c r="P295" s="29"/>
      <c r="Q295" s="29"/>
      <c r="R295" s="29"/>
      <c r="S295" s="151"/>
      <c r="T295" s="153"/>
      <c r="U295" s="153"/>
    </row>
    <row r="296" spans="1:21" s="14" customFormat="1" x14ac:dyDescent="0.2">
      <c r="A296" s="27"/>
      <c r="B296" s="28"/>
      <c r="C296" s="44"/>
      <c r="D296" s="29"/>
      <c r="E296" s="29"/>
      <c r="F296" s="29"/>
      <c r="G296" s="29"/>
      <c r="H296" s="29"/>
      <c r="I296" s="29"/>
      <c r="J296" s="29"/>
      <c r="K296" s="29"/>
      <c r="L296" s="29"/>
      <c r="M296" s="127"/>
      <c r="N296" s="29"/>
      <c r="O296" s="29"/>
      <c r="P296" s="29"/>
      <c r="Q296" s="29"/>
      <c r="R296" s="29"/>
      <c r="S296" s="151"/>
      <c r="T296" s="153"/>
      <c r="U296" s="153"/>
    </row>
    <row r="297" spans="1:21" s="14" customFormat="1" x14ac:dyDescent="0.2">
      <c r="A297" s="27"/>
      <c r="B297" s="28"/>
      <c r="C297" s="44"/>
      <c r="D297" s="29"/>
      <c r="E297" s="29"/>
      <c r="F297" s="29"/>
      <c r="G297" s="29"/>
      <c r="H297" s="29"/>
      <c r="I297" s="29"/>
      <c r="J297" s="29"/>
      <c r="K297" s="29"/>
      <c r="L297" s="29"/>
      <c r="M297" s="127"/>
      <c r="N297" s="29"/>
      <c r="O297" s="29"/>
      <c r="P297" s="29"/>
      <c r="Q297" s="29"/>
      <c r="R297" s="29"/>
      <c r="S297" s="151"/>
      <c r="T297" s="153"/>
      <c r="U297" s="153"/>
    </row>
    <row r="298" spans="1:21" s="14" customFormat="1" x14ac:dyDescent="0.2">
      <c r="A298" s="27"/>
      <c r="B298" s="28"/>
      <c r="C298" s="44"/>
      <c r="D298" s="29"/>
      <c r="E298" s="29"/>
      <c r="F298" s="29"/>
      <c r="G298" s="29"/>
      <c r="H298" s="29"/>
      <c r="I298" s="29"/>
      <c r="J298" s="29"/>
      <c r="K298" s="29"/>
      <c r="L298" s="29"/>
      <c r="M298" s="127"/>
      <c r="N298" s="29"/>
      <c r="O298" s="29"/>
      <c r="P298" s="29"/>
      <c r="Q298" s="29"/>
      <c r="R298" s="29"/>
      <c r="S298" s="151"/>
      <c r="T298" s="153"/>
      <c r="U298" s="153"/>
    </row>
    <row r="299" spans="1:21" s="14" customFormat="1" x14ac:dyDescent="0.2">
      <c r="A299" s="27"/>
      <c r="B299" s="28"/>
      <c r="C299" s="44"/>
      <c r="D299" s="29"/>
      <c r="E299" s="29"/>
      <c r="F299" s="29"/>
      <c r="G299" s="29"/>
      <c r="H299" s="29"/>
      <c r="I299" s="29"/>
      <c r="J299" s="29"/>
      <c r="K299" s="29"/>
      <c r="L299" s="29"/>
      <c r="M299" s="127"/>
      <c r="N299" s="29"/>
      <c r="O299" s="29"/>
      <c r="P299" s="29"/>
      <c r="Q299" s="29"/>
      <c r="R299" s="29"/>
      <c r="S299" s="151"/>
      <c r="T299" s="153"/>
      <c r="U299" s="153"/>
    </row>
    <row r="300" spans="1:21" s="14" customFormat="1" x14ac:dyDescent="0.2">
      <c r="A300" s="27"/>
      <c r="B300" s="28"/>
      <c r="C300" s="44"/>
      <c r="D300" s="29"/>
      <c r="E300" s="29"/>
      <c r="F300" s="29"/>
      <c r="G300" s="29"/>
      <c r="H300" s="29"/>
      <c r="I300" s="29"/>
      <c r="J300" s="29"/>
      <c r="K300" s="29"/>
      <c r="L300" s="29"/>
      <c r="M300" s="127"/>
      <c r="N300" s="29"/>
      <c r="O300" s="29"/>
      <c r="P300" s="29"/>
      <c r="Q300" s="29"/>
      <c r="R300" s="29"/>
      <c r="S300" s="151"/>
      <c r="T300" s="153"/>
      <c r="U300" s="153"/>
    </row>
    <row r="301" spans="1:21" s="14" customFormat="1" x14ac:dyDescent="0.2">
      <c r="A301" s="27"/>
      <c r="B301" s="28"/>
      <c r="C301" s="44"/>
      <c r="D301" s="29"/>
      <c r="E301" s="29"/>
      <c r="F301" s="29"/>
      <c r="G301" s="29"/>
      <c r="H301" s="29"/>
      <c r="I301" s="29"/>
      <c r="J301" s="29"/>
      <c r="K301" s="29"/>
      <c r="L301" s="29"/>
      <c r="M301" s="127"/>
      <c r="N301" s="29"/>
      <c r="O301" s="29"/>
      <c r="P301" s="29"/>
      <c r="Q301" s="29"/>
      <c r="R301" s="29"/>
      <c r="S301" s="151"/>
      <c r="T301" s="153"/>
      <c r="U301" s="153"/>
    </row>
    <row r="302" spans="1:21" s="14" customFormat="1" x14ac:dyDescent="0.2">
      <c r="A302" s="27"/>
      <c r="B302" s="28"/>
      <c r="C302" s="44"/>
      <c r="D302" s="29"/>
      <c r="E302" s="29"/>
      <c r="F302" s="29"/>
      <c r="G302" s="29"/>
      <c r="H302" s="29"/>
      <c r="I302" s="29"/>
      <c r="J302" s="29"/>
      <c r="K302" s="29"/>
      <c r="L302" s="29"/>
      <c r="M302" s="127"/>
      <c r="N302" s="29"/>
      <c r="O302" s="29"/>
      <c r="P302" s="29"/>
      <c r="Q302" s="29"/>
      <c r="R302" s="29"/>
      <c r="S302" s="151"/>
      <c r="T302" s="153"/>
      <c r="U302" s="153"/>
    </row>
  </sheetData>
  <mergeCells count="16">
    <mergeCell ref="A3:L3"/>
    <mergeCell ref="G6:H7"/>
    <mergeCell ref="I7:J7"/>
    <mergeCell ref="K7:L7"/>
    <mergeCell ref="I6:L6"/>
    <mergeCell ref="D5:F7"/>
    <mergeCell ref="M6:N7"/>
    <mergeCell ref="O7:P7"/>
    <mergeCell ref="A249:C249"/>
    <mergeCell ref="A4:A7"/>
    <mergeCell ref="B4:B7"/>
    <mergeCell ref="C4:C7"/>
    <mergeCell ref="O6:R6"/>
    <mergeCell ref="G5:R5"/>
    <mergeCell ref="D4:R4"/>
    <mergeCell ref="Q7:R7"/>
  </mergeCells>
  <phoneticPr fontId="1" type="noConversion"/>
  <printOptions horizontalCentered="1" gridLines="1"/>
  <pageMargins left="0.23" right="0.15748031496062992" top="0.82677165354330717" bottom="0.77" header="0.43307086614173229" footer="0.43307086614173229"/>
  <pageSetup paperSize="9" scale="64" pageOrder="overThenDown" orientation="landscape" r:id="rId1"/>
  <headerFooter alignWithMargins="0">
    <oddHeader xml:space="preserve">&amp;C
&amp;R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DOCH</vt:lpstr>
      <vt:lpstr>Drukowany</vt:lpstr>
      <vt:lpstr>DOCH!Obszar_wydruku</vt:lpstr>
      <vt:lpstr>DOCH!Tytuły_wydruku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2020-09-21T06:56:32Z</cp:lastPrinted>
  <dcterms:created xsi:type="dcterms:W3CDTF">2000-11-02T14:08:21Z</dcterms:created>
  <dcterms:modified xsi:type="dcterms:W3CDTF">2020-09-21T07:01:17Z</dcterms:modified>
</cp:coreProperties>
</file>