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ZBM_..._31VIII2020_INFORM_IP_2020\"/>
    </mc:Choice>
  </mc:AlternateContent>
  <bookViews>
    <workbookView xWindow="-15" yWindow="-15" windowWidth="15270" windowHeight="5400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WYDATKI!$A$1:$V$683</definedName>
    <definedName name="_xlnm.Print_Titles" localSheetId="0">WYDATKI!$A:$C,WYDATKI!$4:$7</definedName>
  </definedNames>
  <calcPr calcId="152511"/>
</workbook>
</file>

<file path=xl/calcChain.xml><?xml version="1.0" encoding="utf-8"?>
<calcChain xmlns="http://schemas.openxmlformats.org/spreadsheetml/2006/main">
  <c r="N389" i="1" l="1"/>
  <c r="M389" i="1"/>
  <c r="E390" i="1"/>
  <c r="D390" i="1"/>
  <c r="H391" i="1"/>
  <c r="E391" i="1" s="1"/>
  <c r="G391" i="1"/>
  <c r="D391" i="1" s="1"/>
  <c r="H204" i="1"/>
  <c r="E204" i="1" s="1"/>
  <c r="G204" i="1"/>
  <c r="D204" i="1" s="1"/>
  <c r="F204" i="1" l="1"/>
  <c r="F390" i="1"/>
  <c r="F391" i="1"/>
  <c r="H356" i="1" l="1"/>
  <c r="E356" i="1" s="1"/>
  <c r="G356" i="1"/>
  <c r="D356" i="1" s="1"/>
  <c r="H672" i="1"/>
  <c r="E672" i="1" s="1"/>
  <c r="G672" i="1"/>
  <c r="D672" i="1" s="1"/>
  <c r="F356" i="1" l="1"/>
  <c r="F672" i="1"/>
  <c r="G175" i="1"/>
  <c r="D175" i="1" s="1"/>
  <c r="G174" i="1"/>
  <c r="D174" i="1" s="1"/>
  <c r="G173" i="1"/>
  <c r="D173" i="1" s="1"/>
  <c r="H175" i="1"/>
  <c r="E175" i="1" s="1"/>
  <c r="H174" i="1"/>
  <c r="E174" i="1" s="1"/>
  <c r="H173" i="1"/>
  <c r="E173" i="1" s="1"/>
  <c r="L172" i="1"/>
  <c r="K172" i="1"/>
  <c r="L171" i="1"/>
  <c r="K171" i="1"/>
  <c r="H507" i="1"/>
  <c r="E507" i="1" s="1"/>
  <c r="G507" i="1"/>
  <c r="D507" i="1" s="1"/>
  <c r="H506" i="1"/>
  <c r="E506" i="1" s="1"/>
  <c r="G506" i="1"/>
  <c r="D506" i="1" s="1"/>
  <c r="E505" i="1"/>
  <c r="D505" i="1"/>
  <c r="N504" i="1"/>
  <c r="M504" i="1"/>
  <c r="L504" i="1"/>
  <c r="K504" i="1"/>
  <c r="J504" i="1"/>
  <c r="I504" i="1"/>
  <c r="N503" i="1"/>
  <c r="M503" i="1"/>
  <c r="L503" i="1"/>
  <c r="K503" i="1"/>
  <c r="J503" i="1"/>
  <c r="I503" i="1"/>
  <c r="G503" i="1" l="1"/>
  <c r="D503" i="1" s="1"/>
  <c r="H171" i="1"/>
  <c r="E171" i="1" s="1"/>
  <c r="F173" i="1"/>
  <c r="F174" i="1"/>
  <c r="F175" i="1"/>
  <c r="G172" i="1"/>
  <c r="D172" i="1" s="1"/>
  <c r="G171" i="1"/>
  <c r="D171" i="1" s="1"/>
  <c r="H172" i="1"/>
  <c r="E172" i="1" s="1"/>
  <c r="G504" i="1"/>
  <c r="D504" i="1" s="1"/>
  <c r="F507" i="1"/>
  <c r="H504" i="1"/>
  <c r="E504" i="1" s="1"/>
  <c r="F506" i="1"/>
  <c r="F505" i="1"/>
  <c r="H503" i="1"/>
  <c r="E503" i="1" s="1"/>
  <c r="N644" i="1"/>
  <c r="M644" i="1"/>
  <c r="E645" i="1"/>
  <c r="D645" i="1"/>
  <c r="H646" i="1"/>
  <c r="E646" i="1" s="1"/>
  <c r="G646" i="1"/>
  <c r="D646" i="1" s="1"/>
  <c r="H566" i="1"/>
  <c r="E566" i="1" s="1"/>
  <c r="G566" i="1"/>
  <c r="D566" i="1" s="1"/>
  <c r="H541" i="1"/>
  <c r="E541" i="1" s="1"/>
  <c r="G541" i="1"/>
  <c r="D541" i="1" s="1"/>
  <c r="H520" i="1"/>
  <c r="E520" i="1" s="1"/>
  <c r="G520" i="1"/>
  <c r="D520" i="1" s="1"/>
  <c r="P509" i="1"/>
  <c r="O509" i="1"/>
  <c r="E510" i="1"/>
  <c r="D510" i="1"/>
  <c r="H511" i="1"/>
  <c r="E511" i="1" s="1"/>
  <c r="G511" i="1"/>
  <c r="D511" i="1" s="1"/>
  <c r="H493" i="1"/>
  <c r="E493" i="1" s="1"/>
  <c r="G493" i="1"/>
  <c r="D493" i="1" s="1"/>
  <c r="H436" i="1"/>
  <c r="E436" i="1" s="1"/>
  <c r="G436" i="1"/>
  <c r="D436" i="1" s="1"/>
  <c r="R393" i="1"/>
  <c r="R234" i="1" s="1"/>
  <c r="Q393" i="1"/>
  <c r="Q234" i="1" s="1"/>
  <c r="E398" i="1"/>
  <c r="D398" i="1"/>
  <c r="E397" i="1"/>
  <c r="D397" i="1"/>
  <c r="H349" i="1"/>
  <c r="E349" i="1" s="1"/>
  <c r="G349" i="1"/>
  <c r="D349" i="1" s="1"/>
  <c r="H338" i="1"/>
  <c r="E338" i="1" s="1"/>
  <c r="G338" i="1"/>
  <c r="D338" i="1" s="1"/>
  <c r="J336" i="1"/>
  <c r="I336" i="1"/>
  <c r="H265" i="1"/>
  <c r="E265" i="1" s="1"/>
  <c r="G265" i="1"/>
  <c r="D265" i="1" s="1"/>
  <c r="V224" i="1"/>
  <c r="U224" i="1"/>
  <c r="E225" i="1"/>
  <c r="D225" i="1"/>
  <c r="L209" i="1"/>
  <c r="K209" i="1"/>
  <c r="H210" i="1"/>
  <c r="E210" i="1" s="1"/>
  <c r="G210" i="1"/>
  <c r="D210" i="1" s="1"/>
  <c r="H178" i="1"/>
  <c r="E178" i="1" s="1"/>
  <c r="G178" i="1"/>
  <c r="D178" i="1" s="1"/>
  <c r="L177" i="1"/>
  <c r="H177" i="1" s="1"/>
  <c r="E177" i="1" s="1"/>
  <c r="K177" i="1"/>
  <c r="G177" i="1" s="1"/>
  <c r="D177" i="1" s="1"/>
  <c r="F503" i="1" l="1"/>
  <c r="F171" i="1"/>
  <c r="F172" i="1"/>
  <c r="F504" i="1"/>
  <c r="F646" i="1"/>
  <c r="F645" i="1"/>
  <c r="F566" i="1"/>
  <c r="F541" i="1"/>
  <c r="F436" i="1"/>
  <c r="F520" i="1"/>
  <c r="F511" i="1"/>
  <c r="F510" i="1"/>
  <c r="F493" i="1"/>
  <c r="F398" i="1"/>
  <c r="F397" i="1"/>
  <c r="F349" i="1"/>
  <c r="F338" i="1"/>
  <c r="F265" i="1"/>
  <c r="F225" i="1"/>
  <c r="F210" i="1"/>
  <c r="F177" i="1"/>
  <c r="F178" i="1"/>
  <c r="H170" i="1" l="1"/>
  <c r="E170" i="1" s="1"/>
  <c r="G170" i="1"/>
  <c r="D170" i="1" s="1"/>
  <c r="H169" i="1"/>
  <c r="E169" i="1" s="1"/>
  <c r="G169" i="1"/>
  <c r="D169" i="1" s="1"/>
  <c r="H121" i="1"/>
  <c r="E121" i="1" s="1"/>
  <c r="G121" i="1"/>
  <c r="D121" i="1" s="1"/>
  <c r="L81" i="1"/>
  <c r="K81" i="1"/>
  <c r="H82" i="1"/>
  <c r="E82" i="1" s="1"/>
  <c r="G82" i="1"/>
  <c r="D82" i="1" s="1"/>
  <c r="H83" i="1"/>
  <c r="E83" i="1" s="1"/>
  <c r="G83" i="1"/>
  <c r="D83" i="1" s="1"/>
  <c r="H44" i="1"/>
  <c r="E44" i="1" s="1"/>
  <c r="G44" i="1"/>
  <c r="D44" i="1" s="1"/>
  <c r="J42" i="1"/>
  <c r="I42" i="1"/>
  <c r="J41" i="1"/>
  <c r="I41" i="1"/>
  <c r="F170" i="1" l="1"/>
  <c r="F169" i="1"/>
  <c r="F44" i="1"/>
  <c r="F121" i="1"/>
  <c r="F83" i="1"/>
  <c r="IU83" i="1" s="1"/>
  <c r="F82" i="1"/>
  <c r="H535" i="1" l="1"/>
  <c r="G535" i="1"/>
  <c r="H547" i="1"/>
  <c r="G547" i="1"/>
  <c r="H445" i="1" l="1"/>
  <c r="E445" i="1" s="1"/>
  <c r="G445" i="1"/>
  <c r="D445" i="1" s="1"/>
  <c r="N636" i="1"/>
  <c r="M636" i="1"/>
  <c r="E638" i="1"/>
  <c r="D638" i="1"/>
  <c r="H634" i="1"/>
  <c r="E634" i="1" s="1"/>
  <c r="G634" i="1"/>
  <c r="D634" i="1" s="1"/>
  <c r="E613" i="1"/>
  <c r="D613" i="1"/>
  <c r="E612" i="1"/>
  <c r="D612" i="1"/>
  <c r="E611" i="1"/>
  <c r="D611" i="1"/>
  <c r="E610" i="1"/>
  <c r="D610" i="1"/>
  <c r="E609" i="1"/>
  <c r="D609" i="1"/>
  <c r="E608" i="1"/>
  <c r="D608" i="1"/>
  <c r="R607" i="1"/>
  <c r="R596" i="1" s="1"/>
  <c r="Q607" i="1"/>
  <c r="Q596" i="1" s="1"/>
  <c r="P336" i="1"/>
  <c r="O336" i="1"/>
  <c r="L336" i="1"/>
  <c r="H336" i="1" s="1"/>
  <c r="K336" i="1"/>
  <c r="G336" i="1" s="1"/>
  <c r="E337" i="1"/>
  <c r="D337" i="1"/>
  <c r="H10" i="1"/>
  <c r="E10" i="1" s="1"/>
  <c r="G10" i="1"/>
  <c r="D10" i="1" s="1"/>
  <c r="L9" i="1"/>
  <c r="H9" i="1" s="1"/>
  <c r="E9" i="1" s="1"/>
  <c r="K9" i="1"/>
  <c r="G9" i="1" s="1"/>
  <c r="D9" i="1" s="1"/>
  <c r="L593" i="1"/>
  <c r="H593" i="1" s="1"/>
  <c r="E593" i="1" s="1"/>
  <c r="K593" i="1"/>
  <c r="G593" i="1" s="1"/>
  <c r="H594" i="1"/>
  <c r="E594" i="1" s="1"/>
  <c r="G594" i="1"/>
  <c r="D594" i="1" s="1"/>
  <c r="H558" i="1"/>
  <c r="E558" i="1" s="1"/>
  <c r="G558" i="1"/>
  <c r="D558" i="1" s="1"/>
  <c r="H392" i="1"/>
  <c r="E392" i="1" s="1"/>
  <c r="G392" i="1"/>
  <c r="D392" i="1" s="1"/>
  <c r="L389" i="1"/>
  <c r="H389" i="1" s="1"/>
  <c r="E389" i="1" s="1"/>
  <c r="K389" i="1"/>
  <c r="G389" i="1" s="1"/>
  <c r="D389" i="1" s="1"/>
  <c r="H528" i="1"/>
  <c r="G528" i="1"/>
  <c r="L11" i="1"/>
  <c r="H11" i="1" s="1"/>
  <c r="E11" i="1" s="1"/>
  <c r="N639" i="1"/>
  <c r="M639" i="1"/>
  <c r="D639" i="1" s="1"/>
  <c r="E641" i="1"/>
  <c r="D641" i="1"/>
  <c r="H628" i="1"/>
  <c r="E628" i="1" s="1"/>
  <c r="G628" i="1"/>
  <c r="D628" i="1" s="1"/>
  <c r="L627" i="1"/>
  <c r="H627" i="1" s="1"/>
  <c r="E627" i="1" s="1"/>
  <c r="K627" i="1"/>
  <c r="G627" i="1" s="1"/>
  <c r="D627" i="1" s="1"/>
  <c r="E619" i="1"/>
  <c r="D619" i="1"/>
  <c r="E618" i="1"/>
  <c r="D618" i="1"/>
  <c r="H617" i="1"/>
  <c r="E617" i="1" s="1"/>
  <c r="G617" i="1"/>
  <c r="D617" i="1" s="1"/>
  <c r="H570" i="1"/>
  <c r="E570" i="1" s="1"/>
  <c r="G570" i="1"/>
  <c r="D570" i="1" s="1"/>
  <c r="E559" i="1"/>
  <c r="D559" i="1"/>
  <c r="H542" i="1"/>
  <c r="E542" i="1" s="1"/>
  <c r="G542" i="1"/>
  <c r="D542" i="1" s="1"/>
  <c r="H544" i="1"/>
  <c r="E544" i="1" s="1"/>
  <c r="G544" i="1"/>
  <c r="D544" i="1" s="1"/>
  <c r="H554" i="1"/>
  <c r="E554" i="1" s="1"/>
  <c r="G554" i="1"/>
  <c r="D554" i="1" s="1"/>
  <c r="G553" i="1"/>
  <c r="D553" i="1" s="1"/>
  <c r="H553" i="1"/>
  <c r="E553" i="1" s="1"/>
  <c r="E547" i="1"/>
  <c r="D547" i="1"/>
  <c r="E535" i="1"/>
  <c r="D535" i="1"/>
  <c r="H496" i="1"/>
  <c r="E496" i="1" s="1"/>
  <c r="G496" i="1"/>
  <c r="D496" i="1" s="1"/>
  <c r="H495" i="1"/>
  <c r="E495" i="1" s="1"/>
  <c r="G495" i="1"/>
  <c r="D495" i="1" s="1"/>
  <c r="H494" i="1"/>
  <c r="E494" i="1" s="1"/>
  <c r="G494" i="1"/>
  <c r="D494" i="1" s="1"/>
  <c r="J490" i="1"/>
  <c r="I490" i="1"/>
  <c r="H455" i="1"/>
  <c r="E455" i="1" s="1"/>
  <c r="G455" i="1"/>
  <c r="D455" i="1" s="1"/>
  <c r="L454" i="1"/>
  <c r="H454" i="1" s="1"/>
  <c r="K454" i="1"/>
  <c r="G454" i="1" s="1"/>
  <c r="L444" i="1"/>
  <c r="H444" i="1" s="1"/>
  <c r="E444" i="1" s="1"/>
  <c r="K444" i="1"/>
  <c r="G444" i="1" s="1"/>
  <c r="D444" i="1" s="1"/>
  <c r="H418" i="1"/>
  <c r="E418" i="1" s="1"/>
  <c r="G418" i="1"/>
  <c r="D418" i="1" s="1"/>
  <c r="H358" i="1"/>
  <c r="E358" i="1" s="1"/>
  <c r="G358" i="1"/>
  <c r="D358" i="1" s="1"/>
  <c r="N303" i="1"/>
  <c r="E303" i="1" s="1"/>
  <c r="M303" i="1"/>
  <c r="D303" i="1" s="1"/>
  <c r="E305" i="1"/>
  <c r="D305" i="1"/>
  <c r="H257" i="1"/>
  <c r="E257" i="1" s="1"/>
  <c r="G257" i="1"/>
  <c r="D257" i="1" s="1"/>
  <c r="H246" i="1"/>
  <c r="E246" i="1" s="1"/>
  <c r="G246" i="1"/>
  <c r="D246" i="1" s="1"/>
  <c r="H242" i="1"/>
  <c r="E242" i="1" s="1"/>
  <c r="G242" i="1"/>
  <c r="D242" i="1" s="1"/>
  <c r="H595" i="1"/>
  <c r="E595" i="1" s="1"/>
  <c r="G595" i="1"/>
  <c r="D595" i="1" s="1"/>
  <c r="T227" i="1"/>
  <c r="T223" i="1" s="1"/>
  <c r="T683" i="1" s="1"/>
  <c r="S227" i="1"/>
  <c r="D227" i="1" s="1"/>
  <c r="E228" i="1"/>
  <c r="D228" i="1"/>
  <c r="E231" i="1"/>
  <c r="D231" i="1"/>
  <c r="P230" i="1"/>
  <c r="P229" i="1" s="1"/>
  <c r="O230" i="1"/>
  <c r="O229" i="1" s="1"/>
  <c r="H200" i="1"/>
  <c r="E200" i="1" s="1"/>
  <c r="G200" i="1"/>
  <c r="D200" i="1" s="1"/>
  <c r="H198" i="1"/>
  <c r="E198" i="1" s="1"/>
  <c r="G198" i="1"/>
  <c r="D198" i="1" s="1"/>
  <c r="J163" i="1"/>
  <c r="I163" i="1"/>
  <c r="P163" i="1"/>
  <c r="P158" i="1" s="1"/>
  <c r="O163" i="1"/>
  <c r="O158" i="1" s="1"/>
  <c r="L163" i="1"/>
  <c r="L158" i="1" s="1"/>
  <c r="K163" i="1"/>
  <c r="K158" i="1" s="1"/>
  <c r="H168" i="1"/>
  <c r="E168" i="1" s="1"/>
  <c r="G168" i="1"/>
  <c r="D168" i="1" s="1"/>
  <c r="H167" i="1"/>
  <c r="E167" i="1" s="1"/>
  <c r="G167" i="1"/>
  <c r="D167" i="1" s="1"/>
  <c r="H166" i="1"/>
  <c r="E166" i="1" s="1"/>
  <c r="G166" i="1"/>
  <c r="D166" i="1" s="1"/>
  <c r="H165" i="1"/>
  <c r="E165" i="1" s="1"/>
  <c r="G165" i="1"/>
  <c r="D165" i="1" s="1"/>
  <c r="E164" i="1"/>
  <c r="D164" i="1"/>
  <c r="H162" i="1"/>
  <c r="E162" i="1" s="1"/>
  <c r="G162" i="1"/>
  <c r="D162" i="1" s="1"/>
  <c r="H161" i="1"/>
  <c r="E161" i="1" s="1"/>
  <c r="G161" i="1"/>
  <c r="D161" i="1" s="1"/>
  <c r="H160" i="1"/>
  <c r="E160" i="1" s="1"/>
  <c r="G160" i="1"/>
  <c r="D160" i="1" s="1"/>
  <c r="J159" i="1"/>
  <c r="H159" i="1" s="1"/>
  <c r="E159" i="1" s="1"/>
  <c r="I159" i="1"/>
  <c r="G159" i="1" s="1"/>
  <c r="D159" i="1" s="1"/>
  <c r="H148" i="1"/>
  <c r="E148" i="1" s="1"/>
  <c r="G148" i="1"/>
  <c r="D148" i="1" s="1"/>
  <c r="H145" i="1"/>
  <c r="E145" i="1" s="1"/>
  <c r="G145" i="1"/>
  <c r="D145" i="1" s="1"/>
  <c r="H142" i="1"/>
  <c r="E142" i="1" s="1"/>
  <c r="G142" i="1"/>
  <c r="D142" i="1" s="1"/>
  <c r="J136" i="1"/>
  <c r="I136" i="1"/>
  <c r="H139" i="1"/>
  <c r="E139" i="1" s="1"/>
  <c r="G139" i="1"/>
  <c r="D139" i="1" s="1"/>
  <c r="H92" i="1"/>
  <c r="E92" i="1" s="1"/>
  <c r="G92" i="1"/>
  <c r="D92" i="1" s="1"/>
  <c r="H48" i="1"/>
  <c r="E48" i="1" s="1"/>
  <c r="G48" i="1"/>
  <c r="D48" i="1" s="1"/>
  <c r="H45" i="1"/>
  <c r="E45" i="1" s="1"/>
  <c r="G45" i="1"/>
  <c r="D45" i="1" s="1"/>
  <c r="H67" i="1"/>
  <c r="E67" i="1" s="1"/>
  <c r="G67" i="1"/>
  <c r="D67" i="1" s="1"/>
  <c r="H68" i="1"/>
  <c r="E68" i="1" s="1"/>
  <c r="G68" i="1"/>
  <c r="D68" i="1" s="1"/>
  <c r="H66" i="1"/>
  <c r="E66" i="1" s="1"/>
  <c r="G66" i="1"/>
  <c r="D66" i="1" s="1"/>
  <c r="H65" i="1"/>
  <c r="E65" i="1" s="1"/>
  <c r="G65" i="1"/>
  <c r="D65" i="1" s="1"/>
  <c r="H664" i="1"/>
  <c r="E664" i="1" s="1"/>
  <c r="L411" i="1"/>
  <c r="H417" i="1"/>
  <c r="E417" i="1" s="1"/>
  <c r="H415" i="1"/>
  <c r="E415" i="1" s="1"/>
  <c r="H47" i="1"/>
  <c r="E47" i="1" s="1"/>
  <c r="L51" i="1"/>
  <c r="H51" i="1" s="1"/>
  <c r="E51" i="1" s="1"/>
  <c r="P557" i="1"/>
  <c r="O557" i="1"/>
  <c r="E560" i="1"/>
  <c r="D560" i="1"/>
  <c r="E529" i="1"/>
  <c r="D529" i="1"/>
  <c r="E530" i="1"/>
  <c r="D530" i="1"/>
  <c r="J424" i="1"/>
  <c r="I424" i="1"/>
  <c r="L424" i="1"/>
  <c r="K424" i="1"/>
  <c r="H428" i="1"/>
  <c r="E428" i="1" s="1"/>
  <c r="G428" i="1"/>
  <c r="D428" i="1" s="1"/>
  <c r="H427" i="1"/>
  <c r="E427" i="1" s="1"/>
  <c r="G427" i="1"/>
  <c r="D427" i="1" s="1"/>
  <c r="H426" i="1"/>
  <c r="E426" i="1" s="1"/>
  <c r="G426" i="1"/>
  <c r="D426" i="1" s="1"/>
  <c r="H425" i="1"/>
  <c r="E425" i="1" s="1"/>
  <c r="G425" i="1"/>
  <c r="D425" i="1" s="1"/>
  <c r="G154" i="1"/>
  <c r="D154" i="1" s="1"/>
  <c r="H681" i="1"/>
  <c r="E681" i="1" s="1"/>
  <c r="G681" i="1"/>
  <c r="D681" i="1" s="1"/>
  <c r="H662" i="1"/>
  <c r="E662" i="1" s="1"/>
  <c r="G662" i="1"/>
  <c r="D662" i="1" s="1"/>
  <c r="L601" i="1"/>
  <c r="H601" i="1" s="1"/>
  <c r="E601" i="1" s="1"/>
  <c r="K601" i="1"/>
  <c r="G601" i="1" s="1"/>
  <c r="D601" i="1" s="1"/>
  <c r="H602" i="1"/>
  <c r="E602" i="1" s="1"/>
  <c r="G602" i="1"/>
  <c r="D602" i="1" s="1"/>
  <c r="H592" i="1"/>
  <c r="E592" i="1" s="1"/>
  <c r="G592" i="1"/>
  <c r="D592" i="1" s="1"/>
  <c r="L591" i="1"/>
  <c r="H591" i="1" s="1"/>
  <c r="E591" i="1" s="1"/>
  <c r="K591" i="1"/>
  <c r="G591" i="1" s="1"/>
  <c r="D591" i="1" s="1"/>
  <c r="H578" i="1"/>
  <c r="E578" i="1" s="1"/>
  <c r="G578" i="1"/>
  <c r="D578" i="1" s="1"/>
  <c r="O531" i="1"/>
  <c r="D531" i="1" s="1"/>
  <c r="H527" i="1"/>
  <c r="E527" i="1" s="1"/>
  <c r="G527" i="1"/>
  <c r="D527" i="1" s="1"/>
  <c r="H498" i="1"/>
  <c r="E498" i="1" s="1"/>
  <c r="G498" i="1"/>
  <c r="D498" i="1" s="1"/>
  <c r="H421" i="1"/>
  <c r="E421" i="1" s="1"/>
  <c r="G421" i="1"/>
  <c r="D421" i="1" s="1"/>
  <c r="H420" i="1"/>
  <c r="E420" i="1" s="1"/>
  <c r="G420" i="1"/>
  <c r="D420" i="1" s="1"/>
  <c r="H414" i="1"/>
  <c r="E414" i="1" s="1"/>
  <c r="G414" i="1"/>
  <c r="D414" i="1" s="1"/>
  <c r="H399" i="1"/>
  <c r="E399" i="1" s="1"/>
  <c r="G399" i="1"/>
  <c r="D399" i="1" s="1"/>
  <c r="H388" i="1"/>
  <c r="E388" i="1" s="1"/>
  <c r="G388" i="1"/>
  <c r="D388" i="1" s="1"/>
  <c r="N372" i="1"/>
  <c r="M372" i="1"/>
  <c r="E373" i="1"/>
  <c r="D373" i="1"/>
  <c r="H374" i="1"/>
  <c r="E374" i="1" s="1"/>
  <c r="G374" i="1"/>
  <c r="D374" i="1" s="1"/>
  <c r="H352" i="1"/>
  <c r="E352" i="1" s="1"/>
  <c r="G352" i="1"/>
  <c r="D352" i="1" s="1"/>
  <c r="H319" i="1"/>
  <c r="E319" i="1" s="1"/>
  <c r="G319" i="1"/>
  <c r="D319" i="1" s="1"/>
  <c r="H289" i="1"/>
  <c r="E289" i="1" s="1"/>
  <c r="G289" i="1"/>
  <c r="D289" i="1" s="1"/>
  <c r="H287" i="1"/>
  <c r="E287" i="1" s="1"/>
  <c r="G287" i="1"/>
  <c r="D287" i="1" s="1"/>
  <c r="H278" i="1"/>
  <c r="E278" i="1" s="1"/>
  <c r="G278" i="1"/>
  <c r="D278" i="1" s="1"/>
  <c r="H277" i="1"/>
  <c r="E277" i="1" s="1"/>
  <c r="G277" i="1"/>
  <c r="D277" i="1" s="1"/>
  <c r="H267" i="1"/>
  <c r="E267" i="1" s="1"/>
  <c r="G267" i="1"/>
  <c r="D267" i="1" s="1"/>
  <c r="H266" i="1"/>
  <c r="E266" i="1" s="1"/>
  <c r="G266" i="1"/>
  <c r="D266" i="1" s="1"/>
  <c r="H244" i="1"/>
  <c r="E244" i="1" s="1"/>
  <c r="G244" i="1"/>
  <c r="D244" i="1" s="1"/>
  <c r="N235" i="1"/>
  <c r="M235" i="1"/>
  <c r="E236" i="1"/>
  <c r="D236" i="1"/>
  <c r="E237" i="1"/>
  <c r="D237" i="1"/>
  <c r="N179" i="1"/>
  <c r="M179" i="1"/>
  <c r="E180" i="1"/>
  <c r="D180" i="1"/>
  <c r="E181" i="1"/>
  <c r="D181" i="1"/>
  <c r="H157" i="1"/>
  <c r="E157" i="1" s="1"/>
  <c r="G157" i="1"/>
  <c r="D157" i="1" s="1"/>
  <c r="H153" i="1"/>
  <c r="E153" i="1" s="1"/>
  <c r="G153" i="1"/>
  <c r="D153" i="1" s="1"/>
  <c r="H134" i="1"/>
  <c r="E134" i="1" s="1"/>
  <c r="G134" i="1"/>
  <c r="D134" i="1" s="1"/>
  <c r="H125" i="1"/>
  <c r="E125" i="1" s="1"/>
  <c r="G125" i="1"/>
  <c r="D125" i="1" s="1"/>
  <c r="H124" i="1"/>
  <c r="E124" i="1" s="1"/>
  <c r="G124" i="1"/>
  <c r="D124" i="1" s="1"/>
  <c r="G126" i="1"/>
  <c r="D126" i="1" s="1"/>
  <c r="H126" i="1"/>
  <c r="E126" i="1" s="1"/>
  <c r="H113" i="1"/>
  <c r="E113" i="1" s="1"/>
  <c r="G113" i="1"/>
  <c r="D113" i="1" s="1"/>
  <c r="G99" i="1"/>
  <c r="D99" i="1" s="1"/>
  <c r="H94" i="1"/>
  <c r="E94" i="1" s="1"/>
  <c r="G94" i="1"/>
  <c r="D94" i="1" s="1"/>
  <c r="H74" i="1"/>
  <c r="E74" i="1" s="1"/>
  <c r="G74" i="1"/>
  <c r="D74" i="1" s="1"/>
  <c r="L32" i="1"/>
  <c r="H32" i="1" s="1"/>
  <c r="E32" i="1" s="1"/>
  <c r="K32" i="1"/>
  <c r="G32" i="1" s="1"/>
  <c r="D32" i="1" s="1"/>
  <c r="H387" i="1"/>
  <c r="E387" i="1" s="1"/>
  <c r="G387" i="1"/>
  <c r="D387" i="1" s="1"/>
  <c r="H386" i="1"/>
  <c r="E386" i="1" s="1"/>
  <c r="G386" i="1"/>
  <c r="D386" i="1" s="1"/>
  <c r="H385" i="1"/>
  <c r="E385" i="1" s="1"/>
  <c r="G385" i="1"/>
  <c r="D385" i="1" s="1"/>
  <c r="H384" i="1"/>
  <c r="E384" i="1" s="1"/>
  <c r="G384" i="1"/>
  <c r="D384" i="1" s="1"/>
  <c r="H383" i="1"/>
  <c r="E383" i="1" s="1"/>
  <c r="G383" i="1"/>
  <c r="D383" i="1" s="1"/>
  <c r="L382" i="1"/>
  <c r="K382" i="1"/>
  <c r="J382" i="1"/>
  <c r="I382" i="1"/>
  <c r="L674" i="1"/>
  <c r="L644" i="1"/>
  <c r="L629" i="1"/>
  <c r="H629" i="1" s="1"/>
  <c r="E629" i="1" s="1"/>
  <c r="L622" i="1"/>
  <c r="H622" i="1" s="1"/>
  <c r="E622" i="1" s="1"/>
  <c r="L620" i="1"/>
  <c r="L607" i="1"/>
  <c r="H607" i="1" s="1"/>
  <c r="L604" i="1"/>
  <c r="H604" i="1" s="1"/>
  <c r="E604" i="1" s="1"/>
  <c r="L597" i="1"/>
  <c r="L572" i="1"/>
  <c r="L557" i="1"/>
  <c r="L555" i="1"/>
  <c r="H555" i="1" s="1"/>
  <c r="E555" i="1" s="1"/>
  <c r="L546" i="1"/>
  <c r="L534" i="1"/>
  <c r="L509" i="1"/>
  <c r="L490" i="1"/>
  <c r="L476" i="1"/>
  <c r="L457" i="1"/>
  <c r="L441" i="1"/>
  <c r="H441" i="1" s="1"/>
  <c r="E441" i="1" s="1"/>
  <c r="L433" i="1"/>
  <c r="H433" i="1" s="1"/>
  <c r="L431" i="1"/>
  <c r="H431" i="1" s="1"/>
  <c r="E431" i="1" s="1"/>
  <c r="L408" i="1"/>
  <c r="H408" i="1" s="1"/>
  <c r="L403" i="1"/>
  <c r="H403" i="1" s="1"/>
  <c r="L393" i="1"/>
  <c r="L372" i="1"/>
  <c r="L362" i="1"/>
  <c r="L343" i="1"/>
  <c r="L330" i="1"/>
  <c r="L312" i="1"/>
  <c r="L310" i="1"/>
  <c r="H310" i="1" s="1"/>
  <c r="E310" i="1" s="1"/>
  <c r="L279" i="1"/>
  <c r="L259" i="1"/>
  <c r="L235" i="1"/>
  <c r="L232" i="1"/>
  <c r="H232" i="1" s="1"/>
  <c r="E232" i="1" s="1"/>
  <c r="L212" i="1"/>
  <c r="H209" i="1"/>
  <c r="E209" i="1" s="1"/>
  <c r="L192" i="1"/>
  <c r="L184" i="1"/>
  <c r="H184" i="1" s="1"/>
  <c r="E184" i="1" s="1"/>
  <c r="L179" i="1"/>
  <c r="L136" i="1"/>
  <c r="L129" i="1"/>
  <c r="L96" i="1"/>
  <c r="L87" i="1"/>
  <c r="L76" i="1"/>
  <c r="H76" i="1" s="1"/>
  <c r="E76" i="1" s="1"/>
  <c r="L72" i="1"/>
  <c r="H72" i="1" s="1"/>
  <c r="E72" i="1" s="1"/>
  <c r="L64" i="1"/>
  <c r="H64" i="1" s="1"/>
  <c r="E64" i="1" s="1"/>
  <c r="L38" i="1"/>
  <c r="H38" i="1" s="1"/>
  <c r="E38" i="1" s="1"/>
  <c r="L29" i="1"/>
  <c r="H29" i="1" s="1"/>
  <c r="E29" i="1" s="1"/>
  <c r="L27" i="1"/>
  <c r="H27" i="1" s="1"/>
  <c r="E27" i="1" s="1"/>
  <c r="L15" i="1"/>
  <c r="R136" i="1"/>
  <c r="R96" i="1"/>
  <c r="P650" i="1"/>
  <c r="P649" i="1" s="1"/>
  <c r="P572" i="1"/>
  <c r="P546" i="1"/>
  <c r="P534" i="1"/>
  <c r="P531" i="1"/>
  <c r="E531" i="1" s="1"/>
  <c r="P528" i="1"/>
  <c r="P490" i="1"/>
  <c r="P488" i="1"/>
  <c r="E488" i="1" s="1"/>
  <c r="P476" i="1"/>
  <c r="P457" i="1"/>
  <c r="P454" i="1"/>
  <c r="P449" i="1"/>
  <c r="P447" i="1"/>
  <c r="P433" i="1"/>
  <c r="P411" i="1"/>
  <c r="P402" i="1" s="1"/>
  <c r="P393" i="1"/>
  <c r="P343" i="1"/>
  <c r="P312" i="1"/>
  <c r="P279" i="1"/>
  <c r="P259" i="1"/>
  <c r="P235" i="1"/>
  <c r="P192" i="1"/>
  <c r="P179" i="1"/>
  <c r="P136" i="1"/>
  <c r="P96" i="1"/>
  <c r="P87" i="1"/>
  <c r="P15" i="1"/>
  <c r="P14" i="1" s="1"/>
  <c r="N674" i="1"/>
  <c r="N649" i="1" s="1"/>
  <c r="N642" i="1"/>
  <c r="E642" i="1" s="1"/>
  <c r="N522" i="1"/>
  <c r="N490" i="1"/>
  <c r="N430" i="1" s="1"/>
  <c r="N411" i="1"/>
  <c r="N408" i="1"/>
  <c r="N403" i="1"/>
  <c r="N362" i="1"/>
  <c r="N279" i="1"/>
  <c r="N190" i="1"/>
  <c r="E190" i="1" s="1"/>
  <c r="N42" i="1"/>
  <c r="N41" i="1"/>
  <c r="J674" i="1"/>
  <c r="J650" i="1"/>
  <c r="J572" i="1"/>
  <c r="J557" i="1"/>
  <c r="J546" i="1"/>
  <c r="J534" i="1"/>
  <c r="J522" i="1"/>
  <c r="J509" i="1"/>
  <c r="J476" i="1"/>
  <c r="J457" i="1"/>
  <c r="J449" i="1"/>
  <c r="J393" i="1"/>
  <c r="J372" i="1"/>
  <c r="J362" i="1"/>
  <c r="J343" i="1"/>
  <c r="J330" i="1"/>
  <c r="J312" i="1"/>
  <c r="J306" i="1"/>
  <c r="J279" i="1"/>
  <c r="J259" i="1"/>
  <c r="J235" i="1"/>
  <c r="J212" i="1"/>
  <c r="J192" i="1"/>
  <c r="J129" i="1"/>
  <c r="J96" i="1"/>
  <c r="J87" i="1"/>
  <c r="J81" i="1"/>
  <c r="J70" i="1"/>
  <c r="J15" i="1"/>
  <c r="J14" i="1" s="1"/>
  <c r="H679" i="1"/>
  <c r="E679" i="1" s="1"/>
  <c r="G679" i="1"/>
  <c r="D679" i="1" s="1"/>
  <c r="H660" i="1"/>
  <c r="E660" i="1" s="1"/>
  <c r="G660" i="1"/>
  <c r="D660" i="1" s="1"/>
  <c r="E643" i="1"/>
  <c r="D643" i="1"/>
  <c r="M642" i="1"/>
  <c r="D642" i="1" s="1"/>
  <c r="H630" i="1"/>
  <c r="E630" i="1" s="1"/>
  <c r="G630" i="1"/>
  <c r="D630" i="1" s="1"/>
  <c r="H631" i="1"/>
  <c r="E631" i="1" s="1"/>
  <c r="G631" i="1"/>
  <c r="D631" i="1" s="1"/>
  <c r="H614" i="1"/>
  <c r="E614" i="1" s="1"/>
  <c r="G614" i="1"/>
  <c r="D614" i="1" s="1"/>
  <c r="H543" i="1"/>
  <c r="E543" i="1" s="1"/>
  <c r="G543" i="1"/>
  <c r="D543" i="1" s="1"/>
  <c r="H538" i="1"/>
  <c r="E538" i="1" s="1"/>
  <c r="G538" i="1"/>
  <c r="D538" i="1" s="1"/>
  <c r="E536" i="1"/>
  <c r="D536" i="1"/>
  <c r="H580" i="1"/>
  <c r="E580" i="1" s="1"/>
  <c r="G580" i="1"/>
  <c r="D580" i="1" s="1"/>
  <c r="H556" i="1"/>
  <c r="E556" i="1" s="1"/>
  <c r="G556" i="1"/>
  <c r="D556" i="1" s="1"/>
  <c r="K555" i="1"/>
  <c r="G555" i="1" s="1"/>
  <c r="D555" i="1" s="1"/>
  <c r="O528" i="1"/>
  <c r="M522" i="1"/>
  <c r="M508" i="1" s="1"/>
  <c r="E523" i="1"/>
  <c r="D523" i="1"/>
  <c r="H499" i="1"/>
  <c r="E499" i="1" s="1"/>
  <c r="G499" i="1"/>
  <c r="D499" i="1" s="1"/>
  <c r="H497" i="1"/>
  <c r="E497" i="1" s="1"/>
  <c r="G497" i="1"/>
  <c r="D497" i="1" s="1"/>
  <c r="K490" i="1"/>
  <c r="O490" i="1"/>
  <c r="M490" i="1"/>
  <c r="M430" i="1" s="1"/>
  <c r="O488" i="1"/>
  <c r="D488" i="1" s="1"/>
  <c r="E489" i="1"/>
  <c r="D489" i="1"/>
  <c r="H571" i="1"/>
  <c r="E571" i="1" s="1"/>
  <c r="G571" i="1"/>
  <c r="D571" i="1" s="1"/>
  <c r="H569" i="1"/>
  <c r="E569" i="1" s="1"/>
  <c r="G569" i="1"/>
  <c r="D569" i="1" s="1"/>
  <c r="H568" i="1"/>
  <c r="E568" i="1" s="1"/>
  <c r="G568" i="1"/>
  <c r="D568" i="1" s="1"/>
  <c r="H567" i="1"/>
  <c r="E567" i="1" s="1"/>
  <c r="G567" i="1"/>
  <c r="D567" i="1" s="1"/>
  <c r="H565" i="1"/>
  <c r="E565" i="1" s="1"/>
  <c r="G565" i="1"/>
  <c r="D565" i="1" s="1"/>
  <c r="H564" i="1"/>
  <c r="E564" i="1" s="1"/>
  <c r="G564" i="1"/>
  <c r="D564" i="1" s="1"/>
  <c r="H563" i="1"/>
  <c r="E563" i="1" s="1"/>
  <c r="G563" i="1"/>
  <c r="D563" i="1" s="1"/>
  <c r="H562" i="1"/>
  <c r="E562" i="1" s="1"/>
  <c r="G562" i="1"/>
  <c r="D562" i="1" s="1"/>
  <c r="H561" i="1"/>
  <c r="E561" i="1" s="1"/>
  <c r="G561" i="1"/>
  <c r="D561" i="1" s="1"/>
  <c r="K557" i="1"/>
  <c r="I557" i="1"/>
  <c r="H590" i="1"/>
  <c r="E590" i="1" s="1"/>
  <c r="G590" i="1"/>
  <c r="D590" i="1" s="1"/>
  <c r="H589" i="1"/>
  <c r="E589" i="1" s="1"/>
  <c r="G589" i="1"/>
  <c r="D589" i="1" s="1"/>
  <c r="H588" i="1"/>
  <c r="E588" i="1" s="1"/>
  <c r="G588" i="1"/>
  <c r="D588" i="1" s="1"/>
  <c r="H587" i="1"/>
  <c r="E587" i="1" s="1"/>
  <c r="G587" i="1"/>
  <c r="D587" i="1" s="1"/>
  <c r="H586" i="1"/>
  <c r="E586" i="1" s="1"/>
  <c r="G586" i="1"/>
  <c r="D586" i="1" s="1"/>
  <c r="H585" i="1"/>
  <c r="E585" i="1" s="1"/>
  <c r="G585" i="1"/>
  <c r="D585" i="1" s="1"/>
  <c r="H584" i="1"/>
  <c r="E584" i="1" s="1"/>
  <c r="G584" i="1"/>
  <c r="D584" i="1" s="1"/>
  <c r="H583" i="1"/>
  <c r="E583" i="1" s="1"/>
  <c r="G583" i="1"/>
  <c r="D583" i="1" s="1"/>
  <c r="H582" i="1"/>
  <c r="E582" i="1" s="1"/>
  <c r="G582" i="1"/>
  <c r="D582" i="1" s="1"/>
  <c r="H581" i="1"/>
  <c r="E581" i="1" s="1"/>
  <c r="G581" i="1"/>
  <c r="D581" i="1" s="1"/>
  <c r="H579" i="1"/>
  <c r="E579" i="1" s="1"/>
  <c r="G579" i="1"/>
  <c r="D579" i="1" s="1"/>
  <c r="H577" i="1"/>
  <c r="E577" i="1" s="1"/>
  <c r="G577" i="1"/>
  <c r="D577" i="1" s="1"/>
  <c r="H576" i="1"/>
  <c r="E576" i="1" s="1"/>
  <c r="G576" i="1"/>
  <c r="D576" i="1" s="1"/>
  <c r="H575" i="1"/>
  <c r="E575" i="1" s="1"/>
  <c r="G575" i="1"/>
  <c r="D575" i="1" s="1"/>
  <c r="H574" i="1"/>
  <c r="E574" i="1" s="1"/>
  <c r="G574" i="1"/>
  <c r="D574" i="1" s="1"/>
  <c r="E573" i="1"/>
  <c r="D573" i="1"/>
  <c r="O572" i="1"/>
  <c r="K572" i="1"/>
  <c r="I572" i="1"/>
  <c r="H552" i="1"/>
  <c r="E552" i="1" s="1"/>
  <c r="G552" i="1"/>
  <c r="D552" i="1" s="1"/>
  <c r="H551" i="1"/>
  <c r="E551" i="1" s="1"/>
  <c r="G551" i="1"/>
  <c r="D551" i="1" s="1"/>
  <c r="H550" i="1"/>
  <c r="E550" i="1" s="1"/>
  <c r="G550" i="1"/>
  <c r="D550" i="1" s="1"/>
  <c r="H549" i="1"/>
  <c r="E549" i="1" s="1"/>
  <c r="G549" i="1"/>
  <c r="D549" i="1" s="1"/>
  <c r="E548" i="1"/>
  <c r="D548" i="1"/>
  <c r="O546" i="1"/>
  <c r="K546" i="1"/>
  <c r="I546" i="1"/>
  <c r="H545" i="1"/>
  <c r="E545" i="1" s="1"/>
  <c r="G545" i="1"/>
  <c r="D545" i="1" s="1"/>
  <c r="H540" i="1"/>
  <c r="E540" i="1" s="1"/>
  <c r="G540" i="1"/>
  <c r="D540" i="1" s="1"/>
  <c r="H539" i="1"/>
  <c r="E539" i="1" s="1"/>
  <c r="G539" i="1"/>
  <c r="D539" i="1" s="1"/>
  <c r="H537" i="1"/>
  <c r="E537" i="1" s="1"/>
  <c r="G537" i="1"/>
  <c r="D537" i="1" s="1"/>
  <c r="O534" i="1"/>
  <c r="K534" i="1"/>
  <c r="I534" i="1"/>
  <c r="H432" i="1"/>
  <c r="E432" i="1" s="1"/>
  <c r="G432" i="1"/>
  <c r="D432" i="1" s="1"/>
  <c r="K431" i="1"/>
  <c r="H429" i="1"/>
  <c r="E429" i="1" s="1"/>
  <c r="G429" i="1"/>
  <c r="D429" i="1" s="1"/>
  <c r="H405" i="1"/>
  <c r="E405" i="1" s="1"/>
  <c r="G405" i="1"/>
  <c r="D405" i="1" s="1"/>
  <c r="H339" i="1"/>
  <c r="E339" i="1" s="1"/>
  <c r="G339" i="1"/>
  <c r="D339" i="1" s="1"/>
  <c r="H288" i="1"/>
  <c r="E288" i="1" s="1"/>
  <c r="G288" i="1"/>
  <c r="D288" i="1" s="1"/>
  <c r="H256" i="1"/>
  <c r="E256" i="1" s="1"/>
  <c r="G256" i="1"/>
  <c r="D256" i="1" s="1"/>
  <c r="H222" i="1"/>
  <c r="E222" i="1" s="1"/>
  <c r="G222" i="1"/>
  <c r="D222" i="1" s="1"/>
  <c r="H220" i="1"/>
  <c r="E220" i="1" s="1"/>
  <c r="G220" i="1"/>
  <c r="D220" i="1" s="1"/>
  <c r="I212" i="1"/>
  <c r="H217" i="1"/>
  <c r="E217" i="1" s="1"/>
  <c r="G217" i="1"/>
  <c r="D217" i="1" s="1"/>
  <c r="H216" i="1"/>
  <c r="E216" i="1" s="1"/>
  <c r="G216" i="1"/>
  <c r="D216" i="1" s="1"/>
  <c r="H215" i="1"/>
  <c r="E215" i="1" s="1"/>
  <c r="G215" i="1"/>
  <c r="D215" i="1" s="1"/>
  <c r="H214" i="1"/>
  <c r="E214" i="1" s="1"/>
  <c r="G214" i="1"/>
  <c r="D214" i="1" s="1"/>
  <c r="H213" i="1"/>
  <c r="E213" i="1" s="1"/>
  <c r="G213" i="1"/>
  <c r="D213" i="1" s="1"/>
  <c r="H188" i="1"/>
  <c r="E188" i="1" s="1"/>
  <c r="G188" i="1"/>
  <c r="D188" i="1" s="1"/>
  <c r="E156" i="1"/>
  <c r="D156" i="1"/>
  <c r="E155" i="1"/>
  <c r="D155" i="1"/>
  <c r="H154" i="1"/>
  <c r="E154" i="1" s="1"/>
  <c r="E152" i="1"/>
  <c r="D152" i="1"/>
  <c r="E151" i="1"/>
  <c r="D151" i="1"/>
  <c r="H149" i="1"/>
  <c r="E149" i="1" s="1"/>
  <c r="G149" i="1"/>
  <c r="D149" i="1" s="1"/>
  <c r="E147" i="1"/>
  <c r="D147" i="1"/>
  <c r="E146" i="1"/>
  <c r="D146" i="1"/>
  <c r="E144" i="1"/>
  <c r="D144" i="1"/>
  <c r="E143" i="1"/>
  <c r="D143" i="1"/>
  <c r="E141" i="1"/>
  <c r="D141" i="1"/>
  <c r="E140" i="1"/>
  <c r="D140" i="1"/>
  <c r="H131" i="1"/>
  <c r="E131" i="1" s="1"/>
  <c r="G131" i="1"/>
  <c r="D131" i="1" s="1"/>
  <c r="K64" i="1"/>
  <c r="G64" i="1" s="1"/>
  <c r="D64" i="1" s="1"/>
  <c r="H37" i="1"/>
  <c r="E37" i="1" s="1"/>
  <c r="G37" i="1"/>
  <c r="D37" i="1" s="1"/>
  <c r="H677" i="1"/>
  <c r="E677" i="1" s="1"/>
  <c r="G677" i="1"/>
  <c r="D677" i="1" s="1"/>
  <c r="H615" i="1"/>
  <c r="E615" i="1" s="1"/>
  <c r="G615" i="1"/>
  <c r="D615" i="1" s="1"/>
  <c r="H598" i="1"/>
  <c r="E598" i="1" s="1"/>
  <c r="G598" i="1"/>
  <c r="D598" i="1" s="1"/>
  <c r="H350" i="1"/>
  <c r="E350" i="1" s="1"/>
  <c r="G350" i="1"/>
  <c r="D350" i="1" s="1"/>
  <c r="E304" i="1"/>
  <c r="D304" i="1"/>
  <c r="H221" i="1"/>
  <c r="E221" i="1" s="1"/>
  <c r="G221" i="1"/>
  <c r="D221" i="1" s="1"/>
  <c r="M190" i="1"/>
  <c r="D190" i="1" s="1"/>
  <c r="E191" i="1"/>
  <c r="D191" i="1"/>
  <c r="H189" i="1"/>
  <c r="E189" i="1" s="1"/>
  <c r="G189" i="1"/>
  <c r="D189" i="1" s="1"/>
  <c r="H187" i="1"/>
  <c r="E187" i="1" s="1"/>
  <c r="G187" i="1"/>
  <c r="D187" i="1" s="1"/>
  <c r="H186" i="1"/>
  <c r="E186" i="1" s="1"/>
  <c r="G186" i="1"/>
  <c r="D186" i="1" s="1"/>
  <c r="H185" i="1"/>
  <c r="E185" i="1" s="1"/>
  <c r="G185" i="1"/>
  <c r="D185" i="1" s="1"/>
  <c r="K184" i="1"/>
  <c r="E109" i="1"/>
  <c r="D109" i="1"/>
  <c r="E108" i="1"/>
  <c r="D108" i="1"/>
  <c r="E106" i="1"/>
  <c r="D106" i="1"/>
  <c r="E105" i="1"/>
  <c r="D105" i="1"/>
  <c r="E101" i="1"/>
  <c r="D101" i="1"/>
  <c r="E100" i="1"/>
  <c r="D100" i="1"/>
  <c r="Q96" i="1"/>
  <c r="H61" i="1"/>
  <c r="E61" i="1" s="1"/>
  <c r="G61" i="1"/>
  <c r="D61" i="1" s="1"/>
  <c r="H33" i="1"/>
  <c r="E33" i="1" s="1"/>
  <c r="G33" i="1"/>
  <c r="D33" i="1" s="1"/>
  <c r="K644" i="1"/>
  <c r="H648" i="1"/>
  <c r="E648" i="1" s="1"/>
  <c r="G648" i="1"/>
  <c r="D648" i="1" s="1"/>
  <c r="H647" i="1"/>
  <c r="E647" i="1" s="1"/>
  <c r="G647" i="1"/>
  <c r="D647" i="1" s="1"/>
  <c r="E532" i="1"/>
  <c r="D532" i="1"/>
  <c r="G502" i="1"/>
  <c r="D502" i="1" s="1"/>
  <c r="K408" i="1"/>
  <c r="G408" i="1" s="1"/>
  <c r="M408" i="1"/>
  <c r="E409" i="1"/>
  <c r="D409" i="1"/>
  <c r="H381" i="1"/>
  <c r="E381" i="1" s="1"/>
  <c r="G381" i="1"/>
  <c r="D381" i="1" s="1"/>
  <c r="H380" i="1"/>
  <c r="E380" i="1" s="1"/>
  <c r="G380" i="1"/>
  <c r="D380" i="1" s="1"/>
  <c r="H379" i="1"/>
  <c r="E379" i="1" s="1"/>
  <c r="G379" i="1"/>
  <c r="D379" i="1" s="1"/>
  <c r="H378" i="1"/>
  <c r="E378" i="1" s="1"/>
  <c r="G378" i="1"/>
  <c r="D378" i="1" s="1"/>
  <c r="H377" i="1"/>
  <c r="E377" i="1" s="1"/>
  <c r="G377" i="1"/>
  <c r="D377" i="1" s="1"/>
  <c r="H376" i="1"/>
  <c r="E376" i="1" s="1"/>
  <c r="G376" i="1"/>
  <c r="D376" i="1" s="1"/>
  <c r="H375" i="1"/>
  <c r="E375" i="1" s="1"/>
  <c r="G375" i="1"/>
  <c r="D375" i="1" s="1"/>
  <c r="K372" i="1"/>
  <c r="I372" i="1"/>
  <c r="H371" i="1"/>
  <c r="E371" i="1" s="1"/>
  <c r="G371" i="1"/>
  <c r="D371" i="1" s="1"/>
  <c r="H370" i="1"/>
  <c r="E370" i="1" s="1"/>
  <c r="G370" i="1"/>
  <c r="D370" i="1" s="1"/>
  <c r="H369" i="1"/>
  <c r="E369" i="1" s="1"/>
  <c r="G369" i="1"/>
  <c r="D369" i="1" s="1"/>
  <c r="H368" i="1"/>
  <c r="E368" i="1" s="1"/>
  <c r="G368" i="1"/>
  <c r="D368" i="1" s="1"/>
  <c r="H367" i="1"/>
  <c r="E367" i="1" s="1"/>
  <c r="G367" i="1"/>
  <c r="D367" i="1" s="1"/>
  <c r="H366" i="1"/>
  <c r="E366" i="1" s="1"/>
  <c r="G366" i="1"/>
  <c r="D366" i="1" s="1"/>
  <c r="H365" i="1"/>
  <c r="E365" i="1" s="1"/>
  <c r="G365" i="1"/>
  <c r="D365" i="1" s="1"/>
  <c r="H364" i="1"/>
  <c r="E364" i="1" s="1"/>
  <c r="G364" i="1"/>
  <c r="D364" i="1" s="1"/>
  <c r="E363" i="1"/>
  <c r="D363" i="1"/>
  <c r="M362" i="1"/>
  <c r="K362" i="1"/>
  <c r="I362" i="1"/>
  <c r="H24" i="1"/>
  <c r="E24" i="1" s="1"/>
  <c r="G24" i="1"/>
  <c r="D24" i="1" s="1"/>
  <c r="H25" i="1"/>
  <c r="E25" i="1" s="1"/>
  <c r="G25" i="1"/>
  <c r="D25" i="1" s="1"/>
  <c r="I235" i="1"/>
  <c r="I259" i="1"/>
  <c r="I279" i="1"/>
  <c r="H599" i="1"/>
  <c r="E599" i="1" s="1"/>
  <c r="G599" i="1"/>
  <c r="D599" i="1" s="1"/>
  <c r="K597" i="1"/>
  <c r="H519" i="1"/>
  <c r="E519" i="1" s="1"/>
  <c r="G519" i="1"/>
  <c r="D519" i="1" s="1"/>
  <c r="H501" i="1"/>
  <c r="E501" i="1" s="1"/>
  <c r="G501" i="1"/>
  <c r="D501" i="1" s="1"/>
  <c r="E491" i="1"/>
  <c r="D491" i="1"/>
  <c r="E492" i="1"/>
  <c r="D492" i="1"/>
  <c r="E458" i="1"/>
  <c r="D458" i="1"/>
  <c r="I449" i="1"/>
  <c r="H453" i="1"/>
  <c r="E453" i="1" s="1"/>
  <c r="G453" i="1"/>
  <c r="D453" i="1" s="1"/>
  <c r="H452" i="1"/>
  <c r="E452" i="1" s="1"/>
  <c r="G452" i="1"/>
  <c r="D452" i="1" s="1"/>
  <c r="H451" i="1"/>
  <c r="E451" i="1" s="1"/>
  <c r="G451" i="1"/>
  <c r="D451" i="1" s="1"/>
  <c r="H325" i="1"/>
  <c r="E325" i="1" s="1"/>
  <c r="G325" i="1"/>
  <c r="D325" i="1" s="1"/>
  <c r="H297" i="1"/>
  <c r="E297" i="1" s="1"/>
  <c r="G297" i="1"/>
  <c r="D297" i="1" s="1"/>
  <c r="H275" i="1"/>
  <c r="E275" i="1" s="1"/>
  <c r="G275" i="1"/>
  <c r="D275" i="1" s="1"/>
  <c r="O179" i="1"/>
  <c r="O192" i="1"/>
  <c r="K179" i="1"/>
  <c r="K192" i="1"/>
  <c r="G209" i="1"/>
  <c r="D209" i="1" s="1"/>
  <c r="K212" i="1"/>
  <c r="I192" i="1"/>
  <c r="V223" i="1"/>
  <c r="V683" i="1" s="1"/>
  <c r="U223" i="1"/>
  <c r="U683" i="1" s="1"/>
  <c r="Q136" i="1"/>
  <c r="O650" i="1"/>
  <c r="O649" i="1" s="1"/>
  <c r="O433" i="1"/>
  <c r="O447" i="1"/>
  <c r="O449" i="1"/>
  <c r="O454" i="1"/>
  <c r="O457" i="1"/>
  <c r="O476" i="1"/>
  <c r="O411" i="1"/>
  <c r="O402" i="1" s="1"/>
  <c r="O235" i="1"/>
  <c r="O259" i="1"/>
  <c r="O279" i="1"/>
  <c r="O312" i="1"/>
  <c r="O343" i="1"/>
  <c r="O393" i="1"/>
  <c r="O87" i="1"/>
  <c r="O96" i="1"/>
  <c r="O136" i="1"/>
  <c r="O15" i="1"/>
  <c r="O14" i="1" s="1"/>
  <c r="M674" i="1"/>
  <c r="M649" i="1" s="1"/>
  <c r="M403" i="1"/>
  <c r="M411" i="1"/>
  <c r="M279" i="1"/>
  <c r="M41" i="1"/>
  <c r="K650" i="1"/>
  <c r="K674" i="1"/>
  <c r="K604" i="1"/>
  <c r="G604" i="1" s="1"/>
  <c r="D604" i="1" s="1"/>
  <c r="K607" i="1"/>
  <c r="G607" i="1" s="1"/>
  <c r="K620" i="1"/>
  <c r="G620" i="1" s="1"/>
  <c r="D620" i="1" s="1"/>
  <c r="K622" i="1"/>
  <c r="G622" i="1" s="1"/>
  <c r="D622" i="1" s="1"/>
  <c r="K629" i="1"/>
  <c r="G629" i="1" s="1"/>
  <c r="D629" i="1" s="1"/>
  <c r="K509" i="1"/>
  <c r="K433" i="1"/>
  <c r="G433" i="1" s="1"/>
  <c r="K441" i="1"/>
  <c r="G441" i="1" s="1"/>
  <c r="D441" i="1" s="1"/>
  <c r="K457" i="1"/>
  <c r="K476" i="1"/>
  <c r="K403" i="1"/>
  <c r="G403" i="1" s="1"/>
  <c r="K411" i="1"/>
  <c r="K235" i="1"/>
  <c r="K259" i="1"/>
  <c r="K279" i="1"/>
  <c r="K310" i="1"/>
  <c r="G310" i="1" s="1"/>
  <c r="D310" i="1" s="1"/>
  <c r="K312" i="1"/>
  <c r="K330" i="1"/>
  <c r="K343" i="1"/>
  <c r="K393" i="1"/>
  <c r="K232" i="1"/>
  <c r="K87" i="1"/>
  <c r="K96" i="1"/>
  <c r="K129" i="1"/>
  <c r="K136" i="1"/>
  <c r="K72" i="1"/>
  <c r="G72" i="1" s="1"/>
  <c r="D72" i="1" s="1"/>
  <c r="K76" i="1"/>
  <c r="G76" i="1" s="1"/>
  <c r="D76" i="1" s="1"/>
  <c r="K51" i="1"/>
  <c r="G51" i="1" s="1"/>
  <c r="D51" i="1" s="1"/>
  <c r="K41" i="1"/>
  <c r="G41" i="1" s="1"/>
  <c r="K27" i="1"/>
  <c r="G27" i="1" s="1"/>
  <c r="D27" i="1" s="1"/>
  <c r="K29" i="1"/>
  <c r="G29" i="1" s="1"/>
  <c r="D29" i="1" s="1"/>
  <c r="K38" i="1"/>
  <c r="G38" i="1" s="1"/>
  <c r="D38" i="1" s="1"/>
  <c r="K15" i="1"/>
  <c r="K14" i="1" s="1"/>
  <c r="K11" i="1"/>
  <c r="G11" i="1" s="1"/>
  <c r="D11" i="1" s="1"/>
  <c r="I650" i="1"/>
  <c r="I674" i="1"/>
  <c r="I509" i="1"/>
  <c r="I522" i="1"/>
  <c r="I457" i="1"/>
  <c r="I476" i="1"/>
  <c r="I411" i="1"/>
  <c r="I306" i="1"/>
  <c r="I312" i="1"/>
  <c r="I330" i="1"/>
  <c r="I343" i="1"/>
  <c r="I393" i="1"/>
  <c r="I81" i="1"/>
  <c r="G81" i="1" s="1"/>
  <c r="D81" i="1" s="1"/>
  <c r="I87" i="1"/>
  <c r="I96" i="1"/>
  <c r="I129" i="1"/>
  <c r="I70" i="1"/>
  <c r="I69" i="1" s="1"/>
  <c r="I15" i="1"/>
  <c r="H207" i="1"/>
  <c r="E207" i="1" s="1"/>
  <c r="G207" i="1"/>
  <c r="D207" i="1" s="1"/>
  <c r="H79" i="1"/>
  <c r="E79" i="1" s="1"/>
  <c r="G79" i="1"/>
  <c r="D79" i="1" s="1"/>
  <c r="H60" i="1"/>
  <c r="E60" i="1" s="1"/>
  <c r="G60" i="1"/>
  <c r="D60" i="1" s="1"/>
  <c r="H59" i="1"/>
  <c r="E59" i="1" s="1"/>
  <c r="G59" i="1"/>
  <c r="D59" i="1" s="1"/>
  <c r="H52" i="1"/>
  <c r="E52" i="1" s="1"/>
  <c r="G52" i="1"/>
  <c r="D52" i="1" s="1"/>
  <c r="H53" i="1"/>
  <c r="E53" i="1" s="1"/>
  <c r="G53" i="1"/>
  <c r="D53" i="1" s="1"/>
  <c r="H46" i="1"/>
  <c r="E46" i="1" s="1"/>
  <c r="G46" i="1"/>
  <c r="D46" i="1" s="1"/>
  <c r="H36" i="1"/>
  <c r="E36" i="1" s="1"/>
  <c r="G36" i="1"/>
  <c r="D36" i="1" s="1"/>
  <c r="E226" i="1"/>
  <c r="H401" i="1"/>
  <c r="E401" i="1" s="1"/>
  <c r="G401" i="1"/>
  <c r="D401" i="1" s="1"/>
  <c r="H500" i="1"/>
  <c r="E500" i="1" s="1"/>
  <c r="G500" i="1"/>
  <c r="D500" i="1" s="1"/>
  <c r="M42" i="1"/>
  <c r="K42" i="1"/>
  <c r="G42" i="1" s="1"/>
  <c r="H678" i="1"/>
  <c r="E678" i="1" s="1"/>
  <c r="G678" i="1"/>
  <c r="D678" i="1" s="1"/>
  <c r="H603" i="1"/>
  <c r="E603" i="1" s="1"/>
  <c r="G603" i="1"/>
  <c r="D603" i="1" s="1"/>
  <c r="H135" i="1"/>
  <c r="E135" i="1" s="1"/>
  <c r="G135" i="1"/>
  <c r="D135" i="1" s="1"/>
  <c r="H130" i="1"/>
  <c r="E130" i="1" s="1"/>
  <c r="G130" i="1"/>
  <c r="D130" i="1" s="1"/>
  <c r="H132" i="1"/>
  <c r="E132" i="1" s="1"/>
  <c r="G132" i="1"/>
  <c r="D132" i="1" s="1"/>
  <c r="B7" i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H626" i="1"/>
  <c r="E626" i="1" s="1"/>
  <c r="G626" i="1"/>
  <c r="D626" i="1" s="1"/>
  <c r="H13" i="1"/>
  <c r="E13" i="1" s="1"/>
  <c r="H12" i="1"/>
  <c r="E12" i="1" s="1"/>
  <c r="H623" i="1"/>
  <c r="E623" i="1" s="1"/>
  <c r="G623" i="1"/>
  <c r="D623" i="1" s="1"/>
  <c r="H624" i="1"/>
  <c r="E624" i="1" s="1"/>
  <c r="G624" i="1"/>
  <c r="D624" i="1" s="1"/>
  <c r="H482" i="1"/>
  <c r="E482" i="1" s="1"/>
  <c r="G482" i="1"/>
  <c r="D482" i="1" s="1"/>
  <c r="H442" i="1"/>
  <c r="E442" i="1" s="1"/>
  <c r="G442" i="1"/>
  <c r="D442" i="1" s="1"/>
  <c r="H360" i="1"/>
  <c r="E360" i="1" s="1"/>
  <c r="G360" i="1"/>
  <c r="D360" i="1" s="1"/>
  <c r="H296" i="1"/>
  <c r="E296" i="1" s="1"/>
  <c r="G296" i="1"/>
  <c r="D296" i="1" s="1"/>
  <c r="H274" i="1"/>
  <c r="E274" i="1" s="1"/>
  <c r="G274" i="1"/>
  <c r="D274" i="1" s="1"/>
  <c r="E260" i="1"/>
  <c r="D260" i="1"/>
  <c r="H219" i="1"/>
  <c r="E219" i="1" s="1"/>
  <c r="G219" i="1"/>
  <c r="D219" i="1" s="1"/>
  <c r="H103" i="1"/>
  <c r="E103" i="1" s="1"/>
  <c r="G103" i="1"/>
  <c r="D103" i="1" s="1"/>
  <c r="H71" i="1"/>
  <c r="E71" i="1" s="1"/>
  <c r="G71" i="1"/>
  <c r="D71" i="1" s="1"/>
  <c r="E676" i="1"/>
  <c r="D676" i="1"/>
  <c r="H23" i="1"/>
  <c r="E23" i="1" s="1"/>
  <c r="G23" i="1"/>
  <c r="D23" i="1" s="1"/>
  <c r="H22" i="1"/>
  <c r="E22" i="1" s="1"/>
  <c r="G22" i="1"/>
  <c r="D22" i="1" s="1"/>
  <c r="H21" i="1"/>
  <c r="E21" i="1" s="1"/>
  <c r="G21" i="1"/>
  <c r="D21" i="1" s="1"/>
  <c r="H20" i="1"/>
  <c r="E20" i="1" s="1"/>
  <c r="G20" i="1"/>
  <c r="D20" i="1" s="1"/>
  <c r="H19" i="1"/>
  <c r="E19" i="1" s="1"/>
  <c r="G19" i="1"/>
  <c r="D19" i="1" s="1"/>
  <c r="H18" i="1"/>
  <c r="E18" i="1" s="1"/>
  <c r="G18" i="1"/>
  <c r="D18" i="1" s="1"/>
  <c r="H17" i="1"/>
  <c r="E17" i="1" s="1"/>
  <c r="G17" i="1"/>
  <c r="D17" i="1" s="1"/>
  <c r="E16" i="1"/>
  <c r="D16" i="1"/>
  <c r="G13" i="1"/>
  <c r="D13" i="1" s="1"/>
  <c r="G12" i="1"/>
  <c r="D12" i="1" s="1"/>
  <c r="H671" i="1"/>
  <c r="E671" i="1" s="1"/>
  <c r="G671" i="1"/>
  <c r="D671" i="1" s="1"/>
  <c r="G283" i="1"/>
  <c r="D283" i="1" s="1"/>
  <c r="G233" i="1"/>
  <c r="D233" i="1" s="1"/>
  <c r="H127" i="1"/>
  <c r="E127" i="1" s="1"/>
  <c r="G127" i="1"/>
  <c r="D127" i="1" s="1"/>
  <c r="H35" i="1"/>
  <c r="E35" i="1" s="1"/>
  <c r="G35" i="1"/>
  <c r="D35" i="1" s="1"/>
  <c r="H31" i="1"/>
  <c r="E31" i="1" s="1"/>
  <c r="G31" i="1"/>
  <c r="D31" i="1" s="1"/>
  <c r="D280" i="1"/>
  <c r="E675" i="1"/>
  <c r="D675" i="1"/>
  <c r="H682" i="1"/>
  <c r="E682" i="1" s="1"/>
  <c r="G682" i="1"/>
  <c r="D682" i="1" s="1"/>
  <c r="H680" i="1"/>
  <c r="E680" i="1" s="1"/>
  <c r="G680" i="1"/>
  <c r="D680" i="1" s="1"/>
  <c r="E651" i="1"/>
  <c r="D651" i="1"/>
  <c r="H673" i="1"/>
  <c r="E673" i="1" s="1"/>
  <c r="G673" i="1"/>
  <c r="D673" i="1" s="1"/>
  <c r="H670" i="1"/>
  <c r="E670" i="1" s="1"/>
  <c r="G670" i="1"/>
  <c r="D670" i="1" s="1"/>
  <c r="G669" i="1"/>
  <c r="D669" i="1" s="1"/>
  <c r="H668" i="1"/>
  <c r="E668" i="1" s="1"/>
  <c r="G668" i="1"/>
  <c r="D668" i="1" s="1"/>
  <c r="H667" i="1"/>
  <c r="E667" i="1" s="1"/>
  <c r="G667" i="1"/>
  <c r="D667" i="1" s="1"/>
  <c r="H666" i="1"/>
  <c r="E666" i="1" s="1"/>
  <c r="G666" i="1"/>
  <c r="D666" i="1" s="1"/>
  <c r="H665" i="1"/>
  <c r="E665" i="1" s="1"/>
  <c r="G665" i="1"/>
  <c r="D665" i="1" s="1"/>
  <c r="G664" i="1"/>
  <c r="D664" i="1" s="1"/>
  <c r="H663" i="1"/>
  <c r="E663" i="1" s="1"/>
  <c r="G663" i="1"/>
  <c r="D663" i="1" s="1"/>
  <c r="H661" i="1"/>
  <c r="E661" i="1" s="1"/>
  <c r="G661" i="1"/>
  <c r="D661" i="1" s="1"/>
  <c r="H659" i="1"/>
  <c r="E659" i="1" s="1"/>
  <c r="G659" i="1"/>
  <c r="D659" i="1" s="1"/>
  <c r="H658" i="1"/>
  <c r="E658" i="1" s="1"/>
  <c r="G658" i="1"/>
  <c r="D658" i="1" s="1"/>
  <c r="H657" i="1"/>
  <c r="E657" i="1" s="1"/>
  <c r="G657" i="1"/>
  <c r="D657" i="1" s="1"/>
  <c r="H656" i="1"/>
  <c r="E656" i="1" s="1"/>
  <c r="G656" i="1"/>
  <c r="D656" i="1" s="1"/>
  <c r="H655" i="1"/>
  <c r="E655" i="1" s="1"/>
  <c r="G655" i="1"/>
  <c r="D655" i="1" s="1"/>
  <c r="H654" i="1"/>
  <c r="E654" i="1" s="1"/>
  <c r="G654" i="1"/>
  <c r="D654" i="1" s="1"/>
  <c r="E653" i="1"/>
  <c r="D653" i="1"/>
  <c r="E652" i="1"/>
  <c r="D652" i="1"/>
  <c r="E640" i="1"/>
  <c r="D640" i="1"/>
  <c r="H633" i="1"/>
  <c r="E633" i="1" s="1"/>
  <c r="G633" i="1"/>
  <c r="D633" i="1" s="1"/>
  <c r="H632" i="1"/>
  <c r="E632" i="1" s="1"/>
  <c r="G632" i="1"/>
  <c r="D632" i="1" s="1"/>
  <c r="H625" i="1"/>
  <c r="E625" i="1" s="1"/>
  <c r="G625" i="1"/>
  <c r="D625" i="1" s="1"/>
  <c r="H616" i="1"/>
  <c r="E616" i="1" s="1"/>
  <c r="G616" i="1"/>
  <c r="D616" i="1" s="1"/>
  <c r="H606" i="1"/>
  <c r="E606" i="1" s="1"/>
  <c r="G606" i="1"/>
  <c r="D606" i="1" s="1"/>
  <c r="H605" i="1"/>
  <c r="E605" i="1" s="1"/>
  <c r="G605" i="1"/>
  <c r="D605" i="1" s="1"/>
  <c r="H600" i="1"/>
  <c r="E600" i="1" s="1"/>
  <c r="G600" i="1"/>
  <c r="D600" i="1" s="1"/>
  <c r="H526" i="1"/>
  <c r="E526" i="1" s="1"/>
  <c r="G526" i="1"/>
  <c r="D526" i="1" s="1"/>
  <c r="H525" i="1"/>
  <c r="E525" i="1" s="1"/>
  <c r="G525" i="1"/>
  <c r="D525" i="1" s="1"/>
  <c r="H524" i="1"/>
  <c r="E524" i="1" s="1"/>
  <c r="G524" i="1"/>
  <c r="D524" i="1" s="1"/>
  <c r="H521" i="1"/>
  <c r="E521" i="1" s="1"/>
  <c r="G521" i="1"/>
  <c r="D521" i="1" s="1"/>
  <c r="H518" i="1"/>
  <c r="E518" i="1" s="1"/>
  <c r="G518" i="1"/>
  <c r="D518" i="1" s="1"/>
  <c r="H517" i="1"/>
  <c r="E517" i="1" s="1"/>
  <c r="G517" i="1"/>
  <c r="D517" i="1" s="1"/>
  <c r="H516" i="1"/>
  <c r="E516" i="1" s="1"/>
  <c r="G516" i="1"/>
  <c r="D516" i="1" s="1"/>
  <c r="H515" i="1"/>
  <c r="E515" i="1" s="1"/>
  <c r="G515" i="1"/>
  <c r="D515" i="1" s="1"/>
  <c r="H514" i="1"/>
  <c r="E514" i="1" s="1"/>
  <c r="G514" i="1"/>
  <c r="D514" i="1" s="1"/>
  <c r="H513" i="1"/>
  <c r="E513" i="1" s="1"/>
  <c r="G513" i="1"/>
  <c r="D513" i="1" s="1"/>
  <c r="H512" i="1"/>
  <c r="E512" i="1" s="1"/>
  <c r="G512" i="1"/>
  <c r="D512" i="1" s="1"/>
  <c r="E281" i="1"/>
  <c r="D281" i="1"/>
  <c r="H487" i="1"/>
  <c r="E487" i="1" s="1"/>
  <c r="G487" i="1"/>
  <c r="D487" i="1" s="1"/>
  <c r="H486" i="1"/>
  <c r="E486" i="1" s="1"/>
  <c r="G486" i="1"/>
  <c r="D486" i="1" s="1"/>
  <c r="H485" i="1"/>
  <c r="E485" i="1" s="1"/>
  <c r="G485" i="1"/>
  <c r="D485" i="1" s="1"/>
  <c r="H484" i="1"/>
  <c r="E484" i="1" s="1"/>
  <c r="G484" i="1"/>
  <c r="D484" i="1" s="1"/>
  <c r="H483" i="1"/>
  <c r="E483" i="1" s="1"/>
  <c r="G483" i="1"/>
  <c r="D483" i="1" s="1"/>
  <c r="H481" i="1"/>
  <c r="E481" i="1" s="1"/>
  <c r="G481" i="1"/>
  <c r="D481" i="1" s="1"/>
  <c r="H480" i="1"/>
  <c r="E480" i="1" s="1"/>
  <c r="G480" i="1"/>
  <c r="D480" i="1" s="1"/>
  <c r="H479" i="1"/>
  <c r="E479" i="1" s="1"/>
  <c r="G479" i="1"/>
  <c r="D479" i="1" s="1"/>
  <c r="H478" i="1"/>
  <c r="E478" i="1" s="1"/>
  <c r="G478" i="1"/>
  <c r="D478" i="1" s="1"/>
  <c r="E477" i="1"/>
  <c r="D477" i="1"/>
  <c r="H474" i="1"/>
  <c r="E474" i="1" s="1"/>
  <c r="G474" i="1"/>
  <c r="D474" i="1" s="1"/>
  <c r="G472" i="1"/>
  <c r="D472" i="1" s="1"/>
  <c r="H472" i="1"/>
  <c r="E472" i="1" s="1"/>
  <c r="H475" i="1"/>
  <c r="E475" i="1" s="1"/>
  <c r="G475" i="1"/>
  <c r="D475" i="1" s="1"/>
  <c r="H473" i="1"/>
  <c r="E473" i="1" s="1"/>
  <c r="G473" i="1"/>
  <c r="D473" i="1" s="1"/>
  <c r="H471" i="1"/>
  <c r="E471" i="1" s="1"/>
  <c r="G471" i="1"/>
  <c r="D471" i="1" s="1"/>
  <c r="H470" i="1"/>
  <c r="E470" i="1" s="1"/>
  <c r="G470" i="1"/>
  <c r="D470" i="1" s="1"/>
  <c r="H469" i="1"/>
  <c r="E469" i="1" s="1"/>
  <c r="G469" i="1"/>
  <c r="D469" i="1" s="1"/>
  <c r="H468" i="1"/>
  <c r="E468" i="1" s="1"/>
  <c r="G468" i="1"/>
  <c r="D468" i="1" s="1"/>
  <c r="H467" i="1"/>
  <c r="E467" i="1" s="1"/>
  <c r="G467" i="1"/>
  <c r="D467" i="1" s="1"/>
  <c r="H466" i="1"/>
  <c r="E466" i="1" s="1"/>
  <c r="G466" i="1"/>
  <c r="D466" i="1" s="1"/>
  <c r="H465" i="1"/>
  <c r="E465" i="1" s="1"/>
  <c r="G465" i="1"/>
  <c r="D465" i="1" s="1"/>
  <c r="H464" i="1"/>
  <c r="E464" i="1" s="1"/>
  <c r="G464" i="1"/>
  <c r="D464" i="1" s="1"/>
  <c r="H463" i="1"/>
  <c r="E463" i="1" s="1"/>
  <c r="G463" i="1"/>
  <c r="D463" i="1" s="1"/>
  <c r="H462" i="1"/>
  <c r="E462" i="1" s="1"/>
  <c r="G462" i="1"/>
  <c r="D462" i="1" s="1"/>
  <c r="H461" i="1"/>
  <c r="E461" i="1" s="1"/>
  <c r="G461" i="1"/>
  <c r="D461" i="1" s="1"/>
  <c r="H460" i="1"/>
  <c r="E460" i="1" s="1"/>
  <c r="G460" i="1"/>
  <c r="D460" i="1" s="1"/>
  <c r="H459" i="1"/>
  <c r="E459" i="1" s="1"/>
  <c r="G459" i="1"/>
  <c r="D459" i="1" s="1"/>
  <c r="E456" i="1"/>
  <c r="D456" i="1"/>
  <c r="E448" i="1"/>
  <c r="D448" i="1"/>
  <c r="E450" i="1"/>
  <c r="D450" i="1"/>
  <c r="H439" i="1"/>
  <c r="E439" i="1" s="1"/>
  <c r="G439" i="1"/>
  <c r="D439" i="1" s="1"/>
  <c r="H438" i="1"/>
  <c r="E438" i="1" s="1"/>
  <c r="G438" i="1"/>
  <c r="D438" i="1" s="1"/>
  <c r="H437" i="1"/>
  <c r="E437" i="1" s="1"/>
  <c r="G437" i="1"/>
  <c r="D437" i="1" s="1"/>
  <c r="H435" i="1"/>
  <c r="E435" i="1" s="1"/>
  <c r="G435" i="1"/>
  <c r="D435" i="1" s="1"/>
  <c r="E434" i="1"/>
  <c r="D434" i="1"/>
  <c r="H416" i="1"/>
  <c r="E416" i="1" s="1"/>
  <c r="G416" i="1"/>
  <c r="D416" i="1" s="1"/>
  <c r="H423" i="1"/>
  <c r="E423" i="1" s="1"/>
  <c r="G423" i="1"/>
  <c r="D423" i="1" s="1"/>
  <c r="H422" i="1"/>
  <c r="E422" i="1" s="1"/>
  <c r="G422" i="1"/>
  <c r="D422" i="1" s="1"/>
  <c r="H419" i="1"/>
  <c r="E419" i="1" s="1"/>
  <c r="G419" i="1"/>
  <c r="D419" i="1" s="1"/>
  <c r="G417" i="1"/>
  <c r="D417" i="1" s="1"/>
  <c r="G415" i="1"/>
  <c r="D415" i="1" s="1"/>
  <c r="E413" i="1"/>
  <c r="D413" i="1"/>
  <c r="H406" i="1"/>
  <c r="E406" i="1" s="1"/>
  <c r="G406" i="1"/>
  <c r="D406" i="1" s="1"/>
  <c r="E404" i="1"/>
  <c r="D404" i="1"/>
  <c r="H400" i="1"/>
  <c r="E400" i="1" s="1"/>
  <c r="G400" i="1"/>
  <c r="D400" i="1" s="1"/>
  <c r="H396" i="1"/>
  <c r="E396" i="1" s="1"/>
  <c r="G396" i="1"/>
  <c r="D396" i="1" s="1"/>
  <c r="H395" i="1"/>
  <c r="E395" i="1" s="1"/>
  <c r="G395" i="1"/>
  <c r="D395" i="1" s="1"/>
  <c r="E394" i="1"/>
  <c r="D394" i="1"/>
  <c r="H361" i="1"/>
  <c r="E361" i="1" s="1"/>
  <c r="G361" i="1"/>
  <c r="D361" i="1" s="1"/>
  <c r="H359" i="1"/>
  <c r="E359" i="1" s="1"/>
  <c r="G359" i="1"/>
  <c r="D359" i="1" s="1"/>
  <c r="H357" i="1"/>
  <c r="E357" i="1" s="1"/>
  <c r="G357" i="1"/>
  <c r="D357" i="1" s="1"/>
  <c r="H355" i="1"/>
  <c r="E355" i="1" s="1"/>
  <c r="G355" i="1"/>
  <c r="D355" i="1" s="1"/>
  <c r="H354" i="1"/>
  <c r="E354" i="1" s="1"/>
  <c r="G354" i="1"/>
  <c r="D354" i="1" s="1"/>
  <c r="H353" i="1"/>
  <c r="E353" i="1" s="1"/>
  <c r="G353" i="1"/>
  <c r="D353" i="1" s="1"/>
  <c r="H351" i="1"/>
  <c r="E351" i="1" s="1"/>
  <c r="G351" i="1"/>
  <c r="D351" i="1" s="1"/>
  <c r="H348" i="1"/>
  <c r="E348" i="1" s="1"/>
  <c r="G348" i="1"/>
  <c r="D348" i="1" s="1"/>
  <c r="H347" i="1"/>
  <c r="E347" i="1" s="1"/>
  <c r="G347" i="1"/>
  <c r="D347" i="1" s="1"/>
  <c r="H346" i="1"/>
  <c r="E346" i="1" s="1"/>
  <c r="G346" i="1"/>
  <c r="D346" i="1" s="1"/>
  <c r="H345" i="1"/>
  <c r="E345" i="1" s="1"/>
  <c r="G345" i="1"/>
  <c r="D345" i="1" s="1"/>
  <c r="E344" i="1"/>
  <c r="D344" i="1"/>
  <c r="H342" i="1"/>
  <c r="E342" i="1" s="1"/>
  <c r="G342" i="1"/>
  <c r="D342" i="1" s="1"/>
  <c r="H341" i="1"/>
  <c r="E341" i="1" s="1"/>
  <c r="G341" i="1"/>
  <c r="D341" i="1" s="1"/>
  <c r="H340" i="1"/>
  <c r="E340" i="1" s="1"/>
  <c r="G340" i="1"/>
  <c r="D340" i="1" s="1"/>
  <c r="H335" i="1"/>
  <c r="E335" i="1" s="1"/>
  <c r="G335" i="1"/>
  <c r="D335" i="1" s="1"/>
  <c r="H334" i="1"/>
  <c r="E334" i="1" s="1"/>
  <c r="G334" i="1"/>
  <c r="D334" i="1" s="1"/>
  <c r="H333" i="1"/>
  <c r="E333" i="1" s="1"/>
  <c r="G333" i="1"/>
  <c r="D333" i="1" s="1"/>
  <c r="H332" i="1"/>
  <c r="E332" i="1" s="1"/>
  <c r="G332" i="1"/>
  <c r="D332" i="1" s="1"/>
  <c r="H331" i="1"/>
  <c r="E331" i="1" s="1"/>
  <c r="G331" i="1"/>
  <c r="D331" i="1" s="1"/>
  <c r="H329" i="1"/>
  <c r="E329" i="1" s="1"/>
  <c r="G329" i="1"/>
  <c r="D329" i="1" s="1"/>
  <c r="H328" i="1"/>
  <c r="E328" i="1" s="1"/>
  <c r="G328" i="1"/>
  <c r="D328" i="1" s="1"/>
  <c r="H327" i="1"/>
  <c r="E327" i="1" s="1"/>
  <c r="G327" i="1"/>
  <c r="D327" i="1" s="1"/>
  <c r="H326" i="1"/>
  <c r="E326" i="1" s="1"/>
  <c r="G326" i="1"/>
  <c r="D326" i="1" s="1"/>
  <c r="H324" i="1"/>
  <c r="E324" i="1" s="1"/>
  <c r="G324" i="1"/>
  <c r="D324" i="1" s="1"/>
  <c r="H323" i="1"/>
  <c r="E323" i="1" s="1"/>
  <c r="G323" i="1"/>
  <c r="D323" i="1" s="1"/>
  <c r="H322" i="1"/>
  <c r="E322" i="1" s="1"/>
  <c r="G322" i="1"/>
  <c r="D322" i="1" s="1"/>
  <c r="H321" i="1"/>
  <c r="E321" i="1" s="1"/>
  <c r="G321" i="1"/>
  <c r="D321" i="1" s="1"/>
  <c r="H320" i="1"/>
  <c r="E320" i="1" s="1"/>
  <c r="G320" i="1"/>
  <c r="D320" i="1" s="1"/>
  <c r="H318" i="1"/>
  <c r="E318" i="1" s="1"/>
  <c r="G318" i="1"/>
  <c r="D318" i="1" s="1"/>
  <c r="H317" i="1"/>
  <c r="E317" i="1" s="1"/>
  <c r="G317" i="1"/>
  <c r="D317" i="1" s="1"/>
  <c r="H316" i="1"/>
  <c r="E316" i="1" s="1"/>
  <c r="G316" i="1"/>
  <c r="D316" i="1" s="1"/>
  <c r="H315" i="1"/>
  <c r="E315" i="1" s="1"/>
  <c r="G315" i="1"/>
  <c r="D315" i="1" s="1"/>
  <c r="H314" i="1"/>
  <c r="E314" i="1" s="1"/>
  <c r="G314" i="1"/>
  <c r="D314" i="1" s="1"/>
  <c r="E313" i="1"/>
  <c r="D313" i="1"/>
  <c r="H309" i="1"/>
  <c r="E309" i="1" s="1"/>
  <c r="G309" i="1"/>
  <c r="D309" i="1" s="1"/>
  <c r="H308" i="1"/>
  <c r="E308" i="1" s="1"/>
  <c r="G308" i="1"/>
  <c r="D308" i="1" s="1"/>
  <c r="H307" i="1"/>
  <c r="E307" i="1" s="1"/>
  <c r="G307" i="1"/>
  <c r="D307" i="1" s="1"/>
  <c r="H302" i="1"/>
  <c r="E302" i="1" s="1"/>
  <c r="G302" i="1"/>
  <c r="D302" i="1" s="1"/>
  <c r="H301" i="1"/>
  <c r="E301" i="1" s="1"/>
  <c r="G301" i="1"/>
  <c r="D301" i="1" s="1"/>
  <c r="H300" i="1"/>
  <c r="E300" i="1" s="1"/>
  <c r="G300" i="1"/>
  <c r="D300" i="1" s="1"/>
  <c r="H299" i="1"/>
  <c r="E299" i="1" s="1"/>
  <c r="G299" i="1"/>
  <c r="D299" i="1" s="1"/>
  <c r="H298" i="1"/>
  <c r="E298" i="1" s="1"/>
  <c r="G298" i="1"/>
  <c r="D298" i="1" s="1"/>
  <c r="H295" i="1"/>
  <c r="E295" i="1" s="1"/>
  <c r="G295" i="1"/>
  <c r="D295" i="1" s="1"/>
  <c r="H294" i="1"/>
  <c r="E294" i="1" s="1"/>
  <c r="G294" i="1"/>
  <c r="D294" i="1" s="1"/>
  <c r="H293" i="1"/>
  <c r="E293" i="1" s="1"/>
  <c r="G293" i="1"/>
  <c r="D293" i="1" s="1"/>
  <c r="H292" i="1"/>
  <c r="E292" i="1" s="1"/>
  <c r="G292" i="1"/>
  <c r="D292" i="1" s="1"/>
  <c r="H291" i="1"/>
  <c r="E291" i="1" s="1"/>
  <c r="G291" i="1"/>
  <c r="D291" i="1" s="1"/>
  <c r="H290" i="1"/>
  <c r="E290" i="1" s="1"/>
  <c r="G290" i="1"/>
  <c r="D290" i="1" s="1"/>
  <c r="H286" i="1"/>
  <c r="E286" i="1" s="1"/>
  <c r="G286" i="1"/>
  <c r="D286" i="1" s="1"/>
  <c r="H285" i="1"/>
  <c r="E285" i="1" s="1"/>
  <c r="G285" i="1"/>
  <c r="D285" i="1" s="1"/>
  <c r="H284" i="1"/>
  <c r="E284" i="1" s="1"/>
  <c r="G284" i="1"/>
  <c r="D284" i="1" s="1"/>
  <c r="H283" i="1"/>
  <c r="E283" i="1" s="1"/>
  <c r="E282" i="1"/>
  <c r="D282" i="1"/>
  <c r="E280" i="1"/>
  <c r="H276" i="1"/>
  <c r="E276" i="1" s="1"/>
  <c r="G276" i="1"/>
  <c r="D276" i="1" s="1"/>
  <c r="H273" i="1"/>
  <c r="E273" i="1" s="1"/>
  <c r="G273" i="1"/>
  <c r="D273" i="1" s="1"/>
  <c r="H272" i="1"/>
  <c r="E272" i="1" s="1"/>
  <c r="G272" i="1"/>
  <c r="D272" i="1" s="1"/>
  <c r="H271" i="1"/>
  <c r="E271" i="1" s="1"/>
  <c r="G271" i="1"/>
  <c r="D271" i="1" s="1"/>
  <c r="H270" i="1"/>
  <c r="E270" i="1" s="1"/>
  <c r="G270" i="1"/>
  <c r="D270" i="1" s="1"/>
  <c r="H269" i="1"/>
  <c r="E269" i="1" s="1"/>
  <c r="G269" i="1"/>
  <c r="D269" i="1" s="1"/>
  <c r="H268" i="1"/>
  <c r="E268" i="1" s="1"/>
  <c r="G268" i="1"/>
  <c r="D268" i="1" s="1"/>
  <c r="H264" i="1"/>
  <c r="E264" i="1" s="1"/>
  <c r="G264" i="1"/>
  <c r="D264" i="1" s="1"/>
  <c r="H263" i="1"/>
  <c r="E263" i="1" s="1"/>
  <c r="G263" i="1"/>
  <c r="D263" i="1" s="1"/>
  <c r="H262" i="1"/>
  <c r="E262" i="1" s="1"/>
  <c r="G262" i="1"/>
  <c r="D262" i="1" s="1"/>
  <c r="H261" i="1"/>
  <c r="E261" i="1" s="1"/>
  <c r="G261" i="1"/>
  <c r="D261" i="1" s="1"/>
  <c r="H247" i="1"/>
  <c r="E247" i="1" s="1"/>
  <c r="G247" i="1"/>
  <c r="D247" i="1" s="1"/>
  <c r="H258" i="1"/>
  <c r="E258" i="1" s="1"/>
  <c r="G258" i="1"/>
  <c r="D258" i="1" s="1"/>
  <c r="H255" i="1"/>
  <c r="E255" i="1" s="1"/>
  <c r="G255" i="1"/>
  <c r="D255" i="1" s="1"/>
  <c r="H254" i="1"/>
  <c r="E254" i="1" s="1"/>
  <c r="G254" i="1"/>
  <c r="D254" i="1" s="1"/>
  <c r="H253" i="1"/>
  <c r="E253" i="1" s="1"/>
  <c r="G253" i="1"/>
  <c r="D253" i="1" s="1"/>
  <c r="H252" i="1"/>
  <c r="E252" i="1" s="1"/>
  <c r="G252" i="1"/>
  <c r="D252" i="1" s="1"/>
  <c r="H251" i="1"/>
  <c r="E251" i="1" s="1"/>
  <c r="G251" i="1"/>
  <c r="D251" i="1" s="1"/>
  <c r="H250" i="1"/>
  <c r="E250" i="1" s="1"/>
  <c r="G250" i="1"/>
  <c r="D250" i="1" s="1"/>
  <c r="H249" i="1"/>
  <c r="E249" i="1" s="1"/>
  <c r="G249" i="1"/>
  <c r="D249" i="1" s="1"/>
  <c r="H248" i="1"/>
  <c r="E248" i="1" s="1"/>
  <c r="G248" i="1"/>
  <c r="D248" i="1" s="1"/>
  <c r="H245" i="1"/>
  <c r="E245" i="1" s="1"/>
  <c r="G245" i="1"/>
  <c r="D245" i="1" s="1"/>
  <c r="H243" i="1"/>
  <c r="E243" i="1" s="1"/>
  <c r="G243" i="1"/>
  <c r="D243" i="1" s="1"/>
  <c r="H241" i="1"/>
  <c r="E241" i="1" s="1"/>
  <c r="G241" i="1"/>
  <c r="D241" i="1" s="1"/>
  <c r="H240" i="1"/>
  <c r="E240" i="1" s="1"/>
  <c r="G240" i="1"/>
  <c r="D240" i="1" s="1"/>
  <c r="H239" i="1"/>
  <c r="E239" i="1" s="1"/>
  <c r="G239" i="1"/>
  <c r="D239" i="1" s="1"/>
  <c r="H238" i="1"/>
  <c r="E238" i="1" s="1"/>
  <c r="G238" i="1"/>
  <c r="D238" i="1" s="1"/>
  <c r="H218" i="1"/>
  <c r="E218" i="1" s="1"/>
  <c r="G218" i="1"/>
  <c r="D218" i="1" s="1"/>
  <c r="H211" i="1"/>
  <c r="E211" i="1" s="1"/>
  <c r="G211" i="1"/>
  <c r="D211" i="1" s="1"/>
  <c r="H116" i="1"/>
  <c r="E116" i="1" s="1"/>
  <c r="G116" i="1"/>
  <c r="D116" i="1" s="1"/>
  <c r="H115" i="1"/>
  <c r="E115" i="1" s="1"/>
  <c r="G115" i="1"/>
  <c r="D115" i="1" s="1"/>
  <c r="H114" i="1"/>
  <c r="E114" i="1" s="1"/>
  <c r="G114" i="1"/>
  <c r="D114" i="1" s="1"/>
  <c r="H202" i="1"/>
  <c r="E202" i="1" s="1"/>
  <c r="G202" i="1"/>
  <c r="D202" i="1" s="1"/>
  <c r="H201" i="1"/>
  <c r="E201" i="1" s="1"/>
  <c r="G201" i="1"/>
  <c r="D201" i="1" s="1"/>
  <c r="H208" i="1"/>
  <c r="E208" i="1" s="1"/>
  <c r="G208" i="1"/>
  <c r="D208" i="1" s="1"/>
  <c r="H206" i="1"/>
  <c r="E206" i="1" s="1"/>
  <c r="G206" i="1"/>
  <c r="D206" i="1" s="1"/>
  <c r="H205" i="1"/>
  <c r="E205" i="1" s="1"/>
  <c r="G205" i="1"/>
  <c r="D205" i="1" s="1"/>
  <c r="H203" i="1"/>
  <c r="E203" i="1" s="1"/>
  <c r="G203" i="1"/>
  <c r="D203" i="1" s="1"/>
  <c r="H199" i="1"/>
  <c r="E199" i="1" s="1"/>
  <c r="G199" i="1"/>
  <c r="D199" i="1" s="1"/>
  <c r="H197" i="1"/>
  <c r="E197" i="1" s="1"/>
  <c r="G197" i="1"/>
  <c r="D197" i="1" s="1"/>
  <c r="H196" i="1"/>
  <c r="E196" i="1" s="1"/>
  <c r="G196" i="1"/>
  <c r="D196" i="1" s="1"/>
  <c r="H195" i="1"/>
  <c r="E195" i="1" s="1"/>
  <c r="G195" i="1"/>
  <c r="D195" i="1" s="1"/>
  <c r="H194" i="1"/>
  <c r="E194" i="1" s="1"/>
  <c r="G194" i="1"/>
  <c r="D194" i="1" s="1"/>
  <c r="E193" i="1"/>
  <c r="D193" i="1"/>
  <c r="H182" i="1"/>
  <c r="E182" i="1" s="1"/>
  <c r="G182" i="1"/>
  <c r="D182" i="1" s="1"/>
  <c r="H183" i="1"/>
  <c r="E183" i="1" s="1"/>
  <c r="G183" i="1"/>
  <c r="D183" i="1" s="1"/>
  <c r="H150" i="1"/>
  <c r="E150" i="1" s="1"/>
  <c r="G150" i="1"/>
  <c r="D150" i="1" s="1"/>
  <c r="E138" i="1"/>
  <c r="D138" i="1"/>
  <c r="H133" i="1"/>
  <c r="E133" i="1" s="1"/>
  <c r="G133" i="1"/>
  <c r="D133" i="1" s="1"/>
  <c r="E137" i="1"/>
  <c r="D137" i="1"/>
  <c r="H128" i="1"/>
  <c r="E128" i="1" s="1"/>
  <c r="G128" i="1"/>
  <c r="D128" i="1" s="1"/>
  <c r="H123" i="1"/>
  <c r="E123" i="1" s="1"/>
  <c r="G123" i="1"/>
  <c r="D123" i="1" s="1"/>
  <c r="H122" i="1"/>
  <c r="E122" i="1" s="1"/>
  <c r="G122" i="1"/>
  <c r="D122" i="1" s="1"/>
  <c r="H120" i="1"/>
  <c r="E120" i="1" s="1"/>
  <c r="G120" i="1"/>
  <c r="D120" i="1" s="1"/>
  <c r="H119" i="1"/>
  <c r="E119" i="1" s="1"/>
  <c r="G119" i="1"/>
  <c r="D119" i="1" s="1"/>
  <c r="H118" i="1"/>
  <c r="E118" i="1" s="1"/>
  <c r="G118" i="1"/>
  <c r="D118" i="1" s="1"/>
  <c r="H110" i="1"/>
  <c r="E110" i="1" s="1"/>
  <c r="G110" i="1"/>
  <c r="D110" i="1" s="1"/>
  <c r="H107" i="1"/>
  <c r="E107" i="1" s="1"/>
  <c r="G107" i="1"/>
  <c r="D107" i="1" s="1"/>
  <c r="H104" i="1"/>
  <c r="E104" i="1" s="1"/>
  <c r="G104" i="1"/>
  <c r="D104" i="1" s="1"/>
  <c r="H102" i="1"/>
  <c r="E102" i="1" s="1"/>
  <c r="G102" i="1"/>
  <c r="D102" i="1" s="1"/>
  <c r="H99" i="1"/>
  <c r="E99" i="1" s="1"/>
  <c r="E97" i="1"/>
  <c r="D97" i="1"/>
  <c r="H117" i="1"/>
  <c r="E117" i="1" s="1"/>
  <c r="G117" i="1"/>
  <c r="D117" i="1" s="1"/>
  <c r="H112" i="1"/>
  <c r="E112" i="1" s="1"/>
  <c r="G112" i="1"/>
  <c r="D112" i="1" s="1"/>
  <c r="H111" i="1"/>
  <c r="E111" i="1" s="1"/>
  <c r="G111" i="1"/>
  <c r="D111" i="1" s="1"/>
  <c r="E98" i="1"/>
  <c r="D98" i="1"/>
  <c r="H91" i="1"/>
  <c r="E91" i="1" s="1"/>
  <c r="G91" i="1"/>
  <c r="D91" i="1" s="1"/>
  <c r="H95" i="1"/>
  <c r="E95" i="1" s="1"/>
  <c r="G95" i="1"/>
  <c r="D95" i="1" s="1"/>
  <c r="H93" i="1"/>
  <c r="E93" i="1" s="1"/>
  <c r="G93" i="1"/>
  <c r="D93" i="1" s="1"/>
  <c r="H90" i="1"/>
  <c r="E90" i="1" s="1"/>
  <c r="G90" i="1"/>
  <c r="D90" i="1" s="1"/>
  <c r="H89" i="1"/>
  <c r="E89" i="1" s="1"/>
  <c r="G89" i="1"/>
  <c r="D89" i="1" s="1"/>
  <c r="E88" i="1"/>
  <c r="D88" i="1"/>
  <c r="H86" i="1"/>
  <c r="E86" i="1" s="1"/>
  <c r="G86" i="1"/>
  <c r="D86" i="1" s="1"/>
  <c r="H85" i="1"/>
  <c r="E85" i="1" s="1"/>
  <c r="G85" i="1"/>
  <c r="D85" i="1" s="1"/>
  <c r="H84" i="1"/>
  <c r="E84" i="1" s="1"/>
  <c r="G84" i="1"/>
  <c r="D84" i="1" s="1"/>
  <c r="H78" i="1"/>
  <c r="E78" i="1" s="1"/>
  <c r="G78" i="1"/>
  <c r="D78" i="1" s="1"/>
  <c r="H77" i="1"/>
  <c r="E77" i="1" s="1"/>
  <c r="G77" i="1"/>
  <c r="D77" i="1" s="1"/>
  <c r="H75" i="1"/>
  <c r="E75" i="1" s="1"/>
  <c r="G75" i="1"/>
  <c r="D75" i="1" s="1"/>
  <c r="H73" i="1"/>
  <c r="E73" i="1" s="1"/>
  <c r="G73" i="1"/>
  <c r="D73" i="1" s="1"/>
  <c r="H62" i="1"/>
  <c r="E62" i="1" s="1"/>
  <c r="G62" i="1"/>
  <c r="D62" i="1" s="1"/>
  <c r="H58" i="1"/>
  <c r="E58" i="1" s="1"/>
  <c r="G58" i="1"/>
  <c r="D58" i="1" s="1"/>
  <c r="H57" i="1"/>
  <c r="E57" i="1" s="1"/>
  <c r="G57" i="1"/>
  <c r="D57" i="1" s="1"/>
  <c r="H56" i="1"/>
  <c r="E56" i="1" s="1"/>
  <c r="G56" i="1"/>
  <c r="D56" i="1" s="1"/>
  <c r="H55" i="1"/>
  <c r="E55" i="1" s="1"/>
  <c r="G55" i="1"/>
  <c r="D55" i="1" s="1"/>
  <c r="H54" i="1"/>
  <c r="E54" i="1" s="1"/>
  <c r="G54" i="1"/>
  <c r="D54" i="1" s="1"/>
  <c r="G47" i="1"/>
  <c r="D47" i="1" s="1"/>
  <c r="E43" i="1"/>
  <c r="D43" i="1"/>
  <c r="H40" i="1"/>
  <c r="E40" i="1" s="1"/>
  <c r="G40" i="1"/>
  <c r="D40" i="1" s="1"/>
  <c r="H39" i="1"/>
  <c r="E39" i="1" s="1"/>
  <c r="G39" i="1"/>
  <c r="D39" i="1" s="1"/>
  <c r="H34" i="1"/>
  <c r="E34" i="1" s="1"/>
  <c r="G34" i="1"/>
  <c r="D34" i="1" s="1"/>
  <c r="H28" i="1"/>
  <c r="E28" i="1" s="1"/>
  <c r="G28" i="1"/>
  <c r="D28" i="1" s="1"/>
  <c r="D226" i="1"/>
  <c r="G440" i="1"/>
  <c r="D440" i="1" s="1"/>
  <c r="E637" i="1"/>
  <c r="D637" i="1"/>
  <c r="H621" i="1"/>
  <c r="E621" i="1" s="1"/>
  <c r="G621" i="1"/>
  <c r="D621" i="1" s="1"/>
  <c r="H446" i="1"/>
  <c r="E446" i="1" s="1"/>
  <c r="G446" i="1"/>
  <c r="D446" i="1" s="1"/>
  <c r="H443" i="1"/>
  <c r="E443" i="1" s="1"/>
  <c r="G443" i="1"/>
  <c r="D443" i="1" s="1"/>
  <c r="H440" i="1"/>
  <c r="E440" i="1" s="1"/>
  <c r="E412" i="1"/>
  <c r="D412" i="1"/>
  <c r="H410" i="1"/>
  <c r="E410" i="1" s="1"/>
  <c r="G410" i="1"/>
  <c r="D410" i="1" s="1"/>
  <c r="H407" i="1"/>
  <c r="E407" i="1" s="1"/>
  <c r="G407" i="1"/>
  <c r="D407" i="1" s="1"/>
  <c r="H311" i="1"/>
  <c r="E311" i="1" s="1"/>
  <c r="G311" i="1"/>
  <c r="D311" i="1" s="1"/>
  <c r="H233" i="1"/>
  <c r="E233" i="1" s="1"/>
  <c r="H63" i="1"/>
  <c r="E63" i="1" s="1"/>
  <c r="G63" i="1"/>
  <c r="D63" i="1" s="1"/>
  <c r="H49" i="1"/>
  <c r="E49" i="1" s="1"/>
  <c r="G49" i="1"/>
  <c r="D49" i="1" s="1"/>
  <c r="H30" i="1"/>
  <c r="E30" i="1" s="1"/>
  <c r="G30" i="1"/>
  <c r="D30" i="1" s="1"/>
  <c r="H502" i="1"/>
  <c r="E502" i="1" s="1"/>
  <c r="L41" i="1"/>
  <c r="H41" i="1" s="1"/>
  <c r="L42" i="1"/>
  <c r="H42" i="1" s="1"/>
  <c r="J411" i="1"/>
  <c r="H669" i="1"/>
  <c r="E669" i="1" s="1"/>
  <c r="S223" i="1"/>
  <c r="S683" i="1" s="1"/>
  <c r="D224" i="1"/>
  <c r="G232" i="1"/>
  <c r="D232" i="1" s="1"/>
  <c r="L596" i="1" l="1"/>
  <c r="H596" i="1" s="1"/>
  <c r="E596" i="1" s="1"/>
  <c r="K596" i="1"/>
  <c r="G596" i="1" s="1"/>
  <c r="D596" i="1" s="1"/>
  <c r="G644" i="1"/>
  <c r="D644" i="1" s="1"/>
  <c r="K635" i="1"/>
  <c r="G635" i="1" s="1"/>
  <c r="H644" i="1"/>
  <c r="E644" i="1" s="1"/>
  <c r="L635" i="1"/>
  <c r="H635" i="1" s="1"/>
  <c r="H597" i="1"/>
  <c r="E597" i="1" s="1"/>
  <c r="I176" i="1"/>
  <c r="D636" i="1"/>
  <c r="M635" i="1"/>
  <c r="E636" i="1"/>
  <c r="N635" i="1"/>
  <c r="H372" i="1"/>
  <c r="E372" i="1" s="1"/>
  <c r="G597" i="1"/>
  <c r="D597" i="1" s="1"/>
  <c r="H620" i="1"/>
  <c r="E620" i="1" s="1"/>
  <c r="F620" i="1" s="1"/>
  <c r="L430" i="1"/>
  <c r="G431" i="1"/>
  <c r="D431" i="1" s="1"/>
  <c r="F431" i="1" s="1"/>
  <c r="K430" i="1"/>
  <c r="J430" i="1"/>
  <c r="O430" i="1"/>
  <c r="G449" i="1"/>
  <c r="D449" i="1" s="1"/>
  <c r="I430" i="1"/>
  <c r="P430" i="1"/>
  <c r="H490" i="1"/>
  <c r="E490" i="1" s="1"/>
  <c r="H476" i="1"/>
  <c r="E476" i="1" s="1"/>
  <c r="H87" i="1"/>
  <c r="E87" i="1" s="1"/>
  <c r="F76" i="1"/>
  <c r="G212" i="1"/>
  <c r="D212" i="1" s="1"/>
  <c r="E42" i="1"/>
  <c r="I402" i="1"/>
  <c r="F558" i="1"/>
  <c r="I533" i="1"/>
  <c r="F681" i="1"/>
  <c r="F595" i="1"/>
  <c r="F155" i="1"/>
  <c r="P176" i="1"/>
  <c r="F530" i="1"/>
  <c r="F38" i="1"/>
  <c r="F420" i="1"/>
  <c r="F68" i="1"/>
  <c r="L69" i="1"/>
  <c r="F601" i="1"/>
  <c r="F281" i="1"/>
  <c r="F380" i="1"/>
  <c r="F641" i="1"/>
  <c r="E227" i="1"/>
  <c r="F227" i="1" s="1"/>
  <c r="F29" i="1"/>
  <c r="F237" i="1"/>
  <c r="F45" i="1"/>
  <c r="F228" i="1"/>
  <c r="J176" i="1"/>
  <c r="F157" i="1"/>
  <c r="F236" i="1"/>
  <c r="O176" i="1"/>
  <c r="F181" i="1"/>
  <c r="G179" i="1"/>
  <c r="D179" i="1" s="1"/>
  <c r="K176" i="1"/>
  <c r="N176" i="1"/>
  <c r="H179" i="1"/>
  <c r="E179" i="1" s="1"/>
  <c r="L176" i="1"/>
  <c r="M176" i="1"/>
  <c r="F188" i="1"/>
  <c r="D433" i="1"/>
  <c r="F537" i="1"/>
  <c r="F548" i="1"/>
  <c r="F421" i="1"/>
  <c r="F527" i="1"/>
  <c r="F358" i="1"/>
  <c r="F455" i="1"/>
  <c r="F494" i="1"/>
  <c r="F10" i="1"/>
  <c r="G163" i="1"/>
  <c r="D163" i="1" s="1"/>
  <c r="F126" i="1"/>
  <c r="F167" i="1"/>
  <c r="F165" i="1"/>
  <c r="F399" i="1"/>
  <c r="F529" i="1"/>
  <c r="F48" i="1"/>
  <c r="F554" i="1"/>
  <c r="E528" i="1"/>
  <c r="F521" i="1"/>
  <c r="F640" i="1"/>
  <c r="F653" i="1"/>
  <c r="F655" i="1"/>
  <c r="F659" i="1"/>
  <c r="F501" i="1"/>
  <c r="F609" i="1"/>
  <c r="F611" i="1"/>
  <c r="F85" i="1"/>
  <c r="IU85" i="1" s="1"/>
  <c r="F441" i="1"/>
  <c r="F149" i="1"/>
  <c r="G136" i="1"/>
  <c r="D136" i="1" s="1"/>
  <c r="F138" i="1"/>
  <c r="F464" i="1"/>
  <c r="F624" i="1"/>
  <c r="D42" i="1"/>
  <c r="F304" i="1"/>
  <c r="J508" i="1"/>
  <c r="F425" i="1"/>
  <c r="F445" i="1"/>
  <c r="F111" i="1"/>
  <c r="F23" i="1"/>
  <c r="F623" i="1"/>
  <c r="F561" i="1"/>
  <c r="F679" i="1"/>
  <c r="F544" i="1"/>
  <c r="F559" i="1"/>
  <c r="G70" i="1"/>
  <c r="D70" i="1" s="1"/>
  <c r="F395" i="1"/>
  <c r="F462" i="1"/>
  <c r="G129" i="1"/>
  <c r="D129" i="1" s="1"/>
  <c r="G393" i="1"/>
  <c r="D393" i="1" s="1"/>
  <c r="F189" i="1"/>
  <c r="F539" i="1"/>
  <c r="F543" i="1"/>
  <c r="H330" i="1"/>
  <c r="E330" i="1" s="1"/>
  <c r="H557" i="1"/>
  <c r="E557" i="1" s="1"/>
  <c r="P80" i="1"/>
  <c r="F383" i="1"/>
  <c r="F385" i="1"/>
  <c r="F164" i="1"/>
  <c r="F669" i="1"/>
  <c r="H522" i="1"/>
  <c r="E522" i="1" s="1"/>
  <c r="F94" i="1"/>
  <c r="F613" i="1"/>
  <c r="F656" i="1"/>
  <c r="K533" i="1"/>
  <c r="F583" i="1"/>
  <c r="F287" i="1"/>
  <c r="F373" i="1"/>
  <c r="L80" i="1"/>
  <c r="F130" i="1"/>
  <c r="F110" i="1"/>
  <c r="F100" i="1"/>
  <c r="F99" i="1"/>
  <c r="F92" i="1"/>
  <c r="F12" i="1"/>
  <c r="F67" i="1"/>
  <c r="F60" i="1"/>
  <c r="F59" i="1"/>
  <c r="F17" i="1"/>
  <c r="D41" i="1"/>
  <c r="F35" i="1"/>
  <c r="F16" i="1"/>
  <c r="F190" i="1"/>
  <c r="I158" i="1"/>
  <c r="G158" i="1" s="1"/>
  <c r="D158" i="1" s="1"/>
  <c r="F226" i="1"/>
  <c r="F524" i="1"/>
  <c r="F526" i="1"/>
  <c r="F632" i="1"/>
  <c r="F53" i="1"/>
  <c r="G476" i="1"/>
  <c r="D476" i="1" s="1"/>
  <c r="F51" i="1"/>
  <c r="G192" i="1"/>
  <c r="D192" i="1" s="1"/>
  <c r="F105" i="1"/>
  <c r="F108" i="1"/>
  <c r="F141" i="1"/>
  <c r="F144" i="1"/>
  <c r="F156" i="1"/>
  <c r="F589" i="1"/>
  <c r="F571" i="1"/>
  <c r="F134" i="1"/>
  <c r="F627" i="1"/>
  <c r="L26" i="1"/>
  <c r="H26" i="1" s="1"/>
  <c r="E26" i="1" s="1"/>
  <c r="E224" i="1"/>
  <c r="F224" i="1" s="1"/>
  <c r="F199" i="1"/>
  <c r="F517" i="1"/>
  <c r="F600" i="1"/>
  <c r="G411" i="1"/>
  <c r="D411" i="1" s="1"/>
  <c r="H534" i="1"/>
  <c r="E534" i="1" s="1"/>
  <c r="F555" i="1"/>
  <c r="F622" i="1"/>
  <c r="G424" i="1"/>
  <c r="D424" i="1" s="1"/>
  <c r="L50" i="1"/>
  <c r="H50" i="1" s="1"/>
  <c r="E50" i="1" s="1"/>
  <c r="L8" i="1"/>
  <c r="H8" i="1" s="1"/>
  <c r="E8" i="1" s="1"/>
  <c r="F282" i="1"/>
  <c r="F416" i="1"/>
  <c r="F438" i="1"/>
  <c r="F127" i="1"/>
  <c r="F676" i="1"/>
  <c r="I508" i="1"/>
  <c r="F72" i="1"/>
  <c r="F532" i="1"/>
  <c r="F33" i="1"/>
  <c r="F186" i="1"/>
  <c r="F574" i="1"/>
  <c r="F588" i="1"/>
  <c r="F531" i="1"/>
  <c r="L508" i="1"/>
  <c r="F125" i="1"/>
  <c r="P533" i="1"/>
  <c r="F145" i="1"/>
  <c r="F162" i="1"/>
  <c r="J158" i="1"/>
  <c r="H158" i="1" s="1"/>
  <c r="E158" i="1" s="1"/>
  <c r="F200" i="1"/>
  <c r="F231" i="1"/>
  <c r="F628" i="1"/>
  <c r="H509" i="1"/>
  <c r="E509" i="1" s="1"/>
  <c r="F485" i="1"/>
  <c r="F666" i="1"/>
  <c r="F670" i="1"/>
  <c r="F651" i="1"/>
  <c r="F31" i="1"/>
  <c r="O80" i="1"/>
  <c r="F25" i="1"/>
  <c r="F375" i="1"/>
  <c r="R80" i="1"/>
  <c r="F591" i="1"/>
  <c r="F602" i="1"/>
  <c r="F168" i="1"/>
  <c r="L229" i="1"/>
  <c r="H229" i="1" s="1"/>
  <c r="E229" i="1" s="1"/>
  <c r="F246" i="1"/>
  <c r="F542" i="1"/>
  <c r="D403" i="1"/>
  <c r="G522" i="1"/>
  <c r="D522" i="1" s="1"/>
  <c r="F40" i="1"/>
  <c r="F406" i="1"/>
  <c r="F486" i="1"/>
  <c r="F616" i="1"/>
  <c r="F665" i="1"/>
  <c r="F52" i="1"/>
  <c r="I649" i="1"/>
  <c r="G372" i="1"/>
  <c r="D372" i="1" s="1"/>
  <c r="F648" i="1"/>
  <c r="F131" i="1"/>
  <c r="F582" i="1"/>
  <c r="F585" i="1"/>
  <c r="F587" i="1"/>
  <c r="F590" i="1"/>
  <c r="F567" i="1"/>
  <c r="F523" i="1"/>
  <c r="F580" i="1"/>
  <c r="F614" i="1"/>
  <c r="F630" i="1"/>
  <c r="F643" i="1"/>
  <c r="F387" i="1"/>
  <c r="N508" i="1"/>
  <c r="F560" i="1"/>
  <c r="D528" i="1"/>
  <c r="F232" i="1"/>
  <c r="F43" i="1"/>
  <c r="F128" i="1"/>
  <c r="F478" i="1"/>
  <c r="F482" i="1"/>
  <c r="F135" i="1"/>
  <c r="F599" i="1"/>
  <c r="F363" i="1"/>
  <c r="F101" i="1"/>
  <c r="F106" i="1"/>
  <c r="F109" i="1"/>
  <c r="F191" i="1"/>
  <c r="F598" i="1"/>
  <c r="G546" i="1"/>
  <c r="D546" i="1" s="1"/>
  <c r="F550" i="1"/>
  <c r="F586" i="1"/>
  <c r="F384" i="1"/>
  <c r="F113" i="1"/>
  <c r="F124" i="1"/>
  <c r="F677" i="1"/>
  <c r="F671" i="1"/>
  <c r="F618" i="1"/>
  <c r="E607" i="1"/>
  <c r="F592" i="1"/>
  <c r="F581" i="1"/>
  <c r="F577" i="1"/>
  <c r="L533" i="1"/>
  <c r="F570" i="1"/>
  <c r="F547" i="1"/>
  <c r="F536" i="1"/>
  <c r="P508" i="1"/>
  <c r="I14" i="1"/>
  <c r="G14" i="1" s="1"/>
  <c r="D14" i="1" s="1"/>
  <c r="G15" i="1"/>
  <c r="D15" i="1" s="1"/>
  <c r="H81" i="1"/>
  <c r="E81" i="1" s="1"/>
  <c r="F81" i="1" s="1"/>
  <c r="J80" i="1"/>
  <c r="E639" i="1"/>
  <c r="F639" i="1" s="1"/>
  <c r="O234" i="1"/>
  <c r="F47" i="1"/>
  <c r="F193" i="1"/>
  <c r="F240" i="1"/>
  <c r="F243" i="1"/>
  <c r="F479" i="1"/>
  <c r="F481" i="1"/>
  <c r="F579" i="1"/>
  <c r="F584" i="1"/>
  <c r="F489" i="1"/>
  <c r="F74" i="1"/>
  <c r="Q80" i="1"/>
  <c r="E41" i="1"/>
  <c r="F75" i="1"/>
  <c r="F88" i="1"/>
  <c r="F95" i="1"/>
  <c r="F668" i="1"/>
  <c r="G259" i="1"/>
  <c r="D259" i="1" s="1"/>
  <c r="I234" i="1"/>
  <c r="M234" i="1"/>
  <c r="F151" i="1"/>
  <c r="F217" i="1"/>
  <c r="F552" i="1"/>
  <c r="L14" i="1"/>
  <c r="H14" i="1" s="1"/>
  <c r="E14" i="1" s="1"/>
  <c r="H15" i="1"/>
  <c r="E15" i="1" s="1"/>
  <c r="G96" i="1"/>
  <c r="D96" i="1" s="1"/>
  <c r="F647" i="1"/>
  <c r="F37" i="1"/>
  <c r="J69" i="1"/>
  <c r="H70" i="1"/>
  <c r="E70" i="1" s="1"/>
  <c r="J649" i="1"/>
  <c r="H674" i="1"/>
  <c r="E674" i="1" s="1"/>
  <c r="F352" i="1"/>
  <c r="F578" i="1"/>
  <c r="F662" i="1"/>
  <c r="F426" i="1"/>
  <c r="F428" i="1"/>
  <c r="F159" i="1"/>
  <c r="F161" i="1"/>
  <c r="F418" i="1"/>
  <c r="F116" i="1"/>
  <c r="F280" i="1"/>
  <c r="F351" i="1"/>
  <c r="F357" i="1"/>
  <c r="F435" i="1"/>
  <c r="F605" i="1"/>
  <c r="F79" i="1"/>
  <c r="K80" i="1"/>
  <c r="G330" i="1"/>
  <c r="D330" i="1" s="1"/>
  <c r="F519" i="1"/>
  <c r="F24" i="1"/>
  <c r="F366" i="1"/>
  <c r="F573" i="1"/>
  <c r="F499" i="1"/>
  <c r="H306" i="1"/>
  <c r="E306" i="1" s="1"/>
  <c r="F502" i="1"/>
  <c r="F407" i="1"/>
  <c r="F412" i="1"/>
  <c r="F34" i="1"/>
  <c r="F58" i="1"/>
  <c r="F118" i="1"/>
  <c r="F115" i="1"/>
  <c r="F295" i="1"/>
  <c r="F300" i="1"/>
  <c r="F468" i="1"/>
  <c r="F473" i="1"/>
  <c r="F13" i="1"/>
  <c r="F27" i="1"/>
  <c r="G362" i="1"/>
  <c r="D362" i="1" s="1"/>
  <c r="F615" i="1"/>
  <c r="F152" i="1"/>
  <c r="F214" i="1"/>
  <c r="F405" i="1"/>
  <c r="F432" i="1"/>
  <c r="O533" i="1"/>
  <c r="F497" i="1"/>
  <c r="F631" i="1"/>
  <c r="F374" i="1"/>
  <c r="F498" i="1"/>
  <c r="F122" i="1"/>
  <c r="L650" i="1"/>
  <c r="K50" i="1"/>
  <c r="G50" i="1" s="1"/>
  <c r="D50" i="1" s="1"/>
  <c r="F102" i="1"/>
  <c r="F107" i="1"/>
  <c r="F137" i="1"/>
  <c r="F183" i="1"/>
  <c r="F322" i="1"/>
  <c r="F400" i="1"/>
  <c r="F434" i="1"/>
  <c r="F456" i="1"/>
  <c r="F460" i="1"/>
  <c r="F474" i="1"/>
  <c r="F219" i="1"/>
  <c r="G306" i="1"/>
  <c r="D306" i="1" s="1"/>
  <c r="H546" i="1"/>
  <c r="E546" i="1" s="1"/>
  <c r="J533" i="1"/>
  <c r="F93" i="1"/>
  <c r="K8" i="1"/>
  <c r="G8" i="1" s="1"/>
  <c r="D8" i="1" s="1"/>
  <c r="H230" i="1"/>
  <c r="E230" i="1" s="1"/>
  <c r="F49" i="1"/>
  <c r="F39" i="1"/>
  <c r="F62" i="1"/>
  <c r="F77" i="1"/>
  <c r="F104" i="1"/>
  <c r="F150" i="1"/>
  <c r="F182" i="1"/>
  <c r="F197" i="1"/>
  <c r="F202" i="1"/>
  <c r="F394" i="1"/>
  <c r="F422" i="1"/>
  <c r="F658" i="1"/>
  <c r="F233" i="1"/>
  <c r="F61" i="1"/>
  <c r="F185" i="1"/>
  <c r="F187" i="1"/>
  <c r="F660" i="1"/>
  <c r="N402" i="1"/>
  <c r="H393" i="1"/>
  <c r="E393" i="1" s="1"/>
  <c r="F11" i="1"/>
  <c r="F63" i="1"/>
  <c r="F440" i="1"/>
  <c r="F56" i="1"/>
  <c r="F90" i="1"/>
  <c r="F97" i="1"/>
  <c r="F203" i="1"/>
  <c r="F206" i="1"/>
  <c r="F211" i="1"/>
  <c r="F299" i="1"/>
  <c r="F309" i="1"/>
  <c r="F321" i="1"/>
  <c r="F332" i="1"/>
  <c r="F396" i="1"/>
  <c r="F404" i="1"/>
  <c r="F439" i="1"/>
  <c r="F471" i="1"/>
  <c r="F633" i="1"/>
  <c r="F654" i="1"/>
  <c r="F664" i="1"/>
  <c r="F673" i="1"/>
  <c r="F675" i="1"/>
  <c r="G235" i="1"/>
  <c r="D235" i="1" s="1"/>
  <c r="K508" i="1"/>
  <c r="F381" i="1"/>
  <c r="D408" i="1"/>
  <c r="F563" i="1"/>
  <c r="F569" i="1"/>
  <c r="H136" i="1"/>
  <c r="E136" i="1" s="1"/>
  <c r="F160" i="1"/>
  <c r="F20" i="1"/>
  <c r="K402" i="1"/>
  <c r="F629" i="1"/>
  <c r="F147" i="1"/>
  <c r="F339" i="1"/>
  <c r="F488" i="1"/>
  <c r="H572" i="1"/>
  <c r="E572" i="1" s="1"/>
  <c r="F64" i="1"/>
  <c r="H96" i="1"/>
  <c r="E96" i="1" s="1"/>
  <c r="F388" i="1"/>
  <c r="F414" i="1"/>
  <c r="F427" i="1"/>
  <c r="F417" i="1"/>
  <c r="F305" i="1"/>
  <c r="F535" i="1"/>
  <c r="F392" i="1"/>
  <c r="F9" i="1"/>
  <c r="F608" i="1"/>
  <c r="F612" i="1"/>
  <c r="F252" i="1"/>
  <c r="F307" i="1"/>
  <c r="F316" i="1"/>
  <c r="F328" i="1"/>
  <c r="F340" i="1"/>
  <c r="F448" i="1"/>
  <c r="F475" i="1"/>
  <c r="F487" i="1"/>
  <c r="F625" i="1"/>
  <c r="F652" i="1"/>
  <c r="F667" i="1"/>
  <c r="F19" i="1"/>
  <c r="F21" i="1"/>
  <c r="F500" i="1"/>
  <c r="F46" i="1"/>
  <c r="G674" i="1"/>
  <c r="D674" i="1" s="1"/>
  <c r="F297" i="1"/>
  <c r="F146" i="1"/>
  <c r="F545" i="1"/>
  <c r="F551" i="1"/>
  <c r="G572" i="1"/>
  <c r="D572" i="1" s="1"/>
  <c r="F562" i="1"/>
  <c r="H457" i="1"/>
  <c r="E457" i="1" s="1"/>
  <c r="E447" i="1"/>
  <c r="F32" i="1"/>
  <c r="F65" i="1"/>
  <c r="F148" i="1"/>
  <c r="G490" i="1"/>
  <c r="D490" i="1" s="1"/>
  <c r="D336" i="1"/>
  <c r="F617" i="1"/>
  <c r="F619" i="1"/>
  <c r="F459" i="1"/>
  <c r="E454" i="1"/>
  <c r="F444" i="1"/>
  <c r="F429" i="1"/>
  <c r="L402" i="1"/>
  <c r="H424" i="1"/>
  <c r="E424" i="1" s="1"/>
  <c r="E408" i="1"/>
  <c r="E403" i="1"/>
  <c r="F389" i="1"/>
  <c r="F123" i="1"/>
  <c r="F28" i="1"/>
  <c r="F30" i="1"/>
  <c r="F443" i="1"/>
  <c r="F621" i="1"/>
  <c r="F54" i="1"/>
  <c r="F73" i="1"/>
  <c r="F117" i="1"/>
  <c r="F133" i="1"/>
  <c r="F218" i="1"/>
  <c r="F261" i="1"/>
  <c r="F469" i="1"/>
  <c r="F513" i="1"/>
  <c r="F663" i="1"/>
  <c r="K26" i="1"/>
  <c r="G26" i="1" s="1"/>
  <c r="D26" i="1" s="1"/>
  <c r="F446" i="1"/>
  <c r="F57" i="1"/>
  <c r="F78" i="1"/>
  <c r="F86" i="1"/>
  <c r="IU86" i="1" s="1"/>
  <c r="F205" i="1"/>
  <c r="F239" i="1"/>
  <c r="F253" i="1"/>
  <c r="F293" i="1"/>
  <c r="F298" i="1"/>
  <c r="F314" i="1"/>
  <c r="F472" i="1"/>
  <c r="F410" i="1"/>
  <c r="F55" i="1"/>
  <c r="F84" i="1"/>
  <c r="IU84" i="1" s="1"/>
  <c r="F262" i="1"/>
  <c r="D223" i="1"/>
  <c r="F91" i="1"/>
  <c r="F276" i="1"/>
  <c r="F284" i="1"/>
  <c r="F285" i="1"/>
  <c r="F286" i="1"/>
  <c r="F292" i="1"/>
  <c r="F301" i="1"/>
  <c r="F308" i="1"/>
  <c r="F313" i="1"/>
  <c r="F327" i="1"/>
  <c r="F341" i="1"/>
  <c r="F463" i="1"/>
  <c r="F465" i="1"/>
  <c r="F466" i="1"/>
  <c r="F467" i="1"/>
  <c r="F470" i="1"/>
  <c r="F477" i="1"/>
  <c r="F483" i="1"/>
  <c r="F512" i="1"/>
  <c r="F514" i="1"/>
  <c r="F657" i="1"/>
  <c r="F680" i="1"/>
  <c r="F18" i="1"/>
  <c r="F103" i="1"/>
  <c r="F442" i="1"/>
  <c r="G509" i="1"/>
  <c r="D509" i="1" s="1"/>
  <c r="G230" i="1"/>
  <c r="D230" i="1" s="1"/>
  <c r="K229" i="1"/>
  <c r="G229" i="1" s="1"/>
  <c r="D229" i="1" s="1"/>
  <c r="F98" i="1"/>
  <c r="F112" i="1"/>
  <c r="F119" i="1"/>
  <c r="F114" i="1"/>
  <c r="F250" i="1"/>
  <c r="F263" i="1"/>
  <c r="F270" i="1"/>
  <c r="F290" i="1"/>
  <c r="F317" i="1"/>
  <c r="F423" i="1"/>
  <c r="F480" i="1"/>
  <c r="F484" i="1"/>
  <c r="F661" i="1"/>
  <c r="F682" i="1"/>
  <c r="F22" i="1"/>
  <c r="F71" i="1"/>
  <c r="G87" i="1"/>
  <c r="D87" i="1" s="1"/>
  <c r="F379" i="1"/>
  <c r="F450" i="1"/>
  <c r="F461" i="1"/>
  <c r="F515" i="1"/>
  <c r="F139" i="1"/>
  <c r="I80" i="1"/>
  <c r="G312" i="1"/>
  <c r="D312" i="1" s="1"/>
  <c r="F453" i="1"/>
  <c r="F458" i="1"/>
  <c r="F491" i="1"/>
  <c r="G279" i="1"/>
  <c r="D279" i="1" s="1"/>
  <c r="F409" i="1"/>
  <c r="F140" i="1"/>
  <c r="F143" i="1"/>
  <c r="F540" i="1"/>
  <c r="F549" i="1"/>
  <c r="F564" i="1"/>
  <c r="F568" i="1"/>
  <c r="F538" i="1"/>
  <c r="H129" i="1"/>
  <c r="E129" i="1" s="1"/>
  <c r="F244" i="1"/>
  <c r="F277" i="1"/>
  <c r="F610" i="1"/>
  <c r="F638" i="1"/>
  <c r="F401" i="1"/>
  <c r="G457" i="1"/>
  <c r="D457" i="1" s="1"/>
  <c r="D607" i="1"/>
  <c r="F452" i="1"/>
  <c r="F369" i="1"/>
  <c r="F376" i="1"/>
  <c r="F220" i="1"/>
  <c r="F575" i="1"/>
  <c r="G557" i="1"/>
  <c r="D557" i="1" s="1"/>
  <c r="O508" i="1"/>
  <c r="F556" i="1"/>
  <c r="F642" i="1"/>
  <c r="H163" i="1"/>
  <c r="E163" i="1" s="1"/>
  <c r="F553" i="1"/>
  <c r="D593" i="1"/>
  <c r="F593" i="1" s="1"/>
  <c r="F36" i="1"/>
  <c r="G343" i="1"/>
  <c r="D343" i="1" s="1"/>
  <c r="K69" i="1"/>
  <c r="G69" i="1" s="1"/>
  <c r="D69" i="1" s="1"/>
  <c r="G650" i="1"/>
  <c r="D650" i="1" s="1"/>
  <c r="M402" i="1"/>
  <c r="D454" i="1"/>
  <c r="F451" i="1"/>
  <c r="F154" i="1"/>
  <c r="F386" i="1"/>
  <c r="F180" i="1"/>
  <c r="F166" i="1"/>
  <c r="H382" i="1"/>
  <c r="E382" i="1" s="1"/>
  <c r="F315" i="1"/>
  <c r="F329" i="1"/>
  <c r="F347" i="1"/>
  <c r="F348" i="1"/>
  <c r="F518" i="1"/>
  <c r="H449" i="1"/>
  <c r="E449" i="1" s="1"/>
  <c r="J402" i="1"/>
  <c r="H411" i="1"/>
  <c r="E411" i="1" s="1"/>
  <c r="D447" i="1"/>
  <c r="F89" i="1"/>
  <c r="F120" i="1"/>
  <c r="F241" i="1"/>
  <c r="F249" i="1"/>
  <c r="K649" i="1"/>
  <c r="F195" i="1"/>
  <c r="F238" i="1"/>
  <c r="F251" i="1"/>
  <c r="F268" i="1"/>
  <c r="F320" i="1"/>
  <c r="F326" i="1"/>
  <c r="F335" i="1"/>
  <c r="F342" i="1"/>
  <c r="F419" i="1"/>
  <c r="F437" i="1"/>
  <c r="F516" i="1"/>
  <c r="F606" i="1"/>
  <c r="F360" i="1"/>
  <c r="F415" i="1"/>
  <c r="F604" i="1"/>
  <c r="F311" i="1"/>
  <c r="F196" i="1"/>
  <c r="F201" i="1"/>
  <c r="F247" i="1"/>
  <c r="F269" i="1"/>
  <c r="F273" i="1"/>
  <c r="F637" i="1"/>
  <c r="F194" i="1"/>
  <c r="F245" i="1"/>
  <c r="F255" i="1"/>
  <c r="F258" i="1"/>
  <c r="F264" i="1"/>
  <c r="F272" i="1"/>
  <c r="F324" i="1"/>
  <c r="F331" i="1"/>
  <c r="F345" i="1"/>
  <c r="F353" i="1"/>
  <c r="F525" i="1"/>
  <c r="F260" i="1"/>
  <c r="F678" i="1"/>
  <c r="G184" i="1"/>
  <c r="D184" i="1" s="1"/>
  <c r="F184" i="1" s="1"/>
  <c r="F350" i="1"/>
  <c r="F355" i="1"/>
  <c r="F359" i="1"/>
  <c r="F361" i="1"/>
  <c r="F296" i="1"/>
  <c r="F626" i="1"/>
  <c r="F132" i="1"/>
  <c r="F275" i="1"/>
  <c r="F208" i="1"/>
  <c r="F248" i="1"/>
  <c r="F254" i="1"/>
  <c r="F271" i="1"/>
  <c r="F291" i="1"/>
  <c r="F294" i="1"/>
  <c r="F302" i="1"/>
  <c r="F323" i="1"/>
  <c r="F334" i="1"/>
  <c r="F354" i="1"/>
  <c r="F413" i="1"/>
  <c r="F274" i="1"/>
  <c r="F603" i="1"/>
  <c r="F207" i="1"/>
  <c r="F377" i="1"/>
  <c r="F267" i="1"/>
  <c r="F495" i="1"/>
  <c r="F283" i="1"/>
  <c r="F318" i="1"/>
  <c r="F333" i="1"/>
  <c r="F344" i="1"/>
  <c r="F346" i="1"/>
  <c r="K234" i="1"/>
  <c r="F492" i="1"/>
  <c r="F365" i="1"/>
  <c r="F371" i="1"/>
  <c r="F378" i="1"/>
  <c r="F221" i="1"/>
  <c r="F215" i="1"/>
  <c r="F209" i="1"/>
  <c r="E433" i="1"/>
  <c r="F153" i="1"/>
  <c r="F364" i="1"/>
  <c r="F368" i="1"/>
  <c r="F222" i="1"/>
  <c r="G534" i="1"/>
  <c r="D534" i="1" s="1"/>
  <c r="F576" i="1"/>
  <c r="F565" i="1"/>
  <c r="F66" i="1"/>
  <c r="F634" i="1"/>
  <c r="F325" i="1"/>
  <c r="F367" i="1"/>
  <c r="F370" i="1"/>
  <c r="F213" i="1"/>
  <c r="F288" i="1"/>
  <c r="H235" i="1"/>
  <c r="E235" i="1" s="1"/>
  <c r="F310" i="1"/>
  <c r="H362" i="1"/>
  <c r="E362" i="1" s="1"/>
  <c r="G382" i="1"/>
  <c r="D382" i="1" s="1"/>
  <c r="F198" i="1"/>
  <c r="F337" i="1"/>
  <c r="F216" i="1"/>
  <c r="F256" i="1"/>
  <c r="H343" i="1"/>
  <c r="E343" i="1" s="1"/>
  <c r="F278" i="1"/>
  <c r="F142" i="1"/>
  <c r="F496" i="1"/>
  <c r="F594" i="1"/>
  <c r="H312" i="1"/>
  <c r="E312" i="1" s="1"/>
  <c r="F319" i="1"/>
  <c r="F257" i="1"/>
  <c r="F266" i="1"/>
  <c r="F289" i="1"/>
  <c r="F242" i="1"/>
  <c r="F303" i="1"/>
  <c r="E336" i="1"/>
  <c r="P234" i="1"/>
  <c r="N234" i="1"/>
  <c r="H279" i="1"/>
  <c r="E279" i="1" s="1"/>
  <c r="H259" i="1"/>
  <c r="E259" i="1" s="1"/>
  <c r="J234" i="1"/>
  <c r="L234" i="1"/>
  <c r="E223" i="1"/>
  <c r="H212" i="1"/>
  <c r="E212" i="1" s="1"/>
  <c r="H192" i="1"/>
  <c r="E192" i="1" s="1"/>
  <c r="F597" i="1" l="1"/>
  <c r="F644" i="1"/>
  <c r="F372" i="1"/>
  <c r="F636" i="1"/>
  <c r="F212" i="1"/>
  <c r="F476" i="1"/>
  <c r="G402" i="1"/>
  <c r="D402" i="1" s="1"/>
  <c r="N683" i="1"/>
  <c r="R683" i="1"/>
  <c r="H69" i="1"/>
  <c r="E69" i="1" s="1"/>
  <c r="F69" i="1" s="1"/>
  <c r="F42" i="1"/>
  <c r="P683" i="1"/>
  <c r="Q683" i="1"/>
  <c r="O683" i="1"/>
  <c r="M683" i="1"/>
  <c r="K683" i="1"/>
  <c r="J683" i="1"/>
  <c r="I683" i="1"/>
  <c r="F343" i="1"/>
  <c r="G533" i="1"/>
  <c r="D533" i="1" s="1"/>
  <c r="F449" i="1"/>
  <c r="F393" i="1"/>
  <c r="F447" i="1"/>
  <c r="F433" i="1"/>
  <c r="F528" i="1"/>
  <c r="F41" i="1"/>
  <c r="F70" i="1"/>
  <c r="H508" i="1"/>
  <c r="E508" i="1" s="1"/>
  <c r="F330" i="1"/>
  <c r="F557" i="1"/>
  <c r="F336" i="1"/>
  <c r="F403" i="1"/>
  <c r="H80" i="1"/>
  <c r="E80" i="1" s="1"/>
  <c r="F223" i="1"/>
  <c r="F50" i="1"/>
  <c r="F235" i="1"/>
  <c r="F87" i="1"/>
  <c r="F158" i="1"/>
  <c r="F129" i="1"/>
  <c r="D635" i="1"/>
  <c r="G176" i="1"/>
  <c r="D176" i="1" s="1"/>
  <c r="F229" i="1"/>
  <c r="F454" i="1"/>
  <c r="F136" i="1"/>
  <c r="F8" i="1"/>
  <c r="F26" i="1"/>
  <c r="F411" i="1"/>
  <c r="F408" i="1"/>
  <c r="G508" i="1"/>
  <c r="D508" i="1" s="1"/>
  <c r="F192" i="1"/>
  <c r="F312" i="1"/>
  <c r="F509" i="1"/>
  <c r="F424" i="1"/>
  <c r="F14" i="1"/>
  <c r="F522" i="1"/>
  <c r="F572" i="1"/>
  <c r="F306" i="1"/>
  <c r="F674" i="1"/>
  <c r="G234" i="1"/>
  <c r="D234" i="1" s="1"/>
  <c r="F163" i="1"/>
  <c r="F15" i="1"/>
  <c r="F546" i="1"/>
  <c r="F607" i="1"/>
  <c r="F596" i="1"/>
  <c r="H533" i="1"/>
  <c r="E533" i="1" s="1"/>
  <c r="F534" i="1"/>
  <c r="F259" i="1"/>
  <c r="H402" i="1"/>
  <c r="E402" i="1" s="1"/>
  <c r="F457" i="1"/>
  <c r="E635" i="1"/>
  <c r="F230" i="1"/>
  <c r="G80" i="1"/>
  <c r="D80" i="1" s="1"/>
  <c r="F490" i="1"/>
  <c r="H650" i="1"/>
  <c r="E650" i="1" s="1"/>
  <c r="F650" i="1" s="1"/>
  <c r="L649" i="1"/>
  <c r="L683" i="1" s="1"/>
  <c r="G430" i="1"/>
  <c r="D430" i="1" s="1"/>
  <c r="F179" i="1"/>
  <c r="F96" i="1"/>
  <c r="F362" i="1"/>
  <c r="H430" i="1"/>
  <c r="E430" i="1" s="1"/>
  <c r="F279" i="1"/>
  <c r="F382" i="1"/>
  <c r="G649" i="1"/>
  <c r="D649" i="1" s="1"/>
  <c r="H234" i="1"/>
  <c r="E234" i="1" s="1"/>
  <c r="H176" i="1"/>
  <c r="E176" i="1" s="1"/>
  <c r="F635" i="1" l="1"/>
  <c r="F533" i="1"/>
  <c r="F508" i="1"/>
  <c r="F234" i="1"/>
  <c r="F80" i="1"/>
  <c r="F176" i="1"/>
  <c r="F402" i="1"/>
  <c r="H649" i="1"/>
  <c r="E649" i="1" s="1"/>
  <c r="F649" i="1" s="1"/>
  <c r="F430" i="1"/>
  <c r="G683" i="1"/>
  <c r="H683" i="1" l="1"/>
  <c r="D683" i="1"/>
  <c r="E683" i="1" l="1"/>
  <c r="F683" i="1" l="1"/>
</calcChain>
</file>

<file path=xl/sharedStrings.xml><?xml version="1.0" encoding="utf-8"?>
<sst xmlns="http://schemas.openxmlformats.org/spreadsheetml/2006/main" count="714" uniqueCount="179">
  <si>
    <t>Drogi publiczne gminne</t>
  </si>
  <si>
    <t>Pozostała działalność</t>
  </si>
  <si>
    <t>Ochotnicze straże pożarne</t>
  </si>
  <si>
    <t>Gospodarka gruntami i nieruchomościami</t>
  </si>
  <si>
    <t>Szkoły podstawowe</t>
  </si>
  <si>
    <t>Gimnazja</t>
  </si>
  <si>
    <t>Biblioteki</t>
  </si>
  <si>
    <t>Przeciwdziałanie alkoholizmowi</t>
  </si>
  <si>
    <t>Dodatki mieszkaniowe</t>
  </si>
  <si>
    <t>Rezerwy ogólne i celowe</t>
  </si>
  <si>
    <t>Urzędy wojewódzkie</t>
  </si>
  <si>
    <t>Obrona cywilna</t>
  </si>
  <si>
    <t>OŚWIATA I WYCHOWANIE</t>
  </si>
  <si>
    <t>RÓŻNE ROZLICZENIA</t>
  </si>
  <si>
    <t>TRANSPORT I ŁĄCZNOŚĆ</t>
  </si>
  <si>
    <t>GOSPODARKA MIESZKANIOWA</t>
  </si>
  <si>
    <t>ADMINISTRACJA PUBLICZNA</t>
  </si>
  <si>
    <t>Urzędy naczelnych organów władzy państwowej, kontroli i ochrony prawa</t>
  </si>
  <si>
    <t>BEZPIECZEŃSTWO PUBLICZNE I OCHRONA PRZECIWPOŻAROWA</t>
  </si>
  <si>
    <t>Ośrodki pomocy społecznej</t>
  </si>
  <si>
    <t>EDUKACYJNA OPIEKA WYCHOWAWCZA</t>
  </si>
  <si>
    <t>GOSPODARKA  KOMUNALNA I OCHRONA ŚRODOWISKA</t>
  </si>
  <si>
    <t>DZIAŁALNOŚĆ USŁUGOWA</t>
  </si>
  <si>
    <t>OBSŁUGA DŁUGU PUBLICZNEGO</t>
  </si>
  <si>
    <t>Obsługa papierów wartościowych, kredytów i pożyczek jednostek samorządu terytorialnego</t>
  </si>
  <si>
    <t>OCHRONA ZDROWIA</t>
  </si>
  <si>
    <t>Świetlice szkolne</t>
  </si>
  <si>
    <t>Plany zagospodarowania przestrzennego</t>
  </si>
  <si>
    <t>Gospodarka ściekowa i ochrona wód</t>
  </si>
  <si>
    <t>Oczyszczanie miast i wsi</t>
  </si>
  <si>
    <t>Utrzymanie zieleni w miastach i gminach</t>
  </si>
  <si>
    <t>Schroniska dla zwierząt</t>
  </si>
  <si>
    <t>KULTURA I OCHRONA DZIEDZICTWA NARODOWEGO</t>
  </si>
  <si>
    <t>Obiekty sportowe</t>
  </si>
  <si>
    <t xml:space="preserve">Pozostała działalność </t>
  </si>
  <si>
    <t>HANDEL</t>
  </si>
  <si>
    <t>Izby rolnicze</t>
  </si>
  <si>
    <t>Cmentarze</t>
  </si>
  <si>
    <t>Różne rozliczenia finansowe</t>
  </si>
  <si>
    <t xml:space="preserve">Przedszkola </t>
  </si>
  <si>
    <t xml:space="preserve">Usługi opiekuńcze i specjalistyczne usługi opiekuńcze </t>
  </si>
  <si>
    <t>Domy i ośrodki kultury, świetlice i kluby</t>
  </si>
  <si>
    <t>Dokształcanie i doskonalenie nauczycieli</t>
  </si>
  <si>
    <t>Programy polityki zdrowotnej</t>
  </si>
  <si>
    <t>Oświetlenie ulic, placów i dróg</t>
  </si>
  <si>
    <t>POMOC SPOŁECZNA</t>
  </si>
  <si>
    <t xml:space="preserve">Ośrodki wsparcia </t>
  </si>
  <si>
    <t>Oddziały przedszkolne w szkołach podstawowych</t>
  </si>
  <si>
    <t>TURYSTYKA</t>
  </si>
  <si>
    <t>Promocja jednostek samorządu terytorialnego</t>
  </si>
  <si>
    <t>Dowożenie uczniów do szkół</t>
  </si>
  <si>
    <t xml:space="preserve">OGÓŁEM  </t>
  </si>
  <si>
    <t>w tym:</t>
  </si>
  <si>
    <t>Urzędy gmin (miast i miast na prawach powiatu)</t>
  </si>
  <si>
    <t>Zwalczanie narkomanii</t>
  </si>
  <si>
    <t>URZĘDY NACZELNYCH ORGANÓW WŁADZY PAŃSTWOWEJ, KONTROLI I OCHRONY PRAWA ORAZ SĄDOWNICTWA</t>
  </si>
  <si>
    <t>Wczesne wspomaganie  rozwoju dziecka</t>
  </si>
  <si>
    <t>Świadczenia rodzinne, świadczenie z funduszu alimentacyjnego oraz składki na ubezpieczenia emerytalne i rentowe z ubezpieczenia społecznego</t>
  </si>
  <si>
    <t>Zadania w zakresie przeciwdziałania przemocy w rodzinie</t>
  </si>
  <si>
    <t>Nazwa działu i rozdziału</t>
  </si>
  <si>
    <t>Ogółem</t>
  </si>
  <si>
    <t>Wydatki jednostek budżetowych</t>
  </si>
  <si>
    <t>na wynagrodzenia i składki od nich naliczane</t>
  </si>
  <si>
    <t>związane z realizacją ich statutowych zadań</t>
  </si>
  <si>
    <t>Dotacje na zadania bieżące</t>
  </si>
  <si>
    <t>Świadczenia na rzecz osób fizycznych</t>
  </si>
  <si>
    <t>Obsługa długu</t>
  </si>
  <si>
    <t>Wypłaty z tytułu poręczeń i gwarancji</t>
  </si>
  <si>
    <t>Na programy z udziałem środków, o których mowa w art. 5 ust. 1 pkt 2 i 3 u.o.f.p.</t>
  </si>
  <si>
    <t>Drogi publiczne powiatowe</t>
  </si>
  <si>
    <t>Zarządzanie kryzysowe</t>
  </si>
  <si>
    <t xml:space="preserve">plan </t>
  </si>
  <si>
    <t xml:space="preserve">wykonanie </t>
  </si>
  <si>
    <t>%</t>
  </si>
  <si>
    <t>Zasiłki stałe</t>
  </si>
  <si>
    <t>Stołówki szkolne i przedszkolne</t>
  </si>
  <si>
    <t>Rady gmin (miast i miast na prawach powiatu)</t>
  </si>
  <si>
    <t>KULTURA FIZYCZNA</t>
  </si>
  <si>
    <t>Zadania w zakresie kultury fizycznej</t>
  </si>
  <si>
    <t>Straż gminna (miejska)</t>
  </si>
  <si>
    <t>§</t>
  </si>
  <si>
    <t>Wpłaty gmin na rzecz izb rolniczych w wysokości 2% uzyskanych wpływów z podatku rolnego</t>
  </si>
  <si>
    <t>Zakup usług pozostałych</t>
  </si>
  <si>
    <t>Różne opłaty i składki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</si>
  <si>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</si>
  <si>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</si>
  <si>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</si>
  <si>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</si>
  <si>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</si>
  <si>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</si>
  <si>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obejmujących wykonanie ekspertyz, analiz i opinii</t>
  </si>
  <si>
    <t>Opłaty za administrowanie  i czynsze za budynki, lokale i pomieszczenia garażowe</t>
  </si>
  <si>
    <t>Podatek od towarów i usług (VAT)</t>
  </si>
  <si>
    <t xml:space="preserve">Kary i odszkodowania wypłacane na rzecz osób fizycznych </t>
  </si>
  <si>
    <t>Koszty postępowania sądowego i prokuratorskiego</t>
  </si>
  <si>
    <t>Wynagrodzenia osobowe pracowników</t>
  </si>
  <si>
    <t>Dodatkowe wynagrodzenie roczne</t>
  </si>
  <si>
    <t>Różne wydatki na rzecz osób fizycznych</t>
  </si>
  <si>
    <t>Opłaty na rzecz budżetu państwa</t>
  </si>
  <si>
    <t>Kary i odszkodowania wypłacane na rzecz osób prawnych i innych jednostek organizacyjnych</t>
  </si>
  <si>
    <t>Wpłaty na PFRON</t>
  </si>
  <si>
    <t>Zakup usług zdrowotnych</t>
  </si>
  <si>
    <t>Podróże służbowe krajowe</t>
  </si>
  <si>
    <t>Podróże służbowe zagraniczne</t>
  </si>
  <si>
    <t>Odpisy na ZFŚS</t>
  </si>
  <si>
    <t>Szkolenia pracowników niebędących członkami korpusu służby cywilnej</t>
  </si>
  <si>
    <t>Stypendia różne</t>
  </si>
  <si>
    <t xml:space="preserve">Odsetki od samorządowych papierów wartościowych lub zaciągniętych przez jednostkę samorządu terytorialnego kredytów i pożyczek </t>
  </si>
  <si>
    <t xml:space="preserve">Rezerwy </t>
  </si>
  <si>
    <t>Składki na ubezpieczenie zdrowotne</t>
  </si>
  <si>
    <t>Świadczenia społeczne</t>
  </si>
  <si>
    <t xml:space="preserve">Zakup usług pozostałych </t>
  </si>
  <si>
    <t>Dotacja podmiotowa  z budżetu dla niepublicznej jednostki systemu oświaty</t>
  </si>
  <si>
    <t>Stypendia dla uczniów</t>
  </si>
  <si>
    <t>Inne formy pomocy dla uczniów</t>
  </si>
  <si>
    <t>Dotacja podmiotowa z budżetu dla samorządowej instytucji kultury</t>
  </si>
  <si>
    <t>Nagrody o charakterze szczególnym niezaliczone do wynagrodzeń</t>
  </si>
  <si>
    <t>Lokalny transport zbiorowy</t>
  </si>
  <si>
    <t>WYKONANIE WYDATKÓW BUDŻETOWYCH - BIEŻĄCYCH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</si>
  <si>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</si>
  <si>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Opłaty na rzecz budżetów jednostek samorządu terytorialnego</t>
  </si>
  <si>
    <t>Podatek od nieruchomości</t>
  </si>
  <si>
    <t xml:space="preserve">Dotacja celowa z budżetu na finansowanie lub dofinansowanie zadań zleconych do realizacji stowarzyszeniom </t>
  </si>
  <si>
    <t>Wynagrodzenia agencyjno-prowizyjne</t>
  </si>
  <si>
    <t>Zakup usług przez jednostki samorządu terytorialnego od innych jednostek samorządu terytorialnego</t>
  </si>
  <si>
    <t>Dział   Rozdz.</t>
  </si>
  <si>
    <t>Pozostałe odsetki</t>
  </si>
  <si>
    <t>ROLNICTWO  I  ŁOWIECTWO</t>
  </si>
  <si>
    <t>Wspieranie rodziny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</si>
  <si>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</si>
  <si>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</si>
  <si>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Zadania z zakresu geodezji i kartografii</t>
  </si>
  <si>
    <t>Zadania ratownictwa górskiego i wodnego</t>
  </si>
  <si>
    <t>Zakup środków dydaktycznych i książek</t>
  </si>
  <si>
    <t>Inne formy wychowania przedszkolnego</t>
  </si>
  <si>
    <t>Zakup środków żywności</t>
  </si>
  <si>
    <t>Świadczenie  wychowawcze</t>
  </si>
  <si>
    <t>Nagrody konkursowe</t>
  </si>
  <si>
    <t>Zakup usług obejmujących tłumaczenia</t>
  </si>
  <si>
    <t>Domy pomocy społecznej</t>
  </si>
  <si>
    <t>RODZINA</t>
  </si>
  <si>
    <t>Pomoc w zakresie dożywiania</t>
  </si>
  <si>
    <t>Pomoc materialna dla uczniów o charakterze socjalnym</t>
  </si>
  <si>
    <t>Pomoc materialna dla uczniów o charakterze motywacyjnym</t>
  </si>
  <si>
    <t>Karta Dużej Rodziny</t>
  </si>
  <si>
    <t>Tworzenie i funkcjonowanie żłobków</t>
  </si>
  <si>
    <t>Muzea</t>
  </si>
  <si>
    <t>.010</t>
  </si>
  <si>
    <t>.01030</t>
  </si>
  <si>
    <t>.01095</t>
  </si>
  <si>
    <t>Zasiłki okresowe, celowe i pomoc w naturze oraz składki na ubezpieczenia emerytalne i rentowe</t>
  </si>
  <si>
    <t>Technika</t>
  </si>
  <si>
    <t>Realizacja zadań wymagających stosowania specjalnej organizacji nauki i metod pracy dla dzieci i młodzieży w szkołach podstawowych</t>
  </si>
  <si>
    <t>Rodziny zastępcze</t>
  </si>
  <si>
    <t>Dotacja celowa z budżetu dla pozostałych jednostek zaliczanych do sektora finansów publicznych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</si>
  <si>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oraz szkołach artystycznych</t>
  </si>
  <si>
    <t>Licea ogólnokształcące</t>
  </si>
  <si>
    <t>Zwrot dotacji oraz płatności, w tym wykorzystanych niezgodnie z przeznaczeniem lub wykorzystanych z naruszeniem procedur, o których mowa w art. 184 ustawy, pobranych nienależnie lub w nadmiernej wysokości</t>
  </si>
  <si>
    <t>Rozliczenia z tytułu poręczeń i gwarancji udzielonych przez Skarb Państwa lub jednostkę samorządu terytorialnego</t>
  </si>
  <si>
    <t>Wypłaty z tytułu krajowych poręczeń i gwarancji</t>
  </si>
  <si>
    <t>Składki na ubezpieczenie zdrowotne opłacane za osoby pobierające niektóre świadczenia z pomocy społecznej oraz za osoby uczestniczące w zajęciach w centrum integracji społecznej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</si>
  <si>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</si>
  <si>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Gospodarka odpadami komunalnymi</t>
  </si>
  <si>
    <t>Pozostałe działania związane z gospodarką odpadami</t>
  </si>
  <si>
    <t>wyk.</t>
  </si>
  <si>
    <t>Zapewnienie uczniom prawa do bezpłatnego dostępu do podręczników, materiałów edukacyjnych lub materiałów ćwiczeniowych</t>
  </si>
  <si>
    <t>Tabela Nr 2a do informacji</t>
  </si>
  <si>
    <t>z wykonania budżetu za I półrocze 2020 r.</t>
  </si>
  <si>
    <t>Zwrot dotacji oraz płatności wykorzystanych niezgodnie z przeznaczeniem lub wykorzystanych z naruszeniem procedur, o których mowa w art. 184 ustawy, pobranych nienależnie lub w nadmiernej wysokości</t>
  </si>
  <si>
    <t>Wybory Prezydenta Rzeczypospolitej Polskiej</t>
  </si>
  <si>
    <t>Komendy wojewódzkie Państwowej Straży Pożarnej</t>
  </si>
  <si>
    <t>Wpłaty jednostek na państwowy fundusz celowy</t>
  </si>
  <si>
    <t>POZOSTAŁE ZADANIA W ZAKRESIE POLITYKI SPOŁECZNEJ</t>
  </si>
  <si>
    <t>OBRONA NARODOWA</t>
  </si>
  <si>
    <t>Pozostałe wydatki obronne</t>
  </si>
  <si>
    <t>Dotacja celowa z budżetu na finansowanie lub dofinansowanie zadań zleconych do realizacji pozostałym jednostkom niezaliczanym do sektora finansów publicznych</t>
  </si>
  <si>
    <t>Koszty emisji samorządowych papierów wartościowych oraz inne opłaty i prowizje</t>
  </si>
  <si>
    <t>Wpłaty gmin i powiatów na rzecz innych jednostek samorządu terytorialnego oraz związków gmin, związków powiatowo-gminnych lub związków powiatów, związków metropolitalnych na dofinansowanie zadań bieżących</t>
  </si>
  <si>
    <t>Składki na Fundusz Pracy oraz Fundusz Solidarnościowy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</si>
</sst>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E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i/>
      <sz val="10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  <font>
      <b/>
      <sz val="11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.8000000000000007"/>
      <name val="Verdana"/>
      <family val="2"/>
      <charset val="238"/>
    </font>
    <font>
      <b/>
      <sz val="9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9"/>
      <color rgb="FFFF0000"/>
      <name val="Verdana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i/>
      <sz val="10"/>
      <color rgb="FFFF0000"/>
      <name val="Arial CE"/>
      <family val="2"/>
      <charset val="238"/>
    </font>
    <font>
      <sz val="9"/>
      <color rgb="FFFF0000"/>
      <name val="Verdana"/>
      <family val="2"/>
      <charset val="238"/>
    </font>
    <font>
      <sz val="10"/>
      <color rgb="FFFF0000"/>
      <name val="Arial CE"/>
      <charset val="238"/>
    </font>
    <font>
      <sz val="11"/>
      <name val="Verdana"/>
      <family val="2"/>
      <charset val="238"/>
    </font>
    <font>
      <b/>
      <sz val="10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1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shrinkToFit="1"/>
    </xf>
    <xf numFmtId="0" fontId="10" fillId="0" borderId="0" xfId="0" applyFont="1" applyFill="1" applyAlignment="1">
      <alignment horizontal="center" shrinkToFit="1"/>
    </xf>
    <xf numFmtId="0" fontId="10" fillId="0" borderId="0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/>
    </xf>
    <xf numFmtId="0" fontId="12" fillId="0" borderId="3" xfId="0" applyFont="1" applyFill="1" applyBorder="1" applyAlignment="1">
      <alignment horizontal="justify" vertical="center"/>
    </xf>
    <xf numFmtId="0" fontId="10" fillId="0" borderId="3" xfId="0" applyFont="1" applyFill="1" applyBorder="1" applyAlignment="1">
      <alignment horizontal="justify" vertical="center"/>
    </xf>
    <xf numFmtId="0" fontId="12" fillId="0" borderId="2" xfId="0" applyFont="1" applyFill="1" applyBorder="1" applyAlignment="1">
      <alignment horizontal="justify" vertical="center"/>
    </xf>
    <xf numFmtId="0" fontId="12" fillId="3" borderId="1" xfId="0" applyFont="1" applyFill="1" applyBorder="1" applyAlignment="1">
      <alignment horizontal="justify" vertical="center"/>
    </xf>
    <xf numFmtId="0" fontId="12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right" vertical="center" shrinkToFit="1"/>
    </xf>
    <xf numFmtId="4" fontId="12" fillId="0" borderId="2" xfId="0" applyNumberFormat="1" applyFont="1" applyFill="1" applyBorder="1" applyAlignment="1">
      <alignment horizontal="righ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4" fontId="12" fillId="3" borderId="3" xfId="0" applyNumberFormat="1" applyFont="1" applyFill="1" applyBorder="1" applyAlignment="1">
      <alignment horizontal="right" vertical="center" shrinkToFit="1"/>
    </xf>
    <xf numFmtId="4" fontId="12" fillId="3" borderId="4" xfId="0" applyNumberFormat="1" applyFont="1" applyFill="1" applyBorder="1" applyAlignment="1">
      <alignment horizontal="right" vertical="center" shrinkToFit="1"/>
    </xf>
    <xf numFmtId="4" fontId="12" fillId="0" borderId="3" xfId="0" applyNumberFormat="1" applyFont="1" applyFill="1" applyBorder="1" applyAlignment="1">
      <alignment horizontal="right" vertical="center" shrinkToFit="1"/>
    </xf>
    <xf numFmtId="4" fontId="12" fillId="0" borderId="4" xfId="0" applyNumberFormat="1" applyFont="1" applyFill="1" applyBorder="1" applyAlignment="1">
      <alignment horizontal="right" vertical="center" shrinkToFit="1"/>
    </xf>
    <xf numFmtId="0" fontId="10" fillId="0" borderId="0" xfId="0" applyFont="1" applyFill="1"/>
    <xf numFmtId="4" fontId="10" fillId="0" borderId="0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Border="1" applyAlignment="1">
      <alignment horizontal="right" vertical="center" shrinkToFit="1"/>
    </xf>
    <xf numFmtId="4" fontId="10" fillId="0" borderId="4" xfId="0" applyNumberFormat="1" applyFont="1" applyBorder="1" applyAlignment="1">
      <alignment horizontal="right" vertical="center" shrinkToFit="1"/>
    </xf>
    <xf numFmtId="4" fontId="10" fillId="0" borderId="3" xfId="0" applyNumberFormat="1" applyFont="1" applyBorder="1" applyAlignment="1">
      <alignment horizontal="right" vertical="center" shrinkToFit="1"/>
    </xf>
    <xf numFmtId="4" fontId="10" fillId="3" borderId="3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4" fontId="15" fillId="0" borderId="5" xfId="0" applyNumberFormat="1" applyFont="1" applyFill="1" applyBorder="1" applyAlignment="1">
      <alignment horizontal="center" vertical="center" shrinkToFit="1"/>
    </xf>
    <xf numFmtId="0" fontId="0" fillId="0" borderId="0" xfId="0" applyFont="1" applyBorder="1"/>
    <xf numFmtId="0" fontId="0" fillId="0" borderId="0" xfId="0" applyFont="1"/>
    <xf numFmtId="4" fontId="10" fillId="0" borderId="0" xfId="0" applyNumberFormat="1" applyFont="1" applyFill="1" applyAlignment="1">
      <alignment horizontal="right" vertical="center" shrinkToFit="1"/>
    </xf>
    <xf numFmtId="0" fontId="10" fillId="0" borderId="6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shrinkToFit="1"/>
    </xf>
    <xf numFmtId="0" fontId="15" fillId="0" borderId="3" xfId="0" applyFont="1" applyFill="1" applyBorder="1" applyAlignment="1">
      <alignment horizontal="center" shrinkToFit="1"/>
    </xf>
    <xf numFmtId="0" fontId="15" fillId="0" borderId="3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shrinkToFit="1"/>
    </xf>
    <xf numFmtId="0" fontId="10" fillId="0" borderId="3" xfId="0" applyFont="1" applyFill="1" applyBorder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16" fillId="0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shrinkToFit="1"/>
    </xf>
    <xf numFmtId="4" fontId="22" fillId="0" borderId="0" xfId="0" applyNumberFormat="1" applyFont="1"/>
    <xf numFmtId="4" fontId="23" fillId="0" borderId="0" xfId="0" applyNumberFormat="1" applyFont="1" applyBorder="1"/>
    <xf numFmtId="4" fontId="21" fillId="0" borderId="0" xfId="0" applyNumberFormat="1" applyFont="1" applyBorder="1"/>
    <xf numFmtId="4" fontId="21" fillId="0" borderId="0" xfId="0" applyNumberFormat="1" applyFont="1"/>
    <xf numFmtId="4" fontId="23" fillId="0" borderId="0" xfId="0" applyNumberFormat="1" applyFont="1"/>
    <xf numFmtId="4" fontId="21" fillId="0" borderId="0" xfId="0" applyNumberFormat="1" applyFont="1" applyAlignment="1">
      <alignment shrinkToFit="1"/>
    </xf>
    <xf numFmtId="4" fontId="10" fillId="0" borderId="0" xfId="0" applyNumberFormat="1" applyFont="1" applyFill="1" applyBorder="1" applyAlignment="1">
      <alignment horizontal="right" shrinkToFit="1"/>
    </xf>
    <xf numFmtId="4" fontId="3" fillId="2" borderId="0" xfId="0" applyNumberFormat="1" applyFont="1" applyFill="1" applyBorder="1" applyAlignment="1">
      <alignment vertical="center"/>
    </xf>
    <xf numFmtId="4" fontId="3" fillId="0" borderId="0" xfId="0" applyNumberFormat="1" applyFont="1"/>
    <xf numFmtId="4" fontId="17" fillId="0" borderId="0" xfId="0" applyNumberFormat="1" applyFont="1" applyFill="1"/>
    <xf numFmtId="4" fontId="18" fillId="0" borderId="0" xfId="0" applyNumberFormat="1" applyFont="1" applyFill="1" applyAlignment="1">
      <alignment shrinkToFit="1"/>
    </xf>
    <xf numFmtId="4" fontId="19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7" fillId="0" borderId="0" xfId="0" applyNumberFormat="1" applyFont="1" applyBorder="1"/>
    <xf numFmtId="4" fontId="8" fillId="0" borderId="0" xfId="0" applyNumberFormat="1" applyFont="1"/>
    <xf numFmtId="4" fontId="5" fillId="0" borderId="0" xfId="0" applyNumberFormat="1" applyFont="1" applyBorder="1"/>
    <xf numFmtId="4" fontId="5" fillId="0" borderId="0" xfId="0" applyNumberFormat="1" applyFont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24" fillId="0" borderId="0" xfId="0" applyNumberFormat="1" applyFont="1" applyFill="1" applyAlignment="1">
      <alignment shrinkToFit="1"/>
    </xf>
    <xf numFmtId="4" fontId="20" fillId="3" borderId="4" xfId="0" applyNumberFormat="1" applyFont="1" applyFill="1" applyBorder="1" applyAlignment="1">
      <alignment horizontal="right" vertical="center" shrinkToFit="1"/>
    </xf>
    <xf numFmtId="4" fontId="20" fillId="0" borderId="3" xfId="0" applyNumberFormat="1" applyFont="1" applyFill="1" applyBorder="1" applyAlignment="1">
      <alignment horizontal="right" vertical="center" shrinkToFit="1"/>
    </xf>
    <xf numFmtId="4" fontId="24" fillId="0" borderId="4" xfId="0" applyNumberFormat="1" applyFont="1" applyFill="1" applyBorder="1" applyAlignment="1">
      <alignment horizontal="right" vertical="center" shrinkToFit="1"/>
    </xf>
    <xf numFmtId="4" fontId="20" fillId="0" borderId="2" xfId="0" applyNumberFormat="1" applyFont="1" applyFill="1" applyBorder="1" applyAlignment="1">
      <alignment horizontal="right" vertical="center" shrinkToFit="1"/>
    </xf>
    <xf numFmtId="4" fontId="24" fillId="0" borderId="3" xfId="0" applyNumberFormat="1" applyFont="1" applyFill="1" applyBorder="1" applyAlignment="1">
      <alignment horizontal="right" vertical="center" shrinkToFit="1"/>
    </xf>
    <xf numFmtId="4" fontId="20" fillId="3" borderId="1" xfId="0" applyNumberFormat="1" applyFont="1" applyFill="1" applyBorder="1" applyAlignment="1">
      <alignment horizontal="right" vertical="center" shrinkToFit="1"/>
    </xf>
    <xf numFmtId="4" fontId="20" fillId="0" borderId="4" xfId="0" applyNumberFormat="1" applyFont="1" applyFill="1" applyBorder="1" applyAlignment="1">
      <alignment horizontal="right" vertical="center" shrinkToFit="1"/>
    </xf>
    <xf numFmtId="0" fontId="24" fillId="0" borderId="0" xfId="0" applyFont="1" applyFill="1"/>
    <xf numFmtId="4" fontId="3" fillId="2" borderId="0" xfId="0" applyNumberFormat="1" applyFont="1" applyFill="1" applyAlignment="1">
      <alignment vertical="center"/>
    </xf>
    <xf numFmtId="4" fontId="25" fillId="4" borderId="0" xfId="0" applyNumberFormat="1" applyFont="1" applyFill="1"/>
    <xf numFmtId="4" fontId="12" fillId="3" borderId="1" xfId="0" applyNumberFormat="1" applyFont="1" applyFill="1" applyBorder="1" applyAlignment="1">
      <alignment vertical="center" shrinkToFit="1"/>
    </xf>
    <xf numFmtId="4" fontId="21" fillId="2" borderId="0" xfId="0" applyNumberFormat="1" applyFont="1" applyFill="1"/>
    <xf numFmtId="4" fontId="28" fillId="4" borderId="0" xfId="0" applyNumberFormat="1" applyFont="1" applyFill="1" applyBorder="1" applyAlignment="1">
      <alignment horizontal="justify" vertical="center"/>
    </xf>
    <xf numFmtId="4" fontId="24" fillId="4" borderId="0" xfId="0" applyNumberFormat="1" applyFont="1" applyFill="1" applyBorder="1" applyAlignment="1">
      <alignment horizontal="center" vertical="center"/>
    </xf>
    <xf numFmtId="4" fontId="28" fillId="2" borderId="0" xfId="0" applyNumberFormat="1" applyFont="1" applyFill="1" applyBorder="1" applyAlignment="1">
      <alignment horizontal="right"/>
    </xf>
    <xf numFmtId="4" fontId="29" fillId="2" borderId="0" xfId="0" applyNumberFormat="1" applyFont="1" applyFill="1" applyBorder="1" applyAlignment="1">
      <alignment horizontal="right"/>
    </xf>
    <xf numFmtId="4" fontId="25" fillId="2" borderId="0" xfId="0" applyNumberFormat="1" applyFont="1" applyFill="1"/>
    <xf numFmtId="4" fontId="11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left" vertical="center" wrapText="1"/>
    </xf>
    <xf numFmtId="4" fontId="27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right" vertical="center" wrapText="1"/>
    </xf>
    <xf numFmtId="4" fontId="28" fillId="2" borderId="0" xfId="0" applyNumberFormat="1" applyFont="1" applyFill="1" applyBorder="1" applyAlignment="1">
      <alignment horizontal="right" vertical="center" wrapText="1"/>
    </xf>
    <xf numFmtId="4" fontId="9" fillId="2" borderId="0" xfId="0" applyNumberFormat="1" applyFont="1" applyFill="1" applyBorder="1" applyAlignment="1">
      <alignment horizontal="right"/>
    </xf>
    <xf numFmtId="4" fontId="9" fillId="2" borderId="0" xfId="0" applyNumberFormat="1" applyFont="1" applyFill="1" applyBorder="1" applyAlignment="1">
      <alignment horizontal="right" vertical="center"/>
    </xf>
    <xf numFmtId="4" fontId="26" fillId="2" borderId="0" xfId="0" applyNumberFormat="1" applyFont="1" applyFill="1" applyBorder="1" applyAlignment="1">
      <alignment horizontal="right" vertical="center"/>
    </xf>
    <xf numFmtId="4" fontId="0" fillId="2" borderId="0" xfId="0" applyNumberFormat="1" applyFont="1" applyFill="1" applyAlignment="1">
      <alignment vertical="center"/>
    </xf>
    <xf numFmtId="4" fontId="13" fillId="2" borderId="0" xfId="0" applyNumberFormat="1" applyFont="1" applyFill="1" applyBorder="1" applyAlignment="1">
      <alignment horizontal="left" vertical="center"/>
    </xf>
    <xf numFmtId="4" fontId="13" fillId="2" borderId="0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Border="1" applyAlignment="1">
      <alignment vertical="center"/>
    </xf>
    <xf numFmtId="4" fontId="10" fillId="0" borderId="0" xfId="0" applyNumberFormat="1" applyFont="1" applyFill="1" applyAlignment="1">
      <alignment shrinkToFit="1"/>
    </xf>
    <xf numFmtId="4" fontId="10" fillId="2" borderId="0" xfId="0" applyNumberFormat="1" applyFont="1" applyFill="1" applyAlignment="1">
      <alignment horizontal="center" shrinkToFit="1"/>
    </xf>
    <xf numFmtId="4" fontId="10" fillId="0" borderId="0" xfId="0" applyNumberFormat="1" applyFont="1" applyFill="1" applyAlignment="1">
      <alignment horizontal="center" shrinkToFit="1"/>
    </xf>
    <xf numFmtId="4" fontId="10" fillId="0" borderId="0" xfId="0" applyNumberFormat="1" applyFont="1" applyFill="1" applyBorder="1" applyAlignment="1">
      <alignment horizontal="left" shrinkToFit="1"/>
    </xf>
    <xf numFmtId="4" fontId="0" fillId="0" borderId="0" xfId="0" applyNumberFormat="1" applyAlignment="1">
      <alignment shrinkToFit="1"/>
    </xf>
    <xf numFmtId="4" fontId="10" fillId="0" borderId="0" xfId="0" applyNumberFormat="1" applyFont="1" applyFill="1" applyBorder="1" applyAlignment="1">
      <alignment horizontal="left" wrapText="1"/>
    </xf>
    <xf numFmtId="4" fontId="10" fillId="0" borderId="0" xfId="0" applyNumberFormat="1" applyFont="1" applyFill="1"/>
    <xf numFmtId="4" fontId="24" fillId="0" borderId="0" xfId="0" applyNumberFormat="1" applyFont="1" applyFill="1"/>
    <xf numFmtId="4" fontId="0" fillId="0" borderId="0" xfId="0" applyNumberFormat="1"/>
    <xf numFmtId="4" fontId="26" fillId="2" borderId="0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shrinkToFit="1"/>
    </xf>
    <xf numFmtId="4" fontId="28" fillId="2" borderId="0" xfId="0" applyNumberFormat="1" applyFont="1" applyFill="1" applyBorder="1" applyAlignment="1">
      <alignment horizontal="right" shrinkToFit="1"/>
    </xf>
    <xf numFmtId="4" fontId="13" fillId="2" borderId="0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0117224"/>
        <c:axId val="550118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6048"/>
        <c:axId val="550116440"/>
      </c:lineChart>
      <c:catAx>
        <c:axId val="550117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0118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0118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0117224"/>
        <c:crosses val="autoZero"/>
        <c:crossBetween val="between"/>
      </c:valAx>
      <c:catAx>
        <c:axId val="550116048"/>
        <c:scaling>
          <c:orientation val="minMax"/>
        </c:scaling>
        <c:delete val="1"/>
        <c:axPos val="b"/>
        <c:majorTickMark val="out"/>
        <c:minorTickMark val="none"/>
        <c:tickLblPos val="nextTo"/>
        <c:crossAx val="550116440"/>
        <c:crosses val="autoZero"/>
        <c:auto val="0"/>
        <c:lblAlgn val="ctr"/>
        <c:lblOffset val="100"/>
        <c:noMultiLvlLbl val="0"/>
      </c:catAx>
      <c:valAx>
        <c:axId val="550116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0116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1382032"/>
        <c:axId val="551380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381248"/>
        <c:axId val="551378504"/>
      </c:lineChart>
      <c:catAx>
        <c:axId val="55138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80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51380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82032"/>
        <c:crosses val="autoZero"/>
        <c:crossBetween val="between"/>
      </c:valAx>
      <c:catAx>
        <c:axId val="55138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551378504"/>
        <c:crosses val="autoZero"/>
        <c:auto val="0"/>
        <c:lblAlgn val="ctr"/>
        <c:lblOffset val="100"/>
        <c:noMultiLvlLbl val="0"/>
      </c:catAx>
      <c:valAx>
        <c:axId val="551378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1381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7159072"/>
        <c:axId val="597156720"/>
      </c:barChart>
      <c:catAx>
        <c:axId val="597159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71567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97156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7159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7157504"/>
        <c:axId val="597157896"/>
      </c:barChart>
      <c:catAx>
        <c:axId val="59715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7157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7157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7157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7157112"/>
        <c:axId val="597159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158288"/>
        <c:axId val="598947832"/>
      </c:lineChart>
      <c:catAx>
        <c:axId val="597157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7159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97159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7157112"/>
        <c:crosses val="autoZero"/>
        <c:crossBetween val="between"/>
      </c:valAx>
      <c:catAx>
        <c:axId val="597158288"/>
        <c:scaling>
          <c:orientation val="minMax"/>
        </c:scaling>
        <c:delete val="1"/>
        <c:axPos val="b"/>
        <c:majorTickMark val="out"/>
        <c:minorTickMark val="none"/>
        <c:tickLblPos val="nextTo"/>
        <c:crossAx val="598947832"/>
        <c:crosses val="autoZero"/>
        <c:auto val="0"/>
        <c:lblAlgn val="ctr"/>
        <c:lblOffset val="100"/>
        <c:noMultiLvlLbl val="0"/>
      </c:catAx>
      <c:valAx>
        <c:axId val="598947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7158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948616"/>
        <c:axId val="598949008"/>
      </c:barChart>
      <c:catAx>
        <c:axId val="59894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9490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98949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94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947048"/>
        <c:axId val="598949400"/>
      </c:barChart>
      <c:catAx>
        <c:axId val="598947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9494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8949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947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8947440"/>
        <c:axId val="598948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344912"/>
        <c:axId val="595342952"/>
      </c:lineChart>
      <c:catAx>
        <c:axId val="59894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94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894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8947440"/>
        <c:crosses val="autoZero"/>
        <c:crossBetween val="between"/>
      </c:valAx>
      <c:catAx>
        <c:axId val="59534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595342952"/>
        <c:crosses val="autoZero"/>
        <c:auto val="0"/>
        <c:lblAlgn val="ctr"/>
        <c:lblOffset val="100"/>
        <c:noMultiLvlLbl val="0"/>
      </c:catAx>
      <c:valAx>
        <c:axId val="595342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5344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343736"/>
        <c:axId val="595344128"/>
      </c:barChart>
      <c:catAx>
        <c:axId val="595343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5344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53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5343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341384"/>
        <c:axId val="595342168"/>
      </c:barChart>
      <c:catAx>
        <c:axId val="5953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53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53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5341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5343344"/>
        <c:axId val="590938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938160"/>
        <c:axId val="590943256"/>
      </c:lineChart>
      <c:catAx>
        <c:axId val="59534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389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90938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5343344"/>
        <c:crosses val="autoZero"/>
        <c:crossBetween val="between"/>
      </c:valAx>
      <c:catAx>
        <c:axId val="59093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590943256"/>
        <c:crosses val="autoZero"/>
        <c:auto val="0"/>
        <c:lblAlgn val="ctr"/>
        <c:lblOffset val="100"/>
        <c:noMultiLvlLbl val="0"/>
      </c:catAx>
      <c:valAx>
        <c:axId val="590943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0938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0114872"/>
        <c:axId val="552167488"/>
      </c:barChart>
      <c:catAx>
        <c:axId val="55011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167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52167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0114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45608"/>
        <c:axId val="590938552"/>
      </c:barChart>
      <c:catAx>
        <c:axId val="590945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385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90938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45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40120"/>
        <c:axId val="590941688"/>
      </c:barChart>
      <c:catAx>
        <c:axId val="59094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41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0941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4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40904"/>
        <c:axId val="590942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941296"/>
        <c:axId val="590942472"/>
      </c:lineChart>
      <c:catAx>
        <c:axId val="590940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42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90942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40904"/>
        <c:crosses val="autoZero"/>
        <c:crossBetween val="between"/>
      </c:valAx>
      <c:catAx>
        <c:axId val="59094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590942472"/>
        <c:crosses val="autoZero"/>
        <c:auto val="0"/>
        <c:lblAlgn val="ctr"/>
        <c:lblOffset val="100"/>
        <c:noMultiLvlLbl val="0"/>
      </c:catAx>
      <c:valAx>
        <c:axId val="590942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0941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43648"/>
        <c:axId val="590944040"/>
      </c:barChart>
      <c:catAx>
        <c:axId val="59094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44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90944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4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44432"/>
        <c:axId val="590944824"/>
      </c:barChart>
      <c:catAx>
        <c:axId val="59094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44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0944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44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63536"/>
        <c:axId val="590969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968632"/>
        <c:axId val="590969024"/>
      </c:lineChart>
      <c:catAx>
        <c:axId val="590963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9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90969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3536"/>
        <c:crosses val="autoZero"/>
        <c:crossBetween val="between"/>
      </c:valAx>
      <c:catAx>
        <c:axId val="590968632"/>
        <c:scaling>
          <c:orientation val="minMax"/>
        </c:scaling>
        <c:delete val="1"/>
        <c:axPos val="b"/>
        <c:majorTickMark val="out"/>
        <c:minorTickMark val="none"/>
        <c:tickLblPos val="nextTo"/>
        <c:crossAx val="590969024"/>
        <c:crosses val="autoZero"/>
        <c:auto val="0"/>
        <c:lblAlgn val="ctr"/>
        <c:lblOffset val="100"/>
        <c:noMultiLvlLbl val="0"/>
      </c:catAx>
      <c:valAx>
        <c:axId val="590969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0968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65104"/>
        <c:axId val="590964712"/>
      </c:barChart>
      <c:catAx>
        <c:axId val="59096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47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90964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5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69416"/>
        <c:axId val="590967456"/>
      </c:barChart>
      <c:catAx>
        <c:axId val="590969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7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0967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9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65888"/>
        <c:axId val="590963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966280"/>
        <c:axId val="590970200"/>
      </c:lineChart>
      <c:catAx>
        <c:axId val="590965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3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90963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5888"/>
        <c:crosses val="autoZero"/>
        <c:crossBetween val="between"/>
      </c:valAx>
      <c:catAx>
        <c:axId val="590966280"/>
        <c:scaling>
          <c:orientation val="minMax"/>
        </c:scaling>
        <c:delete val="1"/>
        <c:axPos val="b"/>
        <c:majorTickMark val="out"/>
        <c:minorTickMark val="none"/>
        <c:tickLblPos val="nextTo"/>
        <c:crossAx val="590970200"/>
        <c:crosses val="autoZero"/>
        <c:auto val="0"/>
        <c:lblAlgn val="ctr"/>
        <c:lblOffset val="100"/>
        <c:noMultiLvlLbl val="0"/>
      </c:catAx>
      <c:valAx>
        <c:axId val="590970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0966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0965496"/>
        <c:axId val="590966672"/>
      </c:barChart>
      <c:catAx>
        <c:axId val="590965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66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90966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0965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8919040"/>
        <c:axId val="548921000"/>
      </c:barChart>
      <c:catAx>
        <c:axId val="54891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921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8921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91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703304"/>
        <c:axId val="34699776"/>
      </c:barChart>
      <c:catAx>
        <c:axId val="34703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6997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4699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3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703696"/>
        <c:axId val="34704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02128"/>
        <c:axId val="34700168"/>
      </c:lineChart>
      <c:catAx>
        <c:axId val="3470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70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3696"/>
        <c:crosses val="autoZero"/>
        <c:crossBetween val="between"/>
      </c:valAx>
      <c:catAx>
        <c:axId val="34702128"/>
        <c:scaling>
          <c:orientation val="minMax"/>
        </c:scaling>
        <c:delete val="1"/>
        <c:axPos val="b"/>
        <c:majorTickMark val="out"/>
        <c:minorTickMark val="none"/>
        <c:tickLblPos val="nextTo"/>
        <c:crossAx val="34700168"/>
        <c:crosses val="autoZero"/>
        <c:auto val="0"/>
        <c:lblAlgn val="ctr"/>
        <c:lblOffset val="100"/>
        <c:noMultiLvlLbl val="0"/>
      </c:catAx>
      <c:valAx>
        <c:axId val="34700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702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702912"/>
        <c:axId val="34700560"/>
      </c:barChart>
      <c:catAx>
        <c:axId val="34702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0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4700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2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704872"/>
        <c:axId val="34705264"/>
      </c:barChart>
      <c:catAx>
        <c:axId val="3470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705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4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701344"/>
        <c:axId val="34700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98992"/>
        <c:axId val="34698600"/>
      </c:lineChart>
      <c:catAx>
        <c:axId val="3470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09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4700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1344"/>
        <c:crosses val="autoZero"/>
        <c:crossBetween val="between"/>
      </c:valAx>
      <c:catAx>
        <c:axId val="3469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4698600"/>
        <c:crosses val="autoZero"/>
        <c:auto val="0"/>
        <c:lblAlgn val="ctr"/>
        <c:lblOffset val="100"/>
        <c:noMultiLvlLbl val="0"/>
      </c:catAx>
      <c:valAx>
        <c:axId val="34698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698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701736"/>
        <c:axId val="548582208"/>
      </c:barChart>
      <c:catAx>
        <c:axId val="34701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22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8582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4701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8588872"/>
        <c:axId val="548581816"/>
      </c:barChart>
      <c:catAx>
        <c:axId val="548588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1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8581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8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8588480"/>
        <c:axId val="548582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584168"/>
        <c:axId val="548583384"/>
      </c:lineChart>
      <c:catAx>
        <c:axId val="54858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2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8582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8480"/>
        <c:crosses val="autoZero"/>
        <c:crossBetween val="between"/>
      </c:valAx>
      <c:catAx>
        <c:axId val="548584168"/>
        <c:scaling>
          <c:orientation val="minMax"/>
        </c:scaling>
        <c:delete val="1"/>
        <c:axPos val="b"/>
        <c:majorTickMark val="out"/>
        <c:minorTickMark val="none"/>
        <c:tickLblPos val="nextTo"/>
        <c:crossAx val="548583384"/>
        <c:crosses val="autoZero"/>
        <c:auto val="0"/>
        <c:lblAlgn val="ctr"/>
        <c:lblOffset val="100"/>
        <c:noMultiLvlLbl val="0"/>
      </c:catAx>
      <c:valAx>
        <c:axId val="548583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8584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8586128"/>
        <c:axId val="548584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584952"/>
        <c:axId val="548585344"/>
      </c:lineChart>
      <c:catAx>
        <c:axId val="54858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4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8584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6128"/>
        <c:crosses val="autoZero"/>
        <c:crossBetween val="between"/>
      </c:valAx>
      <c:catAx>
        <c:axId val="548584952"/>
        <c:scaling>
          <c:orientation val="minMax"/>
        </c:scaling>
        <c:delete val="1"/>
        <c:axPos val="b"/>
        <c:majorTickMark val="out"/>
        <c:minorTickMark val="none"/>
        <c:tickLblPos val="nextTo"/>
        <c:crossAx val="548585344"/>
        <c:crosses val="autoZero"/>
        <c:auto val="0"/>
        <c:lblAlgn val="ctr"/>
        <c:lblOffset val="100"/>
        <c:noMultiLvlLbl val="0"/>
      </c:catAx>
      <c:valAx>
        <c:axId val="548585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8584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8586912"/>
        <c:axId val="548585736"/>
      </c:barChart>
      <c:catAx>
        <c:axId val="54858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5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8585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6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8921392"/>
        <c:axId val="548920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917864"/>
        <c:axId val="548918256"/>
      </c:lineChart>
      <c:catAx>
        <c:axId val="54892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920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8920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921392"/>
        <c:crosses val="autoZero"/>
        <c:crossBetween val="between"/>
      </c:valAx>
      <c:catAx>
        <c:axId val="548917864"/>
        <c:scaling>
          <c:orientation val="minMax"/>
        </c:scaling>
        <c:delete val="1"/>
        <c:axPos val="b"/>
        <c:majorTickMark val="out"/>
        <c:minorTickMark val="none"/>
        <c:tickLblPos val="nextTo"/>
        <c:crossAx val="548918256"/>
        <c:crosses val="autoZero"/>
        <c:auto val="0"/>
        <c:lblAlgn val="ctr"/>
        <c:lblOffset val="100"/>
        <c:noMultiLvlLbl val="0"/>
      </c:catAx>
      <c:valAx>
        <c:axId val="548918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8917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8587696"/>
        <c:axId val="548588088"/>
      </c:barChart>
      <c:catAx>
        <c:axId val="548587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8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8588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587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999048"/>
        <c:axId val="541999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997872"/>
        <c:axId val="541999832"/>
      </c:lineChart>
      <c:catAx>
        <c:axId val="541999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9994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1999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999048"/>
        <c:crosses val="autoZero"/>
        <c:crossBetween val="between"/>
      </c:valAx>
      <c:catAx>
        <c:axId val="54199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541999832"/>
        <c:crosses val="autoZero"/>
        <c:auto val="0"/>
        <c:lblAlgn val="ctr"/>
        <c:lblOffset val="100"/>
        <c:noMultiLvlLbl val="0"/>
      </c:catAx>
      <c:valAx>
        <c:axId val="541999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1997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2002968"/>
        <c:axId val="542000616"/>
      </c:barChart>
      <c:catAx>
        <c:axId val="542002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0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2000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2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996304"/>
        <c:axId val="542006104"/>
      </c:barChart>
      <c:catAx>
        <c:axId val="541996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6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2006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996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2006496"/>
        <c:axId val="542001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001792"/>
        <c:axId val="542003360"/>
      </c:lineChart>
      <c:catAx>
        <c:axId val="54200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1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2001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6496"/>
        <c:crosses val="autoZero"/>
        <c:crossBetween val="between"/>
      </c:valAx>
      <c:catAx>
        <c:axId val="54200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542003360"/>
        <c:crosses val="autoZero"/>
        <c:auto val="0"/>
        <c:lblAlgn val="ctr"/>
        <c:lblOffset val="100"/>
        <c:noMultiLvlLbl val="0"/>
      </c:catAx>
      <c:valAx>
        <c:axId val="542003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2001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2003752"/>
        <c:axId val="541995912"/>
      </c:barChart>
      <c:catAx>
        <c:axId val="542003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995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1995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3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995520"/>
        <c:axId val="542004928"/>
      </c:barChart>
      <c:catAx>
        <c:axId val="54199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4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2004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995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2005320"/>
        <c:axId val="542005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995128"/>
        <c:axId val="541998264"/>
      </c:lineChart>
      <c:catAx>
        <c:axId val="542005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5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2005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5320"/>
        <c:crosses val="autoZero"/>
        <c:crossBetween val="between"/>
      </c:valAx>
      <c:catAx>
        <c:axId val="541995128"/>
        <c:scaling>
          <c:orientation val="minMax"/>
        </c:scaling>
        <c:delete val="1"/>
        <c:axPos val="b"/>
        <c:majorTickMark val="out"/>
        <c:minorTickMark val="none"/>
        <c:tickLblPos val="nextTo"/>
        <c:crossAx val="541998264"/>
        <c:crosses val="autoZero"/>
        <c:auto val="0"/>
        <c:lblAlgn val="ctr"/>
        <c:lblOffset val="100"/>
        <c:noMultiLvlLbl val="0"/>
      </c:catAx>
      <c:valAx>
        <c:axId val="541998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1995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996696"/>
        <c:axId val="541997088"/>
      </c:barChart>
      <c:catAx>
        <c:axId val="541996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9970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1997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996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998656"/>
        <c:axId val="542007280"/>
      </c:barChart>
      <c:catAx>
        <c:axId val="541998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7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2007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998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8919824"/>
        <c:axId val="551352928"/>
      </c:barChart>
      <c:catAx>
        <c:axId val="548919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52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51352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8919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2008064"/>
        <c:axId val="542007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008456"/>
        <c:axId val="542009240"/>
      </c:lineChart>
      <c:catAx>
        <c:axId val="54200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7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2007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8064"/>
        <c:crosses val="autoZero"/>
        <c:crossBetween val="between"/>
      </c:valAx>
      <c:catAx>
        <c:axId val="5420084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2009240"/>
        <c:crosses val="autoZero"/>
        <c:auto val="0"/>
        <c:lblAlgn val="ctr"/>
        <c:lblOffset val="100"/>
        <c:noMultiLvlLbl val="0"/>
      </c:catAx>
      <c:valAx>
        <c:axId val="542009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2008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2009632"/>
        <c:axId val="542010024"/>
      </c:barChart>
      <c:catAx>
        <c:axId val="542009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100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2010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200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26736"/>
        <c:axId val="593530656"/>
      </c:barChart>
      <c:catAx>
        <c:axId val="59352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06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3530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33792"/>
        <c:axId val="593531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528696"/>
        <c:axId val="593533008"/>
      </c:lineChart>
      <c:catAx>
        <c:axId val="593533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1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3531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3792"/>
        <c:crosses val="autoZero"/>
        <c:crossBetween val="between"/>
      </c:valAx>
      <c:catAx>
        <c:axId val="593528696"/>
        <c:scaling>
          <c:orientation val="minMax"/>
        </c:scaling>
        <c:delete val="1"/>
        <c:axPos val="b"/>
        <c:majorTickMark val="out"/>
        <c:minorTickMark val="none"/>
        <c:tickLblPos val="nextTo"/>
        <c:crossAx val="593533008"/>
        <c:crosses val="autoZero"/>
        <c:auto val="0"/>
        <c:lblAlgn val="ctr"/>
        <c:lblOffset val="100"/>
        <c:noMultiLvlLbl val="0"/>
      </c:catAx>
      <c:valAx>
        <c:axId val="593533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3528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29480"/>
        <c:axId val="593529088"/>
      </c:barChart>
      <c:catAx>
        <c:axId val="593529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9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3529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9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23992"/>
        <c:axId val="593529872"/>
      </c:barChart>
      <c:catAx>
        <c:axId val="59352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93529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3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22816"/>
        <c:axId val="593534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530264"/>
        <c:axId val="593531832"/>
      </c:lineChart>
      <c:catAx>
        <c:axId val="593522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41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93534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2816"/>
        <c:crosses val="autoZero"/>
        <c:crossBetween val="between"/>
      </c:valAx>
      <c:catAx>
        <c:axId val="593530264"/>
        <c:scaling>
          <c:orientation val="minMax"/>
        </c:scaling>
        <c:delete val="1"/>
        <c:axPos val="b"/>
        <c:majorTickMark val="out"/>
        <c:minorTickMark val="none"/>
        <c:tickLblPos val="nextTo"/>
        <c:crossAx val="593531832"/>
        <c:crosses val="autoZero"/>
        <c:auto val="0"/>
        <c:lblAlgn val="ctr"/>
        <c:lblOffset val="100"/>
        <c:noMultiLvlLbl val="0"/>
      </c:catAx>
      <c:valAx>
        <c:axId val="593531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3530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32224"/>
        <c:axId val="593525168"/>
      </c:barChart>
      <c:catAx>
        <c:axId val="593532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51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93525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2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34968"/>
        <c:axId val="593523208"/>
      </c:barChart>
      <c:catAx>
        <c:axId val="593534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3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352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4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27128"/>
        <c:axId val="59352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525560"/>
        <c:axId val="593525952"/>
      </c:lineChart>
      <c:catAx>
        <c:axId val="59352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4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9352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7128"/>
        <c:crosses val="autoZero"/>
        <c:crossBetween val="between"/>
      </c:valAx>
      <c:catAx>
        <c:axId val="593525560"/>
        <c:scaling>
          <c:orientation val="minMax"/>
        </c:scaling>
        <c:delete val="1"/>
        <c:axPos val="b"/>
        <c:majorTickMark val="out"/>
        <c:minorTickMark val="none"/>
        <c:tickLblPos val="nextTo"/>
        <c:crossAx val="593525952"/>
        <c:crosses val="autoZero"/>
        <c:auto val="0"/>
        <c:lblAlgn val="ctr"/>
        <c:lblOffset val="100"/>
        <c:noMultiLvlLbl val="0"/>
      </c:catAx>
      <c:valAx>
        <c:axId val="593525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3525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1351752"/>
        <c:axId val="551352536"/>
      </c:barChart>
      <c:catAx>
        <c:axId val="551351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52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51352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5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27912"/>
        <c:axId val="593538496"/>
      </c:barChart>
      <c:catAx>
        <c:axId val="593527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84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93538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27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36144"/>
        <c:axId val="593535752"/>
      </c:barChart>
      <c:catAx>
        <c:axId val="593536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5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93535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6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93538104"/>
        <c:axId val="593536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537320"/>
        <c:axId val="593536928"/>
      </c:lineChart>
      <c:catAx>
        <c:axId val="593538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6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93536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3538104"/>
        <c:crosses val="autoZero"/>
        <c:crossBetween val="between"/>
      </c:valAx>
      <c:catAx>
        <c:axId val="593537320"/>
        <c:scaling>
          <c:orientation val="minMax"/>
        </c:scaling>
        <c:delete val="1"/>
        <c:axPos val="b"/>
        <c:majorTickMark val="out"/>
        <c:minorTickMark val="none"/>
        <c:tickLblPos val="nextTo"/>
        <c:crossAx val="593536928"/>
        <c:crosses val="autoZero"/>
        <c:auto val="0"/>
        <c:lblAlgn val="ctr"/>
        <c:lblOffset val="100"/>
        <c:noMultiLvlLbl val="0"/>
      </c:catAx>
      <c:valAx>
        <c:axId val="593536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3537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388872"/>
        <c:axId val="541400632"/>
      </c:barChart>
      <c:catAx>
        <c:axId val="541388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4006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1400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88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391224"/>
        <c:axId val="541400240"/>
      </c:barChart>
      <c:catAx>
        <c:axId val="541391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400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1400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1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401024"/>
        <c:axId val="541394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394752"/>
        <c:axId val="541389656"/>
      </c:lineChart>
      <c:catAx>
        <c:axId val="541401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43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1394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401024"/>
        <c:crosses val="autoZero"/>
        <c:crossBetween val="between"/>
      </c:valAx>
      <c:catAx>
        <c:axId val="541394752"/>
        <c:scaling>
          <c:orientation val="minMax"/>
        </c:scaling>
        <c:delete val="1"/>
        <c:axPos val="b"/>
        <c:majorTickMark val="out"/>
        <c:minorTickMark val="none"/>
        <c:tickLblPos val="nextTo"/>
        <c:crossAx val="541389656"/>
        <c:crosses val="autoZero"/>
        <c:auto val="0"/>
        <c:lblAlgn val="ctr"/>
        <c:lblOffset val="100"/>
        <c:noMultiLvlLbl val="0"/>
      </c:catAx>
      <c:valAx>
        <c:axId val="541389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1394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390048"/>
        <c:axId val="541399456"/>
      </c:barChart>
      <c:catAx>
        <c:axId val="541390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9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139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0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397104"/>
        <c:axId val="541399848"/>
      </c:barChart>
      <c:catAx>
        <c:axId val="54139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9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1399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7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390832"/>
        <c:axId val="541393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391616"/>
        <c:axId val="541397496"/>
      </c:lineChart>
      <c:catAx>
        <c:axId val="541390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1393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0832"/>
        <c:crosses val="autoZero"/>
        <c:crossBetween val="between"/>
      </c:valAx>
      <c:catAx>
        <c:axId val="541391616"/>
        <c:scaling>
          <c:orientation val="minMax"/>
        </c:scaling>
        <c:delete val="1"/>
        <c:axPos val="b"/>
        <c:majorTickMark val="out"/>
        <c:minorTickMark val="none"/>
        <c:tickLblPos val="nextTo"/>
        <c:crossAx val="541397496"/>
        <c:crosses val="autoZero"/>
        <c:auto val="0"/>
        <c:lblAlgn val="ctr"/>
        <c:lblOffset val="100"/>
        <c:noMultiLvlLbl val="0"/>
      </c:catAx>
      <c:valAx>
        <c:axId val="541397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1391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392008"/>
        <c:axId val="541393184"/>
      </c:barChart>
      <c:catAx>
        <c:axId val="541392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31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1393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2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1349792"/>
        <c:axId val="551350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350968"/>
        <c:axId val="551350184"/>
      </c:lineChart>
      <c:catAx>
        <c:axId val="55134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50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1350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49792"/>
        <c:crosses val="autoZero"/>
        <c:crossBetween val="between"/>
      </c:valAx>
      <c:catAx>
        <c:axId val="551350968"/>
        <c:scaling>
          <c:orientation val="minMax"/>
        </c:scaling>
        <c:delete val="1"/>
        <c:axPos val="b"/>
        <c:majorTickMark val="out"/>
        <c:minorTickMark val="none"/>
        <c:tickLblPos val="nextTo"/>
        <c:crossAx val="551350184"/>
        <c:crosses val="autoZero"/>
        <c:auto val="0"/>
        <c:lblAlgn val="ctr"/>
        <c:lblOffset val="100"/>
        <c:noMultiLvlLbl val="0"/>
      </c:catAx>
      <c:valAx>
        <c:axId val="551350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135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397888"/>
        <c:axId val="541392792"/>
      </c:barChart>
      <c:catAx>
        <c:axId val="54139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2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1392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7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395144"/>
        <c:axId val="541395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395928"/>
        <c:axId val="541403376"/>
      </c:lineChart>
      <c:catAx>
        <c:axId val="541395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5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541395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395144"/>
        <c:crosses val="autoZero"/>
        <c:crossBetween val="between"/>
      </c:valAx>
      <c:catAx>
        <c:axId val="541395928"/>
        <c:scaling>
          <c:orientation val="minMax"/>
        </c:scaling>
        <c:delete val="1"/>
        <c:axPos val="b"/>
        <c:majorTickMark val="out"/>
        <c:minorTickMark val="none"/>
        <c:tickLblPos val="nextTo"/>
        <c:crossAx val="541403376"/>
        <c:crosses val="autoZero"/>
        <c:auto val="0"/>
        <c:lblAlgn val="ctr"/>
        <c:lblOffset val="100"/>
        <c:noMultiLvlLbl val="0"/>
      </c:catAx>
      <c:valAx>
        <c:axId val="541403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1395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404552"/>
        <c:axId val="541404160"/>
      </c:barChart>
      <c:catAx>
        <c:axId val="541404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4041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541404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40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402984"/>
        <c:axId val="541401416"/>
      </c:barChart>
      <c:catAx>
        <c:axId val="54140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401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4140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40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41402592"/>
        <c:axId val="541020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027560"/>
        <c:axId val="541019720"/>
      </c:lineChart>
      <c:catAx>
        <c:axId val="54140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020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1020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41402592"/>
        <c:crosses val="autoZero"/>
        <c:crossBetween val="between"/>
      </c:valAx>
      <c:catAx>
        <c:axId val="541027560"/>
        <c:scaling>
          <c:orientation val="minMax"/>
        </c:scaling>
        <c:delete val="1"/>
        <c:axPos val="b"/>
        <c:majorTickMark val="out"/>
        <c:minorTickMark val="none"/>
        <c:tickLblPos val="nextTo"/>
        <c:crossAx val="541019720"/>
        <c:crosses val="autoZero"/>
        <c:auto val="0"/>
        <c:lblAlgn val="ctr"/>
        <c:lblOffset val="100"/>
        <c:noMultiLvlLbl val="0"/>
      </c:catAx>
      <c:valAx>
        <c:axId val="541019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1027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1378896"/>
        <c:axId val="551381640"/>
      </c:barChart>
      <c:catAx>
        <c:axId val="55137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81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51381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78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1379680"/>
        <c:axId val="551380072"/>
      </c:barChart>
      <c:catAx>
        <c:axId val="551379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80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1380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1379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849177" name="Oval 1"/>
        <xdr:cNvSpPr>
          <a:spLocks noChangeArrowheads="1"/>
        </xdr:cNvSpPr>
      </xdr:nvSpPr>
      <xdr:spPr bwMode="auto">
        <a:xfrm>
          <a:off x="3019425" y="2095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178" name="Rectangle 2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17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18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18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18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183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184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185" name="Rectangle 11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186" name="Rectangle 12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187" name="Rectangle 13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188" name="Rectangle 14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189" name="Rectangle 21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190" name="Rectangle 22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191" name="Rectangle 23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192" name="Rectangle 24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193" name="Rectangle 25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194" name="Rectangle 26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195" name="Rectangle 27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196" name="Rectangle 28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197" name="Rectangle 29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198" name="Rectangle 30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199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0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1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2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3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4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5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6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7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57150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8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171450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09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0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1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2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3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5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6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7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8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19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20" name="Rectangle 52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22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2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224" name="Rectangle 56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225" name="Rectangle 57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26" name="Rectangle 58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227" name="Rectangle 59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28" name="Rectangle 60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229" name="Rectangle 61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230" name="Rectangle 62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31" name="Rectangle 63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232" name="Rectangle 64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33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171450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34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35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36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3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38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57150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39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40" name="Rectangle 76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41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171450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42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43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44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45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46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247" name="Rectangle 83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248" name="Rectangle 84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49" name="Rectangle 85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250" name="Rectangle 86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51" name="Rectangle 87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252" name="Rectangle 88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253" name="Rectangle 89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54" name="Rectangle 90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255" name="Rectangle 91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56" name="Rectangle 92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257" name="Rectangle 93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258" name="Rectangle 94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59" name="Rectangle 95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260" name="Rectangle 96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61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171450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62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63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64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65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66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67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68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69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57150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0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171450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1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2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3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5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6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7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8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7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80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81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82" name="Rectangle 118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83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84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285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286" name="Rectangle 122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287" name="Rectangle 123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88" name="Rectangle 124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289" name="Rectangle 125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90" name="Rectangle 126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0</xdr:colOff>
      <xdr:row>189</xdr:row>
      <xdr:rowOff>0</xdr:rowOff>
    </xdr:to>
    <xdr:sp macro="" textlink="">
      <xdr:nvSpPr>
        <xdr:cNvPr id="40849291" name="Rectangle 127"/>
        <xdr:cNvSpPr>
          <a:spLocks noChangeArrowheads="1"/>
        </xdr:cNvSpPr>
      </xdr:nvSpPr>
      <xdr:spPr bwMode="auto">
        <a:xfrm>
          <a:off x="3019425" y="518255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292" name="Rectangle 128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0</xdr:colOff>
      <xdr:row>175</xdr:row>
      <xdr:rowOff>0</xdr:rowOff>
    </xdr:to>
    <xdr:sp macro="" textlink="">
      <xdr:nvSpPr>
        <xdr:cNvPr id="40849293" name="Rectangle 129"/>
        <xdr:cNvSpPr>
          <a:spLocks noChangeArrowheads="1"/>
        </xdr:cNvSpPr>
      </xdr:nvSpPr>
      <xdr:spPr bwMode="auto">
        <a:xfrm>
          <a:off x="3019425" y="481584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0</xdr:colOff>
      <xdr:row>208</xdr:row>
      <xdr:rowOff>0</xdr:rowOff>
    </xdr:to>
    <xdr:sp macro="" textlink="">
      <xdr:nvSpPr>
        <xdr:cNvPr id="40849294" name="Rectangle 130"/>
        <xdr:cNvSpPr>
          <a:spLocks noChangeArrowheads="1"/>
        </xdr:cNvSpPr>
      </xdr:nvSpPr>
      <xdr:spPr bwMode="auto">
        <a:xfrm>
          <a:off x="3019425" y="57283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57150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95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171450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9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97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9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3</xdr:col>
      <xdr:colOff>0</xdr:colOff>
      <xdr:row>682</xdr:row>
      <xdr:rowOff>0</xdr:rowOff>
    </xdr:from>
    <xdr:to>
      <xdr:col>3</xdr:col>
      <xdr:colOff>0</xdr:colOff>
      <xdr:row>682</xdr:row>
      <xdr:rowOff>0</xdr:rowOff>
    </xdr:to>
    <xdr:graphicFrame macro="">
      <xdr:nvGraphicFramePr>
        <xdr:cNvPr id="40849300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</xdr:col>
      <xdr:colOff>57150</xdr:colOff>
      <xdr:row>683</xdr:row>
      <xdr:rowOff>0</xdr:rowOff>
    </xdr:from>
    <xdr:to>
      <xdr:col>3</xdr:col>
      <xdr:colOff>0</xdr:colOff>
      <xdr:row>683</xdr:row>
      <xdr:rowOff>0</xdr:rowOff>
    </xdr:to>
    <xdr:graphicFrame macro="">
      <xdr:nvGraphicFramePr>
        <xdr:cNvPr id="40849301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02" name="Rectangle 150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03" name="Rectangle 151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04" name="Rectangle 152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05" name="Rectangle 153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06" name="Rectangle 154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07" name="Rectangle 155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08" name="Rectangle 156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09" name="Rectangle 157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10" name="Rectangle 158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0</xdr:colOff>
      <xdr:row>191</xdr:row>
      <xdr:rowOff>0</xdr:rowOff>
    </xdr:to>
    <xdr:sp macro="" textlink="">
      <xdr:nvSpPr>
        <xdr:cNvPr id="40849311" name="Rectangle 159"/>
        <xdr:cNvSpPr>
          <a:spLocks noChangeArrowheads="1"/>
        </xdr:cNvSpPr>
      </xdr:nvSpPr>
      <xdr:spPr bwMode="auto">
        <a:xfrm>
          <a:off x="3019425" y="53340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42"/>
  <sheetViews>
    <sheetView tabSelected="1" zoomScale="90" zoomScaleNormal="90" zoomScaleSheetLayoutView="100" workbookViewId="0">
      <pane xSplit="6" ySplit="7" topLeftCell="U682" activePane="bottomRight" state="frozen"/>
      <selection pane="topRight" activeCell="F1" sqref="F1"/>
      <selection pane="bottomLeft" activeCell="A9" sqref="A9"/>
      <selection pane="bottomRight" activeCell="R683" sqref="R683"/>
    </sheetView>
  </sheetViews>
  <sheetFormatPr defaultRowHeight="12.75" x14ac:dyDescent="0.2"/>
  <cols>
    <col min="1" max="1" width="6.42578125" style="26" customWidth="1"/>
    <col min="2" max="2" width="5.28515625" style="27" customWidth="1"/>
    <col min="3" max="3" width="33.85546875" style="28" customWidth="1"/>
    <col min="4" max="4" width="14.140625" style="53" customWidth="1"/>
    <col min="5" max="5" width="13.42578125" style="52" customWidth="1"/>
    <col min="6" max="6" width="6.42578125" style="64" customWidth="1"/>
    <col min="7" max="7" width="13.28515625" style="52" customWidth="1"/>
    <col min="8" max="8" width="12.7109375" style="52" customWidth="1"/>
    <col min="9" max="10" width="12.7109375" style="109" customWidth="1"/>
    <col min="11" max="11" width="12.7109375" style="52" customWidth="1"/>
    <col min="12" max="12" width="12.7109375" style="109" customWidth="1"/>
    <col min="13" max="13" width="12.7109375" style="52" customWidth="1"/>
    <col min="14" max="14" width="10.85546875" style="109" customWidth="1"/>
    <col min="15" max="15" width="12.7109375" style="52" customWidth="1"/>
    <col min="16" max="16" width="12.7109375" style="109" customWidth="1"/>
    <col min="17" max="17" width="11" style="52" customWidth="1"/>
    <col min="18" max="18" width="8.140625" style="109" customWidth="1"/>
    <col min="19" max="19" width="10.140625" style="52" customWidth="1"/>
    <col min="20" max="20" width="4.140625" style="109" customWidth="1"/>
    <col min="21" max="21" width="10.28515625" style="52" customWidth="1"/>
    <col min="22" max="22" width="7.5703125" style="109" customWidth="1"/>
    <col min="23" max="23" width="6.85546875" style="83" customWidth="1"/>
    <col min="24" max="25" width="12.5703125" style="83" customWidth="1"/>
    <col min="26" max="26" width="9.140625" style="83"/>
  </cols>
  <sheetData>
    <row r="1" spans="1:95" s="118" customFormat="1" ht="15" customHeight="1" x14ac:dyDescent="0.2">
      <c r="A1" s="114"/>
      <c r="B1" s="115"/>
      <c r="C1" s="111"/>
      <c r="D1" s="111"/>
      <c r="E1" s="111"/>
      <c r="F1" s="142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6"/>
      <c r="T1" s="116"/>
      <c r="U1" s="116"/>
      <c r="V1" s="141" t="s">
        <v>166</v>
      </c>
      <c r="W1" s="117"/>
      <c r="X1" s="83"/>
      <c r="Y1" s="113"/>
      <c r="Z1" s="113"/>
    </row>
    <row r="2" spans="1:95" s="128" customFormat="1" ht="15" customHeight="1" x14ac:dyDescent="0.2">
      <c r="A2" s="119"/>
      <c r="B2" s="120"/>
      <c r="C2" s="121"/>
      <c r="D2" s="122"/>
      <c r="E2" s="116"/>
      <c r="F2" s="143"/>
      <c r="G2" s="122"/>
      <c r="H2" s="116"/>
      <c r="I2" s="122"/>
      <c r="J2" s="122"/>
      <c r="K2" s="123"/>
      <c r="L2" s="124"/>
      <c r="M2" s="125"/>
      <c r="N2" s="116"/>
      <c r="O2" s="125"/>
      <c r="P2" s="125"/>
      <c r="Q2" s="125"/>
      <c r="R2" s="125"/>
      <c r="S2" s="126"/>
      <c r="T2" s="126"/>
      <c r="U2" s="126"/>
      <c r="V2" s="127" t="s">
        <v>167</v>
      </c>
      <c r="W2" s="127"/>
      <c r="X2" s="88"/>
      <c r="Y2" s="110"/>
      <c r="Z2" s="110"/>
    </row>
    <row r="3" spans="1:95" s="131" customFormat="1" ht="20.25" customHeight="1" x14ac:dyDescent="0.2">
      <c r="A3" s="144" t="s">
        <v>118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29"/>
      <c r="N3" s="129"/>
      <c r="O3" s="130"/>
      <c r="P3" s="130"/>
      <c r="Q3" s="130"/>
      <c r="R3" s="144"/>
      <c r="S3" s="144"/>
      <c r="T3" s="144"/>
      <c r="U3" s="144"/>
      <c r="V3" s="144"/>
      <c r="W3" s="87"/>
      <c r="X3" s="88"/>
      <c r="Y3" s="87"/>
      <c r="Z3" s="87"/>
    </row>
    <row r="4" spans="1:95" s="4" customFormat="1" ht="18" customHeight="1" x14ac:dyDescent="0.2">
      <c r="A4" s="151" t="s">
        <v>125</v>
      </c>
      <c r="B4" s="153" t="s">
        <v>80</v>
      </c>
      <c r="C4" s="153" t="s">
        <v>59</v>
      </c>
      <c r="D4" s="155" t="s">
        <v>60</v>
      </c>
      <c r="E4" s="156"/>
      <c r="F4" s="159"/>
      <c r="G4" s="155" t="s">
        <v>61</v>
      </c>
      <c r="H4" s="156"/>
      <c r="I4" s="145" t="s">
        <v>52</v>
      </c>
      <c r="J4" s="149"/>
      <c r="K4" s="149"/>
      <c r="L4" s="149"/>
      <c r="M4" s="145" t="s">
        <v>64</v>
      </c>
      <c r="N4" s="149"/>
      <c r="O4" s="145" t="s">
        <v>65</v>
      </c>
      <c r="P4" s="149"/>
      <c r="Q4" s="145" t="s">
        <v>68</v>
      </c>
      <c r="R4" s="149"/>
      <c r="S4" s="145" t="s">
        <v>67</v>
      </c>
      <c r="T4" s="149"/>
      <c r="U4" s="145" t="s">
        <v>66</v>
      </c>
      <c r="V4" s="146"/>
      <c r="W4" s="89"/>
      <c r="X4" s="88"/>
      <c r="Y4" s="89"/>
      <c r="Z4" s="89"/>
    </row>
    <row r="5" spans="1:95" s="4" customFormat="1" ht="42.75" customHeight="1" x14ac:dyDescent="0.2">
      <c r="A5" s="152"/>
      <c r="B5" s="154"/>
      <c r="C5" s="154"/>
      <c r="D5" s="157"/>
      <c r="E5" s="158"/>
      <c r="F5" s="160"/>
      <c r="G5" s="157"/>
      <c r="H5" s="158"/>
      <c r="I5" s="161" t="s">
        <v>62</v>
      </c>
      <c r="J5" s="162"/>
      <c r="K5" s="161" t="s">
        <v>63</v>
      </c>
      <c r="L5" s="162"/>
      <c r="M5" s="147"/>
      <c r="N5" s="150"/>
      <c r="O5" s="147"/>
      <c r="P5" s="150"/>
      <c r="Q5" s="147"/>
      <c r="R5" s="150"/>
      <c r="S5" s="147"/>
      <c r="T5" s="150"/>
      <c r="U5" s="147"/>
      <c r="V5" s="148"/>
      <c r="W5" s="89"/>
      <c r="X5" s="88"/>
      <c r="Y5" s="89"/>
      <c r="Z5" s="89"/>
    </row>
    <row r="6" spans="1:95" s="72" customFormat="1" ht="16.5" customHeight="1" x14ac:dyDescent="0.2">
      <c r="A6" s="66"/>
      <c r="B6" s="67"/>
      <c r="C6" s="68"/>
      <c r="D6" s="69" t="s">
        <v>71</v>
      </c>
      <c r="E6" s="70" t="s">
        <v>72</v>
      </c>
      <c r="F6" s="61" t="s">
        <v>73</v>
      </c>
      <c r="G6" s="71" t="s">
        <v>71</v>
      </c>
      <c r="H6" s="70" t="s">
        <v>72</v>
      </c>
      <c r="I6" s="71" t="s">
        <v>71</v>
      </c>
      <c r="J6" s="70" t="s">
        <v>72</v>
      </c>
      <c r="K6" s="71" t="s">
        <v>71</v>
      </c>
      <c r="L6" s="70" t="s">
        <v>72</v>
      </c>
      <c r="M6" s="71" t="s">
        <v>71</v>
      </c>
      <c r="N6" s="70" t="s">
        <v>72</v>
      </c>
      <c r="O6" s="71" t="s">
        <v>71</v>
      </c>
      <c r="P6" s="70" t="s">
        <v>72</v>
      </c>
      <c r="Q6" s="71" t="s">
        <v>71</v>
      </c>
      <c r="R6" s="70" t="s">
        <v>72</v>
      </c>
      <c r="S6" s="71" t="s">
        <v>71</v>
      </c>
      <c r="T6" s="69" t="s">
        <v>164</v>
      </c>
      <c r="U6" s="71" t="s">
        <v>71</v>
      </c>
      <c r="V6" s="70" t="s">
        <v>72</v>
      </c>
      <c r="W6" s="90"/>
      <c r="X6" s="88"/>
      <c r="Y6" s="90"/>
      <c r="Z6" s="90"/>
    </row>
    <row r="7" spans="1:95" s="3" customFormat="1" ht="16.5" customHeight="1" x14ac:dyDescent="0.2">
      <c r="A7" s="12">
        <v>1</v>
      </c>
      <c r="B7" s="11">
        <f t="shared" ref="B7:T7" si="0">A7+1</f>
        <v>2</v>
      </c>
      <c r="C7" s="11">
        <f t="shared" si="0"/>
        <v>3</v>
      </c>
      <c r="D7" s="11">
        <f t="shared" si="0"/>
        <v>4</v>
      </c>
      <c r="E7" s="11">
        <f t="shared" si="0"/>
        <v>5</v>
      </c>
      <c r="F7" s="12">
        <f t="shared" si="0"/>
        <v>6</v>
      </c>
      <c r="G7" s="11">
        <f t="shared" si="0"/>
        <v>7</v>
      </c>
      <c r="H7" s="11">
        <f t="shared" si="0"/>
        <v>8</v>
      </c>
      <c r="I7" s="11">
        <f t="shared" ref="I7:R7" si="1">H7+1</f>
        <v>9</v>
      </c>
      <c r="J7" s="11">
        <f t="shared" si="1"/>
        <v>10</v>
      </c>
      <c r="K7" s="11">
        <f t="shared" si="1"/>
        <v>11</v>
      </c>
      <c r="L7" s="11">
        <f t="shared" si="1"/>
        <v>12</v>
      </c>
      <c r="M7" s="11">
        <f t="shared" si="1"/>
        <v>13</v>
      </c>
      <c r="N7" s="11">
        <f t="shared" si="1"/>
        <v>14</v>
      </c>
      <c r="O7" s="11">
        <f t="shared" si="1"/>
        <v>15</v>
      </c>
      <c r="P7" s="11">
        <f t="shared" si="1"/>
        <v>16</v>
      </c>
      <c r="Q7" s="11">
        <f t="shared" si="1"/>
        <v>17</v>
      </c>
      <c r="R7" s="11">
        <f t="shared" si="1"/>
        <v>18</v>
      </c>
      <c r="S7" s="11">
        <f t="shared" si="0"/>
        <v>19</v>
      </c>
      <c r="T7" s="11">
        <f t="shared" si="0"/>
        <v>20</v>
      </c>
      <c r="U7" s="11">
        <f>T7+1</f>
        <v>21</v>
      </c>
      <c r="V7" s="11">
        <f>U7+1</f>
        <v>22</v>
      </c>
      <c r="W7" s="91"/>
      <c r="X7" s="88"/>
      <c r="Y7" s="91"/>
      <c r="Z7" s="91"/>
    </row>
    <row r="8" spans="1:95" s="2" customFormat="1" ht="18" customHeight="1" x14ac:dyDescent="0.2">
      <c r="A8" s="13" t="s">
        <v>147</v>
      </c>
      <c r="B8" s="14"/>
      <c r="C8" s="36" t="s">
        <v>127</v>
      </c>
      <c r="D8" s="44">
        <f t="shared" ref="D8:D72" si="2">G8+M8+O8+Q8+S8+U8</f>
        <v>3525.56</v>
      </c>
      <c r="E8" s="44">
        <f t="shared" ref="E8:E72" si="3">H8+N8+P8+R8+T8+V8</f>
        <v>2893.1099999999997</v>
      </c>
      <c r="F8" s="54">
        <f>E8/D8*100</f>
        <v>82.061005911117661</v>
      </c>
      <c r="G8" s="44">
        <f t="shared" ref="G8:H10" si="4">I8+K8</f>
        <v>3525.56</v>
      </c>
      <c r="H8" s="44">
        <f t="shared" si="4"/>
        <v>2893.1099999999997</v>
      </c>
      <c r="I8" s="102"/>
      <c r="J8" s="102"/>
      <c r="K8" s="49">
        <f>K9+K11</f>
        <v>3525.56</v>
      </c>
      <c r="L8" s="49">
        <f>L9+L11</f>
        <v>2893.1099999999997</v>
      </c>
      <c r="M8" s="49"/>
      <c r="N8" s="102"/>
      <c r="O8" s="49"/>
      <c r="P8" s="102"/>
      <c r="Q8" s="49"/>
      <c r="R8" s="102"/>
      <c r="S8" s="49"/>
      <c r="T8" s="102"/>
      <c r="U8" s="49"/>
      <c r="V8" s="102"/>
      <c r="W8" s="80"/>
      <c r="X8" s="83"/>
      <c r="Y8" s="80"/>
      <c r="Z8" s="80"/>
    </row>
    <row r="9" spans="1:95" s="8" customFormat="1" ht="17.25" customHeight="1" x14ac:dyDescent="0.2">
      <c r="A9" s="15" t="s">
        <v>148</v>
      </c>
      <c r="B9" s="16"/>
      <c r="C9" s="37" t="s">
        <v>36</v>
      </c>
      <c r="D9" s="45">
        <f t="shared" si="2"/>
        <v>1200</v>
      </c>
      <c r="E9" s="45">
        <f t="shared" si="3"/>
        <v>567.54999999999995</v>
      </c>
      <c r="F9" s="55">
        <f t="shared" ref="F9:F24" si="5">E9/D9*100</f>
        <v>47.295833333333334</v>
      </c>
      <c r="G9" s="45">
        <f t="shared" si="4"/>
        <v>1200</v>
      </c>
      <c r="H9" s="45">
        <f t="shared" si="4"/>
        <v>567.54999999999995</v>
      </c>
      <c r="I9" s="103"/>
      <c r="J9" s="103"/>
      <c r="K9" s="50">
        <f>K10</f>
        <v>1200</v>
      </c>
      <c r="L9" s="50">
        <f>L10</f>
        <v>567.54999999999995</v>
      </c>
      <c r="M9" s="50"/>
      <c r="N9" s="103"/>
      <c r="O9" s="50"/>
      <c r="P9" s="103"/>
      <c r="Q9" s="50"/>
      <c r="R9" s="103"/>
      <c r="S9" s="50"/>
      <c r="T9" s="103"/>
      <c r="U9" s="50"/>
      <c r="V9" s="103"/>
      <c r="W9" s="81"/>
      <c r="X9" s="83"/>
      <c r="Y9" s="81"/>
      <c r="Z9" s="81"/>
    </row>
    <row r="10" spans="1:95" s="1" customFormat="1" ht="40.5" customHeight="1" x14ac:dyDescent="0.2">
      <c r="A10" s="17"/>
      <c r="B10" s="18">
        <v>2850</v>
      </c>
      <c r="C10" s="35" t="s">
        <v>81</v>
      </c>
      <c r="D10" s="47">
        <f>G10+M10+O10+Q10+S10+U10</f>
        <v>1200</v>
      </c>
      <c r="E10" s="47">
        <f>H10+N10+P10+R10+T10+V10</f>
        <v>567.54999999999995</v>
      </c>
      <c r="F10" s="57">
        <f>E10/D10*100</f>
        <v>47.295833333333334</v>
      </c>
      <c r="G10" s="47">
        <f t="shared" si="4"/>
        <v>1200</v>
      </c>
      <c r="H10" s="47">
        <f t="shared" si="4"/>
        <v>567.54999999999995</v>
      </c>
      <c r="I10" s="104"/>
      <c r="J10" s="104"/>
      <c r="K10" s="46">
        <v>1200</v>
      </c>
      <c r="L10" s="46">
        <v>567.54999999999995</v>
      </c>
      <c r="M10" s="46"/>
      <c r="N10" s="104"/>
      <c r="O10" s="46"/>
      <c r="P10" s="104"/>
      <c r="Q10" s="46"/>
      <c r="R10" s="104"/>
      <c r="S10" s="46"/>
      <c r="T10" s="104"/>
      <c r="U10" s="46"/>
      <c r="V10" s="104"/>
      <c r="W10" s="83"/>
      <c r="X10" s="83"/>
      <c r="Y10" s="83"/>
      <c r="Z10" s="83"/>
    </row>
    <row r="11" spans="1:95" s="8" customFormat="1" ht="17.25" customHeight="1" x14ac:dyDescent="0.2">
      <c r="A11" s="15" t="s">
        <v>149</v>
      </c>
      <c r="B11" s="19"/>
      <c r="C11" s="39" t="s">
        <v>1</v>
      </c>
      <c r="D11" s="45">
        <f t="shared" si="2"/>
        <v>2325.56</v>
      </c>
      <c r="E11" s="45">
        <f t="shared" si="3"/>
        <v>2325.56</v>
      </c>
      <c r="F11" s="55">
        <f t="shared" si="5"/>
        <v>100</v>
      </c>
      <c r="G11" s="45">
        <f t="shared" ref="G11:H15" si="6">I11+K11</f>
        <v>2325.56</v>
      </c>
      <c r="H11" s="45">
        <f t="shared" si="6"/>
        <v>2325.56</v>
      </c>
      <c r="I11" s="105"/>
      <c r="J11" s="105"/>
      <c r="K11" s="45">
        <f>SUM(K12:K13)</f>
        <v>2325.56</v>
      </c>
      <c r="L11" s="45">
        <f>SUM(L12:L13)</f>
        <v>2325.56</v>
      </c>
      <c r="M11" s="45"/>
      <c r="N11" s="105"/>
      <c r="O11" s="45"/>
      <c r="P11" s="105"/>
      <c r="Q11" s="45"/>
      <c r="R11" s="105"/>
      <c r="S11" s="45"/>
      <c r="T11" s="105"/>
      <c r="U11" s="45"/>
      <c r="V11" s="105"/>
      <c r="W11" s="82"/>
      <c r="X11" s="83"/>
      <c r="Y11" s="82"/>
      <c r="Z11" s="8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</row>
    <row r="12" spans="1:95" s="5" customFormat="1" ht="17.25" customHeight="1" x14ac:dyDescent="0.2">
      <c r="A12" s="17"/>
      <c r="B12" s="18">
        <v>4300</v>
      </c>
      <c r="C12" s="38" t="s">
        <v>82</v>
      </c>
      <c r="D12" s="47">
        <f t="shared" si="2"/>
        <v>45.6</v>
      </c>
      <c r="E12" s="47">
        <f t="shared" si="3"/>
        <v>45.6</v>
      </c>
      <c r="F12" s="57">
        <f t="shared" si="5"/>
        <v>100</v>
      </c>
      <c r="G12" s="47">
        <f t="shared" si="6"/>
        <v>45.6</v>
      </c>
      <c r="H12" s="47">
        <f t="shared" si="6"/>
        <v>45.6</v>
      </c>
      <c r="I12" s="106"/>
      <c r="J12" s="106"/>
      <c r="K12" s="47">
        <v>45.6</v>
      </c>
      <c r="L12" s="47">
        <v>45.6</v>
      </c>
      <c r="M12" s="47"/>
      <c r="N12" s="106"/>
      <c r="O12" s="47"/>
      <c r="P12" s="106"/>
      <c r="Q12" s="47"/>
      <c r="R12" s="106"/>
      <c r="S12" s="47"/>
      <c r="T12" s="106"/>
      <c r="U12" s="47"/>
      <c r="V12" s="106"/>
      <c r="W12" s="82"/>
      <c r="X12" s="83"/>
      <c r="Y12" s="82"/>
      <c r="Z12" s="82"/>
    </row>
    <row r="13" spans="1:95" s="1" customFormat="1" ht="17.25" customHeight="1" x14ac:dyDescent="0.2">
      <c r="A13" s="17"/>
      <c r="B13" s="18">
        <v>4430</v>
      </c>
      <c r="C13" s="38" t="s">
        <v>83</v>
      </c>
      <c r="D13" s="46">
        <f t="shared" si="2"/>
        <v>2279.96</v>
      </c>
      <c r="E13" s="46">
        <f t="shared" si="3"/>
        <v>2279.96</v>
      </c>
      <c r="F13" s="56">
        <f t="shared" si="5"/>
        <v>100</v>
      </c>
      <c r="G13" s="46">
        <f t="shared" si="6"/>
        <v>2279.96</v>
      </c>
      <c r="H13" s="46">
        <f t="shared" si="6"/>
        <v>2279.96</v>
      </c>
      <c r="I13" s="104"/>
      <c r="J13" s="104"/>
      <c r="K13" s="46">
        <v>2279.96</v>
      </c>
      <c r="L13" s="46">
        <v>2279.96</v>
      </c>
      <c r="M13" s="46"/>
      <c r="N13" s="104"/>
      <c r="O13" s="46"/>
      <c r="P13" s="104"/>
      <c r="Q13" s="46"/>
      <c r="R13" s="104"/>
      <c r="S13" s="46"/>
      <c r="T13" s="104"/>
      <c r="U13" s="46"/>
      <c r="V13" s="104"/>
      <c r="W13" s="83"/>
      <c r="X13" s="83"/>
      <c r="Y13" s="83"/>
      <c r="Z13" s="83"/>
    </row>
    <row r="14" spans="1:95" s="2" customFormat="1" ht="18" customHeight="1" x14ac:dyDescent="0.2">
      <c r="A14" s="13">
        <v>500</v>
      </c>
      <c r="B14" s="13"/>
      <c r="C14" s="40" t="s">
        <v>35</v>
      </c>
      <c r="D14" s="48">
        <f t="shared" si="2"/>
        <v>375950</v>
      </c>
      <c r="E14" s="48">
        <f t="shared" si="3"/>
        <v>178477.64</v>
      </c>
      <c r="F14" s="58">
        <f t="shared" si="5"/>
        <v>47.473770448197904</v>
      </c>
      <c r="G14" s="48">
        <f t="shared" si="6"/>
        <v>371950</v>
      </c>
      <c r="H14" s="48">
        <f t="shared" si="6"/>
        <v>178477.64</v>
      </c>
      <c r="I14" s="44">
        <f>I15</f>
        <v>94150</v>
      </c>
      <c r="J14" s="44">
        <f>J15</f>
        <v>36615.75</v>
      </c>
      <c r="K14" s="44">
        <f>K15</f>
        <v>277800</v>
      </c>
      <c r="L14" s="44">
        <f>L15</f>
        <v>141861.89000000001</v>
      </c>
      <c r="M14" s="44"/>
      <c r="N14" s="107"/>
      <c r="O14" s="44">
        <f>O15</f>
        <v>4000</v>
      </c>
      <c r="P14" s="44">
        <f>P15</f>
        <v>0</v>
      </c>
      <c r="Q14" s="44"/>
      <c r="R14" s="107"/>
      <c r="S14" s="44"/>
      <c r="T14" s="107"/>
      <c r="U14" s="44"/>
      <c r="V14" s="107"/>
      <c r="W14" s="88"/>
      <c r="X14" s="88"/>
      <c r="Y14" s="88"/>
      <c r="Z14" s="88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</row>
    <row r="15" spans="1:95" s="9" customFormat="1" ht="17.25" customHeight="1" x14ac:dyDescent="0.2">
      <c r="A15" s="15">
        <v>50095</v>
      </c>
      <c r="B15" s="19"/>
      <c r="C15" s="39" t="s">
        <v>1</v>
      </c>
      <c r="D15" s="45">
        <f t="shared" si="2"/>
        <v>375950</v>
      </c>
      <c r="E15" s="45">
        <f t="shared" si="3"/>
        <v>178477.64</v>
      </c>
      <c r="F15" s="55">
        <f t="shared" si="5"/>
        <v>47.473770448197904</v>
      </c>
      <c r="G15" s="45">
        <f t="shared" si="6"/>
        <v>371950</v>
      </c>
      <c r="H15" s="45">
        <f t="shared" si="6"/>
        <v>178477.64</v>
      </c>
      <c r="I15" s="45">
        <f>SUM(I16:I25)</f>
        <v>94150</v>
      </c>
      <c r="J15" s="45">
        <f>SUM(J16:J25)</f>
        <v>36615.75</v>
      </c>
      <c r="K15" s="45">
        <f>SUM(K16:K25)</f>
        <v>277800</v>
      </c>
      <c r="L15" s="45">
        <f>SUM(L16:L25)</f>
        <v>141861.89000000001</v>
      </c>
      <c r="M15" s="45"/>
      <c r="N15" s="105"/>
      <c r="O15" s="45">
        <f>SUM(O16:O25)</f>
        <v>4000</v>
      </c>
      <c r="P15" s="45">
        <f>SUM(P16:P25)</f>
        <v>0</v>
      </c>
      <c r="Q15" s="45"/>
      <c r="R15" s="105"/>
      <c r="S15" s="45"/>
      <c r="T15" s="105"/>
      <c r="U15" s="45"/>
      <c r="V15" s="105"/>
      <c r="W15" s="88"/>
      <c r="X15" s="88"/>
      <c r="Y15" s="88"/>
      <c r="Z15" s="88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</row>
    <row r="16" spans="1:95" s="5" customFormat="1" ht="29.1" customHeight="1" x14ac:dyDescent="0.2">
      <c r="A16" s="17"/>
      <c r="B16" s="18">
        <v>3020</v>
      </c>
      <c r="C16" s="38" t="s">
        <v>84</v>
      </c>
      <c r="D16" s="47">
        <f t="shared" si="2"/>
        <v>4000</v>
      </c>
      <c r="E16" s="47">
        <f t="shared" si="3"/>
        <v>0</v>
      </c>
      <c r="F16" s="57">
        <f t="shared" si="5"/>
        <v>0</v>
      </c>
      <c r="G16" s="47"/>
      <c r="H16" s="47"/>
      <c r="I16" s="47"/>
      <c r="J16" s="47"/>
      <c r="K16" s="47"/>
      <c r="L16" s="47"/>
      <c r="M16" s="47"/>
      <c r="N16" s="106"/>
      <c r="O16" s="47">
        <v>4000</v>
      </c>
      <c r="P16" s="47">
        <v>0</v>
      </c>
      <c r="Q16" s="47"/>
      <c r="R16" s="106"/>
      <c r="S16" s="47"/>
      <c r="T16" s="106"/>
      <c r="U16" s="47"/>
      <c r="V16" s="106"/>
      <c r="W16" s="92"/>
      <c r="X16" s="88"/>
      <c r="Y16" s="92"/>
      <c r="Z16" s="92"/>
    </row>
    <row r="17" spans="1:26" s="5" customFormat="1" ht="17.25" customHeight="1" x14ac:dyDescent="0.2">
      <c r="A17" s="17"/>
      <c r="B17" s="18">
        <v>4110</v>
      </c>
      <c r="C17" s="34" t="s">
        <v>85</v>
      </c>
      <c r="D17" s="47">
        <f t="shared" si="2"/>
        <v>10000</v>
      </c>
      <c r="E17" s="47">
        <f t="shared" si="3"/>
        <v>2210.64</v>
      </c>
      <c r="F17" s="57">
        <f t="shared" si="5"/>
        <v>22.106399999999997</v>
      </c>
      <c r="G17" s="47">
        <f t="shared" ref="G17:G42" si="7">I17+K17</f>
        <v>10000</v>
      </c>
      <c r="H17" s="47">
        <f t="shared" ref="H17:H42" si="8">J17+L17</f>
        <v>2210.64</v>
      </c>
      <c r="I17" s="47">
        <v>10000</v>
      </c>
      <c r="J17" s="47">
        <v>2210.64</v>
      </c>
      <c r="K17" s="47"/>
      <c r="L17" s="47"/>
      <c r="M17" s="47"/>
      <c r="N17" s="106"/>
      <c r="O17" s="47"/>
      <c r="P17" s="106"/>
      <c r="Q17" s="47"/>
      <c r="R17" s="106"/>
      <c r="S17" s="47"/>
      <c r="T17" s="106"/>
      <c r="U17" s="47"/>
      <c r="V17" s="106"/>
      <c r="W17" s="92"/>
      <c r="X17" s="88"/>
      <c r="Y17" s="92"/>
      <c r="Z17" s="92"/>
    </row>
    <row r="18" spans="1:26" s="5" customFormat="1" ht="28.5" customHeight="1" x14ac:dyDescent="0.2">
      <c r="A18" s="17"/>
      <c r="B18" s="18">
        <v>4120</v>
      </c>
      <c r="C18" s="35" t="s">
        <v>178</v>
      </c>
      <c r="D18" s="47">
        <f t="shared" si="2"/>
        <v>2150</v>
      </c>
      <c r="E18" s="47">
        <f t="shared" si="3"/>
        <v>75.95</v>
      </c>
      <c r="F18" s="57">
        <f t="shared" si="5"/>
        <v>3.532558139534884</v>
      </c>
      <c r="G18" s="47">
        <f t="shared" si="7"/>
        <v>2150</v>
      </c>
      <c r="H18" s="47">
        <f t="shared" si="8"/>
        <v>75.95</v>
      </c>
      <c r="I18" s="47">
        <v>2150</v>
      </c>
      <c r="J18" s="47">
        <v>75.95</v>
      </c>
      <c r="K18" s="47"/>
      <c r="L18" s="47"/>
      <c r="M18" s="47"/>
      <c r="N18" s="106"/>
      <c r="O18" s="47"/>
      <c r="P18" s="106"/>
      <c r="Q18" s="47"/>
      <c r="R18" s="106"/>
      <c r="S18" s="47"/>
      <c r="T18" s="106"/>
      <c r="U18" s="47"/>
      <c r="V18" s="106"/>
      <c r="W18" s="92"/>
      <c r="X18" s="88"/>
      <c r="Y18" s="92"/>
      <c r="Z18" s="92"/>
    </row>
    <row r="19" spans="1:26" s="5" customFormat="1" ht="17.25" customHeight="1" x14ac:dyDescent="0.2">
      <c r="A19" s="17"/>
      <c r="B19" s="18">
        <v>4170</v>
      </c>
      <c r="C19" s="34" t="s">
        <v>86</v>
      </c>
      <c r="D19" s="47">
        <f t="shared" si="2"/>
        <v>82000</v>
      </c>
      <c r="E19" s="47">
        <f t="shared" si="3"/>
        <v>34329.160000000003</v>
      </c>
      <c r="F19" s="57">
        <f t="shared" si="5"/>
        <v>41.864829268292688</v>
      </c>
      <c r="G19" s="47">
        <f t="shared" si="7"/>
        <v>82000</v>
      </c>
      <c r="H19" s="47">
        <f t="shared" si="8"/>
        <v>34329.160000000003</v>
      </c>
      <c r="I19" s="47">
        <v>82000</v>
      </c>
      <c r="J19" s="47">
        <v>34329.160000000003</v>
      </c>
      <c r="K19" s="47"/>
      <c r="L19" s="47"/>
      <c r="M19" s="47"/>
      <c r="N19" s="106"/>
      <c r="O19" s="47"/>
      <c r="P19" s="106"/>
      <c r="Q19" s="47"/>
      <c r="R19" s="106"/>
      <c r="S19" s="47"/>
      <c r="T19" s="106"/>
      <c r="U19" s="47"/>
      <c r="V19" s="106"/>
      <c r="W19" s="92"/>
      <c r="X19" s="88"/>
      <c r="Y19" s="92"/>
      <c r="Z19" s="92"/>
    </row>
    <row r="20" spans="1:26" s="5" customFormat="1" ht="17.25" customHeight="1" x14ac:dyDescent="0.2">
      <c r="A20" s="17"/>
      <c r="B20" s="18">
        <v>4210</v>
      </c>
      <c r="C20" s="34" t="s">
        <v>87</v>
      </c>
      <c r="D20" s="47">
        <f t="shared" si="2"/>
        <v>7000</v>
      </c>
      <c r="E20" s="47">
        <f t="shared" si="3"/>
        <v>921.21</v>
      </c>
      <c r="F20" s="57">
        <f t="shared" si="5"/>
        <v>13.160142857142857</v>
      </c>
      <c r="G20" s="47">
        <f t="shared" si="7"/>
        <v>7000</v>
      </c>
      <c r="H20" s="47">
        <f t="shared" si="8"/>
        <v>921.21</v>
      </c>
      <c r="I20" s="47"/>
      <c r="J20" s="106"/>
      <c r="K20" s="47">
        <v>7000</v>
      </c>
      <c r="L20" s="47">
        <v>921.21</v>
      </c>
      <c r="M20" s="47"/>
      <c r="N20" s="106"/>
      <c r="O20" s="47"/>
      <c r="P20" s="106"/>
      <c r="Q20" s="47"/>
      <c r="R20" s="106"/>
      <c r="S20" s="47"/>
      <c r="T20" s="106"/>
      <c r="U20" s="47"/>
      <c r="V20" s="106"/>
      <c r="W20" s="92"/>
      <c r="X20" s="88"/>
      <c r="Y20" s="92"/>
      <c r="Z20" s="92"/>
    </row>
    <row r="21" spans="1:26" s="5" customFormat="1" ht="17.25" customHeight="1" x14ac:dyDescent="0.2">
      <c r="A21" s="17"/>
      <c r="B21" s="18">
        <v>4260</v>
      </c>
      <c r="C21" s="34" t="s">
        <v>88</v>
      </c>
      <c r="D21" s="47">
        <f t="shared" si="2"/>
        <v>110000</v>
      </c>
      <c r="E21" s="47">
        <f t="shared" si="3"/>
        <v>50082.66</v>
      </c>
      <c r="F21" s="57">
        <f t="shared" si="5"/>
        <v>45.529690909090917</v>
      </c>
      <c r="G21" s="47">
        <f t="shared" si="7"/>
        <v>110000</v>
      </c>
      <c r="H21" s="47">
        <f t="shared" si="8"/>
        <v>50082.66</v>
      </c>
      <c r="I21" s="106"/>
      <c r="J21" s="106"/>
      <c r="K21" s="47">
        <v>110000</v>
      </c>
      <c r="L21" s="47">
        <v>50082.66</v>
      </c>
      <c r="M21" s="47"/>
      <c r="N21" s="106"/>
      <c r="O21" s="47"/>
      <c r="P21" s="106"/>
      <c r="Q21" s="47"/>
      <c r="R21" s="106"/>
      <c r="S21" s="47"/>
      <c r="T21" s="106"/>
      <c r="U21" s="47"/>
      <c r="V21" s="106"/>
      <c r="W21" s="92"/>
      <c r="X21" s="88"/>
      <c r="Y21" s="92"/>
      <c r="Z21" s="92"/>
    </row>
    <row r="22" spans="1:26" s="5" customFormat="1" ht="17.25" customHeight="1" x14ac:dyDescent="0.2">
      <c r="A22" s="17"/>
      <c r="B22" s="18">
        <v>4270</v>
      </c>
      <c r="C22" s="34" t="s">
        <v>89</v>
      </c>
      <c r="D22" s="47">
        <f t="shared" si="2"/>
        <v>12000</v>
      </c>
      <c r="E22" s="47">
        <f t="shared" si="3"/>
        <v>0</v>
      </c>
      <c r="F22" s="57">
        <f t="shared" si="5"/>
        <v>0</v>
      </c>
      <c r="G22" s="47">
        <f t="shared" si="7"/>
        <v>12000</v>
      </c>
      <c r="H22" s="47">
        <f t="shared" si="8"/>
        <v>0</v>
      </c>
      <c r="I22" s="106"/>
      <c r="J22" s="106"/>
      <c r="K22" s="47">
        <v>12000</v>
      </c>
      <c r="L22" s="47">
        <v>0</v>
      </c>
      <c r="M22" s="47"/>
      <c r="N22" s="106"/>
      <c r="O22" s="47"/>
      <c r="P22" s="106"/>
      <c r="Q22" s="47"/>
      <c r="R22" s="106"/>
      <c r="S22" s="47"/>
      <c r="T22" s="106"/>
      <c r="U22" s="47"/>
      <c r="V22" s="106"/>
      <c r="W22" s="92"/>
      <c r="X22" s="88"/>
      <c r="Y22" s="92"/>
      <c r="Z22" s="92"/>
    </row>
    <row r="23" spans="1:26" s="5" customFormat="1" ht="17.25" customHeight="1" x14ac:dyDescent="0.2">
      <c r="A23" s="17"/>
      <c r="B23" s="18">
        <v>4300</v>
      </c>
      <c r="C23" s="34" t="s">
        <v>82</v>
      </c>
      <c r="D23" s="47">
        <f t="shared" si="2"/>
        <v>145000</v>
      </c>
      <c r="E23" s="47">
        <f t="shared" si="3"/>
        <v>90492.02</v>
      </c>
      <c r="F23" s="57">
        <f t="shared" si="5"/>
        <v>62.408289655172425</v>
      </c>
      <c r="G23" s="47">
        <f t="shared" si="7"/>
        <v>145000</v>
      </c>
      <c r="H23" s="47">
        <f t="shared" si="8"/>
        <v>90492.02</v>
      </c>
      <c r="I23" s="106"/>
      <c r="J23" s="106"/>
      <c r="K23" s="47">
        <v>145000</v>
      </c>
      <c r="L23" s="47">
        <v>90492.02</v>
      </c>
      <c r="M23" s="47"/>
      <c r="N23" s="106"/>
      <c r="O23" s="47"/>
      <c r="P23" s="106"/>
      <c r="Q23" s="47"/>
      <c r="R23" s="106"/>
      <c r="S23" s="47"/>
      <c r="T23" s="106"/>
      <c r="U23" s="47"/>
      <c r="V23" s="106"/>
      <c r="W23" s="92"/>
      <c r="X23" s="88"/>
      <c r="Y23" s="92"/>
      <c r="Z23" s="92"/>
    </row>
    <row r="24" spans="1:26" s="5" customFormat="1" ht="17.25" customHeight="1" x14ac:dyDescent="0.2">
      <c r="A24" s="17"/>
      <c r="B24" s="18">
        <v>4430</v>
      </c>
      <c r="C24" s="35" t="s">
        <v>83</v>
      </c>
      <c r="D24" s="47">
        <f t="shared" si="2"/>
        <v>2000</v>
      </c>
      <c r="E24" s="47">
        <f t="shared" si="3"/>
        <v>366</v>
      </c>
      <c r="F24" s="47">
        <f t="shared" si="5"/>
        <v>18.3</v>
      </c>
      <c r="G24" s="47">
        <f t="shared" si="7"/>
        <v>2000</v>
      </c>
      <c r="H24" s="47">
        <f t="shared" si="8"/>
        <v>366</v>
      </c>
      <c r="I24" s="106"/>
      <c r="J24" s="106"/>
      <c r="K24" s="47">
        <v>2000</v>
      </c>
      <c r="L24" s="47">
        <v>366</v>
      </c>
      <c r="M24" s="47"/>
      <c r="N24" s="106"/>
      <c r="O24" s="47"/>
      <c r="P24" s="106"/>
      <c r="Q24" s="47"/>
      <c r="R24" s="106"/>
      <c r="S24" s="47"/>
      <c r="T24" s="106"/>
      <c r="U24" s="47"/>
      <c r="V24" s="106"/>
      <c r="W24" s="92"/>
      <c r="X24" s="88"/>
      <c r="Y24" s="92"/>
      <c r="Z24" s="92"/>
    </row>
    <row r="25" spans="1:26" s="2" customFormat="1" ht="28.5" customHeight="1" x14ac:dyDescent="0.2">
      <c r="A25" s="17"/>
      <c r="B25" s="18">
        <v>4610</v>
      </c>
      <c r="C25" s="35" t="s">
        <v>94</v>
      </c>
      <c r="D25" s="46">
        <f t="shared" si="2"/>
        <v>1800</v>
      </c>
      <c r="E25" s="46">
        <f t="shared" si="3"/>
        <v>0</v>
      </c>
      <c r="F25" s="46">
        <f>E25/D25*100</f>
        <v>0</v>
      </c>
      <c r="G25" s="46">
        <f>I25+K25</f>
        <v>1800</v>
      </c>
      <c r="H25" s="46">
        <f>J25+L25</f>
        <v>0</v>
      </c>
      <c r="I25" s="104"/>
      <c r="J25" s="104"/>
      <c r="K25" s="46">
        <v>1800</v>
      </c>
      <c r="L25" s="46">
        <v>0</v>
      </c>
      <c r="M25" s="46"/>
      <c r="N25" s="104"/>
      <c r="O25" s="46"/>
      <c r="P25" s="104"/>
      <c r="Q25" s="46"/>
      <c r="R25" s="104"/>
      <c r="S25" s="46"/>
      <c r="T25" s="104"/>
      <c r="U25" s="46"/>
      <c r="V25" s="104"/>
      <c r="W25" s="88"/>
      <c r="X25" s="88"/>
      <c r="Y25" s="93"/>
      <c r="Z25" s="93"/>
    </row>
    <row r="26" spans="1:26" s="2" customFormat="1" ht="18" customHeight="1" x14ac:dyDescent="0.2">
      <c r="A26" s="13">
        <v>600</v>
      </c>
      <c r="B26" s="13"/>
      <c r="C26" s="33" t="s">
        <v>14</v>
      </c>
      <c r="D26" s="44">
        <f t="shared" si="2"/>
        <v>2164089</v>
      </c>
      <c r="E26" s="44">
        <f t="shared" si="3"/>
        <v>556326.87</v>
      </c>
      <c r="F26" s="58">
        <f>E26/D26*100</f>
        <v>25.70720843736094</v>
      </c>
      <c r="G26" s="48">
        <f t="shared" si="7"/>
        <v>2164089</v>
      </c>
      <c r="H26" s="48">
        <f t="shared" si="8"/>
        <v>556326.87</v>
      </c>
      <c r="I26" s="107"/>
      <c r="J26" s="107"/>
      <c r="K26" s="44">
        <f>K27+K29+K32+K38</f>
        <v>2164089</v>
      </c>
      <c r="L26" s="44">
        <f>L27+L29+L32+L38</f>
        <v>556326.87</v>
      </c>
      <c r="M26" s="44"/>
      <c r="N26" s="107"/>
      <c r="O26" s="44"/>
      <c r="P26" s="107"/>
      <c r="Q26" s="44"/>
      <c r="R26" s="107"/>
      <c r="S26" s="44"/>
      <c r="T26" s="107"/>
      <c r="U26" s="44"/>
      <c r="V26" s="107"/>
      <c r="W26" s="80"/>
      <c r="X26" s="83"/>
      <c r="Y26" s="80"/>
      <c r="Z26" s="80"/>
    </row>
    <row r="27" spans="1:26" s="5" customFormat="1" ht="17.25" customHeight="1" x14ac:dyDescent="0.2">
      <c r="A27" s="15">
        <v>60004</v>
      </c>
      <c r="B27" s="19"/>
      <c r="C27" s="29" t="s">
        <v>117</v>
      </c>
      <c r="D27" s="45">
        <f t="shared" si="2"/>
        <v>1320000</v>
      </c>
      <c r="E27" s="45">
        <f t="shared" si="3"/>
        <v>493500</v>
      </c>
      <c r="F27" s="59">
        <f>E27/D27*100</f>
        <v>37.386363636363633</v>
      </c>
      <c r="G27" s="45">
        <f t="shared" si="7"/>
        <v>1320000</v>
      </c>
      <c r="H27" s="45">
        <f t="shared" si="8"/>
        <v>493500</v>
      </c>
      <c r="I27" s="105"/>
      <c r="J27" s="105"/>
      <c r="K27" s="45">
        <f>SUM(K28:K28)</f>
        <v>1320000</v>
      </c>
      <c r="L27" s="45">
        <f>SUM(L28:L28)</f>
        <v>493500</v>
      </c>
      <c r="M27" s="45"/>
      <c r="N27" s="105"/>
      <c r="O27" s="45"/>
      <c r="P27" s="105"/>
      <c r="Q27" s="45"/>
      <c r="R27" s="105"/>
      <c r="S27" s="45"/>
      <c r="T27" s="105"/>
      <c r="U27" s="45"/>
      <c r="V27" s="105"/>
      <c r="W27" s="82"/>
      <c r="X27" s="83"/>
      <c r="Y27" s="82"/>
      <c r="Z27" s="82"/>
    </row>
    <row r="28" spans="1:26" s="1" customFormat="1" ht="17.25" customHeight="1" x14ac:dyDescent="0.2">
      <c r="A28" s="17"/>
      <c r="B28" s="18">
        <v>4300</v>
      </c>
      <c r="C28" s="35" t="s">
        <v>82</v>
      </c>
      <c r="D28" s="46">
        <f t="shared" si="2"/>
        <v>1320000</v>
      </c>
      <c r="E28" s="46">
        <f t="shared" si="3"/>
        <v>493500</v>
      </c>
      <c r="F28" s="46">
        <f>E28/D28*100</f>
        <v>37.386363636363633</v>
      </c>
      <c r="G28" s="46">
        <f t="shared" si="7"/>
        <v>1320000</v>
      </c>
      <c r="H28" s="46">
        <f t="shared" si="8"/>
        <v>493500</v>
      </c>
      <c r="I28" s="104"/>
      <c r="J28" s="104"/>
      <c r="K28" s="46">
        <v>1320000</v>
      </c>
      <c r="L28" s="46">
        <v>493500</v>
      </c>
      <c r="M28" s="46"/>
      <c r="N28" s="104"/>
      <c r="O28" s="46"/>
      <c r="P28" s="104"/>
      <c r="Q28" s="46"/>
      <c r="R28" s="104"/>
      <c r="S28" s="46"/>
      <c r="T28" s="104"/>
      <c r="U28" s="46"/>
      <c r="V28" s="104"/>
      <c r="W28" s="83"/>
      <c r="X28" s="83"/>
      <c r="Y28" s="83"/>
      <c r="Z28" s="83"/>
    </row>
    <row r="29" spans="1:26" s="5" customFormat="1" ht="17.25" customHeight="1" x14ac:dyDescent="0.2">
      <c r="A29" s="15">
        <v>60014</v>
      </c>
      <c r="B29" s="19"/>
      <c r="C29" s="29" t="s">
        <v>69</v>
      </c>
      <c r="D29" s="45">
        <f t="shared" si="2"/>
        <v>20200</v>
      </c>
      <c r="E29" s="45">
        <f t="shared" si="3"/>
        <v>4744.08</v>
      </c>
      <c r="F29" s="59">
        <f t="shared" ref="F29:F39" si="9">E29/D29*100</f>
        <v>23.485544554455444</v>
      </c>
      <c r="G29" s="45">
        <f t="shared" si="7"/>
        <v>20200</v>
      </c>
      <c r="H29" s="45">
        <f t="shared" si="8"/>
        <v>4744.08</v>
      </c>
      <c r="I29" s="105"/>
      <c r="J29" s="105"/>
      <c r="K29" s="45">
        <f>SUM(K30:K31)</f>
        <v>20200</v>
      </c>
      <c r="L29" s="45">
        <f>SUM(L30:L31)</f>
        <v>4744.08</v>
      </c>
      <c r="M29" s="45"/>
      <c r="N29" s="105"/>
      <c r="O29" s="45"/>
      <c r="P29" s="105"/>
      <c r="Q29" s="45"/>
      <c r="R29" s="105"/>
      <c r="S29" s="45"/>
      <c r="T29" s="105"/>
      <c r="U29" s="45"/>
      <c r="V29" s="105"/>
      <c r="W29" s="82"/>
      <c r="X29" s="83"/>
      <c r="Y29" s="82"/>
      <c r="Z29" s="82"/>
    </row>
    <row r="30" spans="1:26" s="1" customFormat="1" ht="17.25" customHeight="1" x14ac:dyDescent="0.2">
      <c r="A30" s="17"/>
      <c r="B30" s="18">
        <v>4300</v>
      </c>
      <c r="C30" s="35" t="s">
        <v>82</v>
      </c>
      <c r="D30" s="47">
        <f t="shared" si="2"/>
        <v>17000</v>
      </c>
      <c r="E30" s="47">
        <f t="shared" si="3"/>
        <v>1697.28</v>
      </c>
      <c r="F30" s="47">
        <f t="shared" si="9"/>
        <v>9.984</v>
      </c>
      <c r="G30" s="47">
        <f t="shared" si="7"/>
        <v>17000</v>
      </c>
      <c r="H30" s="47">
        <f t="shared" si="8"/>
        <v>1697.28</v>
      </c>
      <c r="I30" s="106"/>
      <c r="J30" s="106"/>
      <c r="K30" s="47">
        <v>17000</v>
      </c>
      <c r="L30" s="47">
        <v>1697.28</v>
      </c>
      <c r="M30" s="47"/>
      <c r="N30" s="106"/>
      <c r="O30" s="47"/>
      <c r="P30" s="106"/>
      <c r="Q30" s="47"/>
      <c r="R30" s="106"/>
      <c r="S30" s="47"/>
      <c r="T30" s="106"/>
      <c r="U30" s="47"/>
      <c r="V30" s="106"/>
      <c r="W30" s="83"/>
      <c r="X30" s="83"/>
      <c r="Y30" s="83"/>
      <c r="Z30" s="83"/>
    </row>
    <row r="31" spans="1:26" s="5" customFormat="1" ht="28.5" customHeight="1" x14ac:dyDescent="0.2">
      <c r="A31" s="17"/>
      <c r="B31" s="18">
        <v>4520</v>
      </c>
      <c r="C31" s="35" t="s">
        <v>120</v>
      </c>
      <c r="D31" s="46">
        <f t="shared" si="2"/>
        <v>3200</v>
      </c>
      <c r="E31" s="46">
        <f t="shared" si="3"/>
        <v>3046.8</v>
      </c>
      <c r="F31" s="46">
        <f>E31/D31*100</f>
        <v>95.212500000000006</v>
      </c>
      <c r="G31" s="46">
        <f t="shared" si="7"/>
        <v>3200</v>
      </c>
      <c r="H31" s="46">
        <f t="shared" si="8"/>
        <v>3046.8</v>
      </c>
      <c r="I31" s="104"/>
      <c r="J31" s="104"/>
      <c r="K31" s="46">
        <v>3200</v>
      </c>
      <c r="L31" s="46">
        <v>3046.8</v>
      </c>
      <c r="M31" s="46"/>
      <c r="N31" s="104"/>
      <c r="O31" s="46"/>
      <c r="P31" s="104"/>
      <c r="Q31" s="46"/>
      <c r="R31" s="104"/>
      <c r="S31" s="46"/>
      <c r="T31" s="104"/>
      <c r="U31" s="46"/>
      <c r="V31" s="104"/>
      <c r="W31" s="82"/>
      <c r="X31" s="83"/>
      <c r="Y31" s="82"/>
      <c r="Z31" s="82"/>
    </row>
    <row r="32" spans="1:26" s="1" customFormat="1" ht="17.25" customHeight="1" x14ac:dyDescent="0.2">
      <c r="A32" s="15">
        <v>60016</v>
      </c>
      <c r="B32" s="19"/>
      <c r="C32" s="29" t="s">
        <v>0</v>
      </c>
      <c r="D32" s="45">
        <f t="shared" si="2"/>
        <v>763800</v>
      </c>
      <c r="E32" s="45">
        <f t="shared" si="3"/>
        <v>56654.79</v>
      </c>
      <c r="F32" s="59">
        <f t="shared" si="9"/>
        <v>7.4174901806755695</v>
      </c>
      <c r="G32" s="45">
        <f t="shared" si="7"/>
        <v>763800</v>
      </c>
      <c r="H32" s="45">
        <f t="shared" si="8"/>
        <v>56654.79</v>
      </c>
      <c r="I32" s="105"/>
      <c r="J32" s="105"/>
      <c r="K32" s="45">
        <f>SUM(K33:K37)</f>
        <v>763800</v>
      </c>
      <c r="L32" s="45">
        <f>SUM(L33:L37)</f>
        <v>56654.79</v>
      </c>
      <c r="M32" s="45"/>
      <c r="N32" s="105"/>
      <c r="O32" s="45"/>
      <c r="P32" s="105"/>
      <c r="Q32" s="45"/>
      <c r="R32" s="105"/>
      <c r="S32" s="45"/>
      <c r="T32" s="105"/>
      <c r="U32" s="45"/>
      <c r="V32" s="105"/>
      <c r="W32" s="83"/>
      <c r="X32" s="83"/>
      <c r="Y32" s="83"/>
      <c r="Z32" s="83"/>
    </row>
    <row r="33" spans="1:26" s="5" customFormat="1" ht="17.25" customHeight="1" x14ac:dyDescent="0.2">
      <c r="A33" s="17"/>
      <c r="B33" s="18">
        <v>4210</v>
      </c>
      <c r="C33" s="35" t="s">
        <v>87</v>
      </c>
      <c r="D33" s="47">
        <f t="shared" si="2"/>
        <v>150000</v>
      </c>
      <c r="E33" s="47">
        <f t="shared" si="3"/>
        <v>0</v>
      </c>
      <c r="F33" s="47">
        <f>E33/D33*100</f>
        <v>0</v>
      </c>
      <c r="G33" s="47">
        <f>I33+K33</f>
        <v>150000</v>
      </c>
      <c r="H33" s="47">
        <f>J33+L33</f>
        <v>0</v>
      </c>
      <c r="I33" s="106"/>
      <c r="J33" s="106"/>
      <c r="K33" s="47">
        <v>150000</v>
      </c>
      <c r="L33" s="47">
        <v>0</v>
      </c>
      <c r="M33" s="47"/>
      <c r="N33" s="106"/>
      <c r="O33" s="47"/>
      <c r="P33" s="106"/>
      <c r="Q33" s="47"/>
      <c r="R33" s="106"/>
      <c r="S33" s="47"/>
      <c r="T33" s="106"/>
      <c r="U33" s="47"/>
      <c r="V33" s="106"/>
      <c r="W33" s="82"/>
      <c r="X33" s="83"/>
      <c r="Y33" s="82"/>
      <c r="Z33" s="82"/>
    </row>
    <row r="34" spans="1:26" s="5" customFormat="1" ht="17.25" customHeight="1" x14ac:dyDescent="0.2">
      <c r="A34" s="17"/>
      <c r="B34" s="18">
        <v>4270</v>
      </c>
      <c r="C34" s="35" t="s">
        <v>89</v>
      </c>
      <c r="D34" s="47">
        <f t="shared" si="2"/>
        <v>273171</v>
      </c>
      <c r="E34" s="47">
        <f t="shared" si="3"/>
        <v>0</v>
      </c>
      <c r="F34" s="47">
        <f>E34/D34*100</f>
        <v>0</v>
      </c>
      <c r="G34" s="47">
        <f t="shared" si="7"/>
        <v>273171</v>
      </c>
      <c r="H34" s="47">
        <f t="shared" si="8"/>
        <v>0</v>
      </c>
      <c r="I34" s="106"/>
      <c r="J34" s="106"/>
      <c r="K34" s="47">
        <v>273171</v>
      </c>
      <c r="L34" s="47">
        <v>0</v>
      </c>
      <c r="M34" s="47"/>
      <c r="N34" s="106"/>
      <c r="O34" s="47"/>
      <c r="P34" s="106"/>
      <c r="Q34" s="47"/>
      <c r="R34" s="106"/>
      <c r="S34" s="47"/>
      <c r="T34" s="106"/>
      <c r="U34" s="47"/>
      <c r="V34" s="106"/>
      <c r="W34" s="82"/>
      <c r="X34" s="83"/>
      <c r="Y34" s="82"/>
      <c r="Z34" s="82"/>
    </row>
    <row r="35" spans="1:26" s="5" customFormat="1" ht="17.25" customHeight="1" x14ac:dyDescent="0.2">
      <c r="A35" s="17"/>
      <c r="B35" s="18">
        <v>4300</v>
      </c>
      <c r="C35" s="35" t="s">
        <v>82</v>
      </c>
      <c r="D35" s="47">
        <f t="shared" si="2"/>
        <v>339529</v>
      </c>
      <c r="E35" s="47">
        <f t="shared" si="3"/>
        <v>56613.61</v>
      </c>
      <c r="F35" s="47">
        <f>E35/D35*100</f>
        <v>16.674160380998384</v>
      </c>
      <c r="G35" s="47">
        <f t="shared" si="7"/>
        <v>339529</v>
      </c>
      <c r="H35" s="47">
        <f t="shared" si="8"/>
        <v>56613.61</v>
      </c>
      <c r="I35" s="106"/>
      <c r="J35" s="106"/>
      <c r="K35" s="47">
        <v>339529</v>
      </c>
      <c r="L35" s="47">
        <v>56613.61</v>
      </c>
      <c r="M35" s="47"/>
      <c r="N35" s="106"/>
      <c r="O35" s="47"/>
      <c r="P35" s="106"/>
      <c r="Q35" s="47"/>
      <c r="R35" s="106"/>
      <c r="S35" s="47"/>
      <c r="T35" s="106"/>
      <c r="U35" s="47"/>
      <c r="V35" s="106"/>
      <c r="W35" s="82"/>
      <c r="X35" s="83"/>
      <c r="Y35" s="82"/>
      <c r="Z35" s="82"/>
    </row>
    <row r="36" spans="1:26" s="5" customFormat="1" ht="29.1" customHeight="1" x14ac:dyDescent="0.2">
      <c r="A36" s="17"/>
      <c r="B36" s="18">
        <v>4390</v>
      </c>
      <c r="C36" s="35" t="s">
        <v>90</v>
      </c>
      <c r="D36" s="47">
        <f t="shared" si="2"/>
        <v>1000</v>
      </c>
      <c r="E36" s="47">
        <f t="shared" si="3"/>
        <v>0</v>
      </c>
      <c r="F36" s="47">
        <f>E36/D36*100</f>
        <v>0</v>
      </c>
      <c r="G36" s="47">
        <f t="shared" si="7"/>
        <v>1000</v>
      </c>
      <c r="H36" s="47">
        <f t="shared" si="8"/>
        <v>0</v>
      </c>
      <c r="I36" s="106"/>
      <c r="J36" s="106"/>
      <c r="K36" s="47">
        <v>1000</v>
      </c>
      <c r="L36" s="47">
        <v>0</v>
      </c>
      <c r="M36" s="47"/>
      <c r="N36" s="106"/>
      <c r="O36" s="47"/>
      <c r="P36" s="106"/>
      <c r="Q36" s="47"/>
      <c r="R36" s="106"/>
      <c r="S36" s="47"/>
      <c r="T36" s="106"/>
      <c r="U36" s="47"/>
      <c r="V36" s="106"/>
      <c r="W36" s="82"/>
      <c r="X36" s="83"/>
      <c r="Y36" s="82"/>
      <c r="Z36" s="82"/>
    </row>
    <row r="37" spans="1:26" s="5" customFormat="1" ht="29.1" customHeight="1" x14ac:dyDescent="0.2">
      <c r="A37" s="17"/>
      <c r="B37" s="18">
        <v>4520</v>
      </c>
      <c r="C37" s="35" t="s">
        <v>120</v>
      </c>
      <c r="D37" s="47">
        <f t="shared" si="2"/>
        <v>100</v>
      </c>
      <c r="E37" s="47">
        <f t="shared" si="3"/>
        <v>41.18</v>
      </c>
      <c r="F37" s="47">
        <f>E37/D37*100</f>
        <v>41.18</v>
      </c>
      <c r="G37" s="47">
        <f>I37+K37</f>
        <v>100</v>
      </c>
      <c r="H37" s="47">
        <f>J37+L37</f>
        <v>41.18</v>
      </c>
      <c r="I37" s="106"/>
      <c r="J37" s="106"/>
      <c r="K37" s="47">
        <v>100</v>
      </c>
      <c r="L37" s="47">
        <v>41.18</v>
      </c>
      <c r="M37" s="47"/>
      <c r="N37" s="106"/>
      <c r="O37" s="47"/>
      <c r="P37" s="106"/>
      <c r="Q37" s="47"/>
      <c r="R37" s="106"/>
      <c r="S37" s="47"/>
      <c r="T37" s="106"/>
      <c r="U37" s="47"/>
      <c r="V37" s="106"/>
      <c r="W37" s="82"/>
      <c r="X37" s="83"/>
      <c r="Y37" s="82"/>
      <c r="Z37" s="82"/>
    </row>
    <row r="38" spans="1:26" s="8" customFormat="1" ht="17.25" customHeight="1" x14ac:dyDescent="0.2">
      <c r="A38" s="15">
        <v>60095</v>
      </c>
      <c r="B38" s="19"/>
      <c r="C38" s="29" t="s">
        <v>1</v>
      </c>
      <c r="D38" s="45">
        <f t="shared" si="2"/>
        <v>60089</v>
      </c>
      <c r="E38" s="45">
        <f t="shared" si="3"/>
        <v>1428</v>
      </c>
      <c r="F38" s="59">
        <f t="shared" si="9"/>
        <v>2.3764748955715689</v>
      </c>
      <c r="G38" s="45">
        <f t="shared" si="7"/>
        <v>60089</v>
      </c>
      <c r="H38" s="45">
        <f t="shared" si="8"/>
        <v>1428</v>
      </c>
      <c r="I38" s="105"/>
      <c r="J38" s="105"/>
      <c r="K38" s="45">
        <f>SUM(K39:K40)</f>
        <v>60089</v>
      </c>
      <c r="L38" s="45">
        <f>SUM(L39:L40)</f>
        <v>1428</v>
      </c>
      <c r="M38" s="45"/>
      <c r="N38" s="105"/>
      <c r="O38" s="45"/>
      <c r="P38" s="105"/>
      <c r="Q38" s="45"/>
      <c r="R38" s="105"/>
      <c r="S38" s="45"/>
      <c r="T38" s="105"/>
      <c r="U38" s="45"/>
      <c r="V38" s="105"/>
      <c r="W38" s="81"/>
      <c r="X38" s="83"/>
      <c r="Y38" s="81"/>
      <c r="Z38" s="81"/>
    </row>
    <row r="39" spans="1:26" s="5" customFormat="1" ht="17.25" customHeight="1" x14ac:dyDescent="0.2">
      <c r="A39" s="17"/>
      <c r="B39" s="18">
        <v>4270</v>
      </c>
      <c r="C39" s="35" t="s">
        <v>89</v>
      </c>
      <c r="D39" s="47">
        <f t="shared" si="2"/>
        <v>5000</v>
      </c>
      <c r="E39" s="47">
        <f t="shared" si="3"/>
        <v>1428</v>
      </c>
      <c r="F39" s="47">
        <f t="shared" si="9"/>
        <v>28.560000000000002</v>
      </c>
      <c r="G39" s="47">
        <f t="shared" si="7"/>
        <v>5000</v>
      </c>
      <c r="H39" s="47">
        <f t="shared" si="8"/>
        <v>1428</v>
      </c>
      <c r="I39" s="106"/>
      <c r="J39" s="106"/>
      <c r="K39" s="47">
        <v>5000</v>
      </c>
      <c r="L39" s="47">
        <v>1428</v>
      </c>
      <c r="M39" s="47"/>
      <c r="N39" s="106"/>
      <c r="O39" s="47"/>
      <c r="P39" s="106"/>
      <c r="Q39" s="47"/>
      <c r="R39" s="106"/>
      <c r="S39" s="47"/>
      <c r="T39" s="106"/>
      <c r="U39" s="47"/>
      <c r="V39" s="106"/>
      <c r="W39" s="82"/>
      <c r="X39" s="83"/>
      <c r="Y39" s="82"/>
      <c r="Z39" s="82"/>
    </row>
    <row r="40" spans="1:26" s="1" customFormat="1" ht="17.25" customHeight="1" x14ac:dyDescent="0.2">
      <c r="A40" s="17"/>
      <c r="B40" s="18">
        <v>4300</v>
      </c>
      <c r="C40" s="35" t="s">
        <v>82</v>
      </c>
      <c r="D40" s="46">
        <f t="shared" si="2"/>
        <v>55089</v>
      </c>
      <c r="E40" s="46">
        <f t="shared" si="3"/>
        <v>0</v>
      </c>
      <c r="F40" s="46">
        <f t="shared" ref="F40:F53" si="10">E40/D40*100</f>
        <v>0</v>
      </c>
      <c r="G40" s="46">
        <f t="shared" si="7"/>
        <v>55089</v>
      </c>
      <c r="H40" s="46">
        <f t="shared" si="8"/>
        <v>0</v>
      </c>
      <c r="I40" s="104"/>
      <c r="J40" s="104"/>
      <c r="K40" s="46">
        <v>55089</v>
      </c>
      <c r="L40" s="46">
        <v>0</v>
      </c>
      <c r="M40" s="46"/>
      <c r="N40" s="104"/>
      <c r="O40" s="46"/>
      <c r="P40" s="104"/>
      <c r="Q40" s="46"/>
      <c r="R40" s="104"/>
      <c r="S40" s="46"/>
      <c r="T40" s="104"/>
      <c r="U40" s="46"/>
      <c r="V40" s="104"/>
      <c r="W40" s="83"/>
      <c r="X40" s="83"/>
      <c r="Y40" s="83"/>
      <c r="Z40" s="83"/>
    </row>
    <row r="41" spans="1:26" s="2" customFormat="1" ht="18" customHeight="1" x14ac:dyDescent="0.2">
      <c r="A41" s="13">
        <v>630</v>
      </c>
      <c r="B41" s="13"/>
      <c r="C41" s="33" t="s">
        <v>48</v>
      </c>
      <c r="D41" s="48">
        <f t="shared" si="2"/>
        <v>147175</v>
      </c>
      <c r="E41" s="48">
        <f t="shared" si="3"/>
        <v>5869</v>
      </c>
      <c r="F41" s="58">
        <f t="shared" si="10"/>
        <v>3.9877696619670457</v>
      </c>
      <c r="G41" s="48">
        <f t="shared" si="7"/>
        <v>137175</v>
      </c>
      <c r="H41" s="48">
        <f t="shared" si="8"/>
        <v>5869</v>
      </c>
      <c r="I41" s="44">
        <f t="shared" ref="I41:N41" si="11">SUM(I43:I49)</f>
        <v>1000</v>
      </c>
      <c r="J41" s="44">
        <f t="shared" si="11"/>
        <v>0</v>
      </c>
      <c r="K41" s="44">
        <f t="shared" si="11"/>
        <v>136175</v>
      </c>
      <c r="L41" s="44">
        <f t="shared" si="11"/>
        <v>5869</v>
      </c>
      <c r="M41" s="44">
        <f t="shared" si="11"/>
        <v>10000</v>
      </c>
      <c r="N41" s="44">
        <f t="shared" si="11"/>
        <v>0</v>
      </c>
      <c r="O41" s="44"/>
      <c r="P41" s="107"/>
      <c r="Q41" s="44"/>
      <c r="R41" s="107"/>
      <c r="S41" s="44"/>
      <c r="T41" s="107"/>
      <c r="U41" s="44"/>
      <c r="V41" s="107"/>
      <c r="W41" s="93"/>
      <c r="X41" s="88"/>
      <c r="Y41" s="93"/>
      <c r="Z41" s="93"/>
    </row>
    <row r="42" spans="1:26" s="9" customFormat="1" ht="17.25" customHeight="1" x14ac:dyDescent="0.2">
      <c r="A42" s="15">
        <v>63095</v>
      </c>
      <c r="B42" s="19"/>
      <c r="C42" s="29" t="s">
        <v>1</v>
      </c>
      <c r="D42" s="45">
        <f t="shared" si="2"/>
        <v>147175</v>
      </c>
      <c r="E42" s="45">
        <f t="shared" si="3"/>
        <v>5869</v>
      </c>
      <c r="F42" s="59">
        <f t="shared" si="10"/>
        <v>3.9877696619670457</v>
      </c>
      <c r="G42" s="45">
        <f t="shared" si="7"/>
        <v>137175</v>
      </c>
      <c r="H42" s="45">
        <f t="shared" si="8"/>
        <v>5869</v>
      </c>
      <c r="I42" s="45">
        <f t="shared" ref="I42:N42" si="12">SUM(I43:I49)</f>
        <v>1000</v>
      </c>
      <c r="J42" s="45">
        <f t="shared" si="12"/>
        <v>0</v>
      </c>
      <c r="K42" s="45">
        <f t="shared" si="12"/>
        <v>136175</v>
      </c>
      <c r="L42" s="45">
        <f t="shared" si="12"/>
        <v>5869</v>
      </c>
      <c r="M42" s="45">
        <f t="shared" si="12"/>
        <v>10000</v>
      </c>
      <c r="N42" s="45">
        <f t="shared" si="12"/>
        <v>0</v>
      </c>
      <c r="O42" s="45"/>
      <c r="P42" s="105"/>
      <c r="Q42" s="45"/>
      <c r="R42" s="105"/>
      <c r="S42" s="45"/>
      <c r="T42" s="105"/>
      <c r="U42" s="45"/>
      <c r="V42" s="105"/>
      <c r="W42" s="94"/>
      <c r="X42" s="88"/>
      <c r="Y42" s="94"/>
      <c r="Z42" s="94"/>
    </row>
    <row r="43" spans="1:26" s="8" customFormat="1" ht="90" x14ac:dyDescent="0.2">
      <c r="A43" s="20"/>
      <c r="B43" s="21">
        <v>2360</v>
      </c>
      <c r="C43" s="35" t="s">
        <v>119</v>
      </c>
      <c r="D43" s="47">
        <f t="shared" si="2"/>
        <v>10000</v>
      </c>
      <c r="E43" s="47">
        <f t="shared" si="3"/>
        <v>0</v>
      </c>
      <c r="F43" s="47">
        <f t="shared" si="10"/>
        <v>0</v>
      </c>
      <c r="G43" s="47"/>
      <c r="H43" s="47"/>
      <c r="I43" s="50"/>
      <c r="J43" s="50"/>
      <c r="K43" s="50"/>
      <c r="L43" s="50"/>
      <c r="M43" s="47">
        <v>10000</v>
      </c>
      <c r="N43" s="47">
        <v>0</v>
      </c>
      <c r="O43" s="50"/>
      <c r="P43" s="103"/>
      <c r="Q43" s="50"/>
      <c r="R43" s="103"/>
      <c r="S43" s="50"/>
      <c r="T43" s="103"/>
      <c r="U43" s="50"/>
      <c r="V43" s="103"/>
      <c r="W43" s="95"/>
      <c r="X43" s="88"/>
      <c r="Y43" s="95"/>
      <c r="Z43" s="95"/>
    </row>
    <row r="44" spans="1:26" s="5" customFormat="1" ht="17.100000000000001" customHeight="1" x14ac:dyDescent="0.2">
      <c r="A44" s="17"/>
      <c r="B44" s="18">
        <v>4170</v>
      </c>
      <c r="C44" s="35" t="s">
        <v>86</v>
      </c>
      <c r="D44" s="47">
        <f t="shared" si="2"/>
        <v>1000</v>
      </c>
      <c r="E44" s="47">
        <f t="shared" si="3"/>
        <v>0</v>
      </c>
      <c r="F44" s="47">
        <f t="shared" si="10"/>
        <v>0</v>
      </c>
      <c r="G44" s="47">
        <f t="shared" ref="G44" si="13">I44+K44</f>
        <v>1000</v>
      </c>
      <c r="H44" s="47">
        <f t="shared" ref="H44" si="14">J44+L44</f>
        <v>0</v>
      </c>
      <c r="I44" s="47">
        <v>1000</v>
      </c>
      <c r="J44" s="47">
        <v>0</v>
      </c>
      <c r="K44" s="47"/>
      <c r="L44" s="47"/>
      <c r="M44" s="47"/>
      <c r="N44" s="106"/>
      <c r="O44" s="47"/>
      <c r="P44" s="106"/>
      <c r="Q44" s="47"/>
      <c r="R44" s="106"/>
      <c r="S44" s="47"/>
      <c r="T44" s="106"/>
      <c r="U44" s="47"/>
      <c r="V44" s="106"/>
      <c r="W44" s="92"/>
      <c r="X44" s="88"/>
      <c r="Y44" s="92"/>
      <c r="Z44" s="92"/>
    </row>
    <row r="45" spans="1:26" s="5" customFormat="1" ht="17.100000000000001" customHeight="1" x14ac:dyDescent="0.2">
      <c r="A45" s="17"/>
      <c r="B45" s="18">
        <v>4190</v>
      </c>
      <c r="C45" s="35" t="s">
        <v>137</v>
      </c>
      <c r="D45" s="47">
        <f t="shared" si="2"/>
        <v>500</v>
      </c>
      <c r="E45" s="47">
        <f t="shared" si="3"/>
        <v>0</v>
      </c>
      <c r="F45" s="47">
        <f t="shared" si="10"/>
        <v>0</v>
      </c>
      <c r="G45" s="47">
        <f>I45+K45</f>
        <v>500</v>
      </c>
      <c r="H45" s="47">
        <f>J45+L45</f>
        <v>0</v>
      </c>
      <c r="I45" s="47"/>
      <c r="J45" s="47"/>
      <c r="K45" s="47">
        <v>500</v>
      </c>
      <c r="L45" s="47">
        <v>0</v>
      </c>
      <c r="M45" s="47"/>
      <c r="N45" s="106"/>
      <c r="O45" s="47"/>
      <c r="P45" s="106"/>
      <c r="Q45" s="47"/>
      <c r="R45" s="106"/>
      <c r="S45" s="47"/>
      <c r="T45" s="106"/>
      <c r="U45" s="47"/>
      <c r="V45" s="106"/>
      <c r="W45" s="92"/>
      <c r="X45" s="88"/>
      <c r="Y45" s="92"/>
      <c r="Z45" s="92"/>
    </row>
    <row r="46" spans="1:26" s="5" customFormat="1" ht="17.25" customHeight="1" x14ac:dyDescent="0.2">
      <c r="A46" s="17"/>
      <c r="B46" s="18">
        <v>4210</v>
      </c>
      <c r="C46" s="35" t="s">
        <v>87</v>
      </c>
      <c r="D46" s="47">
        <f t="shared" si="2"/>
        <v>1000</v>
      </c>
      <c r="E46" s="47">
        <f t="shared" si="3"/>
        <v>0</v>
      </c>
      <c r="F46" s="47">
        <f t="shared" si="10"/>
        <v>0</v>
      </c>
      <c r="G46" s="47">
        <f>I46+K46</f>
        <v>1000</v>
      </c>
      <c r="H46" s="47">
        <f>J46+L46</f>
        <v>0</v>
      </c>
      <c r="I46" s="47"/>
      <c r="J46" s="47"/>
      <c r="K46" s="47">
        <v>1000</v>
      </c>
      <c r="L46" s="47">
        <v>0</v>
      </c>
      <c r="M46" s="47"/>
      <c r="N46" s="106"/>
      <c r="O46" s="47"/>
      <c r="P46" s="106"/>
      <c r="Q46" s="47"/>
      <c r="R46" s="106"/>
      <c r="S46" s="47"/>
      <c r="T46" s="106"/>
      <c r="U46" s="47"/>
      <c r="V46" s="106"/>
      <c r="W46" s="92"/>
      <c r="X46" s="88"/>
      <c r="Y46" s="92"/>
      <c r="Z46" s="92"/>
    </row>
    <row r="47" spans="1:26" s="9" customFormat="1" ht="17.25" customHeight="1" x14ac:dyDescent="0.2">
      <c r="A47" s="20"/>
      <c r="B47" s="18">
        <v>4300</v>
      </c>
      <c r="C47" s="35" t="s">
        <v>82</v>
      </c>
      <c r="D47" s="47">
        <f t="shared" si="2"/>
        <v>110000</v>
      </c>
      <c r="E47" s="47">
        <f t="shared" si="3"/>
        <v>5869</v>
      </c>
      <c r="F47" s="47">
        <f t="shared" si="10"/>
        <v>5.335454545454545</v>
      </c>
      <c r="G47" s="47">
        <f t="shared" ref="G47:G87" si="15">I47+K47</f>
        <v>110000</v>
      </c>
      <c r="H47" s="47">
        <f t="shared" ref="H47:H87" si="16">J47+L47</f>
        <v>5869</v>
      </c>
      <c r="I47" s="50"/>
      <c r="J47" s="50"/>
      <c r="K47" s="47">
        <v>110000</v>
      </c>
      <c r="L47" s="47">
        <v>5869</v>
      </c>
      <c r="M47" s="47"/>
      <c r="N47" s="106"/>
      <c r="O47" s="50"/>
      <c r="P47" s="103"/>
      <c r="Q47" s="50"/>
      <c r="R47" s="103"/>
      <c r="S47" s="50"/>
      <c r="T47" s="103"/>
      <c r="U47" s="50"/>
      <c r="V47" s="103"/>
      <c r="W47" s="94"/>
      <c r="X47" s="88"/>
      <c r="Y47" s="94"/>
      <c r="Z47" s="94"/>
    </row>
    <row r="48" spans="1:26" s="5" customFormat="1" ht="17.100000000000001" customHeight="1" x14ac:dyDescent="0.2">
      <c r="A48" s="17"/>
      <c r="B48" s="18">
        <v>4380</v>
      </c>
      <c r="C48" s="34" t="s">
        <v>138</v>
      </c>
      <c r="D48" s="47">
        <f t="shared" si="2"/>
        <v>1000</v>
      </c>
      <c r="E48" s="47">
        <f t="shared" si="3"/>
        <v>0</v>
      </c>
      <c r="F48" s="47">
        <f t="shared" si="10"/>
        <v>0</v>
      </c>
      <c r="G48" s="47">
        <f>I48+K48</f>
        <v>1000</v>
      </c>
      <c r="H48" s="47">
        <f>J48+L48</f>
        <v>0</v>
      </c>
      <c r="I48" s="47"/>
      <c r="J48" s="47"/>
      <c r="K48" s="47">
        <v>1000</v>
      </c>
      <c r="L48" s="47">
        <v>0</v>
      </c>
      <c r="M48" s="47"/>
      <c r="N48" s="106"/>
      <c r="O48" s="47"/>
      <c r="P48" s="106"/>
      <c r="Q48" s="47"/>
      <c r="R48" s="106"/>
      <c r="S48" s="47"/>
      <c r="T48" s="106"/>
      <c r="U48" s="47"/>
      <c r="V48" s="106"/>
      <c r="W48" s="92"/>
      <c r="X48" s="88"/>
      <c r="Y48" s="92"/>
      <c r="Z48" s="92"/>
    </row>
    <row r="49" spans="1:26" s="1" customFormat="1" ht="17.25" customHeight="1" x14ac:dyDescent="0.2">
      <c r="A49" s="17"/>
      <c r="B49" s="18">
        <v>4430</v>
      </c>
      <c r="C49" s="35" t="s">
        <v>83</v>
      </c>
      <c r="D49" s="46">
        <f t="shared" si="2"/>
        <v>23675</v>
      </c>
      <c r="E49" s="46">
        <f t="shared" si="3"/>
        <v>0</v>
      </c>
      <c r="F49" s="46">
        <f t="shared" si="10"/>
        <v>0</v>
      </c>
      <c r="G49" s="46">
        <f t="shared" si="15"/>
        <v>23675</v>
      </c>
      <c r="H49" s="46">
        <f t="shared" si="16"/>
        <v>0</v>
      </c>
      <c r="I49" s="46"/>
      <c r="J49" s="46"/>
      <c r="K49" s="46">
        <v>23675</v>
      </c>
      <c r="L49" s="46">
        <v>0</v>
      </c>
      <c r="M49" s="46"/>
      <c r="N49" s="104"/>
      <c r="O49" s="46"/>
      <c r="P49" s="104"/>
      <c r="Q49" s="46"/>
      <c r="R49" s="104"/>
      <c r="S49" s="46"/>
      <c r="T49" s="104"/>
      <c r="U49" s="46"/>
      <c r="V49" s="104"/>
      <c r="W49" s="88"/>
      <c r="X49" s="88"/>
      <c r="Y49" s="88"/>
      <c r="Z49" s="88"/>
    </row>
    <row r="50" spans="1:26" s="2" customFormat="1" ht="18" customHeight="1" x14ac:dyDescent="0.2">
      <c r="A50" s="14">
        <v>700</v>
      </c>
      <c r="B50" s="14"/>
      <c r="C50" s="33" t="s">
        <v>15</v>
      </c>
      <c r="D50" s="48">
        <f t="shared" si="2"/>
        <v>6271359</v>
      </c>
      <c r="E50" s="48">
        <f t="shared" si="3"/>
        <v>2962256.2900000005</v>
      </c>
      <c r="F50" s="58">
        <f t="shared" si="10"/>
        <v>47.234678958739259</v>
      </c>
      <c r="G50" s="48">
        <f t="shared" si="15"/>
        <v>6271359</v>
      </c>
      <c r="H50" s="48">
        <f t="shared" si="16"/>
        <v>2962256.2900000005</v>
      </c>
      <c r="I50" s="44"/>
      <c r="J50" s="44"/>
      <c r="K50" s="44">
        <f>K51+K64</f>
        <v>6271359</v>
      </c>
      <c r="L50" s="44">
        <f>L51+L64</f>
        <v>2962256.2900000005</v>
      </c>
      <c r="M50" s="44"/>
      <c r="N50" s="107"/>
      <c r="O50" s="44"/>
      <c r="P50" s="107"/>
      <c r="Q50" s="44"/>
      <c r="R50" s="107"/>
      <c r="S50" s="44"/>
      <c r="T50" s="107"/>
      <c r="U50" s="44"/>
      <c r="V50" s="107"/>
      <c r="W50" s="93"/>
      <c r="X50" s="88"/>
      <c r="Y50" s="93"/>
      <c r="Z50" s="93"/>
    </row>
    <row r="51" spans="1:26" s="2" customFormat="1" ht="28.5" customHeight="1" x14ac:dyDescent="0.2">
      <c r="A51" s="15">
        <v>70005</v>
      </c>
      <c r="B51" s="19"/>
      <c r="C51" s="29" t="s">
        <v>3</v>
      </c>
      <c r="D51" s="45">
        <f t="shared" si="2"/>
        <v>6183359</v>
      </c>
      <c r="E51" s="45">
        <f t="shared" si="3"/>
        <v>2950061.2300000004</v>
      </c>
      <c r="F51" s="59">
        <f t="shared" si="10"/>
        <v>47.709687081083288</v>
      </c>
      <c r="G51" s="45">
        <f t="shared" si="15"/>
        <v>6183359</v>
      </c>
      <c r="H51" s="45">
        <f t="shared" si="16"/>
        <v>2950061.2300000004</v>
      </c>
      <c r="I51" s="45"/>
      <c r="J51" s="45"/>
      <c r="K51" s="45">
        <f>SUM(K52:K63)</f>
        <v>6183359</v>
      </c>
      <c r="L51" s="45">
        <f>SUM(L52:L63)</f>
        <v>2950061.2300000004</v>
      </c>
      <c r="M51" s="45"/>
      <c r="N51" s="105"/>
      <c r="O51" s="45"/>
      <c r="P51" s="105"/>
      <c r="Q51" s="45"/>
      <c r="R51" s="105"/>
      <c r="S51" s="45"/>
      <c r="T51" s="105"/>
      <c r="U51" s="45"/>
      <c r="V51" s="105"/>
      <c r="W51" s="93"/>
      <c r="X51" s="88"/>
      <c r="Y51" s="93"/>
      <c r="Z51" s="93"/>
    </row>
    <row r="52" spans="1:26" s="5" customFormat="1" ht="17.25" customHeight="1" x14ac:dyDescent="0.2">
      <c r="A52" s="17"/>
      <c r="B52" s="18">
        <v>4210</v>
      </c>
      <c r="C52" s="35" t="s">
        <v>87</v>
      </c>
      <c r="D52" s="47">
        <f t="shared" si="2"/>
        <v>20000</v>
      </c>
      <c r="E52" s="47">
        <f t="shared" si="3"/>
        <v>14195.1</v>
      </c>
      <c r="F52" s="47">
        <f t="shared" si="10"/>
        <v>70.975499999999997</v>
      </c>
      <c r="G52" s="47">
        <f t="shared" si="15"/>
        <v>20000</v>
      </c>
      <c r="H52" s="47">
        <f t="shared" si="16"/>
        <v>14195.1</v>
      </c>
      <c r="I52" s="106"/>
      <c r="J52" s="106"/>
      <c r="K52" s="47">
        <v>20000</v>
      </c>
      <c r="L52" s="47">
        <v>14195.1</v>
      </c>
      <c r="M52" s="47"/>
      <c r="N52" s="106"/>
      <c r="O52" s="47"/>
      <c r="P52" s="106"/>
      <c r="Q52" s="47"/>
      <c r="R52" s="106"/>
      <c r="S52" s="47"/>
      <c r="T52" s="106"/>
      <c r="U52" s="47"/>
      <c r="V52" s="106"/>
      <c r="W52" s="92"/>
      <c r="X52" s="88"/>
      <c r="Y52" s="92"/>
      <c r="Z52" s="92"/>
    </row>
    <row r="53" spans="1:26" s="5" customFormat="1" ht="17.25" customHeight="1" x14ac:dyDescent="0.2">
      <c r="A53" s="17"/>
      <c r="B53" s="18">
        <v>4260</v>
      </c>
      <c r="C53" s="35" t="s">
        <v>88</v>
      </c>
      <c r="D53" s="47">
        <f t="shared" si="2"/>
        <v>1900000</v>
      </c>
      <c r="E53" s="47">
        <f t="shared" si="3"/>
        <v>944449.79</v>
      </c>
      <c r="F53" s="47">
        <f t="shared" si="10"/>
        <v>49.707883684210529</v>
      </c>
      <c r="G53" s="47">
        <f>I53+K53</f>
        <v>1900000</v>
      </c>
      <c r="H53" s="47">
        <f>J53+L53</f>
        <v>944449.79</v>
      </c>
      <c r="I53" s="106"/>
      <c r="J53" s="106"/>
      <c r="K53" s="47">
        <v>1900000</v>
      </c>
      <c r="L53" s="47">
        <v>944449.79</v>
      </c>
      <c r="M53" s="47"/>
      <c r="N53" s="106"/>
      <c r="O53" s="47"/>
      <c r="P53" s="106"/>
      <c r="Q53" s="47"/>
      <c r="R53" s="106"/>
      <c r="S53" s="47"/>
      <c r="T53" s="106"/>
      <c r="U53" s="47"/>
      <c r="V53" s="106"/>
      <c r="W53" s="92"/>
      <c r="X53" s="88"/>
      <c r="Y53" s="92"/>
      <c r="Z53" s="92"/>
    </row>
    <row r="54" spans="1:26" s="5" customFormat="1" ht="17.25" customHeight="1" x14ac:dyDescent="0.2">
      <c r="A54" s="17"/>
      <c r="B54" s="18">
        <v>4270</v>
      </c>
      <c r="C54" s="35" t="s">
        <v>89</v>
      </c>
      <c r="D54" s="47">
        <f t="shared" si="2"/>
        <v>1900000</v>
      </c>
      <c r="E54" s="47">
        <f t="shared" si="3"/>
        <v>778458.38</v>
      </c>
      <c r="F54" s="47">
        <f t="shared" ref="F54:F62" si="17">E54/D54*100</f>
        <v>40.971493684210522</v>
      </c>
      <c r="G54" s="47">
        <f t="shared" si="15"/>
        <v>1900000</v>
      </c>
      <c r="H54" s="47">
        <f t="shared" si="16"/>
        <v>778458.38</v>
      </c>
      <c r="I54" s="106"/>
      <c r="J54" s="106"/>
      <c r="K54" s="47">
        <v>1900000</v>
      </c>
      <c r="L54" s="47">
        <v>778458.38</v>
      </c>
      <c r="M54" s="47"/>
      <c r="N54" s="106"/>
      <c r="O54" s="47"/>
      <c r="P54" s="106"/>
      <c r="Q54" s="47"/>
      <c r="R54" s="106"/>
      <c r="S54" s="47"/>
      <c r="T54" s="106"/>
      <c r="U54" s="47"/>
      <c r="V54" s="106"/>
      <c r="W54" s="92"/>
      <c r="X54" s="88"/>
      <c r="Y54" s="92"/>
      <c r="Z54" s="92"/>
    </row>
    <row r="55" spans="1:26" s="5" customFormat="1" ht="17.25" customHeight="1" x14ac:dyDescent="0.2">
      <c r="A55" s="17"/>
      <c r="B55" s="18">
        <v>4300</v>
      </c>
      <c r="C55" s="35" t="s">
        <v>82</v>
      </c>
      <c r="D55" s="47">
        <f t="shared" si="2"/>
        <v>1949269</v>
      </c>
      <c r="E55" s="47">
        <f t="shared" si="3"/>
        <v>1025163.41</v>
      </c>
      <c r="F55" s="47">
        <f t="shared" si="17"/>
        <v>52.592197895723992</v>
      </c>
      <c r="G55" s="47">
        <f t="shared" si="15"/>
        <v>1949269</v>
      </c>
      <c r="H55" s="47">
        <f t="shared" si="16"/>
        <v>1025163.41</v>
      </c>
      <c r="I55" s="106"/>
      <c r="J55" s="106"/>
      <c r="K55" s="47">
        <v>1949269</v>
      </c>
      <c r="L55" s="47">
        <v>1025163.41</v>
      </c>
      <c r="M55" s="47"/>
      <c r="N55" s="106"/>
      <c r="O55" s="47"/>
      <c r="P55" s="106"/>
      <c r="Q55" s="47"/>
      <c r="R55" s="106"/>
      <c r="S55" s="47"/>
      <c r="T55" s="106"/>
      <c r="U55" s="47"/>
      <c r="V55" s="106"/>
      <c r="W55" s="92"/>
      <c r="X55" s="88"/>
      <c r="Y55" s="92"/>
      <c r="Z55" s="92"/>
    </row>
    <row r="56" spans="1:26" s="5" customFormat="1" ht="28.5" customHeight="1" x14ac:dyDescent="0.2">
      <c r="A56" s="17"/>
      <c r="B56" s="18">
        <v>4390</v>
      </c>
      <c r="C56" s="35" t="s">
        <v>90</v>
      </c>
      <c r="D56" s="47">
        <f t="shared" si="2"/>
        <v>1000</v>
      </c>
      <c r="E56" s="47">
        <f t="shared" si="3"/>
        <v>0</v>
      </c>
      <c r="F56" s="47">
        <f t="shared" si="17"/>
        <v>0</v>
      </c>
      <c r="G56" s="47">
        <f t="shared" si="15"/>
        <v>1000</v>
      </c>
      <c r="H56" s="47">
        <f t="shared" si="16"/>
        <v>0</v>
      </c>
      <c r="I56" s="106"/>
      <c r="J56" s="106"/>
      <c r="K56" s="47">
        <v>1000</v>
      </c>
      <c r="L56" s="47">
        <v>0</v>
      </c>
      <c r="M56" s="47"/>
      <c r="N56" s="106"/>
      <c r="O56" s="47"/>
      <c r="P56" s="106"/>
      <c r="Q56" s="47"/>
      <c r="R56" s="106"/>
      <c r="S56" s="47"/>
      <c r="T56" s="106"/>
      <c r="U56" s="47"/>
      <c r="V56" s="106"/>
      <c r="W56" s="92"/>
      <c r="X56" s="88"/>
      <c r="Y56" s="92"/>
      <c r="Z56" s="92"/>
    </row>
    <row r="57" spans="1:26" s="5" customFormat="1" ht="40.5" customHeight="1" x14ac:dyDescent="0.2">
      <c r="A57" s="17"/>
      <c r="B57" s="18">
        <v>4400</v>
      </c>
      <c r="C57" s="35" t="s">
        <v>91</v>
      </c>
      <c r="D57" s="47">
        <f t="shared" si="2"/>
        <v>269400</v>
      </c>
      <c r="E57" s="47">
        <f t="shared" si="3"/>
        <v>134700.23000000001</v>
      </c>
      <c r="F57" s="47">
        <f t="shared" si="17"/>
        <v>50.000085374907208</v>
      </c>
      <c r="G57" s="47">
        <f t="shared" si="15"/>
        <v>269400</v>
      </c>
      <c r="H57" s="47">
        <f t="shared" si="16"/>
        <v>134700.23000000001</v>
      </c>
      <c r="I57" s="106"/>
      <c r="J57" s="106"/>
      <c r="K57" s="47">
        <v>269400</v>
      </c>
      <c r="L57" s="47">
        <v>134700.23000000001</v>
      </c>
      <c r="M57" s="47"/>
      <c r="N57" s="106"/>
      <c r="O57" s="47"/>
      <c r="P57" s="106"/>
      <c r="Q57" s="47"/>
      <c r="R57" s="106"/>
      <c r="S57" s="47"/>
      <c r="T57" s="106"/>
      <c r="U57" s="47"/>
      <c r="V57" s="106"/>
      <c r="W57" s="92"/>
      <c r="X57" s="88"/>
      <c r="Y57" s="92"/>
      <c r="Z57" s="92"/>
    </row>
    <row r="58" spans="1:26" s="5" customFormat="1" ht="17.25" customHeight="1" x14ac:dyDescent="0.2">
      <c r="A58" s="17"/>
      <c r="B58" s="18">
        <v>4430</v>
      </c>
      <c r="C58" s="35" t="s">
        <v>83</v>
      </c>
      <c r="D58" s="47">
        <f t="shared" si="2"/>
        <v>1000</v>
      </c>
      <c r="E58" s="47">
        <f t="shared" si="3"/>
        <v>0</v>
      </c>
      <c r="F58" s="47">
        <f t="shared" si="17"/>
        <v>0</v>
      </c>
      <c r="G58" s="47">
        <f t="shared" si="15"/>
        <v>1000</v>
      </c>
      <c r="H58" s="47">
        <f t="shared" si="16"/>
        <v>0</v>
      </c>
      <c r="I58" s="106"/>
      <c r="J58" s="106"/>
      <c r="K58" s="47">
        <v>1000</v>
      </c>
      <c r="L58" s="47">
        <v>0</v>
      </c>
      <c r="M58" s="47"/>
      <c r="N58" s="106"/>
      <c r="O58" s="47"/>
      <c r="P58" s="106"/>
      <c r="Q58" s="47"/>
      <c r="R58" s="106"/>
      <c r="S58" s="47"/>
      <c r="T58" s="106"/>
      <c r="U58" s="47"/>
      <c r="V58" s="106"/>
      <c r="W58" s="92"/>
      <c r="X58" s="88"/>
      <c r="Y58" s="92"/>
      <c r="Z58" s="92"/>
    </row>
    <row r="59" spans="1:26" s="5" customFormat="1" ht="17.25" customHeight="1" x14ac:dyDescent="0.2">
      <c r="A59" s="17"/>
      <c r="B59" s="18">
        <v>4480</v>
      </c>
      <c r="C59" s="35" t="s">
        <v>121</v>
      </c>
      <c r="D59" s="47">
        <f t="shared" si="2"/>
        <v>470</v>
      </c>
      <c r="E59" s="47">
        <f t="shared" si="3"/>
        <v>33.04</v>
      </c>
      <c r="F59" s="47">
        <f>E59/D59*100</f>
        <v>7.0297872340425531</v>
      </c>
      <c r="G59" s="47">
        <f t="shared" ref="G59:H61" si="18">I59+K59</f>
        <v>470</v>
      </c>
      <c r="H59" s="47">
        <f t="shared" si="18"/>
        <v>33.04</v>
      </c>
      <c r="I59" s="106"/>
      <c r="J59" s="106"/>
      <c r="K59" s="47">
        <v>470</v>
      </c>
      <c r="L59" s="47">
        <v>33.04</v>
      </c>
      <c r="M59" s="47"/>
      <c r="N59" s="106"/>
      <c r="O59" s="47"/>
      <c r="P59" s="106"/>
      <c r="Q59" s="47"/>
      <c r="R59" s="106"/>
      <c r="S59" s="47"/>
      <c r="T59" s="106"/>
      <c r="U59" s="47"/>
      <c r="V59" s="106"/>
      <c r="W59" s="92"/>
      <c r="X59" s="88"/>
      <c r="Y59" s="92"/>
      <c r="Z59" s="92"/>
    </row>
    <row r="60" spans="1:26" s="5" customFormat="1" ht="17.25" customHeight="1" x14ac:dyDescent="0.2">
      <c r="A60" s="17"/>
      <c r="B60" s="18">
        <v>4510</v>
      </c>
      <c r="C60" s="35" t="s">
        <v>98</v>
      </c>
      <c r="D60" s="47">
        <f t="shared" si="2"/>
        <v>2000</v>
      </c>
      <c r="E60" s="47">
        <f t="shared" si="3"/>
        <v>1681.23</v>
      </c>
      <c r="F60" s="47">
        <f>E60/D60*100</f>
        <v>84.061499999999995</v>
      </c>
      <c r="G60" s="47">
        <f t="shared" si="18"/>
        <v>2000</v>
      </c>
      <c r="H60" s="47">
        <f t="shared" si="18"/>
        <v>1681.23</v>
      </c>
      <c r="I60" s="106"/>
      <c r="J60" s="106"/>
      <c r="K60" s="47">
        <v>2000</v>
      </c>
      <c r="L60" s="47">
        <v>1681.23</v>
      </c>
      <c r="M60" s="47"/>
      <c r="N60" s="106"/>
      <c r="O60" s="47"/>
      <c r="P60" s="106"/>
      <c r="Q60" s="47"/>
      <c r="R60" s="106"/>
      <c r="S60" s="47"/>
      <c r="T60" s="106"/>
      <c r="U60" s="47"/>
      <c r="V60" s="106"/>
      <c r="W60" s="92"/>
      <c r="X60" s="88"/>
      <c r="Y60" s="92"/>
      <c r="Z60" s="92"/>
    </row>
    <row r="61" spans="1:26" s="5" customFormat="1" ht="28.5" customHeight="1" x14ac:dyDescent="0.2">
      <c r="A61" s="17"/>
      <c r="B61" s="18">
        <v>4520</v>
      </c>
      <c r="C61" s="35" t="s">
        <v>120</v>
      </c>
      <c r="D61" s="47">
        <f t="shared" si="2"/>
        <v>220</v>
      </c>
      <c r="E61" s="47">
        <f t="shared" si="3"/>
        <v>76.91</v>
      </c>
      <c r="F61" s="47">
        <f>E61/D61*100</f>
        <v>34.959090909090904</v>
      </c>
      <c r="G61" s="47">
        <f t="shared" si="18"/>
        <v>220</v>
      </c>
      <c r="H61" s="47">
        <f t="shared" si="18"/>
        <v>76.91</v>
      </c>
      <c r="I61" s="106"/>
      <c r="J61" s="106"/>
      <c r="K61" s="47">
        <v>220</v>
      </c>
      <c r="L61" s="47">
        <v>76.91</v>
      </c>
      <c r="M61" s="47"/>
      <c r="N61" s="106"/>
      <c r="O61" s="47"/>
      <c r="P61" s="106"/>
      <c r="Q61" s="47"/>
      <c r="R61" s="106"/>
      <c r="S61" s="47"/>
      <c r="T61" s="106"/>
      <c r="U61" s="47"/>
      <c r="V61" s="106"/>
      <c r="W61" s="92"/>
      <c r="X61" s="88"/>
      <c r="Y61" s="92"/>
      <c r="Z61" s="92"/>
    </row>
    <row r="62" spans="1:26" s="5" customFormat="1" ht="18" customHeight="1" x14ac:dyDescent="0.2">
      <c r="A62" s="17"/>
      <c r="B62" s="18">
        <v>4530</v>
      </c>
      <c r="C62" s="35" t="s">
        <v>92</v>
      </c>
      <c r="D62" s="47">
        <f t="shared" si="2"/>
        <v>100000</v>
      </c>
      <c r="E62" s="47">
        <f t="shared" si="3"/>
        <v>45283.14</v>
      </c>
      <c r="F62" s="47">
        <f t="shared" si="17"/>
        <v>45.283140000000003</v>
      </c>
      <c r="G62" s="47">
        <f t="shared" si="15"/>
        <v>100000</v>
      </c>
      <c r="H62" s="47">
        <f t="shared" si="16"/>
        <v>45283.14</v>
      </c>
      <c r="I62" s="106"/>
      <c r="J62" s="106"/>
      <c r="K62" s="47">
        <v>100000</v>
      </c>
      <c r="L62" s="47">
        <v>45283.14</v>
      </c>
      <c r="M62" s="47"/>
      <c r="N62" s="106"/>
      <c r="O62" s="47"/>
      <c r="P62" s="106"/>
      <c r="Q62" s="47"/>
      <c r="R62" s="106"/>
      <c r="S62" s="47"/>
      <c r="T62" s="106"/>
      <c r="U62" s="47"/>
      <c r="V62" s="106"/>
      <c r="W62" s="92"/>
      <c r="X62" s="88"/>
      <c r="Y62" s="92"/>
      <c r="Z62" s="92"/>
    </row>
    <row r="63" spans="1:26" s="5" customFormat="1" ht="28.5" customHeight="1" x14ac:dyDescent="0.2">
      <c r="A63" s="17"/>
      <c r="B63" s="18">
        <v>4610</v>
      </c>
      <c r="C63" s="35" t="s">
        <v>94</v>
      </c>
      <c r="D63" s="46">
        <f t="shared" si="2"/>
        <v>40000</v>
      </c>
      <c r="E63" s="46">
        <f t="shared" si="3"/>
        <v>6020</v>
      </c>
      <c r="F63" s="46">
        <f t="shared" ref="F63:F71" si="19">E63/D63*100</f>
        <v>15.049999999999999</v>
      </c>
      <c r="G63" s="46">
        <f t="shared" si="15"/>
        <v>40000</v>
      </c>
      <c r="H63" s="46">
        <f t="shared" si="16"/>
        <v>6020</v>
      </c>
      <c r="I63" s="104"/>
      <c r="J63" s="104"/>
      <c r="K63" s="46">
        <v>40000</v>
      </c>
      <c r="L63" s="46">
        <v>6020</v>
      </c>
      <c r="M63" s="46"/>
      <c r="N63" s="104"/>
      <c r="O63" s="46"/>
      <c r="P63" s="104"/>
      <c r="Q63" s="46"/>
      <c r="R63" s="104"/>
      <c r="S63" s="46"/>
      <c r="T63" s="104"/>
      <c r="U63" s="46"/>
      <c r="V63" s="104"/>
      <c r="W63" s="92"/>
      <c r="X63" s="88"/>
      <c r="Y63" s="92"/>
      <c r="Z63" s="92"/>
    </row>
    <row r="64" spans="1:26" s="10" customFormat="1" ht="17.25" customHeight="1" x14ac:dyDescent="0.2">
      <c r="A64" s="15">
        <v>70095</v>
      </c>
      <c r="B64" s="19"/>
      <c r="C64" s="29" t="s">
        <v>1</v>
      </c>
      <c r="D64" s="45">
        <f t="shared" si="2"/>
        <v>88000</v>
      </c>
      <c r="E64" s="45">
        <f t="shared" si="3"/>
        <v>12195.06</v>
      </c>
      <c r="F64" s="45">
        <f t="shared" si="19"/>
        <v>13.858022727272726</v>
      </c>
      <c r="G64" s="45">
        <f t="shared" si="15"/>
        <v>88000</v>
      </c>
      <c r="H64" s="45">
        <f t="shared" si="16"/>
        <v>12195.06</v>
      </c>
      <c r="I64" s="105"/>
      <c r="J64" s="105"/>
      <c r="K64" s="45">
        <f>SUM(K65:K68)</f>
        <v>88000</v>
      </c>
      <c r="L64" s="45">
        <f>SUM(L65:L68)</f>
        <v>12195.06</v>
      </c>
      <c r="M64" s="45"/>
      <c r="N64" s="105"/>
      <c r="O64" s="45"/>
      <c r="P64" s="105"/>
      <c r="Q64" s="45"/>
      <c r="R64" s="105"/>
      <c r="S64" s="45"/>
      <c r="T64" s="105"/>
      <c r="U64" s="45"/>
      <c r="V64" s="105"/>
      <c r="W64" s="96"/>
      <c r="X64" s="88"/>
      <c r="Y64" s="96"/>
      <c r="Z64" s="96"/>
    </row>
    <row r="65" spans="1:26" s="5" customFormat="1" ht="17.25" customHeight="1" x14ac:dyDescent="0.2">
      <c r="A65" s="17"/>
      <c r="B65" s="18">
        <v>4580</v>
      </c>
      <c r="C65" s="35" t="s">
        <v>126</v>
      </c>
      <c r="D65" s="47">
        <f t="shared" si="2"/>
        <v>1000</v>
      </c>
      <c r="E65" s="47">
        <f t="shared" si="3"/>
        <v>0</v>
      </c>
      <c r="F65" s="47">
        <f t="shared" si="19"/>
        <v>0</v>
      </c>
      <c r="G65" s="47">
        <f t="shared" ref="G65:H68" si="20">I65+K65</f>
        <v>1000</v>
      </c>
      <c r="H65" s="47">
        <f t="shared" si="20"/>
        <v>0</v>
      </c>
      <c r="I65" s="106"/>
      <c r="J65" s="106"/>
      <c r="K65" s="47">
        <v>1000</v>
      </c>
      <c r="L65" s="47">
        <v>0</v>
      </c>
      <c r="M65" s="47"/>
      <c r="N65" s="106"/>
      <c r="O65" s="47"/>
      <c r="P65" s="106"/>
      <c r="Q65" s="47"/>
      <c r="R65" s="106"/>
      <c r="S65" s="47"/>
      <c r="T65" s="106"/>
      <c r="U65" s="47"/>
      <c r="V65" s="106"/>
      <c r="W65" s="92"/>
      <c r="X65" s="88"/>
      <c r="Y65" s="92"/>
      <c r="Z65" s="92"/>
    </row>
    <row r="66" spans="1:26" s="5" customFormat="1" ht="28.5" customHeight="1" x14ac:dyDescent="0.2">
      <c r="A66" s="17"/>
      <c r="B66" s="18">
        <v>4590</v>
      </c>
      <c r="C66" s="35" t="s">
        <v>93</v>
      </c>
      <c r="D66" s="47">
        <f t="shared" si="2"/>
        <v>35000</v>
      </c>
      <c r="E66" s="47">
        <f t="shared" si="3"/>
        <v>0</v>
      </c>
      <c r="F66" s="47">
        <f t="shared" si="19"/>
        <v>0</v>
      </c>
      <c r="G66" s="47">
        <f t="shared" si="20"/>
        <v>35000</v>
      </c>
      <c r="H66" s="47">
        <f t="shared" si="20"/>
        <v>0</v>
      </c>
      <c r="I66" s="106"/>
      <c r="J66" s="106"/>
      <c r="K66" s="47">
        <v>35000</v>
      </c>
      <c r="L66" s="47">
        <v>0</v>
      </c>
      <c r="M66" s="47"/>
      <c r="N66" s="106"/>
      <c r="O66" s="47"/>
      <c r="P66" s="106"/>
      <c r="Q66" s="47"/>
      <c r="R66" s="106"/>
      <c r="S66" s="47"/>
      <c r="T66" s="106"/>
      <c r="U66" s="47"/>
      <c r="V66" s="106"/>
      <c r="W66" s="92"/>
      <c r="X66" s="88"/>
      <c r="Y66" s="92"/>
      <c r="Z66" s="92"/>
    </row>
    <row r="67" spans="1:26" s="5" customFormat="1" ht="40.5" customHeight="1" x14ac:dyDescent="0.2">
      <c r="A67" s="17"/>
      <c r="B67" s="18">
        <v>4600</v>
      </c>
      <c r="C67" s="35" t="s">
        <v>99</v>
      </c>
      <c r="D67" s="47">
        <f t="shared" si="2"/>
        <v>34000</v>
      </c>
      <c r="E67" s="47">
        <f t="shared" si="3"/>
        <v>12195.06</v>
      </c>
      <c r="F67" s="47">
        <f>E67/D67*100</f>
        <v>35.867823529411766</v>
      </c>
      <c r="G67" s="47">
        <f t="shared" si="20"/>
        <v>34000</v>
      </c>
      <c r="H67" s="47">
        <f t="shared" si="20"/>
        <v>12195.06</v>
      </c>
      <c r="I67" s="106"/>
      <c r="J67" s="106"/>
      <c r="K67" s="47">
        <v>34000</v>
      </c>
      <c r="L67" s="47">
        <v>12195.06</v>
      </c>
      <c r="M67" s="47"/>
      <c r="N67" s="106"/>
      <c r="O67" s="47"/>
      <c r="P67" s="106"/>
      <c r="Q67" s="47"/>
      <c r="R67" s="106"/>
      <c r="S67" s="47"/>
      <c r="T67" s="106"/>
      <c r="U67" s="47"/>
      <c r="V67" s="106"/>
      <c r="W67" s="92"/>
      <c r="X67" s="88"/>
      <c r="Y67" s="92"/>
      <c r="Z67" s="92"/>
    </row>
    <row r="68" spans="1:26" s="5" customFormat="1" ht="28.5" customHeight="1" x14ac:dyDescent="0.2">
      <c r="A68" s="17"/>
      <c r="B68" s="18">
        <v>4610</v>
      </c>
      <c r="C68" s="35" t="s">
        <v>94</v>
      </c>
      <c r="D68" s="46">
        <f t="shared" si="2"/>
        <v>18000</v>
      </c>
      <c r="E68" s="46">
        <f t="shared" si="3"/>
        <v>0</v>
      </c>
      <c r="F68" s="46">
        <f t="shared" si="19"/>
        <v>0</v>
      </c>
      <c r="G68" s="46">
        <f t="shared" si="20"/>
        <v>18000</v>
      </c>
      <c r="H68" s="46">
        <f t="shared" si="20"/>
        <v>0</v>
      </c>
      <c r="I68" s="104"/>
      <c r="J68" s="104"/>
      <c r="K68" s="46">
        <v>18000</v>
      </c>
      <c r="L68" s="46">
        <v>0</v>
      </c>
      <c r="M68" s="46"/>
      <c r="N68" s="104"/>
      <c r="O68" s="46"/>
      <c r="P68" s="104"/>
      <c r="Q68" s="46"/>
      <c r="R68" s="104"/>
      <c r="S68" s="46"/>
      <c r="T68" s="104"/>
      <c r="U68" s="46"/>
      <c r="V68" s="104"/>
      <c r="W68" s="92"/>
      <c r="X68" s="88"/>
      <c r="Y68" s="92"/>
      <c r="Z68" s="92"/>
    </row>
    <row r="69" spans="1:26" s="2" customFormat="1" ht="18" customHeight="1" x14ac:dyDescent="0.2">
      <c r="A69" s="14">
        <v>710</v>
      </c>
      <c r="B69" s="14"/>
      <c r="C69" s="33" t="s">
        <v>22</v>
      </c>
      <c r="D69" s="49">
        <f t="shared" si="2"/>
        <v>186360</v>
      </c>
      <c r="E69" s="49">
        <f t="shared" si="3"/>
        <v>55796.2</v>
      </c>
      <c r="F69" s="60">
        <f t="shared" si="19"/>
        <v>29.940008585533374</v>
      </c>
      <c r="G69" s="49">
        <f t="shared" si="15"/>
        <v>186360</v>
      </c>
      <c r="H69" s="49">
        <f t="shared" si="16"/>
        <v>55796.2</v>
      </c>
      <c r="I69" s="49">
        <f>I70+I72+I76</f>
        <v>4000</v>
      </c>
      <c r="J69" s="49">
        <f>J70+J72+J76</f>
        <v>926</v>
      </c>
      <c r="K69" s="49">
        <f>K70+K72+K76</f>
        <v>182360</v>
      </c>
      <c r="L69" s="49">
        <f>L70+L72+L76</f>
        <v>54870.2</v>
      </c>
      <c r="M69" s="49"/>
      <c r="N69" s="102"/>
      <c r="O69" s="49"/>
      <c r="P69" s="102"/>
      <c r="Q69" s="49"/>
      <c r="R69" s="102"/>
      <c r="S69" s="49"/>
      <c r="T69" s="102"/>
      <c r="U69" s="49"/>
      <c r="V69" s="102"/>
      <c r="W69" s="93"/>
      <c r="X69" s="88"/>
      <c r="Y69" s="93"/>
      <c r="Z69" s="93"/>
    </row>
    <row r="70" spans="1:26" s="2" customFormat="1" ht="28.5" customHeight="1" x14ac:dyDescent="0.2">
      <c r="A70" s="20">
        <v>71004</v>
      </c>
      <c r="B70" s="16"/>
      <c r="C70" s="32" t="s">
        <v>27</v>
      </c>
      <c r="D70" s="45">
        <f t="shared" si="2"/>
        <v>4000</v>
      </c>
      <c r="E70" s="45">
        <f t="shared" si="3"/>
        <v>926</v>
      </c>
      <c r="F70" s="59">
        <f t="shared" si="19"/>
        <v>23.150000000000002</v>
      </c>
      <c r="G70" s="45">
        <f t="shared" si="15"/>
        <v>4000</v>
      </c>
      <c r="H70" s="45">
        <f t="shared" si="16"/>
        <v>926</v>
      </c>
      <c r="I70" s="45">
        <f>SUM(I71:I71)</f>
        <v>4000</v>
      </c>
      <c r="J70" s="45">
        <f>SUM(J71:J71)</f>
        <v>926</v>
      </c>
      <c r="K70" s="45"/>
      <c r="L70" s="45"/>
      <c r="M70" s="45"/>
      <c r="N70" s="105"/>
      <c r="O70" s="50"/>
      <c r="P70" s="103"/>
      <c r="Q70" s="50"/>
      <c r="R70" s="103"/>
      <c r="S70" s="50"/>
      <c r="T70" s="103"/>
      <c r="U70" s="50"/>
      <c r="V70" s="103"/>
      <c r="W70" s="93"/>
      <c r="X70" s="88"/>
      <c r="Y70" s="93"/>
      <c r="Z70" s="93"/>
    </row>
    <row r="71" spans="1:26" s="5" customFormat="1" ht="17.25" customHeight="1" x14ac:dyDescent="0.2">
      <c r="A71" s="17"/>
      <c r="B71" s="18">
        <v>4170</v>
      </c>
      <c r="C71" s="35" t="s">
        <v>86</v>
      </c>
      <c r="D71" s="47">
        <f t="shared" si="2"/>
        <v>4000</v>
      </c>
      <c r="E71" s="47">
        <f t="shared" si="3"/>
        <v>926</v>
      </c>
      <c r="F71" s="47">
        <f t="shared" si="19"/>
        <v>23.150000000000002</v>
      </c>
      <c r="G71" s="47">
        <f t="shared" si="15"/>
        <v>4000</v>
      </c>
      <c r="H71" s="47">
        <f t="shared" si="16"/>
        <v>926</v>
      </c>
      <c r="I71" s="47">
        <v>4000</v>
      </c>
      <c r="J71" s="47">
        <v>926</v>
      </c>
      <c r="K71" s="47"/>
      <c r="L71" s="47"/>
      <c r="M71" s="47"/>
      <c r="N71" s="106"/>
      <c r="O71" s="47"/>
      <c r="P71" s="106"/>
      <c r="Q71" s="47"/>
      <c r="R71" s="106"/>
      <c r="S71" s="47"/>
      <c r="T71" s="106"/>
      <c r="U71" s="47"/>
      <c r="V71" s="106"/>
      <c r="W71" s="92"/>
      <c r="X71" s="88"/>
      <c r="Y71" s="92"/>
      <c r="Z71" s="92"/>
    </row>
    <row r="72" spans="1:26" s="2" customFormat="1" ht="28.5" customHeight="1" x14ac:dyDescent="0.2">
      <c r="A72" s="15">
        <v>71012</v>
      </c>
      <c r="B72" s="19"/>
      <c r="C72" s="29" t="s">
        <v>131</v>
      </c>
      <c r="D72" s="45">
        <f t="shared" si="2"/>
        <v>100000</v>
      </c>
      <c r="E72" s="45">
        <f t="shared" si="3"/>
        <v>15510.2</v>
      </c>
      <c r="F72" s="59">
        <f t="shared" ref="F72:F78" si="21">E72/D72*100</f>
        <v>15.510200000000001</v>
      </c>
      <c r="G72" s="45">
        <f t="shared" si="15"/>
        <v>100000</v>
      </c>
      <c r="H72" s="45">
        <f t="shared" si="16"/>
        <v>15510.2</v>
      </c>
      <c r="I72" s="105"/>
      <c r="J72" s="105"/>
      <c r="K72" s="45">
        <f>SUM(K73:K75)</f>
        <v>100000</v>
      </c>
      <c r="L72" s="45">
        <f>SUM(L73:L75)</f>
        <v>15510.2</v>
      </c>
      <c r="M72" s="45"/>
      <c r="N72" s="105"/>
      <c r="O72" s="45"/>
      <c r="P72" s="105"/>
      <c r="Q72" s="45"/>
      <c r="R72" s="105"/>
      <c r="S72" s="45"/>
      <c r="T72" s="105"/>
      <c r="U72" s="45"/>
      <c r="V72" s="105"/>
      <c r="W72" s="80"/>
      <c r="X72" s="83"/>
      <c r="Y72" s="80"/>
      <c r="Z72" s="80"/>
    </row>
    <row r="73" spans="1:26" s="5" customFormat="1" ht="17.25" customHeight="1" x14ac:dyDescent="0.2">
      <c r="A73" s="17"/>
      <c r="B73" s="18">
        <v>4300</v>
      </c>
      <c r="C73" s="35" t="s">
        <v>82</v>
      </c>
      <c r="D73" s="47">
        <f t="shared" ref="D73:D136" si="22">G73+M73+O73+Q73+S73+U73</f>
        <v>35000</v>
      </c>
      <c r="E73" s="47">
        <f t="shared" ref="E73:E135" si="23">H73+N73+P73+R73+T73+V73</f>
        <v>808</v>
      </c>
      <c r="F73" s="47">
        <f t="shared" si="21"/>
        <v>2.3085714285714287</v>
      </c>
      <c r="G73" s="47">
        <f t="shared" si="15"/>
        <v>35000</v>
      </c>
      <c r="H73" s="47">
        <f t="shared" si="16"/>
        <v>808</v>
      </c>
      <c r="I73" s="106"/>
      <c r="J73" s="106"/>
      <c r="K73" s="47">
        <v>35000</v>
      </c>
      <c r="L73" s="47">
        <v>808</v>
      </c>
      <c r="M73" s="47"/>
      <c r="N73" s="106"/>
      <c r="O73" s="47"/>
      <c r="P73" s="106"/>
      <c r="Q73" s="47"/>
      <c r="R73" s="106"/>
      <c r="S73" s="47"/>
      <c r="T73" s="106"/>
      <c r="U73" s="47"/>
      <c r="V73" s="106"/>
      <c r="W73" s="82"/>
      <c r="X73" s="83"/>
      <c r="Y73" s="82"/>
      <c r="Z73" s="82"/>
    </row>
    <row r="74" spans="1:26" s="5" customFormat="1" ht="28.5" customHeight="1" x14ac:dyDescent="0.2">
      <c r="A74" s="17"/>
      <c r="B74" s="18">
        <v>4390</v>
      </c>
      <c r="C74" s="35" t="s">
        <v>90</v>
      </c>
      <c r="D74" s="47">
        <f t="shared" si="22"/>
        <v>50000</v>
      </c>
      <c r="E74" s="47">
        <f t="shared" si="23"/>
        <v>11900</v>
      </c>
      <c r="F74" s="47">
        <f>E74/D74*100</f>
        <v>23.799999999999997</v>
      </c>
      <c r="G74" s="47">
        <f>I74+K74</f>
        <v>50000</v>
      </c>
      <c r="H74" s="47">
        <f>J74+L74</f>
        <v>11900</v>
      </c>
      <c r="I74" s="106"/>
      <c r="J74" s="106"/>
      <c r="K74" s="47">
        <v>50000</v>
      </c>
      <c r="L74" s="47">
        <v>11900</v>
      </c>
      <c r="M74" s="47"/>
      <c r="N74" s="106"/>
      <c r="O74" s="47"/>
      <c r="P74" s="106"/>
      <c r="Q74" s="47"/>
      <c r="R74" s="106"/>
      <c r="S74" s="47"/>
      <c r="T74" s="106"/>
      <c r="U74" s="47"/>
      <c r="V74" s="106"/>
      <c r="W74" s="82"/>
      <c r="X74" s="83"/>
      <c r="Y74" s="82"/>
      <c r="Z74" s="82"/>
    </row>
    <row r="75" spans="1:26" s="5" customFormat="1" ht="28.5" customHeight="1" x14ac:dyDescent="0.2">
      <c r="A75" s="17"/>
      <c r="B75" s="18">
        <v>4520</v>
      </c>
      <c r="C75" s="35" t="s">
        <v>120</v>
      </c>
      <c r="D75" s="47">
        <f t="shared" si="22"/>
        <v>15000</v>
      </c>
      <c r="E75" s="47">
        <f t="shared" si="23"/>
        <v>2802.2</v>
      </c>
      <c r="F75" s="47">
        <f t="shared" si="21"/>
        <v>18.681333333333335</v>
      </c>
      <c r="G75" s="47">
        <f t="shared" si="15"/>
        <v>15000</v>
      </c>
      <c r="H75" s="47">
        <f t="shared" si="16"/>
        <v>2802.2</v>
      </c>
      <c r="I75" s="106"/>
      <c r="J75" s="106"/>
      <c r="K75" s="47">
        <v>15000</v>
      </c>
      <c r="L75" s="47">
        <v>2802.2</v>
      </c>
      <c r="M75" s="47"/>
      <c r="N75" s="106"/>
      <c r="O75" s="47"/>
      <c r="P75" s="106"/>
      <c r="Q75" s="47"/>
      <c r="R75" s="106"/>
      <c r="S75" s="47"/>
      <c r="T75" s="106"/>
      <c r="U75" s="47"/>
      <c r="V75" s="106"/>
      <c r="W75" s="82"/>
      <c r="X75" s="83"/>
      <c r="Y75" s="82"/>
      <c r="Z75" s="82"/>
    </row>
    <row r="76" spans="1:26" s="9" customFormat="1" ht="17.25" customHeight="1" x14ac:dyDescent="0.2">
      <c r="A76" s="15">
        <v>71035</v>
      </c>
      <c r="B76" s="19"/>
      <c r="C76" s="29" t="s">
        <v>37</v>
      </c>
      <c r="D76" s="45">
        <f t="shared" si="22"/>
        <v>82360</v>
      </c>
      <c r="E76" s="45">
        <f t="shared" si="23"/>
        <v>39360</v>
      </c>
      <c r="F76" s="59">
        <f t="shared" si="21"/>
        <v>47.79018941233609</v>
      </c>
      <c r="G76" s="45">
        <f t="shared" si="15"/>
        <v>82360</v>
      </c>
      <c r="H76" s="45">
        <f t="shared" si="16"/>
        <v>39360</v>
      </c>
      <c r="I76" s="105"/>
      <c r="J76" s="105"/>
      <c r="K76" s="45">
        <f>SUM(K77:K79)</f>
        <v>82360</v>
      </c>
      <c r="L76" s="45">
        <f>SUM(L77:L79)</f>
        <v>39360</v>
      </c>
      <c r="M76" s="45"/>
      <c r="N76" s="105"/>
      <c r="O76" s="45"/>
      <c r="P76" s="105"/>
      <c r="Q76" s="45"/>
      <c r="R76" s="105"/>
      <c r="S76" s="45"/>
      <c r="T76" s="105"/>
      <c r="U76" s="45"/>
      <c r="V76" s="105"/>
      <c r="W76" s="84"/>
      <c r="X76" s="83"/>
      <c r="Y76" s="84"/>
      <c r="Z76" s="84"/>
    </row>
    <row r="77" spans="1:26" s="5" customFormat="1" ht="17.25" customHeight="1" x14ac:dyDescent="0.2">
      <c r="A77" s="17"/>
      <c r="B77" s="18">
        <v>4210</v>
      </c>
      <c r="C77" s="35" t="s">
        <v>87</v>
      </c>
      <c r="D77" s="47">
        <f t="shared" si="22"/>
        <v>1000</v>
      </c>
      <c r="E77" s="47">
        <f t="shared" si="23"/>
        <v>0</v>
      </c>
      <c r="F77" s="47">
        <f t="shared" si="21"/>
        <v>0</v>
      </c>
      <c r="G77" s="47">
        <f t="shared" si="15"/>
        <v>1000</v>
      </c>
      <c r="H77" s="47">
        <f t="shared" si="16"/>
        <v>0</v>
      </c>
      <c r="I77" s="106"/>
      <c r="J77" s="106"/>
      <c r="K77" s="47">
        <v>1000</v>
      </c>
      <c r="L77" s="47">
        <v>0</v>
      </c>
      <c r="M77" s="47"/>
      <c r="N77" s="106"/>
      <c r="O77" s="47"/>
      <c r="P77" s="106"/>
      <c r="Q77" s="47"/>
      <c r="R77" s="106"/>
      <c r="S77" s="47"/>
      <c r="T77" s="106"/>
      <c r="U77" s="47"/>
      <c r="V77" s="106"/>
      <c r="W77" s="82"/>
      <c r="X77" s="83"/>
      <c r="Y77" s="82"/>
      <c r="Z77" s="82"/>
    </row>
    <row r="78" spans="1:26" s="5" customFormat="1" ht="17.25" customHeight="1" x14ac:dyDescent="0.2">
      <c r="A78" s="17"/>
      <c r="B78" s="18">
        <v>4270</v>
      </c>
      <c r="C78" s="35" t="s">
        <v>89</v>
      </c>
      <c r="D78" s="47">
        <f t="shared" si="22"/>
        <v>2000</v>
      </c>
      <c r="E78" s="47">
        <f t="shared" si="23"/>
        <v>0</v>
      </c>
      <c r="F78" s="47">
        <f t="shared" si="21"/>
        <v>0</v>
      </c>
      <c r="G78" s="47">
        <f t="shared" si="15"/>
        <v>2000</v>
      </c>
      <c r="H78" s="47">
        <f t="shared" si="16"/>
        <v>0</v>
      </c>
      <c r="I78" s="106"/>
      <c r="J78" s="106"/>
      <c r="K78" s="47">
        <v>2000</v>
      </c>
      <c r="L78" s="47">
        <v>0</v>
      </c>
      <c r="M78" s="47"/>
      <c r="N78" s="106"/>
      <c r="O78" s="47"/>
      <c r="P78" s="106"/>
      <c r="Q78" s="47"/>
      <c r="R78" s="106"/>
      <c r="S78" s="47"/>
      <c r="T78" s="106"/>
      <c r="U78" s="47"/>
      <c r="V78" s="106"/>
      <c r="W78" s="82"/>
      <c r="X78" s="83"/>
      <c r="Y78" s="82"/>
      <c r="Z78" s="82"/>
    </row>
    <row r="79" spans="1:26" s="5" customFormat="1" ht="17.25" customHeight="1" x14ac:dyDescent="0.2">
      <c r="A79" s="17"/>
      <c r="B79" s="18">
        <v>4300</v>
      </c>
      <c r="C79" s="35" t="s">
        <v>82</v>
      </c>
      <c r="D79" s="47">
        <f t="shared" si="22"/>
        <v>79360</v>
      </c>
      <c r="E79" s="47">
        <f t="shared" si="23"/>
        <v>39360</v>
      </c>
      <c r="F79" s="47">
        <f>E79/D79*100</f>
        <v>49.596774193548384</v>
      </c>
      <c r="G79" s="47">
        <f>I79+K79</f>
        <v>79360</v>
      </c>
      <c r="H79" s="47">
        <f>J79+L79</f>
        <v>39360</v>
      </c>
      <c r="I79" s="106"/>
      <c r="J79" s="106"/>
      <c r="K79" s="47">
        <v>79360</v>
      </c>
      <c r="L79" s="47">
        <v>39360</v>
      </c>
      <c r="M79" s="47"/>
      <c r="N79" s="106"/>
      <c r="O79" s="47"/>
      <c r="P79" s="106"/>
      <c r="Q79" s="47"/>
      <c r="R79" s="106"/>
      <c r="S79" s="47"/>
      <c r="T79" s="106"/>
      <c r="U79" s="47"/>
      <c r="V79" s="106"/>
      <c r="W79" s="82"/>
      <c r="X79" s="83"/>
      <c r="Y79" s="82"/>
      <c r="Z79" s="82"/>
    </row>
    <row r="80" spans="1:26" s="2" customFormat="1" ht="18" customHeight="1" x14ac:dyDescent="0.2">
      <c r="A80" s="14">
        <v>750</v>
      </c>
      <c r="B80" s="14"/>
      <c r="C80" s="33" t="s">
        <v>16</v>
      </c>
      <c r="D80" s="44">
        <f t="shared" si="22"/>
        <v>12661333.130000001</v>
      </c>
      <c r="E80" s="44">
        <f t="shared" si="23"/>
        <v>5061604.5900000008</v>
      </c>
      <c r="F80" s="54">
        <f t="shared" ref="F80:F86" si="24">E80/D80*100</f>
        <v>39.976869244573777</v>
      </c>
      <c r="G80" s="44">
        <f t="shared" si="15"/>
        <v>11374418.08</v>
      </c>
      <c r="H80" s="44">
        <f t="shared" si="16"/>
        <v>4744000.040000001</v>
      </c>
      <c r="I80" s="44">
        <f t="shared" ref="I80:R80" si="25">I81+I87+I96+I129+I136</f>
        <v>8852244.8800000008</v>
      </c>
      <c r="J80" s="44">
        <f t="shared" si="25"/>
        <v>3858271.9300000006</v>
      </c>
      <c r="K80" s="44">
        <f t="shared" si="25"/>
        <v>2522173.1999999997</v>
      </c>
      <c r="L80" s="44">
        <f t="shared" si="25"/>
        <v>885728.11</v>
      </c>
      <c r="M80" s="44"/>
      <c r="N80" s="44"/>
      <c r="O80" s="44">
        <f t="shared" si="25"/>
        <v>558053.4</v>
      </c>
      <c r="P80" s="44">
        <f t="shared" si="25"/>
        <v>230084.34</v>
      </c>
      <c r="Q80" s="44">
        <f t="shared" si="25"/>
        <v>728861.65</v>
      </c>
      <c r="R80" s="44">
        <f t="shared" si="25"/>
        <v>87520.21</v>
      </c>
      <c r="S80" s="44"/>
      <c r="T80" s="44"/>
      <c r="U80" s="44"/>
      <c r="V80" s="44"/>
      <c r="W80" s="93"/>
      <c r="X80" s="88"/>
      <c r="Y80" s="93"/>
      <c r="Z80" s="93"/>
    </row>
    <row r="81" spans="1:255" s="2" customFormat="1" ht="16.5" customHeight="1" x14ac:dyDescent="0.2">
      <c r="A81" s="15">
        <v>75011</v>
      </c>
      <c r="B81" s="19"/>
      <c r="C81" s="29" t="s">
        <v>10</v>
      </c>
      <c r="D81" s="50">
        <f t="shared" si="22"/>
        <v>369770</v>
      </c>
      <c r="E81" s="50">
        <f t="shared" si="23"/>
        <v>179214.83000000002</v>
      </c>
      <c r="F81" s="47">
        <f t="shared" si="24"/>
        <v>48.46656840738838</v>
      </c>
      <c r="G81" s="50">
        <f t="shared" si="15"/>
        <v>369770</v>
      </c>
      <c r="H81" s="50">
        <f t="shared" si="16"/>
        <v>179214.83000000002</v>
      </c>
      <c r="I81" s="45">
        <f>SUM(I82:I86)</f>
        <v>360776</v>
      </c>
      <c r="J81" s="45">
        <f>SUM(J82:J86)</f>
        <v>170221.48</v>
      </c>
      <c r="K81" s="45">
        <f>SUM(K82:K86)</f>
        <v>8994</v>
      </c>
      <c r="L81" s="45">
        <f>SUM(L82:L86)</f>
        <v>8993.35</v>
      </c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93"/>
      <c r="X81" s="88"/>
      <c r="Y81" s="93"/>
      <c r="Z81" s="93"/>
    </row>
    <row r="82" spans="1:255" s="5" customFormat="1" ht="78.75" x14ac:dyDescent="0.2">
      <c r="A82" s="17"/>
      <c r="B82" s="18">
        <v>2910</v>
      </c>
      <c r="C82" s="35" t="s">
        <v>168</v>
      </c>
      <c r="D82" s="47">
        <f t="shared" ref="D82" si="26">G82+M82+O82+Q82+S82+U82</f>
        <v>8994</v>
      </c>
      <c r="E82" s="47">
        <f t="shared" ref="E82" si="27">H82+N82+P82+R82+T82+V82</f>
        <v>8993.35</v>
      </c>
      <c r="F82" s="47">
        <f t="shared" si="24"/>
        <v>99.992772959750951</v>
      </c>
      <c r="G82" s="47">
        <f t="shared" ref="G82" si="28">I82+K82</f>
        <v>8994</v>
      </c>
      <c r="H82" s="47">
        <f t="shared" ref="H82" si="29">J82+L82</f>
        <v>8993.35</v>
      </c>
      <c r="I82" s="47"/>
      <c r="J82" s="47"/>
      <c r="K82" s="47">
        <v>8994</v>
      </c>
      <c r="L82" s="47">
        <v>8993.35</v>
      </c>
      <c r="M82" s="47"/>
      <c r="N82" s="106"/>
      <c r="O82" s="47"/>
      <c r="P82" s="106"/>
      <c r="Q82" s="47"/>
      <c r="R82" s="106"/>
      <c r="S82" s="47"/>
      <c r="T82" s="106"/>
      <c r="U82" s="47"/>
      <c r="V82" s="106"/>
      <c r="W82" s="82"/>
      <c r="X82" s="83"/>
      <c r="Y82" s="82"/>
      <c r="Z82" s="82"/>
    </row>
    <row r="83" spans="1:255" s="5" customFormat="1" ht="17.100000000000001" customHeight="1" x14ac:dyDescent="0.2">
      <c r="A83" s="17"/>
      <c r="B83" s="18">
        <v>4010</v>
      </c>
      <c r="C83" s="34" t="s">
        <v>95</v>
      </c>
      <c r="D83" s="47">
        <f t="shared" ref="D83" si="30">G83+M83+O83+Q83+S83+U83</f>
        <v>300240</v>
      </c>
      <c r="E83" s="47">
        <f t="shared" ref="E83" si="31">H83+N83+P83+R83+T83+V83</f>
        <v>139853.48000000001</v>
      </c>
      <c r="F83" s="47">
        <f t="shared" ref="F83" si="32">E83/D83*100</f>
        <v>46.580562216893156</v>
      </c>
      <c r="G83" s="47">
        <f t="shared" ref="G83" si="33">I83+K83</f>
        <v>300240</v>
      </c>
      <c r="H83" s="47">
        <f t="shared" ref="H83" si="34">J83+L83</f>
        <v>139853.48000000001</v>
      </c>
      <c r="I83" s="47">
        <v>300240</v>
      </c>
      <c r="J83" s="47">
        <v>139853.48000000001</v>
      </c>
      <c r="K83" s="47"/>
      <c r="L83" s="47"/>
      <c r="M83" s="47"/>
      <c r="N83" s="106"/>
      <c r="O83" s="47"/>
      <c r="P83" s="106"/>
      <c r="Q83" s="47"/>
      <c r="R83" s="106"/>
      <c r="S83" s="47"/>
      <c r="T83" s="106"/>
      <c r="U83" s="47"/>
      <c r="V83" s="106"/>
      <c r="W83" s="82"/>
      <c r="X83" s="83"/>
      <c r="Y83" s="82"/>
      <c r="Z83" s="82"/>
      <c r="IU83" s="5">
        <f>SUM(B83:IT83)</f>
        <v>1324337.0205622169</v>
      </c>
    </row>
    <row r="84" spans="1:255" s="5" customFormat="1" ht="17.100000000000001" customHeight="1" x14ac:dyDescent="0.2">
      <c r="A84" s="17"/>
      <c r="B84" s="18">
        <v>4040</v>
      </c>
      <c r="C84" s="35" t="s">
        <v>96</v>
      </c>
      <c r="D84" s="47">
        <f t="shared" si="22"/>
        <v>3502</v>
      </c>
      <c r="E84" s="47">
        <f t="shared" si="23"/>
        <v>3502</v>
      </c>
      <c r="F84" s="47">
        <f t="shared" si="24"/>
        <v>100</v>
      </c>
      <c r="G84" s="47">
        <f t="shared" si="15"/>
        <v>3502</v>
      </c>
      <c r="H84" s="47">
        <f t="shared" si="16"/>
        <v>3502</v>
      </c>
      <c r="I84" s="47">
        <v>3502</v>
      </c>
      <c r="J84" s="47">
        <v>3502</v>
      </c>
      <c r="K84" s="47"/>
      <c r="L84" s="47"/>
      <c r="M84" s="47"/>
      <c r="N84" s="106"/>
      <c r="O84" s="47"/>
      <c r="P84" s="106"/>
      <c r="Q84" s="47"/>
      <c r="R84" s="106"/>
      <c r="S84" s="47"/>
      <c r="T84" s="106"/>
      <c r="U84" s="47"/>
      <c r="V84" s="106"/>
      <c r="W84" s="82"/>
      <c r="X84" s="83"/>
      <c r="Y84" s="82"/>
      <c r="Z84" s="82"/>
      <c r="IU84" s="5">
        <f>SUM(B84:IT84)</f>
        <v>25152</v>
      </c>
    </row>
    <row r="85" spans="1:255" s="5" customFormat="1" ht="17.100000000000001" customHeight="1" x14ac:dyDescent="0.2">
      <c r="A85" s="17"/>
      <c r="B85" s="18">
        <v>4110</v>
      </c>
      <c r="C85" s="34" t="s">
        <v>85</v>
      </c>
      <c r="D85" s="47">
        <f t="shared" si="22"/>
        <v>52213</v>
      </c>
      <c r="E85" s="47">
        <f t="shared" si="23"/>
        <v>24545</v>
      </c>
      <c r="F85" s="47">
        <f t="shared" si="24"/>
        <v>47.009365483691802</v>
      </c>
      <c r="G85" s="47">
        <f t="shared" si="15"/>
        <v>52213</v>
      </c>
      <c r="H85" s="47">
        <f t="shared" si="16"/>
        <v>24545</v>
      </c>
      <c r="I85" s="47">
        <v>52213</v>
      </c>
      <c r="J85" s="47">
        <v>24545</v>
      </c>
      <c r="K85" s="47"/>
      <c r="L85" s="47"/>
      <c r="M85" s="47"/>
      <c r="N85" s="106"/>
      <c r="O85" s="47"/>
      <c r="P85" s="106"/>
      <c r="Q85" s="47"/>
      <c r="R85" s="106"/>
      <c r="S85" s="47"/>
      <c r="T85" s="106"/>
      <c r="U85" s="47"/>
      <c r="V85" s="106"/>
      <c r="W85" s="82"/>
      <c r="X85" s="83"/>
      <c r="Y85" s="82"/>
      <c r="Z85" s="82"/>
      <c r="IU85" s="5">
        <f>SUM(B85:IT85)</f>
        <v>234431.00936548371</v>
      </c>
    </row>
    <row r="86" spans="1:255" s="5" customFormat="1" ht="28.5" customHeight="1" x14ac:dyDescent="0.2">
      <c r="A86" s="17"/>
      <c r="B86" s="18">
        <v>4120</v>
      </c>
      <c r="C86" s="35" t="s">
        <v>178</v>
      </c>
      <c r="D86" s="47">
        <f t="shared" si="22"/>
        <v>4821</v>
      </c>
      <c r="E86" s="47">
        <f t="shared" si="23"/>
        <v>2321</v>
      </c>
      <c r="F86" s="47">
        <f t="shared" si="24"/>
        <v>48.143538684920138</v>
      </c>
      <c r="G86" s="47">
        <f t="shared" si="15"/>
        <v>4821</v>
      </c>
      <c r="H86" s="47">
        <f t="shared" si="16"/>
        <v>2321</v>
      </c>
      <c r="I86" s="47">
        <v>4821</v>
      </c>
      <c r="J86" s="47">
        <v>2321</v>
      </c>
      <c r="K86" s="47"/>
      <c r="L86" s="47"/>
      <c r="M86" s="47"/>
      <c r="N86" s="106"/>
      <c r="O86" s="47"/>
      <c r="P86" s="106"/>
      <c r="Q86" s="47"/>
      <c r="R86" s="106"/>
      <c r="S86" s="47"/>
      <c r="T86" s="106"/>
      <c r="U86" s="47"/>
      <c r="V86" s="106"/>
      <c r="W86" s="92"/>
      <c r="X86" s="88"/>
      <c r="Y86" s="92"/>
      <c r="Z86" s="92"/>
      <c r="IU86" s="5">
        <f>SUM(B86:IT86)</f>
        <v>25594.143538684919</v>
      </c>
    </row>
    <row r="87" spans="1:255" s="2" customFormat="1" ht="28.5" customHeight="1" x14ac:dyDescent="0.2">
      <c r="A87" s="15">
        <v>75022</v>
      </c>
      <c r="B87" s="19"/>
      <c r="C87" s="29" t="s">
        <v>76</v>
      </c>
      <c r="D87" s="45">
        <f t="shared" si="22"/>
        <v>507355</v>
      </c>
      <c r="E87" s="45">
        <f t="shared" si="23"/>
        <v>217514.85</v>
      </c>
      <c r="F87" s="59">
        <f t="shared" ref="F87:F97" si="35">E87/D87*100</f>
        <v>42.872318199288465</v>
      </c>
      <c r="G87" s="45">
        <f t="shared" si="15"/>
        <v>19925</v>
      </c>
      <c r="H87" s="45">
        <f t="shared" si="16"/>
        <v>4019.0299999999997</v>
      </c>
      <c r="I87" s="45">
        <f>SUM(I88:I95)</f>
        <v>5025</v>
      </c>
      <c r="J87" s="45">
        <f>SUM(J88:J95)</f>
        <v>1111.78</v>
      </c>
      <c r="K87" s="45">
        <f>SUM(K88:K95)</f>
        <v>14900</v>
      </c>
      <c r="L87" s="45">
        <f>SUM(L88:L95)</f>
        <v>2907.25</v>
      </c>
      <c r="M87" s="45"/>
      <c r="N87" s="45"/>
      <c r="O87" s="45">
        <f>SUM(O88:O95)</f>
        <v>487430</v>
      </c>
      <c r="P87" s="45">
        <f>SUM(P88:P95)</f>
        <v>213495.82</v>
      </c>
      <c r="Q87" s="45"/>
      <c r="R87" s="45"/>
      <c r="S87" s="45"/>
      <c r="T87" s="45"/>
      <c r="U87" s="45"/>
      <c r="V87" s="45"/>
      <c r="W87" s="93"/>
      <c r="X87" s="88"/>
      <c r="Y87" s="93"/>
      <c r="Z87" s="93"/>
    </row>
    <row r="88" spans="1:255" s="5" customFormat="1" ht="17.100000000000001" customHeight="1" x14ac:dyDescent="0.2">
      <c r="A88" s="17"/>
      <c r="B88" s="18">
        <v>3030</v>
      </c>
      <c r="C88" s="42" t="s">
        <v>97</v>
      </c>
      <c r="D88" s="47">
        <f t="shared" si="22"/>
        <v>487430</v>
      </c>
      <c r="E88" s="47">
        <f t="shared" si="23"/>
        <v>213495.82</v>
      </c>
      <c r="F88" s="47">
        <f t="shared" si="35"/>
        <v>43.800303633342224</v>
      </c>
      <c r="G88" s="47"/>
      <c r="H88" s="47"/>
      <c r="I88" s="47"/>
      <c r="J88" s="47"/>
      <c r="K88" s="47"/>
      <c r="L88" s="47"/>
      <c r="M88" s="47"/>
      <c r="N88" s="47"/>
      <c r="O88" s="47">
        <v>487430</v>
      </c>
      <c r="P88" s="47">
        <v>213495.82</v>
      </c>
      <c r="Q88" s="47"/>
      <c r="R88" s="47"/>
      <c r="S88" s="47"/>
      <c r="T88" s="47"/>
      <c r="U88" s="47"/>
      <c r="V88" s="47"/>
      <c r="W88" s="92"/>
      <c r="X88" s="88"/>
      <c r="Y88" s="92"/>
      <c r="Z88" s="92"/>
    </row>
    <row r="89" spans="1:255" s="5" customFormat="1" ht="17.100000000000001" customHeight="1" x14ac:dyDescent="0.2">
      <c r="A89" s="17"/>
      <c r="B89" s="18">
        <v>4110</v>
      </c>
      <c r="C89" s="34" t="s">
        <v>85</v>
      </c>
      <c r="D89" s="47">
        <f t="shared" si="22"/>
        <v>722</v>
      </c>
      <c r="E89" s="47">
        <f t="shared" si="23"/>
        <v>118.63</v>
      </c>
      <c r="F89" s="47">
        <f t="shared" si="35"/>
        <v>16.430747922437671</v>
      </c>
      <c r="G89" s="47">
        <f t="shared" ref="G89:H96" si="36">I89+K89</f>
        <v>722</v>
      </c>
      <c r="H89" s="47">
        <f t="shared" si="36"/>
        <v>118.63</v>
      </c>
      <c r="I89" s="47">
        <v>722</v>
      </c>
      <c r="J89" s="47">
        <v>118.63</v>
      </c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92"/>
      <c r="X89" s="88"/>
      <c r="Y89" s="92"/>
      <c r="Z89" s="92"/>
    </row>
    <row r="90" spans="1:255" s="5" customFormat="1" ht="28.5" customHeight="1" x14ac:dyDescent="0.2">
      <c r="A90" s="17"/>
      <c r="B90" s="18">
        <v>4120</v>
      </c>
      <c r="C90" s="35" t="s">
        <v>178</v>
      </c>
      <c r="D90" s="47">
        <f t="shared" si="22"/>
        <v>103</v>
      </c>
      <c r="E90" s="47">
        <f t="shared" si="23"/>
        <v>16.91</v>
      </c>
      <c r="F90" s="47">
        <f t="shared" si="35"/>
        <v>16.417475728155338</v>
      </c>
      <c r="G90" s="47">
        <f t="shared" si="36"/>
        <v>103</v>
      </c>
      <c r="H90" s="47">
        <f t="shared" si="36"/>
        <v>16.91</v>
      </c>
      <c r="I90" s="47">
        <v>103</v>
      </c>
      <c r="J90" s="47">
        <v>16.91</v>
      </c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92"/>
      <c r="X90" s="88"/>
      <c r="Y90" s="92"/>
      <c r="Z90" s="92"/>
    </row>
    <row r="91" spans="1:255" s="5" customFormat="1" ht="17.100000000000001" customHeight="1" x14ac:dyDescent="0.2">
      <c r="A91" s="17"/>
      <c r="B91" s="18">
        <v>4170</v>
      </c>
      <c r="C91" s="35" t="s">
        <v>86</v>
      </c>
      <c r="D91" s="47">
        <f t="shared" si="22"/>
        <v>4200</v>
      </c>
      <c r="E91" s="47">
        <f t="shared" si="23"/>
        <v>976.24</v>
      </c>
      <c r="F91" s="47">
        <f t="shared" si="35"/>
        <v>23.243809523809524</v>
      </c>
      <c r="G91" s="47">
        <f t="shared" si="36"/>
        <v>4200</v>
      </c>
      <c r="H91" s="47">
        <f t="shared" si="36"/>
        <v>976.24</v>
      </c>
      <c r="I91" s="47">
        <v>4200</v>
      </c>
      <c r="J91" s="47">
        <v>976.24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92"/>
      <c r="X91" s="88"/>
      <c r="Y91" s="92"/>
      <c r="Z91" s="92"/>
    </row>
    <row r="92" spans="1:255" s="5" customFormat="1" ht="17.100000000000001" customHeight="1" x14ac:dyDescent="0.2">
      <c r="A92" s="17"/>
      <c r="B92" s="18">
        <v>4190</v>
      </c>
      <c r="C92" s="35" t="s">
        <v>137</v>
      </c>
      <c r="D92" s="47">
        <f t="shared" si="22"/>
        <v>900</v>
      </c>
      <c r="E92" s="47">
        <f t="shared" si="23"/>
        <v>0</v>
      </c>
      <c r="F92" s="47">
        <f t="shared" si="35"/>
        <v>0</v>
      </c>
      <c r="G92" s="47">
        <f t="shared" si="36"/>
        <v>900</v>
      </c>
      <c r="H92" s="47">
        <f t="shared" si="36"/>
        <v>0</v>
      </c>
      <c r="I92" s="47"/>
      <c r="J92" s="47"/>
      <c r="K92" s="47">
        <v>900</v>
      </c>
      <c r="L92" s="47">
        <v>0</v>
      </c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92"/>
      <c r="X92" s="88"/>
      <c r="Y92" s="92"/>
      <c r="Z92" s="92"/>
    </row>
    <row r="93" spans="1:255" s="5" customFormat="1" ht="17.100000000000001" customHeight="1" x14ac:dyDescent="0.2">
      <c r="A93" s="17"/>
      <c r="B93" s="18">
        <v>4210</v>
      </c>
      <c r="C93" s="35" t="s">
        <v>87</v>
      </c>
      <c r="D93" s="47">
        <f t="shared" si="22"/>
        <v>2500</v>
      </c>
      <c r="E93" s="47">
        <f t="shared" si="23"/>
        <v>251</v>
      </c>
      <c r="F93" s="47">
        <f t="shared" si="35"/>
        <v>10.040000000000001</v>
      </c>
      <c r="G93" s="47">
        <f t="shared" si="36"/>
        <v>2500</v>
      </c>
      <c r="H93" s="47">
        <f t="shared" si="36"/>
        <v>251</v>
      </c>
      <c r="I93" s="47"/>
      <c r="J93" s="47"/>
      <c r="K93" s="47">
        <v>2500</v>
      </c>
      <c r="L93" s="47">
        <v>251</v>
      </c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92"/>
      <c r="X93" s="88"/>
      <c r="Y93" s="92"/>
      <c r="Z93" s="92"/>
    </row>
    <row r="94" spans="1:255" s="5" customFormat="1" ht="17.100000000000001" customHeight="1" x14ac:dyDescent="0.2">
      <c r="A94" s="17"/>
      <c r="B94" s="18">
        <v>4220</v>
      </c>
      <c r="C94" s="35" t="s">
        <v>135</v>
      </c>
      <c r="D94" s="47">
        <f t="shared" si="22"/>
        <v>2500</v>
      </c>
      <c r="E94" s="47">
        <f t="shared" si="23"/>
        <v>769.63</v>
      </c>
      <c r="F94" s="47">
        <f>E94/D94*100</f>
        <v>30.785200000000003</v>
      </c>
      <c r="G94" s="47">
        <f>I94+K94</f>
        <v>2500</v>
      </c>
      <c r="H94" s="47">
        <f>J94+L94</f>
        <v>769.63</v>
      </c>
      <c r="I94" s="47"/>
      <c r="J94" s="47"/>
      <c r="K94" s="47">
        <v>2500</v>
      </c>
      <c r="L94" s="47">
        <v>769.63</v>
      </c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92"/>
      <c r="X94" s="88"/>
      <c r="Y94" s="92"/>
      <c r="Z94" s="92"/>
    </row>
    <row r="95" spans="1:255" s="5" customFormat="1" ht="17.100000000000001" customHeight="1" x14ac:dyDescent="0.2">
      <c r="A95" s="17"/>
      <c r="B95" s="18">
        <v>4300</v>
      </c>
      <c r="C95" s="35" t="s">
        <v>82</v>
      </c>
      <c r="D95" s="47">
        <f t="shared" si="22"/>
        <v>9000</v>
      </c>
      <c r="E95" s="47">
        <f t="shared" si="23"/>
        <v>1886.62</v>
      </c>
      <c r="F95" s="47">
        <f t="shared" si="35"/>
        <v>20.962444444444444</v>
      </c>
      <c r="G95" s="47">
        <f t="shared" si="36"/>
        <v>9000</v>
      </c>
      <c r="H95" s="47">
        <f t="shared" si="36"/>
        <v>1886.62</v>
      </c>
      <c r="I95" s="47"/>
      <c r="J95" s="47"/>
      <c r="K95" s="47">
        <v>9000</v>
      </c>
      <c r="L95" s="47">
        <v>1886.62</v>
      </c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92"/>
      <c r="X95" s="88"/>
      <c r="Y95" s="92"/>
      <c r="Z95" s="92"/>
    </row>
    <row r="96" spans="1:255" s="2" customFormat="1" ht="28.5" customHeight="1" x14ac:dyDescent="0.2">
      <c r="A96" s="15">
        <v>75023</v>
      </c>
      <c r="B96" s="19"/>
      <c r="C96" s="29" t="s">
        <v>53</v>
      </c>
      <c r="D96" s="45">
        <f t="shared" si="22"/>
        <v>10323590.09</v>
      </c>
      <c r="E96" s="45">
        <f t="shared" si="23"/>
        <v>4527670.2399999993</v>
      </c>
      <c r="F96" s="59">
        <f t="shared" si="35"/>
        <v>43.857516624819795</v>
      </c>
      <c r="G96" s="45">
        <f t="shared" si="36"/>
        <v>10290426.879999999</v>
      </c>
      <c r="H96" s="45">
        <f t="shared" si="36"/>
        <v>4517448.79</v>
      </c>
      <c r="I96" s="45">
        <f>SUM(I97:I128)</f>
        <v>8476046</v>
      </c>
      <c r="J96" s="45">
        <f>SUM(J97:J128)</f>
        <v>3686938.6700000004</v>
      </c>
      <c r="K96" s="45">
        <f>SUM(K97:K128)</f>
        <v>1814380.88</v>
      </c>
      <c r="L96" s="45">
        <f>SUM(L97:L128)</f>
        <v>830510.12</v>
      </c>
      <c r="M96" s="45"/>
      <c r="N96" s="45"/>
      <c r="O96" s="45">
        <f>SUM(O97:O128)</f>
        <v>27173.4</v>
      </c>
      <c r="P96" s="45">
        <f>SUM(P97:P128)</f>
        <v>7228.06</v>
      </c>
      <c r="Q96" s="45">
        <f>SUM(Q97:Q128)</f>
        <v>5989.81</v>
      </c>
      <c r="R96" s="45">
        <f>SUM(R97:R128)</f>
        <v>2993.3900000000003</v>
      </c>
      <c r="S96" s="45"/>
      <c r="T96" s="45"/>
      <c r="U96" s="45"/>
      <c r="V96" s="45"/>
      <c r="W96" s="93"/>
      <c r="X96" s="88"/>
      <c r="Y96" s="93"/>
      <c r="Z96" s="93"/>
    </row>
    <row r="97" spans="1:26" s="5" customFormat="1" ht="25.5" customHeight="1" x14ac:dyDescent="0.2">
      <c r="A97" s="17"/>
      <c r="B97" s="18">
        <v>3020</v>
      </c>
      <c r="C97" s="35" t="s">
        <v>84</v>
      </c>
      <c r="D97" s="47">
        <f t="shared" si="22"/>
        <v>24673.4</v>
      </c>
      <c r="E97" s="47">
        <f t="shared" si="23"/>
        <v>7228.06</v>
      </c>
      <c r="F97" s="47">
        <f t="shared" si="35"/>
        <v>29.294949216565207</v>
      </c>
      <c r="G97" s="47"/>
      <c r="H97" s="47"/>
      <c r="I97" s="47"/>
      <c r="J97" s="106"/>
      <c r="K97" s="47"/>
      <c r="L97" s="106"/>
      <c r="M97" s="47"/>
      <c r="N97" s="106"/>
      <c r="O97" s="47">
        <v>24673.4</v>
      </c>
      <c r="P97" s="47">
        <v>7228.06</v>
      </c>
      <c r="Q97" s="47"/>
      <c r="R97" s="106"/>
      <c r="S97" s="47"/>
      <c r="T97" s="106"/>
      <c r="U97" s="47"/>
      <c r="V97" s="106"/>
      <c r="W97" s="92"/>
      <c r="X97" s="88"/>
      <c r="Y97" s="92"/>
      <c r="Z97" s="92"/>
    </row>
    <row r="98" spans="1:26" s="5" customFormat="1" ht="17.100000000000001" customHeight="1" x14ac:dyDescent="0.2">
      <c r="A98" s="17"/>
      <c r="B98" s="18">
        <v>3030</v>
      </c>
      <c r="C98" s="42" t="s">
        <v>97</v>
      </c>
      <c r="D98" s="47">
        <f t="shared" si="22"/>
        <v>2500</v>
      </c>
      <c r="E98" s="47">
        <f t="shared" si="23"/>
        <v>0</v>
      </c>
      <c r="F98" s="47">
        <f t="shared" ref="F98:F117" si="37">E98/D98*100</f>
        <v>0</v>
      </c>
      <c r="G98" s="47"/>
      <c r="H98" s="47"/>
      <c r="I98" s="47"/>
      <c r="J98" s="106"/>
      <c r="K98" s="47"/>
      <c r="L98" s="106"/>
      <c r="M98" s="47"/>
      <c r="N98" s="106"/>
      <c r="O98" s="47">
        <v>2500</v>
      </c>
      <c r="P98" s="47">
        <v>0</v>
      </c>
      <c r="Q98" s="47"/>
      <c r="R98" s="106"/>
      <c r="S98" s="47"/>
      <c r="T98" s="106"/>
      <c r="U98" s="47"/>
      <c r="V98" s="106"/>
      <c r="W98" s="92"/>
      <c r="X98" s="88"/>
      <c r="Y98" s="92"/>
      <c r="Z98" s="92"/>
    </row>
    <row r="99" spans="1:26" s="5" customFormat="1" ht="17.100000000000001" customHeight="1" x14ac:dyDescent="0.2">
      <c r="A99" s="17"/>
      <c r="B99" s="18">
        <v>4010</v>
      </c>
      <c r="C99" s="34" t="s">
        <v>95</v>
      </c>
      <c r="D99" s="47">
        <f t="shared" si="22"/>
        <v>6492160</v>
      </c>
      <c r="E99" s="47">
        <f t="shared" si="23"/>
        <v>2651725.7400000002</v>
      </c>
      <c r="F99" s="47">
        <f t="shared" si="37"/>
        <v>40.845046024743695</v>
      </c>
      <c r="G99" s="47">
        <f t="shared" ref="G99:G136" si="38">I99+K99</f>
        <v>6492160</v>
      </c>
      <c r="H99" s="47">
        <f t="shared" ref="H99:H136" si="39">J99+L99</f>
        <v>2651725.7400000002</v>
      </c>
      <c r="I99" s="47">
        <v>6492160</v>
      </c>
      <c r="J99" s="47">
        <v>2651725.7400000002</v>
      </c>
      <c r="K99" s="47"/>
      <c r="L99" s="106"/>
      <c r="M99" s="47"/>
      <c r="N99" s="106"/>
      <c r="O99" s="47"/>
      <c r="P99" s="47"/>
      <c r="Q99" s="47"/>
      <c r="R99" s="47"/>
      <c r="S99" s="47"/>
      <c r="T99" s="106"/>
      <c r="U99" s="47"/>
      <c r="V99" s="106"/>
      <c r="W99" s="92"/>
      <c r="X99" s="88"/>
      <c r="Y99" s="92"/>
      <c r="Z99" s="92"/>
    </row>
    <row r="100" spans="1:26" s="6" customFormat="1" ht="17.100000000000001" customHeight="1" x14ac:dyDescent="0.2">
      <c r="A100" s="17"/>
      <c r="B100" s="18">
        <v>4018</v>
      </c>
      <c r="C100" s="34" t="s">
        <v>95</v>
      </c>
      <c r="D100" s="47">
        <f t="shared" si="22"/>
        <v>2977.38</v>
      </c>
      <c r="E100" s="47">
        <f t="shared" si="23"/>
        <v>1488.72</v>
      </c>
      <c r="F100" s="47">
        <f t="shared" si="37"/>
        <v>50.001007597283518</v>
      </c>
      <c r="G100" s="47"/>
      <c r="H100" s="47"/>
      <c r="I100" s="47"/>
      <c r="J100" s="106"/>
      <c r="K100" s="47"/>
      <c r="L100" s="106"/>
      <c r="M100" s="47"/>
      <c r="N100" s="106"/>
      <c r="O100" s="47"/>
      <c r="P100" s="106"/>
      <c r="Q100" s="47">
        <v>2977.38</v>
      </c>
      <c r="R100" s="47">
        <v>1488.72</v>
      </c>
      <c r="S100" s="47"/>
      <c r="T100" s="106"/>
      <c r="U100" s="47"/>
      <c r="V100" s="106"/>
      <c r="W100" s="97"/>
      <c r="X100" s="88"/>
      <c r="Y100" s="97"/>
      <c r="Z100" s="97"/>
    </row>
    <row r="101" spans="1:26" s="6" customFormat="1" ht="17.100000000000001" customHeight="1" x14ac:dyDescent="0.2">
      <c r="A101" s="17"/>
      <c r="B101" s="18">
        <v>4019</v>
      </c>
      <c r="C101" s="34" t="s">
        <v>95</v>
      </c>
      <c r="D101" s="47">
        <f t="shared" si="22"/>
        <v>2026.62</v>
      </c>
      <c r="E101" s="47">
        <f t="shared" si="23"/>
        <v>1013.28</v>
      </c>
      <c r="F101" s="47">
        <f t="shared" si="37"/>
        <v>49.998519702756319</v>
      </c>
      <c r="G101" s="47"/>
      <c r="H101" s="47"/>
      <c r="I101" s="47"/>
      <c r="J101" s="106"/>
      <c r="K101" s="47"/>
      <c r="L101" s="106"/>
      <c r="M101" s="47"/>
      <c r="N101" s="106"/>
      <c r="O101" s="47"/>
      <c r="P101" s="106"/>
      <c r="Q101" s="47">
        <v>2026.62</v>
      </c>
      <c r="R101" s="47">
        <v>1013.28</v>
      </c>
      <c r="S101" s="47"/>
      <c r="T101" s="106"/>
      <c r="U101" s="47"/>
      <c r="V101" s="106"/>
      <c r="W101" s="97"/>
      <c r="X101" s="88"/>
      <c r="Y101" s="97"/>
      <c r="Z101" s="97"/>
    </row>
    <row r="102" spans="1:26" s="5" customFormat="1" ht="17.100000000000001" customHeight="1" x14ac:dyDescent="0.2">
      <c r="A102" s="17"/>
      <c r="B102" s="18">
        <v>4040</v>
      </c>
      <c r="C102" s="35" t="s">
        <v>96</v>
      </c>
      <c r="D102" s="47">
        <f t="shared" si="22"/>
        <v>481236</v>
      </c>
      <c r="E102" s="47">
        <f t="shared" si="23"/>
        <v>471156.96</v>
      </c>
      <c r="F102" s="47">
        <f t="shared" si="37"/>
        <v>97.905593097773234</v>
      </c>
      <c r="G102" s="47">
        <f t="shared" si="38"/>
        <v>481236</v>
      </c>
      <c r="H102" s="47">
        <f t="shared" si="39"/>
        <v>471156.96</v>
      </c>
      <c r="I102" s="47">
        <v>481236</v>
      </c>
      <c r="J102" s="47">
        <v>471156.96</v>
      </c>
      <c r="K102" s="47"/>
      <c r="L102" s="106"/>
      <c r="M102" s="47"/>
      <c r="N102" s="106"/>
      <c r="O102" s="47"/>
      <c r="P102" s="106"/>
      <c r="Q102" s="47"/>
      <c r="R102" s="47"/>
      <c r="S102" s="47"/>
      <c r="T102" s="106"/>
      <c r="U102" s="47"/>
      <c r="V102" s="106"/>
      <c r="W102" s="92"/>
      <c r="X102" s="88"/>
      <c r="Y102" s="92"/>
      <c r="Z102" s="92"/>
    </row>
    <row r="103" spans="1:26" s="5" customFormat="1" ht="17.100000000000001" customHeight="1" x14ac:dyDescent="0.2">
      <c r="A103" s="17"/>
      <c r="B103" s="18">
        <v>4100</v>
      </c>
      <c r="C103" s="34" t="s">
        <v>123</v>
      </c>
      <c r="D103" s="47">
        <f t="shared" si="22"/>
        <v>10000</v>
      </c>
      <c r="E103" s="47">
        <f t="shared" si="23"/>
        <v>2380</v>
      </c>
      <c r="F103" s="47">
        <f>E103/D103*100</f>
        <v>23.799999999999997</v>
      </c>
      <c r="G103" s="47">
        <f t="shared" si="38"/>
        <v>10000</v>
      </c>
      <c r="H103" s="47">
        <f t="shared" si="39"/>
        <v>2380</v>
      </c>
      <c r="I103" s="47">
        <v>10000</v>
      </c>
      <c r="J103" s="47">
        <v>2380</v>
      </c>
      <c r="K103" s="47"/>
      <c r="L103" s="106"/>
      <c r="M103" s="47"/>
      <c r="N103" s="106"/>
      <c r="O103" s="47"/>
      <c r="P103" s="106"/>
      <c r="Q103" s="47"/>
      <c r="R103" s="47"/>
      <c r="S103" s="47"/>
      <c r="T103" s="106"/>
      <c r="U103" s="47"/>
      <c r="V103" s="106"/>
      <c r="W103" s="92"/>
      <c r="X103" s="88"/>
      <c r="Y103" s="92"/>
      <c r="Z103" s="92"/>
    </row>
    <row r="104" spans="1:26" s="5" customFormat="1" ht="17.100000000000001" customHeight="1" x14ac:dyDescent="0.2">
      <c r="A104" s="17"/>
      <c r="B104" s="18">
        <v>4110</v>
      </c>
      <c r="C104" s="34" t="s">
        <v>85</v>
      </c>
      <c r="D104" s="47">
        <f t="shared" si="22"/>
        <v>1132819</v>
      </c>
      <c r="E104" s="47">
        <f t="shared" si="23"/>
        <v>423861.17</v>
      </c>
      <c r="F104" s="47">
        <f t="shared" si="37"/>
        <v>37.416495486039693</v>
      </c>
      <c r="G104" s="47">
        <f t="shared" si="38"/>
        <v>1132819</v>
      </c>
      <c r="H104" s="47">
        <f t="shared" si="39"/>
        <v>423861.17</v>
      </c>
      <c r="I104" s="47">
        <v>1132819</v>
      </c>
      <c r="J104" s="47">
        <v>423861.17</v>
      </c>
      <c r="K104" s="47"/>
      <c r="L104" s="106"/>
      <c r="M104" s="47"/>
      <c r="N104" s="106"/>
      <c r="O104" s="47"/>
      <c r="P104" s="106"/>
      <c r="Q104" s="47"/>
      <c r="R104" s="47"/>
      <c r="S104" s="47"/>
      <c r="T104" s="106"/>
      <c r="U104" s="47"/>
      <c r="V104" s="106"/>
      <c r="W104" s="92"/>
      <c r="X104" s="88"/>
      <c r="Y104" s="92"/>
      <c r="Z104" s="92"/>
    </row>
    <row r="105" spans="1:26" s="6" customFormat="1" ht="17.100000000000001" customHeight="1" x14ac:dyDescent="0.2">
      <c r="A105" s="17"/>
      <c r="B105" s="18">
        <v>4118</v>
      </c>
      <c r="C105" s="34" t="s">
        <v>85</v>
      </c>
      <c r="D105" s="47">
        <f t="shared" si="22"/>
        <v>511.8</v>
      </c>
      <c r="E105" s="47">
        <f t="shared" si="23"/>
        <v>255.96</v>
      </c>
      <c r="F105" s="47">
        <f t="shared" si="37"/>
        <v>50.011723329425564</v>
      </c>
      <c r="G105" s="47"/>
      <c r="H105" s="47"/>
      <c r="I105" s="47"/>
      <c r="J105" s="47"/>
      <c r="K105" s="47"/>
      <c r="L105" s="106"/>
      <c r="M105" s="47"/>
      <c r="N105" s="106"/>
      <c r="O105" s="47"/>
      <c r="P105" s="106"/>
      <c r="Q105" s="47">
        <v>511.8</v>
      </c>
      <c r="R105" s="47">
        <v>255.96</v>
      </c>
      <c r="S105" s="47"/>
      <c r="T105" s="106"/>
      <c r="U105" s="47"/>
      <c r="V105" s="106"/>
      <c r="W105" s="97"/>
      <c r="X105" s="88"/>
      <c r="Y105" s="97"/>
      <c r="Z105" s="97"/>
    </row>
    <row r="106" spans="1:26" s="6" customFormat="1" ht="17.100000000000001" customHeight="1" x14ac:dyDescent="0.2">
      <c r="A106" s="17"/>
      <c r="B106" s="18">
        <v>4119</v>
      </c>
      <c r="C106" s="34" t="s">
        <v>85</v>
      </c>
      <c r="D106" s="47">
        <f t="shared" si="22"/>
        <v>348.37</v>
      </c>
      <c r="E106" s="47">
        <f t="shared" si="23"/>
        <v>174.13</v>
      </c>
      <c r="F106" s="47">
        <f>E106/D106*100</f>
        <v>49.98421218819071</v>
      </c>
      <c r="G106" s="47"/>
      <c r="H106" s="47"/>
      <c r="I106" s="47"/>
      <c r="J106" s="47"/>
      <c r="K106" s="47"/>
      <c r="L106" s="106"/>
      <c r="M106" s="47"/>
      <c r="N106" s="106"/>
      <c r="O106" s="47"/>
      <c r="P106" s="106"/>
      <c r="Q106" s="47">
        <v>348.37</v>
      </c>
      <c r="R106" s="47">
        <v>174.13</v>
      </c>
      <c r="S106" s="47"/>
      <c r="T106" s="106"/>
      <c r="U106" s="47"/>
      <c r="V106" s="106"/>
      <c r="W106" s="97"/>
      <c r="X106" s="88"/>
      <c r="Y106" s="97"/>
      <c r="Z106" s="97"/>
    </row>
    <row r="107" spans="1:26" s="5" customFormat="1" ht="28.5" customHeight="1" x14ac:dyDescent="0.2">
      <c r="A107" s="17"/>
      <c r="B107" s="18">
        <v>4120</v>
      </c>
      <c r="C107" s="35" t="s">
        <v>178</v>
      </c>
      <c r="D107" s="47">
        <f t="shared" si="22"/>
        <v>159099</v>
      </c>
      <c r="E107" s="47">
        <f t="shared" si="23"/>
        <v>40812.81</v>
      </c>
      <c r="F107" s="47">
        <f t="shared" si="37"/>
        <v>25.652461674806254</v>
      </c>
      <c r="G107" s="47">
        <f t="shared" si="38"/>
        <v>159099</v>
      </c>
      <c r="H107" s="47">
        <f t="shared" si="39"/>
        <v>40812.81</v>
      </c>
      <c r="I107" s="47">
        <v>159099</v>
      </c>
      <c r="J107" s="47">
        <v>40812.81</v>
      </c>
      <c r="K107" s="47"/>
      <c r="L107" s="106"/>
      <c r="M107" s="47"/>
      <c r="N107" s="106"/>
      <c r="O107" s="47"/>
      <c r="P107" s="106"/>
      <c r="Q107" s="47"/>
      <c r="R107" s="47"/>
      <c r="S107" s="47"/>
      <c r="T107" s="106"/>
      <c r="U107" s="47"/>
      <c r="V107" s="106"/>
      <c r="W107" s="92"/>
      <c r="X107" s="88"/>
      <c r="Y107" s="92"/>
      <c r="Z107" s="92"/>
    </row>
    <row r="108" spans="1:26" s="6" customFormat="1" ht="28.5" customHeight="1" x14ac:dyDescent="0.2">
      <c r="A108" s="17"/>
      <c r="B108" s="18">
        <v>4128</v>
      </c>
      <c r="C108" s="35" t="s">
        <v>178</v>
      </c>
      <c r="D108" s="47">
        <f t="shared" si="22"/>
        <v>72.97</v>
      </c>
      <c r="E108" s="47">
        <f t="shared" si="23"/>
        <v>36.479999999999997</v>
      </c>
      <c r="F108" s="47">
        <f t="shared" si="37"/>
        <v>49.993147868987251</v>
      </c>
      <c r="G108" s="47"/>
      <c r="H108" s="47"/>
      <c r="I108" s="106"/>
      <c r="J108" s="106"/>
      <c r="K108" s="47"/>
      <c r="L108" s="106"/>
      <c r="M108" s="47"/>
      <c r="N108" s="106"/>
      <c r="O108" s="47"/>
      <c r="P108" s="106"/>
      <c r="Q108" s="47">
        <v>72.97</v>
      </c>
      <c r="R108" s="47">
        <v>36.479999999999997</v>
      </c>
      <c r="S108" s="47"/>
      <c r="T108" s="106"/>
      <c r="U108" s="47"/>
      <c r="V108" s="106"/>
      <c r="W108" s="97"/>
      <c r="X108" s="88"/>
      <c r="Y108" s="97"/>
      <c r="Z108" s="97"/>
    </row>
    <row r="109" spans="1:26" s="6" customFormat="1" ht="28.5" customHeight="1" x14ac:dyDescent="0.2">
      <c r="A109" s="17"/>
      <c r="B109" s="18">
        <v>4129</v>
      </c>
      <c r="C109" s="35" t="s">
        <v>178</v>
      </c>
      <c r="D109" s="47">
        <f t="shared" si="22"/>
        <v>52.67</v>
      </c>
      <c r="E109" s="47">
        <f t="shared" si="23"/>
        <v>24.82</v>
      </c>
      <c r="F109" s="47">
        <f t="shared" si="37"/>
        <v>47.123599772166322</v>
      </c>
      <c r="G109" s="47"/>
      <c r="H109" s="47"/>
      <c r="I109" s="106"/>
      <c r="J109" s="106"/>
      <c r="K109" s="47"/>
      <c r="L109" s="106"/>
      <c r="M109" s="47"/>
      <c r="N109" s="106"/>
      <c r="O109" s="47"/>
      <c r="P109" s="106"/>
      <c r="Q109" s="47">
        <v>52.67</v>
      </c>
      <c r="R109" s="47">
        <v>24.82</v>
      </c>
      <c r="S109" s="47"/>
      <c r="T109" s="106"/>
      <c r="U109" s="47"/>
      <c r="V109" s="106"/>
      <c r="W109" s="97"/>
      <c r="X109" s="88"/>
      <c r="Y109" s="97"/>
      <c r="Z109" s="97"/>
    </row>
    <row r="110" spans="1:26" s="5" customFormat="1" ht="17.100000000000001" customHeight="1" x14ac:dyDescent="0.2">
      <c r="A110" s="17"/>
      <c r="B110" s="18">
        <v>4140</v>
      </c>
      <c r="C110" s="35" t="s">
        <v>100</v>
      </c>
      <c r="D110" s="47">
        <f t="shared" si="22"/>
        <v>100</v>
      </c>
      <c r="E110" s="47">
        <f t="shared" si="23"/>
        <v>0</v>
      </c>
      <c r="F110" s="47">
        <f>E110/D110*100</f>
        <v>0</v>
      </c>
      <c r="G110" s="47">
        <f t="shared" si="38"/>
        <v>100</v>
      </c>
      <c r="H110" s="47">
        <f t="shared" si="39"/>
        <v>0</v>
      </c>
      <c r="I110" s="106"/>
      <c r="J110" s="106"/>
      <c r="K110" s="47">
        <v>100</v>
      </c>
      <c r="L110" s="47">
        <v>0</v>
      </c>
      <c r="M110" s="47"/>
      <c r="N110" s="106"/>
      <c r="O110" s="47"/>
      <c r="P110" s="106"/>
      <c r="Q110" s="47"/>
      <c r="R110" s="106"/>
      <c r="S110" s="47"/>
      <c r="T110" s="106"/>
      <c r="U110" s="47"/>
      <c r="V110" s="106"/>
      <c r="W110" s="92"/>
      <c r="X110" s="88"/>
      <c r="Y110" s="92"/>
      <c r="Z110" s="92"/>
    </row>
    <row r="111" spans="1:26" s="5" customFormat="1" ht="17.100000000000001" customHeight="1" x14ac:dyDescent="0.2">
      <c r="A111" s="17"/>
      <c r="B111" s="18">
        <v>4170</v>
      </c>
      <c r="C111" s="35" t="s">
        <v>86</v>
      </c>
      <c r="D111" s="47">
        <f t="shared" si="22"/>
        <v>200732</v>
      </c>
      <c r="E111" s="47">
        <f t="shared" si="23"/>
        <v>97001.99</v>
      </c>
      <c r="F111" s="47">
        <f t="shared" si="37"/>
        <v>48.324128688998272</v>
      </c>
      <c r="G111" s="47">
        <f t="shared" si="38"/>
        <v>200732</v>
      </c>
      <c r="H111" s="47">
        <f t="shared" si="39"/>
        <v>97001.99</v>
      </c>
      <c r="I111" s="47">
        <v>200732</v>
      </c>
      <c r="J111" s="47">
        <v>97001.99</v>
      </c>
      <c r="K111" s="47"/>
      <c r="L111" s="47"/>
      <c r="M111" s="47"/>
      <c r="N111" s="106"/>
      <c r="O111" s="47"/>
      <c r="P111" s="106"/>
      <c r="Q111" s="47"/>
      <c r="R111" s="106"/>
      <c r="S111" s="47"/>
      <c r="T111" s="106"/>
      <c r="U111" s="47"/>
      <c r="V111" s="106"/>
      <c r="W111" s="92"/>
      <c r="X111" s="88"/>
      <c r="Y111" s="92"/>
      <c r="Z111" s="92"/>
    </row>
    <row r="112" spans="1:26" s="5" customFormat="1" ht="17.100000000000001" customHeight="1" x14ac:dyDescent="0.2">
      <c r="A112" s="17"/>
      <c r="B112" s="18">
        <v>4210</v>
      </c>
      <c r="C112" s="35" t="s">
        <v>87</v>
      </c>
      <c r="D112" s="47">
        <f t="shared" si="22"/>
        <v>177445.88</v>
      </c>
      <c r="E112" s="47">
        <f t="shared" si="23"/>
        <v>95272.39</v>
      </c>
      <c r="F112" s="47">
        <f t="shared" si="37"/>
        <v>53.690956363709319</v>
      </c>
      <c r="G112" s="47">
        <f t="shared" si="38"/>
        <v>177445.88</v>
      </c>
      <c r="H112" s="47">
        <f t="shared" si="39"/>
        <v>95272.39</v>
      </c>
      <c r="I112" s="106"/>
      <c r="J112" s="106"/>
      <c r="K112" s="47">
        <v>177445.88</v>
      </c>
      <c r="L112" s="47">
        <v>95272.39</v>
      </c>
      <c r="M112" s="47"/>
      <c r="N112" s="106"/>
      <c r="O112" s="47"/>
      <c r="P112" s="106"/>
      <c r="Q112" s="47"/>
      <c r="R112" s="106"/>
      <c r="S112" s="47"/>
      <c r="T112" s="106"/>
      <c r="U112" s="47"/>
      <c r="V112" s="106"/>
      <c r="W112" s="92"/>
      <c r="X112" s="88"/>
      <c r="Y112" s="92"/>
      <c r="Z112" s="92"/>
    </row>
    <row r="113" spans="1:26" s="5" customFormat="1" ht="17.100000000000001" customHeight="1" x14ac:dyDescent="0.2">
      <c r="A113" s="17"/>
      <c r="B113" s="18">
        <v>4220</v>
      </c>
      <c r="C113" s="35" t="s">
        <v>135</v>
      </c>
      <c r="D113" s="47">
        <f t="shared" si="22"/>
        <v>16000</v>
      </c>
      <c r="E113" s="47">
        <f t="shared" si="23"/>
        <v>4522.59</v>
      </c>
      <c r="F113" s="47">
        <f t="shared" si="37"/>
        <v>28.266187500000001</v>
      </c>
      <c r="G113" s="47">
        <f t="shared" si="38"/>
        <v>16000</v>
      </c>
      <c r="H113" s="47">
        <f t="shared" si="39"/>
        <v>4522.59</v>
      </c>
      <c r="I113" s="106"/>
      <c r="J113" s="106"/>
      <c r="K113" s="47">
        <v>16000</v>
      </c>
      <c r="L113" s="47">
        <v>4522.59</v>
      </c>
      <c r="M113" s="47"/>
      <c r="N113" s="106"/>
      <c r="O113" s="47"/>
      <c r="P113" s="106"/>
      <c r="Q113" s="47"/>
      <c r="R113" s="106"/>
      <c r="S113" s="47"/>
      <c r="T113" s="106"/>
      <c r="U113" s="47"/>
      <c r="V113" s="106"/>
      <c r="W113" s="92"/>
      <c r="X113" s="88"/>
      <c r="Y113" s="92"/>
      <c r="Z113" s="92"/>
    </row>
    <row r="114" spans="1:26" s="5" customFormat="1" ht="17.100000000000001" customHeight="1" x14ac:dyDescent="0.2">
      <c r="A114" s="17"/>
      <c r="B114" s="18">
        <v>4260</v>
      </c>
      <c r="C114" s="35" t="s">
        <v>88</v>
      </c>
      <c r="D114" s="47">
        <f t="shared" si="22"/>
        <v>188360</v>
      </c>
      <c r="E114" s="47">
        <f t="shared" si="23"/>
        <v>96159.85</v>
      </c>
      <c r="F114" s="47">
        <f>E114/D114*100</f>
        <v>51.051098959439379</v>
      </c>
      <c r="G114" s="47">
        <f t="shared" si="38"/>
        <v>188360</v>
      </c>
      <c r="H114" s="47">
        <f t="shared" si="39"/>
        <v>96159.85</v>
      </c>
      <c r="I114" s="106"/>
      <c r="J114" s="106"/>
      <c r="K114" s="47">
        <v>188360</v>
      </c>
      <c r="L114" s="47">
        <v>96159.85</v>
      </c>
      <c r="M114" s="47"/>
      <c r="N114" s="106"/>
      <c r="O114" s="47"/>
      <c r="P114" s="106"/>
      <c r="Q114" s="47"/>
      <c r="R114" s="106"/>
      <c r="S114" s="47"/>
      <c r="T114" s="106"/>
      <c r="U114" s="47"/>
      <c r="V114" s="106"/>
      <c r="W114" s="92"/>
      <c r="X114" s="88"/>
      <c r="Y114" s="92"/>
      <c r="Z114" s="92"/>
    </row>
    <row r="115" spans="1:26" s="5" customFormat="1" ht="17.100000000000001" customHeight="1" x14ac:dyDescent="0.2">
      <c r="A115" s="17"/>
      <c r="B115" s="18">
        <v>4270</v>
      </c>
      <c r="C115" s="35" t="s">
        <v>89</v>
      </c>
      <c r="D115" s="47">
        <f t="shared" si="22"/>
        <v>44000</v>
      </c>
      <c r="E115" s="47">
        <f t="shared" si="23"/>
        <v>27242.43</v>
      </c>
      <c r="F115" s="47">
        <f>E115/D115*100</f>
        <v>61.914613636363633</v>
      </c>
      <c r="G115" s="47">
        <f t="shared" si="38"/>
        <v>44000</v>
      </c>
      <c r="H115" s="47">
        <f t="shared" si="39"/>
        <v>27242.43</v>
      </c>
      <c r="I115" s="106"/>
      <c r="J115" s="106"/>
      <c r="K115" s="47">
        <v>44000</v>
      </c>
      <c r="L115" s="47">
        <v>27242.43</v>
      </c>
      <c r="M115" s="47"/>
      <c r="N115" s="106"/>
      <c r="O115" s="47"/>
      <c r="P115" s="106"/>
      <c r="Q115" s="47"/>
      <c r="R115" s="106"/>
      <c r="S115" s="47"/>
      <c r="T115" s="106"/>
      <c r="U115" s="47"/>
      <c r="V115" s="106"/>
      <c r="W115" s="92"/>
      <c r="X115" s="88"/>
      <c r="Y115" s="92"/>
      <c r="Z115" s="92"/>
    </row>
    <row r="116" spans="1:26" s="5" customFormat="1" ht="17.100000000000001" customHeight="1" x14ac:dyDescent="0.2">
      <c r="A116" s="17"/>
      <c r="B116" s="18">
        <v>4280</v>
      </c>
      <c r="C116" s="35" t="s">
        <v>101</v>
      </c>
      <c r="D116" s="47">
        <f t="shared" si="22"/>
        <v>10000</v>
      </c>
      <c r="E116" s="47">
        <f t="shared" si="23"/>
        <v>2480</v>
      </c>
      <c r="F116" s="47">
        <f>E116/D116*100</f>
        <v>24.8</v>
      </c>
      <c r="G116" s="47">
        <f t="shared" si="38"/>
        <v>10000</v>
      </c>
      <c r="H116" s="47">
        <f t="shared" si="39"/>
        <v>2480</v>
      </c>
      <c r="I116" s="106"/>
      <c r="J116" s="106"/>
      <c r="K116" s="47">
        <v>10000</v>
      </c>
      <c r="L116" s="47">
        <v>2480</v>
      </c>
      <c r="M116" s="47"/>
      <c r="N116" s="106"/>
      <c r="O116" s="47"/>
      <c r="P116" s="106"/>
      <c r="Q116" s="47"/>
      <c r="R116" s="106"/>
      <c r="S116" s="47"/>
      <c r="T116" s="106"/>
      <c r="U116" s="47"/>
      <c r="V116" s="106"/>
      <c r="W116" s="92"/>
      <c r="X116" s="88"/>
      <c r="Y116" s="92"/>
      <c r="Z116" s="92"/>
    </row>
    <row r="117" spans="1:26" s="5" customFormat="1" ht="17.100000000000001" customHeight="1" x14ac:dyDescent="0.2">
      <c r="A117" s="17"/>
      <c r="B117" s="18">
        <v>4300</v>
      </c>
      <c r="C117" s="35" t="s">
        <v>82</v>
      </c>
      <c r="D117" s="47">
        <f t="shared" si="22"/>
        <v>899600</v>
      </c>
      <c r="E117" s="47">
        <f t="shared" si="23"/>
        <v>412402.31</v>
      </c>
      <c r="F117" s="47">
        <f t="shared" si="37"/>
        <v>45.842853490440191</v>
      </c>
      <c r="G117" s="47">
        <f t="shared" si="38"/>
        <v>899600</v>
      </c>
      <c r="H117" s="47">
        <f t="shared" si="39"/>
        <v>412402.31</v>
      </c>
      <c r="I117" s="106"/>
      <c r="J117" s="106"/>
      <c r="K117" s="47">
        <v>899600</v>
      </c>
      <c r="L117" s="47">
        <v>412402.31</v>
      </c>
      <c r="M117" s="47"/>
      <c r="N117" s="106"/>
      <c r="O117" s="47"/>
      <c r="P117" s="106"/>
      <c r="Q117" s="47"/>
      <c r="R117" s="106"/>
      <c r="S117" s="47"/>
      <c r="T117" s="106"/>
      <c r="U117" s="47"/>
      <c r="V117" s="106"/>
      <c r="W117" s="92"/>
      <c r="X117" s="88"/>
      <c r="Y117" s="92"/>
      <c r="Z117" s="92"/>
    </row>
    <row r="118" spans="1:26" s="5" customFormat="1" ht="28.5" customHeight="1" x14ac:dyDescent="0.2">
      <c r="A118" s="17"/>
      <c r="B118" s="18">
        <v>4360</v>
      </c>
      <c r="C118" s="35" t="s">
        <v>129</v>
      </c>
      <c r="D118" s="47">
        <f t="shared" si="22"/>
        <v>50000</v>
      </c>
      <c r="E118" s="47">
        <f t="shared" si="23"/>
        <v>22534.14</v>
      </c>
      <c r="F118" s="47">
        <f t="shared" ref="F118:F128" si="40">E118/D118*100</f>
        <v>45.068280000000001</v>
      </c>
      <c r="G118" s="47">
        <f t="shared" si="38"/>
        <v>50000</v>
      </c>
      <c r="H118" s="47">
        <f t="shared" si="39"/>
        <v>22534.14</v>
      </c>
      <c r="I118" s="106"/>
      <c r="J118" s="106"/>
      <c r="K118" s="47">
        <v>50000</v>
      </c>
      <c r="L118" s="47">
        <v>22534.14</v>
      </c>
      <c r="M118" s="47"/>
      <c r="N118" s="106"/>
      <c r="O118" s="47"/>
      <c r="P118" s="106"/>
      <c r="Q118" s="47"/>
      <c r="R118" s="106"/>
      <c r="S118" s="47"/>
      <c r="T118" s="106"/>
      <c r="U118" s="47"/>
      <c r="V118" s="106"/>
      <c r="W118" s="92"/>
      <c r="X118" s="88"/>
      <c r="Y118" s="92"/>
      <c r="Z118" s="92"/>
    </row>
    <row r="119" spans="1:26" s="5" customFormat="1" ht="28.5" customHeight="1" x14ac:dyDescent="0.2">
      <c r="A119" s="17"/>
      <c r="B119" s="18">
        <v>4390</v>
      </c>
      <c r="C119" s="35" t="s">
        <v>90</v>
      </c>
      <c r="D119" s="47">
        <f t="shared" si="22"/>
        <v>2500</v>
      </c>
      <c r="E119" s="47">
        <f t="shared" si="23"/>
        <v>0</v>
      </c>
      <c r="F119" s="47">
        <f t="shared" si="40"/>
        <v>0</v>
      </c>
      <c r="G119" s="47">
        <f t="shared" si="38"/>
        <v>2500</v>
      </c>
      <c r="H119" s="47">
        <f t="shared" si="39"/>
        <v>0</v>
      </c>
      <c r="I119" s="106"/>
      <c r="J119" s="106"/>
      <c r="K119" s="47">
        <v>2500</v>
      </c>
      <c r="L119" s="47">
        <v>0</v>
      </c>
      <c r="M119" s="47"/>
      <c r="N119" s="106"/>
      <c r="O119" s="47"/>
      <c r="P119" s="106"/>
      <c r="Q119" s="47"/>
      <c r="R119" s="106"/>
      <c r="S119" s="47"/>
      <c r="T119" s="106"/>
      <c r="U119" s="47"/>
      <c r="V119" s="106"/>
      <c r="W119" s="92"/>
      <c r="X119" s="88"/>
      <c r="Y119" s="92"/>
      <c r="Z119" s="92"/>
    </row>
    <row r="120" spans="1:26" s="5" customFormat="1" ht="17.100000000000001" customHeight="1" x14ac:dyDescent="0.2">
      <c r="A120" s="17"/>
      <c r="B120" s="18">
        <v>4410</v>
      </c>
      <c r="C120" s="35" t="s">
        <v>102</v>
      </c>
      <c r="D120" s="47">
        <f t="shared" si="22"/>
        <v>99100</v>
      </c>
      <c r="E120" s="47">
        <f t="shared" si="23"/>
        <v>30360.49</v>
      </c>
      <c r="F120" s="47">
        <f t="shared" si="40"/>
        <v>30.636215943491425</v>
      </c>
      <c r="G120" s="47">
        <f t="shared" si="38"/>
        <v>99100</v>
      </c>
      <c r="H120" s="47">
        <f t="shared" si="39"/>
        <v>30360.49</v>
      </c>
      <c r="I120" s="106"/>
      <c r="J120" s="106"/>
      <c r="K120" s="47">
        <v>99100</v>
      </c>
      <c r="L120" s="47">
        <v>30360.49</v>
      </c>
      <c r="M120" s="47"/>
      <c r="N120" s="106"/>
      <c r="O120" s="47"/>
      <c r="P120" s="106"/>
      <c r="Q120" s="47"/>
      <c r="R120" s="106"/>
      <c r="S120" s="47"/>
      <c r="T120" s="106"/>
      <c r="U120" s="47"/>
      <c r="V120" s="106"/>
      <c r="W120" s="92"/>
      <c r="X120" s="88"/>
      <c r="Y120" s="92"/>
      <c r="Z120" s="92"/>
    </row>
    <row r="121" spans="1:26" s="5" customFormat="1" ht="17.100000000000001" customHeight="1" x14ac:dyDescent="0.2">
      <c r="A121" s="17"/>
      <c r="B121" s="18">
        <v>4420</v>
      </c>
      <c r="C121" s="35" t="s">
        <v>103</v>
      </c>
      <c r="D121" s="47">
        <f t="shared" ref="D121" si="41">G121+M121+O121+Q121+S121+U121</f>
        <v>2000</v>
      </c>
      <c r="E121" s="47">
        <f t="shared" ref="E121" si="42">H121+N121+P121+R121+T121+V121</f>
        <v>0</v>
      </c>
      <c r="F121" s="47">
        <f t="shared" si="40"/>
        <v>0</v>
      </c>
      <c r="G121" s="47">
        <f>I121+K121</f>
        <v>2000</v>
      </c>
      <c r="H121" s="47">
        <f>J121+L121</f>
        <v>0</v>
      </c>
      <c r="I121" s="106"/>
      <c r="J121" s="106"/>
      <c r="K121" s="47">
        <v>2000</v>
      </c>
      <c r="L121" s="47">
        <v>0</v>
      </c>
      <c r="M121" s="47"/>
      <c r="N121" s="106"/>
      <c r="O121" s="47"/>
      <c r="P121" s="106"/>
      <c r="Q121" s="47"/>
      <c r="R121" s="106"/>
      <c r="S121" s="47"/>
      <c r="T121" s="106"/>
      <c r="U121" s="47"/>
      <c r="V121" s="106"/>
      <c r="W121" s="92"/>
      <c r="X121" s="88"/>
      <c r="Y121" s="92"/>
      <c r="Z121" s="92"/>
    </row>
    <row r="122" spans="1:26" s="5" customFormat="1" ht="17.100000000000001" customHeight="1" x14ac:dyDescent="0.2">
      <c r="A122" s="17"/>
      <c r="B122" s="18">
        <v>4430</v>
      </c>
      <c r="C122" s="35" t="s">
        <v>83</v>
      </c>
      <c r="D122" s="47">
        <f t="shared" si="22"/>
        <v>105000</v>
      </c>
      <c r="E122" s="47">
        <f t="shared" si="23"/>
        <v>25362</v>
      </c>
      <c r="F122" s="47">
        <f t="shared" si="40"/>
        <v>24.154285714285713</v>
      </c>
      <c r="G122" s="47">
        <f t="shared" si="38"/>
        <v>105000</v>
      </c>
      <c r="H122" s="47">
        <f t="shared" si="39"/>
        <v>25362</v>
      </c>
      <c r="I122" s="106"/>
      <c r="J122" s="106"/>
      <c r="K122" s="47">
        <v>105000</v>
      </c>
      <c r="L122" s="47">
        <v>25362</v>
      </c>
      <c r="M122" s="47"/>
      <c r="N122" s="106"/>
      <c r="O122" s="47"/>
      <c r="P122" s="106"/>
      <c r="Q122" s="47"/>
      <c r="R122" s="106"/>
      <c r="S122" s="47"/>
      <c r="T122" s="106"/>
      <c r="U122" s="47"/>
      <c r="V122" s="106"/>
      <c r="W122" s="92"/>
      <c r="X122" s="88"/>
      <c r="Y122" s="92"/>
      <c r="Z122" s="92"/>
    </row>
    <row r="123" spans="1:26" s="5" customFormat="1" ht="17.100000000000001" customHeight="1" x14ac:dyDescent="0.2">
      <c r="A123" s="17"/>
      <c r="B123" s="18">
        <v>4440</v>
      </c>
      <c r="C123" s="35" t="s">
        <v>104</v>
      </c>
      <c r="D123" s="47">
        <f t="shared" si="22"/>
        <v>127842</v>
      </c>
      <c r="E123" s="47">
        <f t="shared" si="23"/>
        <v>102274</v>
      </c>
      <c r="F123" s="47">
        <f t="shared" si="40"/>
        <v>80.000312886218921</v>
      </c>
      <c r="G123" s="47">
        <f t="shared" si="38"/>
        <v>127842</v>
      </c>
      <c r="H123" s="47">
        <f t="shared" si="39"/>
        <v>102274</v>
      </c>
      <c r="I123" s="106"/>
      <c r="J123" s="106"/>
      <c r="K123" s="47">
        <v>127842</v>
      </c>
      <c r="L123" s="47">
        <v>102274</v>
      </c>
      <c r="M123" s="47"/>
      <c r="N123" s="106"/>
      <c r="O123" s="47"/>
      <c r="P123" s="106"/>
      <c r="Q123" s="47"/>
      <c r="R123" s="106"/>
      <c r="S123" s="47"/>
      <c r="T123" s="106"/>
      <c r="U123" s="47"/>
      <c r="V123" s="106"/>
      <c r="W123" s="92"/>
      <c r="X123" s="88"/>
      <c r="Y123" s="92"/>
      <c r="Z123" s="92"/>
    </row>
    <row r="124" spans="1:26" s="5" customFormat="1" ht="17.25" customHeight="1" x14ac:dyDescent="0.2">
      <c r="A124" s="17"/>
      <c r="B124" s="18">
        <v>4510</v>
      </c>
      <c r="C124" s="35" t="s">
        <v>98</v>
      </c>
      <c r="D124" s="47">
        <f t="shared" si="22"/>
        <v>2000</v>
      </c>
      <c r="E124" s="47">
        <f t="shared" si="23"/>
        <v>0</v>
      </c>
      <c r="F124" s="47">
        <f>E124/D124*100</f>
        <v>0</v>
      </c>
      <c r="G124" s="47">
        <f t="shared" si="38"/>
        <v>2000</v>
      </c>
      <c r="H124" s="47">
        <f t="shared" si="39"/>
        <v>0</v>
      </c>
      <c r="I124" s="106"/>
      <c r="J124" s="106"/>
      <c r="K124" s="47">
        <v>2000</v>
      </c>
      <c r="L124" s="47">
        <v>0</v>
      </c>
      <c r="M124" s="47"/>
      <c r="N124" s="106"/>
      <c r="O124" s="47"/>
      <c r="P124" s="106"/>
      <c r="Q124" s="47"/>
      <c r="R124" s="106"/>
      <c r="S124" s="47"/>
      <c r="T124" s="106"/>
      <c r="U124" s="47"/>
      <c r="V124" s="106"/>
      <c r="W124" s="92"/>
      <c r="X124" s="88"/>
      <c r="Y124" s="92"/>
      <c r="Z124" s="92"/>
    </row>
    <row r="125" spans="1:26" s="5" customFormat="1" ht="28.5" customHeight="1" x14ac:dyDescent="0.2">
      <c r="A125" s="17"/>
      <c r="B125" s="18">
        <v>4520</v>
      </c>
      <c r="C125" s="35" t="s">
        <v>120</v>
      </c>
      <c r="D125" s="47">
        <f t="shared" si="22"/>
        <v>3000</v>
      </c>
      <c r="E125" s="47">
        <f t="shared" si="23"/>
        <v>242.5</v>
      </c>
      <c r="F125" s="47">
        <f>E125/D125*100</f>
        <v>8.0833333333333321</v>
      </c>
      <c r="G125" s="47">
        <f t="shared" si="38"/>
        <v>3000</v>
      </c>
      <c r="H125" s="47">
        <f t="shared" si="39"/>
        <v>242.5</v>
      </c>
      <c r="I125" s="106"/>
      <c r="J125" s="106"/>
      <c r="K125" s="47">
        <v>3000</v>
      </c>
      <c r="L125" s="47">
        <v>242.5</v>
      </c>
      <c r="M125" s="47"/>
      <c r="N125" s="106"/>
      <c r="O125" s="47"/>
      <c r="P125" s="106"/>
      <c r="Q125" s="47"/>
      <c r="R125" s="106"/>
      <c r="S125" s="47"/>
      <c r="T125" s="106"/>
      <c r="U125" s="47"/>
      <c r="V125" s="106"/>
      <c r="W125" s="92"/>
      <c r="X125" s="88"/>
      <c r="Y125" s="92"/>
      <c r="Z125" s="92"/>
    </row>
    <row r="126" spans="1:26" s="5" customFormat="1" ht="17.25" customHeight="1" x14ac:dyDescent="0.2">
      <c r="A126" s="17"/>
      <c r="B126" s="18">
        <v>4580</v>
      </c>
      <c r="C126" s="35" t="s">
        <v>126</v>
      </c>
      <c r="D126" s="47">
        <f t="shared" si="22"/>
        <v>100</v>
      </c>
      <c r="E126" s="47">
        <f t="shared" si="23"/>
        <v>0</v>
      </c>
      <c r="F126" s="47">
        <f>E126/D126*100</f>
        <v>0</v>
      </c>
      <c r="G126" s="47">
        <f t="shared" si="38"/>
        <v>100</v>
      </c>
      <c r="H126" s="47">
        <f t="shared" si="39"/>
        <v>0</v>
      </c>
      <c r="I126" s="106"/>
      <c r="J126" s="106"/>
      <c r="K126" s="47">
        <v>100</v>
      </c>
      <c r="L126" s="47">
        <v>0</v>
      </c>
      <c r="M126" s="47"/>
      <c r="N126" s="106"/>
      <c r="O126" s="47"/>
      <c r="P126" s="106"/>
      <c r="Q126" s="47"/>
      <c r="R126" s="106"/>
      <c r="S126" s="47"/>
      <c r="T126" s="106"/>
      <c r="U126" s="47"/>
      <c r="V126" s="106"/>
      <c r="W126" s="92"/>
      <c r="X126" s="88"/>
      <c r="Y126" s="92"/>
      <c r="Z126" s="92"/>
    </row>
    <row r="127" spans="1:26" s="5" customFormat="1" ht="28.5" customHeight="1" x14ac:dyDescent="0.2">
      <c r="A127" s="17"/>
      <c r="B127" s="18">
        <v>4610</v>
      </c>
      <c r="C127" s="35" t="s">
        <v>94</v>
      </c>
      <c r="D127" s="47">
        <f t="shared" si="22"/>
        <v>35200</v>
      </c>
      <c r="E127" s="47">
        <f t="shared" si="23"/>
        <v>5622.21</v>
      </c>
      <c r="F127" s="47">
        <f t="shared" si="40"/>
        <v>15.9721875</v>
      </c>
      <c r="G127" s="47">
        <f t="shared" si="38"/>
        <v>35200</v>
      </c>
      <c r="H127" s="47">
        <f t="shared" si="39"/>
        <v>5622.21</v>
      </c>
      <c r="I127" s="106"/>
      <c r="J127" s="106"/>
      <c r="K127" s="47">
        <v>35200</v>
      </c>
      <c r="L127" s="47">
        <v>5622.21</v>
      </c>
      <c r="M127" s="47"/>
      <c r="N127" s="106"/>
      <c r="O127" s="47"/>
      <c r="P127" s="106"/>
      <c r="Q127" s="47"/>
      <c r="R127" s="106"/>
      <c r="S127" s="47"/>
      <c r="T127" s="106"/>
      <c r="U127" s="47"/>
      <c r="V127" s="106"/>
      <c r="W127" s="92"/>
      <c r="X127" s="88"/>
      <c r="Y127" s="92"/>
      <c r="Z127" s="92"/>
    </row>
    <row r="128" spans="1:26" s="5" customFormat="1" ht="28.5" customHeight="1" x14ac:dyDescent="0.2">
      <c r="A128" s="17"/>
      <c r="B128" s="18">
        <v>4700</v>
      </c>
      <c r="C128" s="35" t="s">
        <v>105</v>
      </c>
      <c r="D128" s="47">
        <f t="shared" si="22"/>
        <v>52133</v>
      </c>
      <c r="E128" s="47">
        <f t="shared" si="23"/>
        <v>6035.21</v>
      </c>
      <c r="F128" s="47">
        <f t="shared" si="40"/>
        <v>11.576563788771029</v>
      </c>
      <c r="G128" s="47">
        <f t="shared" si="38"/>
        <v>52133</v>
      </c>
      <c r="H128" s="47">
        <f t="shared" si="39"/>
        <v>6035.21</v>
      </c>
      <c r="I128" s="106"/>
      <c r="J128" s="106"/>
      <c r="K128" s="47">
        <v>52133</v>
      </c>
      <c r="L128" s="47">
        <v>6035.21</v>
      </c>
      <c r="M128" s="47"/>
      <c r="N128" s="106"/>
      <c r="O128" s="47"/>
      <c r="P128" s="106"/>
      <c r="Q128" s="47"/>
      <c r="R128" s="106"/>
      <c r="S128" s="47"/>
      <c r="T128" s="106"/>
      <c r="U128" s="47"/>
      <c r="V128" s="106"/>
      <c r="W128" s="92"/>
      <c r="X128" s="88"/>
      <c r="Y128" s="92"/>
      <c r="Z128" s="92"/>
    </row>
    <row r="129" spans="1:26" s="2" customFormat="1" ht="28.5" customHeight="1" x14ac:dyDescent="0.2">
      <c r="A129" s="15">
        <v>75075</v>
      </c>
      <c r="B129" s="19"/>
      <c r="C129" s="29" t="s">
        <v>49</v>
      </c>
      <c r="D129" s="45">
        <f t="shared" si="22"/>
        <v>305500</v>
      </c>
      <c r="E129" s="45">
        <f t="shared" si="23"/>
        <v>29962.99</v>
      </c>
      <c r="F129" s="59">
        <f t="shared" ref="F129:F139" si="43">E129/D129*100</f>
        <v>9.807852700490999</v>
      </c>
      <c r="G129" s="45">
        <f t="shared" si="38"/>
        <v>305500</v>
      </c>
      <c r="H129" s="45">
        <f t="shared" si="39"/>
        <v>29962.99</v>
      </c>
      <c r="I129" s="45">
        <f>SUM(I130:I135)</f>
        <v>5500</v>
      </c>
      <c r="J129" s="45">
        <f>SUM(J130:J135)</f>
        <v>0</v>
      </c>
      <c r="K129" s="45">
        <f>SUM(K130:K135)</f>
        <v>300000</v>
      </c>
      <c r="L129" s="45">
        <f>SUM(L130:L135)</f>
        <v>29962.99</v>
      </c>
      <c r="M129" s="45"/>
      <c r="N129" s="105"/>
      <c r="O129" s="45"/>
      <c r="P129" s="105"/>
      <c r="Q129" s="45"/>
      <c r="R129" s="105"/>
      <c r="S129" s="45"/>
      <c r="T129" s="105"/>
      <c r="U129" s="45"/>
      <c r="V129" s="105"/>
      <c r="W129" s="93"/>
      <c r="X129" s="88"/>
      <c r="Y129" s="93"/>
      <c r="Z129" s="93"/>
    </row>
    <row r="130" spans="1:26" s="5" customFormat="1" ht="17.100000000000001" customHeight="1" x14ac:dyDescent="0.2">
      <c r="A130" s="17"/>
      <c r="B130" s="18">
        <v>4170</v>
      </c>
      <c r="C130" s="35" t="s">
        <v>86</v>
      </c>
      <c r="D130" s="47">
        <f t="shared" si="22"/>
        <v>5500</v>
      </c>
      <c r="E130" s="47">
        <f t="shared" si="23"/>
        <v>0</v>
      </c>
      <c r="F130" s="47">
        <f t="shared" si="43"/>
        <v>0</v>
      </c>
      <c r="G130" s="47">
        <f t="shared" si="38"/>
        <v>5500</v>
      </c>
      <c r="H130" s="47">
        <f t="shared" si="39"/>
        <v>0</v>
      </c>
      <c r="I130" s="47">
        <v>5500</v>
      </c>
      <c r="J130" s="47">
        <v>0</v>
      </c>
      <c r="K130" s="47"/>
      <c r="L130" s="47"/>
      <c r="M130" s="47"/>
      <c r="N130" s="106"/>
      <c r="O130" s="47"/>
      <c r="P130" s="106"/>
      <c r="Q130" s="47"/>
      <c r="R130" s="106"/>
      <c r="S130" s="47"/>
      <c r="T130" s="106"/>
      <c r="U130" s="47"/>
      <c r="V130" s="106"/>
      <c r="W130" s="92"/>
      <c r="X130" s="88"/>
      <c r="Y130" s="92"/>
      <c r="Z130" s="92"/>
    </row>
    <row r="131" spans="1:26" s="5" customFormat="1" ht="17.100000000000001" customHeight="1" x14ac:dyDescent="0.2">
      <c r="A131" s="17"/>
      <c r="B131" s="18">
        <v>4190</v>
      </c>
      <c r="C131" s="35" t="s">
        <v>137</v>
      </c>
      <c r="D131" s="47">
        <f t="shared" si="22"/>
        <v>4000</v>
      </c>
      <c r="E131" s="47">
        <f t="shared" si="23"/>
        <v>0</v>
      </c>
      <c r="F131" s="47">
        <f t="shared" si="43"/>
        <v>0</v>
      </c>
      <c r="G131" s="47">
        <f>I131+K131</f>
        <v>4000</v>
      </c>
      <c r="H131" s="47">
        <f>J131+L131</f>
        <v>0</v>
      </c>
      <c r="I131" s="47"/>
      <c r="J131" s="47"/>
      <c r="K131" s="47">
        <v>4000</v>
      </c>
      <c r="L131" s="47">
        <v>0</v>
      </c>
      <c r="M131" s="47"/>
      <c r="N131" s="106"/>
      <c r="O131" s="47"/>
      <c r="P131" s="106"/>
      <c r="Q131" s="47"/>
      <c r="R131" s="106"/>
      <c r="S131" s="47"/>
      <c r="T131" s="106"/>
      <c r="U131" s="47"/>
      <c r="V131" s="106"/>
      <c r="W131" s="92"/>
      <c r="X131" s="88"/>
      <c r="Y131" s="92"/>
      <c r="Z131" s="92"/>
    </row>
    <row r="132" spans="1:26" s="5" customFormat="1" ht="17.100000000000001" customHeight="1" x14ac:dyDescent="0.2">
      <c r="A132" s="17"/>
      <c r="B132" s="18">
        <v>4210</v>
      </c>
      <c r="C132" s="35" t="s">
        <v>87</v>
      </c>
      <c r="D132" s="47">
        <f t="shared" si="22"/>
        <v>7000</v>
      </c>
      <c r="E132" s="47">
        <f t="shared" si="23"/>
        <v>2103.04</v>
      </c>
      <c r="F132" s="47">
        <f t="shared" si="43"/>
        <v>30.043428571428571</v>
      </c>
      <c r="G132" s="47">
        <f>I132+K132</f>
        <v>7000</v>
      </c>
      <c r="H132" s="47">
        <f>J132+L132</f>
        <v>2103.04</v>
      </c>
      <c r="I132" s="47"/>
      <c r="J132" s="47"/>
      <c r="K132" s="47">
        <v>7000</v>
      </c>
      <c r="L132" s="47">
        <v>2103.04</v>
      </c>
      <c r="M132" s="47"/>
      <c r="N132" s="106"/>
      <c r="O132" s="47"/>
      <c r="P132" s="106"/>
      <c r="Q132" s="47"/>
      <c r="R132" s="106"/>
      <c r="S132" s="47"/>
      <c r="T132" s="106"/>
      <c r="U132" s="47"/>
      <c r="V132" s="106"/>
      <c r="W132" s="92"/>
      <c r="X132" s="88"/>
      <c r="Y132" s="92"/>
      <c r="Z132" s="92"/>
    </row>
    <row r="133" spans="1:26" s="5" customFormat="1" ht="17.100000000000001" customHeight="1" x14ac:dyDescent="0.2">
      <c r="A133" s="17"/>
      <c r="B133" s="18">
        <v>4300</v>
      </c>
      <c r="C133" s="35" t="s">
        <v>82</v>
      </c>
      <c r="D133" s="47">
        <f t="shared" si="22"/>
        <v>285000</v>
      </c>
      <c r="E133" s="47">
        <f t="shared" si="23"/>
        <v>27859.95</v>
      </c>
      <c r="F133" s="47">
        <f t="shared" si="43"/>
        <v>9.7754210526315788</v>
      </c>
      <c r="G133" s="47">
        <f t="shared" si="38"/>
        <v>285000</v>
      </c>
      <c r="H133" s="47">
        <f t="shared" si="39"/>
        <v>27859.95</v>
      </c>
      <c r="I133" s="47"/>
      <c r="J133" s="47"/>
      <c r="K133" s="47">
        <v>285000</v>
      </c>
      <c r="L133" s="47">
        <v>27859.95</v>
      </c>
      <c r="M133" s="47"/>
      <c r="N133" s="106"/>
      <c r="O133" s="47"/>
      <c r="P133" s="106"/>
      <c r="Q133" s="47"/>
      <c r="R133" s="106"/>
      <c r="S133" s="47"/>
      <c r="T133" s="106"/>
      <c r="U133" s="47"/>
      <c r="V133" s="106"/>
      <c r="W133" s="92"/>
      <c r="X133" s="88"/>
      <c r="Y133" s="92"/>
      <c r="Z133" s="92"/>
    </row>
    <row r="134" spans="1:26" s="5" customFormat="1" ht="17.100000000000001" customHeight="1" x14ac:dyDescent="0.2">
      <c r="A134" s="17"/>
      <c r="B134" s="18">
        <v>4380</v>
      </c>
      <c r="C134" s="34" t="s">
        <v>138</v>
      </c>
      <c r="D134" s="47">
        <f t="shared" si="22"/>
        <v>3000</v>
      </c>
      <c r="E134" s="47">
        <f t="shared" si="23"/>
        <v>0</v>
      </c>
      <c r="F134" s="47">
        <f>E134/D134*100</f>
        <v>0</v>
      </c>
      <c r="G134" s="47">
        <f>I134+K134</f>
        <v>3000</v>
      </c>
      <c r="H134" s="47">
        <f>J134+L134</f>
        <v>0</v>
      </c>
      <c r="I134" s="47"/>
      <c r="J134" s="47"/>
      <c r="K134" s="47">
        <v>3000</v>
      </c>
      <c r="L134" s="47">
        <v>0</v>
      </c>
      <c r="M134" s="47"/>
      <c r="N134" s="106"/>
      <c r="O134" s="47"/>
      <c r="P134" s="106"/>
      <c r="Q134" s="47"/>
      <c r="R134" s="106"/>
      <c r="S134" s="47"/>
      <c r="T134" s="106"/>
      <c r="U134" s="47"/>
      <c r="V134" s="106"/>
      <c r="W134" s="92"/>
      <c r="X134" s="88"/>
      <c r="Y134" s="92"/>
      <c r="Z134" s="92"/>
    </row>
    <row r="135" spans="1:26" s="5" customFormat="1" ht="17.100000000000001" customHeight="1" x14ac:dyDescent="0.2">
      <c r="A135" s="17"/>
      <c r="B135" s="18">
        <v>4410</v>
      </c>
      <c r="C135" s="35" t="s">
        <v>102</v>
      </c>
      <c r="D135" s="47">
        <f t="shared" si="22"/>
        <v>1000</v>
      </c>
      <c r="E135" s="47">
        <f t="shared" si="23"/>
        <v>0</v>
      </c>
      <c r="F135" s="47">
        <f t="shared" si="43"/>
        <v>0</v>
      </c>
      <c r="G135" s="47">
        <f t="shared" si="38"/>
        <v>1000</v>
      </c>
      <c r="H135" s="47">
        <f t="shared" si="39"/>
        <v>0</v>
      </c>
      <c r="I135" s="47"/>
      <c r="J135" s="47"/>
      <c r="K135" s="47">
        <v>1000</v>
      </c>
      <c r="L135" s="47">
        <v>0</v>
      </c>
      <c r="M135" s="47"/>
      <c r="N135" s="106"/>
      <c r="O135" s="47"/>
      <c r="P135" s="106"/>
      <c r="Q135" s="47"/>
      <c r="R135" s="106"/>
      <c r="S135" s="47"/>
      <c r="T135" s="106"/>
      <c r="U135" s="47"/>
      <c r="V135" s="106"/>
      <c r="W135" s="92"/>
      <c r="X135" s="88"/>
      <c r="Y135" s="92"/>
      <c r="Z135" s="92"/>
    </row>
    <row r="136" spans="1:26" s="2" customFormat="1" ht="16.5" customHeight="1" x14ac:dyDescent="0.2">
      <c r="A136" s="15">
        <v>75095</v>
      </c>
      <c r="B136" s="19"/>
      <c r="C136" s="29" t="s">
        <v>34</v>
      </c>
      <c r="D136" s="45">
        <f t="shared" si="22"/>
        <v>1155118.04</v>
      </c>
      <c r="E136" s="45">
        <f>H136+N136+P136+R136+T136+V136</f>
        <v>107241.68000000001</v>
      </c>
      <c r="F136" s="59">
        <f t="shared" si="43"/>
        <v>9.2840451180210124</v>
      </c>
      <c r="G136" s="45">
        <f t="shared" si="38"/>
        <v>388796.2</v>
      </c>
      <c r="H136" s="45">
        <f t="shared" si="39"/>
        <v>13354.400000000001</v>
      </c>
      <c r="I136" s="45">
        <f>SUM(I137:I157)</f>
        <v>4897.88</v>
      </c>
      <c r="J136" s="45">
        <f>SUM(J137:J157)</f>
        <v>0</v>
      </c>
      <c r="K136" s="45">
        <f>SUM(K137:K157)</f>
        <v>383898.32</v>
      </c>
      <c r="L136" s="45">
        <f>SUM(L137:L157)</f>
        <v>13354.400000000001</v>
      </c>
      <c r="M136" s="45"/>
      <c r="N136" s="45"/>
      <c r="O136" s="45">
        <f>SUM(O137:O157)</f>
        <v>43450</v>
      </c>
      <c r="P136" s="45">
        <f>SUM(P137:P157)</f>
        <v>9360.4599999999991</v>
      </c>
      <c r="Q136" s="45">
        <f>SUM(Q137:Q157)</f>
        <v>722871.84</v>
      </c>
      <c r="R136" s="45">
        <f>SUM(R137:R157)</f>
        <v>84526.82</v>
      </c>
      <c r="S136" s="45"/>
      <c r="T136" s="45"/>
      <c r="U136" s="45"/>
      <c r="V136" s="45"/>
      <c r="W136" s="93"/>
      <c r="X136" s="88"/>
      <c r="Y136" s="93"/>
      <c r="Z136" s="93"/>
    </row>
    <row r="137" spans="1:26" s="5" customFormat="1" ht="17.100000000000001" customHeight="1" x14ac:dyDescent="0.2">
      <c r="A137" s="17"/>
      <c r="B137" s="18">
        <v>3030</v>
      </c>
      <c r="C137" s="34" t="s">
        <v>97</v>
      </c>
      <c r="D137" s="47">
        <f t="shared" ref="D137:D193" si="44">G137+M137+O137+Q137+S137+U137</f>
        <v>30700</v>
      </c>
      <c r="E137" s="47">
        <f t="shared" ref="E137:E193" si="45">H137+N137+P137+R137+T137+V137</f>
        <v>1610.46</v>
      </c>
      <c r="F137" s="47">
        <f t="shared" si="43"/>
        <v>5.2457980456026059</v>
      </c>
      <c r="G137" s="47"/>
      <c r="H137" s="47"/>
      <c r="I137" s="47"/>
      <c r="J137" s="47"/>
      <c r="K137" s="47"/>
      <c r="L137" s="47"/>
      <c r="M137" s="47"/>
      <c r="N137" s="47"/>
      <c r="O137" s="47">
        <v>30700</v>
      </c>
      <c r="P137" s="47">
        <v>1610.46</v>
      </c>
      <c r="Q137" s="47"/>
      <c r="R137" s="106"/>
      <c r="S137" s="47"/>
      <c r="T137" s="106"/>
      <c r="U137" s="47"/>
      <c r="V137" s="106"/>
      <c r="W137" s="92"/>
      <c r="X137" s="88"/>
      <c r="Y137" s="92"/>
      <c r="Z137" s="92"/>
    </row>
    <row r="138" spans="1:26" s="5" customFormat="1" ht="17.100000000000001" customHeight="1" x14ac:dyDescent="0.2">
      <c r="A138" s="17"/>
      <c r="B138" s="18">
        <v>3250</v>
      </c>
      <c r="C138" s="35" t="s">
        <v>106</v>
      </c>
      <c r="D138" s="47">
        <f t="shared" si="44"/>
        <v>12750</v>
      </c>
      <c r="E138" s="47">
        <f t="shared" si="45"/>
        <v>7750</v>
      </c>
      <c r="F138" s="47">
        <f t="shared" si="43"/>
        <v>60.784313725490193</v>
      </c>
      <c r="G138" s="47"/>
      <c r="H138" s="47"/>
      <c r="I138" s="47"/>
      <c r="J138" s="47"/>
      <c r="K138" s="47"/>
      <c r="L138" s="47"/>
      <c r="M138" s="47"/>
      <c r="N138" s="47"/>
      <c r="O138" s="47">
        <v>12750</v>
      </c>
      <c r="P138" s="47">
        <v>7750</v>
      </c>
      <c r="Q138" s="47"/>
      <c r="R138" s="106"/>
      <c r="S138" s="47"/>
      <c r="T138" s="106"/>
      <c r="U138" s="47"/>
      <c r="V138" s="106"/>
      <c r="W138" s="92"/>
      <c r="X138" s="88"/>
      <c r="Y138" s="92"/>
      <c r="Z138" s="92"/>
    </row>
    <row r="139" spans="1:26" s="5" customFormat="1" ht="17.100000000000001" customHeight="1" x14ac:dyDescent="0.2">
      <c r="A139" s="17"/>
      <c r="B139" s="18">
        <v>4010</v>
      </c>
      <c r="C139" s="34" t="s">
        <v>95</v>
      </c>
      <c r="D139" s="47">
        <f t="shared" si="44"/>
        <v>3258</v>
      </c>
      <c r="E139" s="47">
        <f t="shared" si="45"/>
        <v>0</v>
      </c>
      <c r="F139" s="47">
        <f t="shared" si="43"/>
        <v>0</v>
      </c>
      <c r="G139" s="47">
        <f>I139+K139</f>
        <v>3258</v>
      </c>
      <c r="H139" s="47">
        <f>J139+L139</f>
        <v>0</v>
      </c>
      <c r="I139" s="47">
        <v>3258</v>
      </c>
      <c r="J139" s="47">
        <v>0</v>
      </c>
      <c r="K139" s="47"/>
      <c r="L139" s="47"/>
      <c r="M139" s="47"/>
      <c r="N139" s="47"/>
      <c r="O139" s="47"/>
      <c r="P139" s="47"/>
      <c r="Q139" s="47"/>
      <c r="R139" s="47"/>
      <c r="S139" s="47"/>
      <c r="T139" s="106"/>
      <c r="U139" s="47"/>
      <c r="V139" s="106"/>
      <c r="W139" s="92"/>
      <c r="X139" s="88"/>
      <c r="Y139" s="92"/>
      <c r="Z139" s="92"/>
    </row>
    <row r="140" spans="1:26" s="6" customFormat="1" ht="17.100000000000001" customHeight="1" x14ac:dyDescent="0.2">
      <c r="A140" s="17"/>
      <c r="B140" s="18">
        <v>4017</v>
      </c>
      <c r="C140" s="34" t="s">
        <v>95</v>
      </c>
      <c r="D140" s="47">
        <f t="shared" si="44"/>
        <v>17353.490000000002</v>
      </c>
      <c r="E140" s="47">
        <f t="shared" si="45"/>
        <v>7104</v>
      </c>
      <c r="F140" s="47">
        <f t="shared" ref="F140:F149" si="46">E140/D140*100</f>
        <v>40.937010365062008</v>
      </c>
      <c r="G140" s="47"/>
      <c r="H140" s="47"/>
      <c r="I140" s="47"/>
      <c r="J140" s="106"/>
      <c r="K140" s="47"/>
      <c r="L140" s="106"/>
      <c r="M140" s="47"/>
      <c r="N140" s="106"/>
      <c r="O140" s="47"/>
      <c r="P140" s="106"/>
      <c r="Q140" s="47">
        <v>17353.490000000002</v>
      </c>
      <c r="R140" s="47">
        <v>7104</v>
      </c>
      <c r="S140" s="47"/>
      <c r="T140" s="106"/>
      <c r="U140" s="47"/>
      <c r="V140" s="106"/>
      <c r="W140" s="97"/>
      <c r="X140" s="88"/>
      <c r="Y140" s="97"/>
      <c r="Z140" s="97"/>
    </row>
    <row r="141" spans="1:26" s="6" customFormat="1" ht="17.100000000000001" customHeight="1" x14ac:dyDescent="0.2">
      <c r="A141" s="17"/>
      <c r="B141" s="18">
        <v>4019</v>
      </c>
      <c r="C141" s="34" t="s">
        <v>95</v>
      </c>
      <c r="D141" s="47">
        <f t="shared" si="44"/>
        <v>3976.47</v>
      </c>
      <c r="E141" s="47">
        <f t="shared" si="45"/>
        <v>1776</v>
      </c>
      <c r="F141" s="47">
        <f t="shared" si="46"/>
        <v>44.662728500403624</v>
      </c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>
        <v>3976.47</v>
      </c>
      <c r="R141" s="47">
        <v>1776</v>
      </c>
      <c r="S141" s="47"/>
      <c r="T141" s="106"/>
      <c r="U141" s="47"/>
      <c r="V141" s="106"/>
      <c r="W141" s="97"/>
      <c r="X141" s="88"/>
      <c r="Y141" s="97"/>
      <c r="Z141" s="97"/>
    </row>
    <row r="142" spans="1:26" s="5" customFormat="1" ht="17.100000000000001" customHeight="1" x14ac:dyDescent="0.2">
      <c r="A142" s="17"/>
      <c r="B142" s="18">
        <v>4110</v>
      </c>
      <c r="C142" s="34" t="s">
        <v>85</v>
      </c>
      <c r="D142" s="47">
        <f t="shared" si="44"/>
        <v>560.05999999999995</v>
      </c>
      <c r="E142" s="47">
        <f t="shared" si="45"/>
        <v>0</v>
      </c>
      <c r="F142" s="47">
        <f t="shared" si="46"/>
        <v>0</v>
      </c>
      <c r="G142" s="47">
        <f>I142+K142</f>
        <v>560.05999999999995</v>
      </c>
      <c r="H142" s="47">
        <f>J142+L142</f>
        <v>0</v>
      </c>
      <c r="I142" s="47">
        <v>560.05999999999995</v>
      </c>
      <c r="J142" s="47">
        <v>0</v>
      </c>
      <c r="K142" s="47"/>
      <c r="L142" s="47"/>
      <c r="M142" s="47"/>
      <c r="N142" s="47"/>
      <c r="O142" s="47"/>
      <c r="P142" s="47"/>
      <c r="Q142" s="47"/>
      <c r="R142" s="47"/>
      <c r="S142" s="47"/>
      <c r="T142" s="106"/>
      <c r="U142" s="47"/>
      <c r="V142" s="106"/>
      <c r="W142" s="92"/>
      <c r="X142" s="88"/>
      <c r="Y142" s="92"/>
      <c r="Z142" s="92"/>
    </row>
    <row r="143" spans="1:26" s="6" customFormat="1" ht="17.100000000000001" customHeight="1" x14ac:dyDescent="0.2">
      <c r="A143" s="17"/>
      <c r="B143" s="18">
        <v>4117</v>
      </c>
      <c r="C143" s="34" t="s">
        <v>85</v>
      </c>
      <c r="D143" s="47">
        <f t="shared" si="44"/>
        <v>2996.43</v>
      </c>
      <c r="E143" s="47">
        <f t="shared" si="45"/>
        <v>1221.1199999999999</v>
      </c>
      <c r="F143" s="47">
        <f t="shared" si="46"/>
        <v>40.752495469608832</v>
      </c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>
        <v>2996.43</v>
      </c>
      <c r="R143" s="47">
        <v>1221.1199999999999</v>
      </c>
      <c r="S143" s="47"/>
      <c r="T143" s="106"/>
      <c r="U143" s="47"/>
      <c r="V143" s="106"/>
      <c r="W143" s="97"/>
      <c r="X143" s="88"/>
      <c r="Y143" s="97"/>
      <c r="Z143" s="97"/>
    </row>
    <row r="144" spans="1:26" s="6" customFormat="1" ht="17.100000000000001" customHeight="1" x14ac:dyDescent="0.2">
      <c r="A144" s="17"/>
      <c r="B144" s="18">
        <v>4119</v>
      </c>
      <c r="C144" s="34" t="s">
        <v>85</v>
      </c>
      <c r="D144" s="47">
        <f t="shared" si="44"/>
        <v>683.6</v>
      </c>
      <c r="E144" s="47">
        <f t="shared" si="45"/>
        <v>305.32</v>
      </c>
      <c r="F144" s="47">
        <f t="shared" si="46"/>
        <v>44.663545933294323</v>
      </c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>
        <v>683.6</v>
      </c>
      <c r="R144" s="47">
        <v>305.32</v>
      </c>
      <c r="S144" s="47"/>
      <c r="T144" s="106"/>
      <c r="U144" s="47"/>
      <c r="V144" s="106"/>
      <c r="W144" s="97"/>
      <c r="X144" s="88"/>
      <c r="Y144" s="97"/>
      <c r="Z144" s="97"/>
    </row>
    <row r="145" spans="1:26" s="5" customFormat="1" ht="28.5" customHeight="1" x14ac:dyDescent="0.2">
      <c r="A145" s="17"/>
      <c r="B145" s="18">
        <v>4120</v>
      </c>
      <c r="C145" s="35" t="s">
        <v>178</v>
      </c>
      <c r="D145" s="47">
        <f t="shared" si="44"/>
        <v>79.819999999999993</v>
      </c>
      <c r="E145" s="47">
        <f t="shared" si="45"/>
        <v>0</v>
      </c>
      <c r="F145" s="47">
        <f>E145/D145*100</f>
        <v>0</v>
      </c>
      <c r="G145" s="47">
        <f>I145+K145</f>
        <v>79.819999999999993</v>
      </c>
      <c r="H145" s="47">
        <f>J145+L145</f>
        <v>0</v>
      </c>
      <c r="I145" s="47">
        <v>79.819999999999993</v>
      </c>
      <c r="J145" s="47">
        <v>0</v>
      </c>
      <c r="K145" s="47"/>
      <c r="L145" s="47"/>
      <c r="M145" s="47"/>
      <c r="N145" s="47"/>
      <c r="O145" s="47"/>
      <c r="P145" s="47"/>
      <c r="Q145" s="47"/>
      <c r="R145" s="47"/>
      <c r="S145" s="47"/>
      <c r="T145" s="106"/>
      <c r="U145" s="47"/>
      <c r="V145" s="106"/>
      <c r="W145" s="92"/>
      <c r="X145" s="88"/>
      <c r="Y145" s="92"/>
      <c r="Z145" s="92"/>
    </row>
    <row r="146" spans="1:26" s="6" customFormat="1" ht="28.5" customHeight="1" x14ac:dyDescent="0.2">
      <c r="A146" s="17"/>
      <c r="B146" s="18">
        <v>4127</v>
      </c>
      <c r="C146" s="35" t="s">
        <v>178</v>
      </c>
      <c r="D146" s="47">
        <f t="shared" si="44"/>
        <v>427.25</v>
      </c>
      <c r="E146" s="47">
        <f t="shared" si="45"/>
        <v>174</v>
      </c>
      <c r="F146" s="47">
        <f t="shared" si="46"/>
        <v>40.725570509069634</v>
      </c>
      <c r="G146" s="47"/>
      <c r="H146" s="47"/>
      <c r="I146" s="47"/>
      <c r="J146" s="106"/>
      <c r="K146" s="47"/>
      <c r="L146" s="106"/>
      <c r="M146" s="47"/>
      <c r="N146" s="106"/>
      <c r="O146" s="47"/>
      <c r="P146" s="106"/>
      <c r="Q146" s="47">
        <v>427.25</v>
      </c>
      <c r="R146" s="47">
        <v>174</v>
      </c>
      <c r="S146" s="47"/>
      <c r="T146" s="106"/>
      <c r="U146" s="47"/>
      <c r="V146" s="106"/>
      <c r="W146" s="97"/>
      <c r="X146" s="88"/>
      <c r="Y146" s="97"/>
      <c r="Z146" s="97"/>
    </row>
    <row r="147" spans="1:26" s="6" customFormat="1" ht="28.5" customHeight="1" x14ac:dyDescent="0.2">
      <c r="A147" s="17"/>
      <c r="B147" s="18">
        <v>4129</v>
      </c>
      <c r="C147" s="35" t="s">
        <v>178</v>
      </c>
      <c r="D147" s="47">
        <f t="shared" si="44"/>
        <v>97.48</v>
      </c>
      <c r="E147" s="47">
        <f t="shared" si="45"/>
        <v>43.56</v>
      </c>
      <c r="F147" s="47">
        <f t="shared" si="46"/>
        <v>44.686089454247025</v>
      </c>
      <c r="G147" s="47"/>
      <c r="H147" s="47"/>
      <c r="I147" s="47"/>
      <c r="J147" s="106"/>
      <c r="K147" s="47"/>
      <c r="L147" s="106"/>
      <c r="M147" s="47"/>
      <c r="N147" s="106"/>
      <c r="O147" s="47"/>
      <c r="P147" s="106"/>
      <c r="Q147" s="47">
        <v>97.48</v>
      </c>
      <c r="R147" s="47">
        <v>43.56</v>
      </c>
      <c r="S147" s="47"/>
      <c r="T147" s="106"/>
      <c r="U147" s="47"/>
      <c r="V147" s="106"/>
      <c r="W147" s="97"/>
      <c r="X147" s="88"/>
      <c r="Y147" s="97"/>
      <c r="Z147" s="97"/>
    </row>
    <row r="148" spans="1:26" s="5" customFormat="1" ht="17.100000000000001" customHeight="1" x14ac:dyDescent="0.2">
      <c r="A148" s="17"/>
      <c r="B148" s="18">
        <v>4170</v>
      </c>
      <c r="C148" s="34" t="s">
        <v>86</v>
      </c>
      <c r="D148" s="47">
        <f t="shared" si="44"/>
        <v>1000</v>
      </c>
      <c r="E148" s="47">
        <f t="shared" si="45"/>
        <v>0</v>
      </c>
      <c r="F148" s="47">
        <f t="shared" si="46"/>
        <v>0</v>
      </c>
      <c r="G148" s="47">
        <f t="shared" ref="G148:H150" si="47">I148+K148</f>
        <v>1000</v>
      </c>
      <c r="H148" s="47">
        <f t="shared" si="47"/>
        <v>0</v>
      </c>
      <c r="I148" s="47">
        <v>1000</v>
      </c>
      <c r="J148" s="47">
        <v>0</v>
      </c>
      <c r="K148" s="47"/>
      <c r="L148" s="47"/>
      <c r="M148" s="47"/>
      <c r="N148" s="47"/>
      <c r="O148" s="47"/>
      <c r="P148" s="47"/>
      <c r="Q148" s="47"/>
      <c r="R148" s="47"/>
      <c r="S148" s="47"/>
      <c r="T148" s="106"/>
      <c r="U148" s="47"/>
      <c r="V148" s="106"/>
      <c r="W148" s="92"/>
      <c r="X148" s="88"/>
      <c r="Y148" s="92"/>
      <c r="Z148" s="92"/>
    </row>
    <row r="149" spans="1:26" s="5" customFormat="1" ht="17.100000000000001" customHeight="1" x14ac:dyDescent="0.2">
      <c r="A149" s="17"/>
      <c r="B149" s="18">
        <v>4190</v>
      </c>
      <c r="C149" s="35" t="s">
        <v>137</v>
      </c>
      <c r="D149" s="47">
        <f t="shared" si="44"/>
        <v>9700</v>
      </c>
      <c r="E149" s="47">
        <f t="shared" si="45"/>
        <v>0</v>
      </c>
      <c r="F149" s="47">
        <f t="shared" si="46"/>
        <v>0</v>
      </c>
      <c r="G149" s="47">
        <f t="shared" si="47"/>
        <v>9700</v>
      </c>
      <c r="H149" s="47">
        <f t="shared" si="47"/>
        <v>0</v>
      </c>
      <c r="I149" s="106"/>
      <c r="J149" s="47"/>
      <c r="K149" s="47">
        <v>9700</v>
      </c>
      <c r="L149" s="47">
        <v>0</v>
      </c>
      <c r="M149" s="47"/>
      <c r="N149" s="47"/>
      <c r="O149" s="47"/>
      <c r="P149" s="47"/>
      <c r="Q149" s="47"/>
      <c r="R149" s="47"/>
      <c r="S149" s="47"/>
      <c r="T149" s="106"/>
      <c r="U149" s="47"/>
      <c r="V149" s="106"/>
      <c r="W149" s="92"/>
      <c r="X149" s="88"/>
      <c r="Y149" s="92"/>
      <c r="Z149" s="92"/>
    </row>
    <row r="150" spans="1:26" s="5" customFormat="1" ht="17.100000000000001" customHeight="1" x14ac:dyDescent="0.2">
      <c r="A150" s="17"/>
      <c r="B150" s="18">
        <v>4210</v>
      </c>
      <c r="C150" s="35" t="s">
        <v>87</v>
      </c>
      <c r="D150" s="47">
        <f t="shared" si="44"/>
        <v>149594.72</v>
      </c>
      <c r="E150" s="47">
        <f t="shared" si="45"/>
        <v>629.04999999999995</v>
      </c>
      <c r="F150" s="47">
        <f t="shared" ref="F150:F157" si="48">E150/D150*100</f>
        <v>0.42050280919005689</v>
      </c>
      <c r="G150" s="47">
        <f t="shared" si="47"/>
        <v>149594.72</v>
      </c>
      <c r="H150" s="47">
        <f t="shared" si="47"/>
        <v>629.04999999999995</v>
      </c>
      <c r="I150" s="106"/>
      <c r="J150" s="47"/>
      <c r="K150" s="47">
        <v>149594.72</v>
      </c>
      <c r="L150" s="47">
        <v>629.04999999999995</v>
      </c>
      <c r="M150" s="47"/>
      <c r="N150" s="47"/>
      <c r="O150" s="47"/>
      <c r="P150" s="47"/>
      <c r="Q150" s="47"/>
      <c r="R150" s="47"/>
      <c r="S150" s="47"/>
      <c r="T150" s="106"/>
      <c r="U150" s="47"/>
      <c r="V150" s="106"/>
      <c r="W150" s="92"/>
      <c r="X150" s="88"/>
      <c r="Y150" s="92"/>
      <c r="Z150" s="92"/>
    </row>
    <row r="151" spans="1:26" s="6" customFormat="1" ht="17.100000000000001" customHeight="1" x14ac:dyDescent="0.2">
      <c r="A151" s="17"/>
      <c r="B151" s="18">
        <v>4217</v>
      </c>
      <c r="C151" s="35" t="s">
        <v>87</v>
      </c>
      <c r="D151" s="47">
        <f t="shared" si="44"/>
        <v>450038.72</v>
      </c>
      <c r="E151" s="47">
        <f t="shared" si="45"/>
        <v>0</v>
      </c>
      <c r="F151" s="47">
        <f t="shared" si="48"/>
        <v>0</v>
      </c>
      <c r="G151" s="47"/>
      <c r="H151" s="47"/>
      <c r="I151" s="106"/>
      <c r="J151" s="47"/>
      <c r="K151" s="47"/>
      <c r="L151" s="47"/>
      <c r="M151" s="47"/>
      <c r="N151" s="47"/>
      <c r="O151" s="47"/>
      <c r="P151" s="47"/>
      <c r="Q151" s="47">
        <v>450038.72</v>
      </c>
      <c r="R151" s="47">
        <v>0</v>
      </c>
      <c r="S151" s="47"/>
      <c r="T151" s="106"/>
      <c r="U151" s="47"/>
      <c r="V151" s="106"/>
      <c r="W151" s="97"/>
      <c r="X151" s="88"/>
      <c r="Y151" s="97"/>
      <c r="Z151" s="97"/>
    </row>
    <row r="152" spans="1:26" s="6" customFormat="1" ht="17.100000000000001" customHeight="1" x14ac:dyDescent="0.2">
      <c r="A152" s="17"/>
      <c r="B152" s="18">
        <v>4219</v>
      </c>
      <c r="C152" s="35" t="s">
        <v>87</v>
      </c>
      <c r="D152" s="47">
        <f t="shared" si="44"/>
        <v>112430</v>
      </c>
      <c r="E152" s="47">
        <f t="shared" si="45"/>
        <v>0</v>
      </c>
      <c r="F152" s="47">
        <f t="shared" si="48"/>
        <v>0</v>
      </c>
      <c r="G152" s="47"/>
      <c r="H152" s="47"/>
      <c r="I152" s="106"/>
      <c r="J152" s="47"/>
      <c r="K152" s="47"/>
      <c r="L152" s="47"/>
      <c r="M152" s="47"/>
      <c r="N152" s="47"/>
      <c r="O152" s="47"/>
      <c r="P152" s="47"/>
      <c r="Q152" s="47">
        <v>112430</v>
      </c>
      <c r="R152" s="47">
        <v>0</v>
      </c>
      <c r="S152" s="47"/>
      <c r="T152" s="106"/>
      <c r="U152" s="47"/>
      <c r="V152" s="106"/>
      <c r="W152" s="97"/>
      <c r="X152" s="88"/>
      <c r="Y152" s="97"/>
      <c r="Z152" s="97"/>
    </row>
    <row r="153" spans="1:26" s="5" customFormat="1" ht="17.100000000000001" customHeight="1" x14ac:dyDescent="0.2">
      <c r="A153" s="17"/>
      <c r="B153" s="18">
        <v>4220</v>
      </c>
      <c r="C153" s="35" t="s">
        <v>135</v>
      </c>
      <c r="D153" s="47">
        <f t="shared" si="44"/>
        <v>10650</v>
      </c>
      <c r="E153" s="47">
        <f t="shared" si="45"/>
        <v>2647.99</v>
      </c>
      <c r="F153" s="47">
        <f t="shared" si="48"/>
        <v>24.863755868544597</v>
      </c>
      <c r="G153" s="47">
        <f>I153+K153</f>
        <v>10650</v>
      </c>
      <c r="H153" s="47">
        <f>J153+L153</f>
        <v>2647.99</v>
      </c>
      <c r="I153" s="106"/>
      <c r="J153" s="106"/>
      <c r="K153" s="47">
        <v>10650</v>
      </c>
      <c r="L153" s="47">
        <v>2647.99</v>
      </c>
      <c r="M153" s="47"/>
      <c r="N153" s="47"/>
      <c r="O153" s="47"/>
      <c r="P153" s="47"/>
      <c r="Q153" s="47"/>
      <c r="R153" s="47"/>
      <c r="S153" s="47"/>
      <c r="T153" s="106"/>
      <c r="U153" s="47"/>
      <c r="V153" s="106"/>
      <c r="W153" s="92"/>
      <c r="X153" s="88"/>
      <c r="Y153" s="92"/>
      <c r="Z153" s="92"/>
    </row>
    <row r="154" spans="1:26" s="5" customFormat="1" ht="17.100000000000001" customHeight="1" x14ac:dyDescent="0.2">
      <c r="A154" s="17"/>
      <c r="B154" s="18">
        <v>4300</v>
      </c>
      <c r="C154" s="35" t="s">
        <v>82</v>
      </c>
      <c r="D154" s="47">
        <f t="shared" si="44"/>
        <v>212953.60000000001</v>
      </c>
      <c r="E154" s="47">
        <f t="shared" si="45"/>
        <v>10077.36</v>
      </c>
      <c r="F154" s="47">
        <f t="shared" si="48"/>
        <v>4.7321857907074589</v>
      </c>
      <c r="G154" s="47">
        <f>I154+K154</f>
        <v>212953.60000000001</v>
      </c>
      <c r="H154" s="47">
        <f>J154+L154</f>
        <v>10077.36</v>
      </c>
      <c r="I154" s="106"/>
      <c r="J154" s="106"/>
      <c r="K154" s="47">
        <v>212953.60000000001</v>
      </c>
      <c r="L154" s="47">
        <v>10077.36</v>
      </c>
      <c r="M154" s="47"/>
      <c r="N154" s="47"/>
      <c r="O154" s="47"/>
      <c r="P154" s="47"/>
      <c r="Q154" s="47"/>
      <c r="R154" s="47"/>
      <c r="S154" s="47"/>
      <c r="T154" s="106"/>
      <c r="U154" s="47"/>
      <c r="V154" s="106"/>
      <c r="W154" s="92"/>
      <c r="X154" s="88"/>
      <c r="Y154" s="92"/>
      <c r="Z154" s="92"/>
    </row>
    <row r="155" spans="1:26" s="6" customFormat="1" ht="17.100000000000001" customHeight="1" x14ac:dyDescent="0.2">
      <c r="A155" s="17"/>
      <c r="B155" s="18">
        <v>4307</v>
      </c>
      <c r="C155" s="35" t="s">
        <v>111</v>
      </c>
      <c r="D155" s="47">
        <f t="shared" si="44"/>
        <v>111044.4</v>
      </c>
      <c r="E155" s="47">
        <f t="shared" si="45"/>
        <v>71022.820000000007</v>
      </c>
      <c r="F155" s="47">
        <f t="shared" si="48"/>
        <v>63.958938946943753</v>
      </c>
      <c r="G155" s="47"/>
      <c r="H155" s="47"/>
      <c r="I155" s="106"/>
      <c r="J155" s="106"/>
      <c r="K155" s="47"/>
      <c r="L155" s="47"/>
      <c r="M155" s="47"/>
      <c r="N155" s="47"/>
      <c r="O155" s="47"/>
      <c r="P155" s="47"/>
      <c r="Q155" s="47">
        <v>111044.4</v>
      </c>
      <c r="R155" s="47">
        <v>71022.820000000007</v>
      </c>
      <c r="S155" s="47"/>
      <c r="T155" s="106"/>
      <c r="U155" s="47"/>
      <c r="V155" s="106"/>
      <c r="W155" s="97"/>
      <c r="X155" s="88"/>
      <c r="Y155" s="97"/>
      <c r="Z155" s="97"/>
    </row>
    <row r="156" spans="1:26" s="6" customFormat="1" ht="17.100000000000001" customHeight="1" x14ac:dyDescent="0.2">
      <c r="A156" s="17"/>
      <c r="B156" s="18">
        <v>4309</v>
      </c>
      <c r="C156" s="35" t="s">
        <v>111</v>
      </c>
      <c r="D156" s="47">
        <f t="shared" si="44"/>
        <v>23824</v>
      </c>
      <c r="E156" s="47">
        <f t="shared" si="45"/>
        <v>2880</v>
      </c>
      <c r="F156" s="47">
        <f t="shared" si="48"/>
        <v>12.088650100738752</v>
      </c>
      <c r="G156" s="47"/>
      <c r="H156" s="47"/>
      <c r="I156" s="106"/>
      <c r="J156" s="106"/>
      <c r="K156" s="47"/>
      <c r="L156" s="47"/>
      <c r="M156" s="47"/>
      <c r="N156" s="47"/>
      <c r="O156" s="47"/>
      <c r="P156" s="47"/>
      <c r="Q156" s="47">
        <v>23824</v>
      </c>
      <c r="R156" s="47">
        <v>2880</v>
      </c>
      <c r="S156" s="47"/>
      <c r="T156" s="106"/>
      <c r="U156" s="47"/>
      <c r="V156" s="106"/>
      <c r="W156" s="97"/>
      <c r="X156" s="88"/>
      <c r="Y156" s="97"/>
      <c r="Z156" s="97"/>
    </row>
    <row r="157" spans="1:26" s="5" customFormat="1" ht="17.100000000000001" customHeight="1" x14ac:dyDescent="0.2">
      <c r="A157" s="17"/>
      <c r="B157" s="18">
        <v>4380</v>
      </c>
      <c r="C157" s="34" t="s">
        <v>138</v>
      </c>
      <c r="D157" s="47">
        <f t="shared" si="44"/>
        <v>1000</v>
      </c>
      <c r="E157" s="47">
        <f t="shared" si="45"/>
        <v>0</v>
      </c>
      <c r="F157" s="47">
        <f t="shared" si="48"/>
        <v>0</v>
      </c>
      <c r="G157" s="47">
        <f>I157+K157</f>
        <v>1000</v>
      </c>
      <c r="H157" s="47">
        <f>J157+L157</f>
        <v>0</v>
      </c>
      <c r="I157" s="106"/>
      <c r="J157" s="106"/>
      <c r="K157" s="47">
        <v>1000</v>
      </c>
      <c r="L157" s="47">
        <v>0</v>
      </c>
      <c r="M157" s="47"/>
      <c r="N157" s="47"/>
      <c r="O157" s="47"/>
      <c r="P157" s="47"/>
      <c r="Q157" s="47"/>
      <c r="R157" s="47"/>
      <c r="S157" s="47"/>
      <c r="T157" s="106"/>
      <c r="U157" s="47"/>
      <c r="V157" s="106"/>
      <c r="W157" s="92"/>
      <c r="X157" s="88"/>
      <c r="Y157" s="92"/>
      <c r="Z157" s="92"/>
    </row>
    <row r="158" spans="1:26" s="2" customFormat="1" ht="54.75" customHeight="1" x14ac:dyDescent="0.2">
      <c r="A158" s="14">
        <v>751</v>
      </c>
      <c r="B158" s="14"/>
      <c r="C158" s="33" t="s">
        <v>55</v>
      </c>
      <c r="D158" s="44">
        <f t="shared" si="44"/>
        <v>90823</v>
      </c>
      <c r="E158" s="44">
        <f t="shared" si="45"/>
        <v>24559.19</v>
      </c>
      <c r="F158" s="54">
        <f>E158/D158*100</f>
        <v>27.040716558580975</v>
      </c>
      <c r="G158" s="44">
        <f t="shared" ref="G158:H163" si="49">I158+K158</f>
        <v>43073</v>
      </c>
      <c r="H158" s="44">
        <f t="shared" si="49"/>
        <v>24559.19</v>
      </c>
      <c r="I158" s="44">
        <f>I159+I163</f>
        <v>26351</v>
      </c>
      <c r="J158" s="44">
        <f>J159+J163</f>
        <v>15853.64</v>
      </c>
      <c r="K158" s="44">
        <f>K159+K163</f>
        <v>16722</v>
      </c>
      <c r="L158" s="44">
        <f>L159+L163</f>
        <v>8705.5499999999993</v>
      </c>
      <c r="M158" s="44"/>
      <c r="N158" s="44"/>
      <c r="O158" s="44">
        <f>O163</f>
        <v>47750</v>
      </c>
      <c r="P158" s="44">
        <f>P163</f>
        <v>0</v>
      </c>
      <c r="Q158" s="44"/>
      <c r="R158" s="44"/>
      <c r="S158" s="44"/>
      <c r="T158" s="44"/>
      <c r="U158" s="44"/>
      <c r="V158" s="44"/>
      <c r="W158" s="93"/>
      <c r="X158" s="88"/>
      <c r="Y158" s="93"/>
      <c r="Z158" s="93"/>
    </row>
    <row r="159" spans="1:26" s="2" customFormat="1" ht="40.5" customHeight="1" x14ac:dyDescent="0.2">
      <c r="A159" s="15">
        <v>75101</v>
      </c>
      <c r="B159" s="16"/>
      <c r="C159" s="32" t="s">
        <v>17</v>
      </c>
      <c r="D159" s="45">
        <f t="shared" si="44"/>
        <v>5523</v>
      </c>
      <c r="E159" s="45">
        <f t="shared" si="45"/>
        <v>2763</v>
      </c>
      <c r="F159" s="59">
        <f>E159/D159*100</f>
        <v>50.027159152634439</v>
      </c>
      <c r="G159" s="45">
        <f t="shared" si="49"/>
        <v>5523</v>
      </c>
      <c r="H159" s="45">
        <f t="shared" si="49"/>
        <v>2763</v>
      </c>
      <c r="I159" s="50">
        <f>SUM(I160:I162)</f>
        <v>5523</v>
      </c>
      <c r="J159" s="50">
        <f>SUM(J160:J162)</f>
        <v>2763</v>
      </c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93"/>
      <c r="X159" s="88"/>
      <c r="Y159" s="93"/>
      <c r="Z159" s="93"/>
    </row>
    <row r="160" spans="1:26" s="5" customFormat="1" ht="17.100000000000001" customHeight="1" x14ac:dyDescent="0.2">
      <c r="A160" s="17"/>
      <c r="B160" s="18">
        <v>4010</v>
      </c>
      <c r="C160" s="34" t="s">
        <v>95</v>
      </c>
      <c r="D160" s="47">
        <f t="shared" si="44"/>
        <v>4615</v>
      </c>
      <c r="E160" s="47">
        <f t="shared" si="45"/>
        <v>2311</v>
      </c>
      <c r="F160" s="47">
        <f>E160/D160*100</f>
        <v>50.075839653304442</v>
      </c>
      <c r="G160" s="47">
        <f t="shared" si="49"/>
        <v>4615</v>
      </c>
      <c r="H160" s="47">
        <f t="shared" si="49"/>
        <v>2311</v>
      </c>
      <c r="I160" s="47">
        <v>4615</v>
      </c>
      <c r="J160" s="47">
        <v>2311</v>
      </c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92"/>
      <c r="X160" s="88"/>
      <c r="Y160" s="92"/>
      <c r="Z160" s="92"/>
    </row>
    <row r="161" spans="1:26" s="5" customFormat="1" ht="17.100000000000001" customHeight="1" x14ac:dyDescent="0.2">
      <c r="A161" s="17"/>
      <c r="B161" s="18">
        <v>4110</v>
      </c>
      <c r="C161" s="34" t="s">
        <v>85</v>
      </c>
      <c r="D161" s="47">
        <f t="shared" si="44"/>
        <v>794</v>
      </c>
      <c r="E161" s="47">
        <f t="shared" si="45"/>
        <v>397</v>
      </c>
      <c r="F161" s="47">
        <f>E161/D161*100</f>
        <v>50</v>
      </c>
      <c r="G161" s="47">
        <f t="shared" si="49"/>
        <v>794</v>
      </c>
      <c r="H161" s="47">
        <f t="shared" si="49"/>
        <v>397</v>
      </c>
      <c r="I161" s="47">
        <v>794</v>
      </c>
      <c r="J161" s="47">
        <v>397</v>
      </c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92"/>
      <c r="X161" s="88"/>
      <c r="Y161" s="92"/>
      <c r="Z161" s="92"/>
    </row>
    <row r="162" spans="1:26" s="5" customFormat="1" ht="28.5" customHeight="1" x14ac:dyDescent="0.2">
      <c r="A162" s="17"/>
      <c r="B162" s="18">
        <v>4120</v>
      </c>
      <c r="C162" s="35" t="s">
        <v>178</v>
      </c>
      <c r="D162" s="47">
        <f t="shared" si="44"/>
        <v>114</v>
      </c>
      <c r="E162" s="47">
        <f t="shared" si="45"/>
        <v>55</v>
      </c>
      <c r="F162" s="47">
        <f>E162/D162*100</f>
        <v>48.245614035087719</v>
      </c>
      <c r="G162" s="47">
        <f t="shared" si="49"/>
        <v>114</v>
      </c>
      <c r="H162" s="47">
        <f t="shared" si="49"/>
        <v>55</v>
      </c>
      <c r="I162" s="47">
        <v>114</v>
      </c>
      <c r="J162" s="47">
        <v>55</v>
      </c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92"/>
      <c r="X162" s="88"/>
      <c r="Y162" s="92"/>
      <c r="Z162" s="92"/>
    </row>
    <row r="163" spans="1:26" s="2" customFormat="1" ht="27.75" customHeight="1" x14ac:dyDescent="0.2">
      <c r="A163" s="15">
        <v>75107</v>
      </c>
      <c r="B163" s="19"/>
      <c r="C163" s="29" t="s">
        <v>169</v>
      </c>
      <c r="D163" s="45">
        <f t="shared" si="44"/>
        <v>85300</v>
      </c>
      <c r="E163" s="45">
        <f t="shared" si="45"/>
        <v>21796.19</v>
      </c>
      <c r="F163" s="59">
        <f t="shared" ref="F163:F168" si="50">E163/D163*100</f>
        <v>25.552391559202814</v>
      </c>
      <c r="G163" s="45">
        <f t="shared" si="49"/>
        <v>37550</v>
      </c>
      <c r="H163" s="45">
        <f t="shared" si="49"/>
        <v>21796.19</v>
      </c>
      <c r="I163" s="45">
        <f>SUM(I164:I170)</f>
        <v>20828</v>
      </c>
      <c r="J163" s="45">
        <f>SUM(J164:J170)</f>
        <v>13090.64</v>
      </c>
      <c r="K163" s="45">
        <f>SUM(K164:K170)</f>
        <v>16722</v>
      </c>
      <c r="L163" s="45">
        <f>SUM(L164:L170)</f>
        <v>8705.5499999999993</v>
      </c>
      <c r="M163" s="45"/>
      <c r="N163" s="45"/>
      <c r="O163" s="45">
        <f>SUM(O164:O170)</f>
        <v>47750</v>
      </c>
      <c r="P163" s="45">
        <f>SUM(P164:P170)</f>
        <v>0</v>
      </c>
      <c r="Q163" s="45"/>
      <c r="R163" s="45"/>
      <c r="S163" s="45"/>
      <c r="T163" s="45"/>
      <c r="U163" s="45"/>
      <c r="V163" s="45"/>
      <c r="W163" s="93"/>
      <c r="X163" s="88"/>
      <c r="Y163" s="93"/>
      <c r="Z163" s="93"/>
    </row>
    <row r="164" spans="1:26" s="5" customFormat="1" ht="17.100000000000001" customHeight="1" x14ac:dyDescent="0.2">
      <c r="A164" s="17"/>
      <c r="B164" s="18">
        <v>3030</v>
      </c>
      <c r="C164" s="34" t="s">
        <v>97</v>
      </c>
      <c r="D164" s="47">
        <f t="shared" si="44"/>
        <v>47750</v>
      </c>
      <c r="E164" s="47">
        <f t="shared" si="45"/>
        <v>0</v>
      </c>
      <c r="F164" s="47">
        <f t="shared" si="50"/>
        <v>0</v>
      </c>
      <c r="G164" s="47"/>
      <c r="H164" s="47"/>
      <c r="I164" s="47"/>
      <c r="J164" s="47"/>
      <c r="K164" s="47"/>
      <c r="L164" s="47"/>
      <c r="M164" s="47"/>
      <c r="N164" s="47"/>
      <c r="O164" s="47">
        <v>47750</v>
      </c>
      <c r="P164" s="47">
        <v>0</v>
      </c>
      <c r="Q164" s="47"/>
      <c r="R164" s="47"/>
      <c r="S164" s="47"/>
      <c r="T164" s="47"/>
      <c r="U164" s="47"/>
      <c r="V164" s="47"/>
      <c r="W164" s="92"/>
      <c r="X164" s="88"/>
      <c r="Y164" s="92"/>
      <c r="Z164" s="92"/>
    </row>
    <row r="165" spans="1:26" s="5" customFormat="1" ht="17.100000000000001" customHeight="1" x14ac:dyDescent="0.2">
      <c r="A165" s="17"/>
      <c r="B165" s="18">
        <v>4110</v>
      </c>
      <c r="C165" s="34" t="s">
        <v>85</v>
      </c>
      <c r="D165" s="47">
        <f t="shared" si="44"/>
        <v>2243</v>
      </c>
      <c r="E165" s="47">
        <f t="shared" si="45"/>
        <v>848.49</v>
      </c>
      <c r="F165" s="47">
        <f>E165/D165*100</f>
        <v>37.828354881854658</v>
      </c>
      <c r="G165" s="47">
        <f t="shared" ref="G165:H169" si="51">I165+K165</f>
        <v>2243</v>
      </c>
      <c r="H165" s="47">
        <f t="shared" si="51"/>
        <v>848.49</v>
      </c>
      <c r="I165" s="47">
        <v>2243</v>
      </c>
      <c r="J165" s="47">
        <v>848.49</v>
      </c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92"/>
      <c r="X165" s="88"/>
      <c r="Y165" s="92"/>
      <c r="Z165" s="92"/>
    </row>
    <row r="166" spans="1:26" s="5" customFormat="1" ht="28.5" customHeight="1" x14ac:dyDescent="0.2">
      <c r="A166" s="17"/>
      <c r="B166" s="18">
        <v>4120</v>
      </c>
      <c r="C166" s="35" t="s">
        <v>178</v>
      </c>
      <c r="D166" s="47">
        <f t="shared" si="44"/>
        <v>208</v>
      </c>
      <c r="E166" s="47">
        <f t="shared" si="45"/>
        <v>65.52</v>
      </c>
      <c r="F166" s="47">
        <f>E166/D166*100</f>
        <v>31.5</v>
      </c>
      <c r="G166" s="47">
        <f t="shared" si="51"/>
        <v>208</v>
      </c>
      <c r="H166" s="47">
        <f t="shared" si="51"/>
        <v>65.52</v>
      </c>
      <c r="I166" s="47">
        <v>208</v>
      </c>
      <c r="J166" s="47">
        <v>65.52</v>
      </c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92"/>
      <c r="X166" s="88"/>
      <c r="Y166" s="92"/>
      <c r="Z166" s="92"/>
    </row>
    <row r="167" spans="1:26" s="5" customFormat="1" ht="17.100000000000001" customHeight="1" x14ac:dyDescent="0.2">
      <c r="A167" s="17"/>
      <c r="B167" s="18">
        <v>4170</v>
      </c>
      <c r="C167" s="35" t="s">
        <v>86</v>
      </c>
      <c r="D167" s="47">
        <f t="shared" si="44"/>
        <v>18377</v>
      </c>
      <c r="E167" s="47">
        <f t="shared" si="45"/>
        <v>12176.63</v>
      </c>
      <c r="F167" s="47">
        <f>E167/D167*100</f>
        <v>66.260162159220755</v>
      </c>
      <c r="G167" s="47">
        <f t="shared" si="51"/>
        <v>18377</v>
      </c>
      <c r="H167" s="47">
        <f t="shared" si="51"/>
        <v>12176.63</v>
      </c>
      <c r="I167" s="47">
        <v>18377</v>
      </c>
      <c r="J167" s="47">
        <v>12176.63</v>
      </c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92"/>
      <c r="X167" s="88"/>
      <c r="Y167" s="92"/>
      <c r="Z167" s="92"/>
    </row>
    <row r="168" spans="1:26" s="5" customFormat="1" ht="17.100000000000001" customHeight="1" x14ac:dyDescent="0.2">
      <c r="A168" s="17"/>
      <c r="B168" s="18">
        <v>4210</v>
      </c>
      <c r="C168" s="35" t="s">
        <v>87</v>
      </c>
      <c r="D168" s="47">
        <f t="shared" si="44"/>
        <v>16322</v>
      </c>
      <c r="E168" s="47">
        <f t="shared" si="45"/>
        <v>8607.15</v>
      </c>
      <c r="F168" s="47">
        <f t="shared" si="50"/>
        <v>52.733427276069108</v>
      </c>
      <c r="G168" s="47">
        <f t="shared" si="51"/>
        <v>16322</v>
      </c>
      <c r="H168" s="47">
        <f t="shared" si="51"/>
        <v>8607.15</v>
      </c>
      <c r="I168" s="47"/>
      <c r="J168" s="47"/>
      <c r="K168" s="47">
        <v>16322</v>
      </c>
      <c r="L168" s="47">
        <v>8607.15</v>
      </c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92"/>
      <c r="X168" s="88"/>
      <c r="Y168" s="92"/>
      <c r="Z168" s="92"/>
    </row>
    <row r="169" spans="1:26" s="5" customFormat="1" ht="17.100000000000001" customHeight="1" x14ac:dyDescent="0.2">
      <c r="A169" s="17"/>
      <c r="B169" s="18">
        <v>4220</v>
      </c>
      <c r="C169" s="35" t="s">
        <v>135</v>
      </c>
      <c r="D169" s="47">
        <f>G169+M169+O169+Q169+S169+U169</f>
        <v>250</v>
      </c>
      <c r="E169" s="47">
        <f>H169+N169+P169+R169+T169+V169</f>
        <v>0</v>
      </c>
      <c r="F169" s="47">
        <f t="shared" ref="F169" si="52">E169/D169*100</f>
        <v>0</v>
      </c>
      <c r="G169" s="47">
        <f t="shared" si="51"/>
        <v>250</v>
      </c>
      <c r="H169" s="47">
        <f t="shared" si="51"/>
        <v>0</v>
      </c>
      <c r="I169" s="47"/>
      <c r="J169" s="47"/>
      <c r="K169" s="47">
        <v>250</v>
      </c>
      <c r="L169" s="47">
        <v>0</v>
      </c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92"/>
      <c r="X169" s="88"/>
      <c r="Y169" s="92"/>
      <c r="Z169" s="92"/>
    </row>
    <row r="170" spans="1:26" s="5" customFormat="1" ht="17.100000000000001" customHeight="1" x14ac:dyDescent="0.2">
      <c r="A170" s="17"/>
      <c r="B170" s="18">
        <v>4300</v>
      </c>
      <c r="C170" s="35" t="s">
        <v>82</v>
      </c>
      <c r="D170" s="47">
        <f t="shared" ref="D170:D172" si="53">G170+M170+O170+Q170+S170+U170</f>
        <v>150</v>
      </c>
      <c r="E170" s="47">
        <f t="shared" ref="E170:E172" si="54">H170+N170+P170+R170+T170+V170</f>
        <v>98.4</v>
      </c>
      <c r="F170" s="47">
        <f t="shared" ref="F170:F172" si="55">E170/D170*100</f>
        <v>65.600000000000009</v>
      </c>
      <c r="G170" s="47">
        <f t="shared" ref="G170:G172" si="56">I170+K170</f>
        <v>150</v>
      </c>
      <c r="H170" s="47">
        <f t="shared" ref="H170:H172" si="57">J170+L170</f>
        <v>98.4</v>
      </c>
      <c r="I170" s="47"/>
      <c r="J170" s="47"/>
      <c r="K170" s="47">
        <v>150</v>
      </c>
      <c r="L170" s="47">
        <v>98.4</v>
      </c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92"/>
      <c r="X170" s="88"/>
      <c r="Y170" s="92"/>
      <c r="Z170" s="92"/>
    </row>
    <row r="171" spans="1:26" s="2" customFormat="1" ht="18" customHeight="1" x14ac:dyDescent="0.2">
      <c r="A171" s="13">
        <v>752</v>
      </c>
      <c r="B171" s="13"/>
      <c r="C171" s="33" t="s">
        <v>173</v>
      </c>
      <c r="D171" s="44">
        <f t="shared" si="53"/>
        <v>3000</v>
      </c>
      <c r="E171" s="44">
        <f t="shared" si="54"/>
        <v>0</v>
      </c>
      <c r="F171" s="54">
        <f t="shared" si="55"/>
        <v>0</v>
      </c>
      <c r="G171" s="44">
        <f t="shared" si="56"/>
        <v>3000</v>
      </c>
      <c r="H171" s="44">
        <f t="shared" si="57"/>
        <v>0</v>
      </c>
      <c r="I171" s="44"/>
      <c r="J171" s="44"/>
      <c r="K171" s="44">
        <f t="shared" ref="K171:L171" si="58">SUM(K173:K175)</f>
        <v>3000</v>
      </c>
      <c r="L171" s="44">
        <f t="shared" si="58"/>
        <v>0</v>
      </c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93"/>
      <c r="X171" s="88"/>
      <c r="Y171" s="93"/>
      <c r="Z171" s="93"/>
    </row>
    <row r="172" spans="1:26" s="9" customFormat="1" ht="18" customHeight="1" x14ac:dyDescent="0.2">
      <c r="A172" s="15">
        <v>75212</v>
      </c>
      <c r="B172" s="19"/>
      <c r="C172" s="29" t="s">
        <v>174</v>
      </c>
      <c r="D172" s="45">
        <f t="shared" si="53"/>
        <v>3000</v>
      </c>
      <c r="E172" s="45">
        <f t="shared" si="54"/>
        <v>0</v>
      </c>
      <c r="F172" s="59">
        <f t="shared" si="55"/>
        <v>0</v>
      </c>
      <c r="G172" s="45">
        <f t="shared" si="56"/>
        <v>3000</v>
      </c>
      <c r="H172" s="45">
        <f t="shared" si="57"/>
        <v>0</v>
      </c>
      <c r="I172" s="45"/>
      <c r="J172" s="45"/>
      <c r="K172" s="45">
        <f t="shared" ref="K172:L172" si="59">SUM(K173:K175)</f>
        <v>3000</v>
      </c>
      <c r="L172" s="45">
        <f t="shared" si="59"/>
        <v>0</v>
      </c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94"/>
      <c r="X172" s="88"/>
      <c r="Y172" s="94"/>
      <c r="Z172" s="94"/>
    </row>
    <row r="173" spans="1:26" s="5" customFormat="1" ht="17.25" customHeight="1" x14ac:dyDescent="0.2">
      <c r="A173" s="17"/>
      <c r="B173" s="18">
        <v>4210</v>
      </c>
      <c r="C173" s="35" t="s">
        <v>87</v>
      </c>
      <c r="D173" s="47">
        <f t="shared" ref="D173:D175" si="60">G173+M173+O173+Q173+S173+U173</f>
        <v>500</v>
      </c>
      <c r="E173" s="47">
        <f t="shared" ref="E173:E175" si="61">H173+N173+P173+R173+T173+V173</f>
        <v>0</v>
      </c>
      <c r="F173" s="47">
        <f t="shared" ref="F173:F175" si="62">E173/D173*100</f>
        <v>0</v>
      </c>
      <c r="G173" s="47">
        <f>I173+K173</f>
        <v>500</v>
      </c>
      <c r="H173" s="47">
        <f>J173+L173</f>
        <v>0</v>
      </c>
      <c r="I173" s="47"/>
      <c r="J173" s="47"/>
      <c r="K173" s="47">
        <v>500</v>
      </c>
      <c r="L173" s="47">
        <v>0</v>
      </c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92"/>
      <c r="X173" s="88"/>
      <c r="Y173" s="92"/>
      <c r="Z173" s="92"/>
    </row>
    <row r="174" spans="1:26" s="5" customFormat="1" ht="17.100000000000001" customHeight="1" x14ac:dyDescent="0.2">
      <c r="A174" s="17"/>
      <c r="B174" s="18">
        <v>4300</v>
      </c>
      <c r="C174" s="35" t="s">
        <v>82</v>
      </c>
      <c r="D174" s="47">
        <f t="shared" si="60"/>
        <v>1500</v>
      </c>
      <c r="E174" s="47">
        <f t="shared" si="61"/>
        <v>0</v>
      </c>
      <c r="F174" s="47">
        <f t="shared" si="62"/>
        <v>0</v>
      </c>
      <c r="G174" s="47">
        <f t="shared" ref="G174:G175" si="63">I174+K174</f>
        <v>1500</v>
      </c>
      <c r="H174" s="47">
        <f t="shared" ref="H174:H175" si="64">J174+L174</f>
        <v>0</v>
      </c>
      <c r="I174" s="47"/>
      <c r="J174" s="47"/>
      <c r="K174" s="47">
        <v>1500</v>
      </c>
      <c r="L174" s="47">
        <v>0</v>
      </c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92"/>
      <c r="X174" s="88"/>
      <c r="Y174" s="92"/>
      <c r="Z174" s="92"/>
    </row>
    <row r="175" spans="1:26" s="5" customFormat="1" ht="28.5" customHeight="1" x14ac:dyDescent="0.2">
      <c r="A175" s="17"/>
      <c r="B175" s="18">
        <v>4700</v>
      </c>
      <c r="C175" s="35" t="s">
        <v>105</v>
      </c>
      <c r="D175" s="47">
        <f t="shared" si="60"/>
        <v>1000</v>
      </c>
      <c r="E175" s="47">
        <f t="shared" si="61"/>
        <v>0</v>
      </c>
      <c r="F175" s="47">
        <f t="shared" si="62"/>
        <v>0</v>
      </c>
      <c r="G175" s="47">
        <f t="shared" si="63"/>
        <v>1000</v>
      </c>
      <c r="H175" s="47">
        <f t="shared" si="64"/>
        <v>0</v>
      </c>
      <c r="I175" s="47"/>
      <c r="J175" s="47"/>
      <c r="K175" s="47">
        <v>1000</v>
      </c>
      <c r="L175" s="47">
        <v>0</v>
      </c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92"/>
      <c r="X175" s="88"/>
      <c r="Y175" s="92"/>
      <c r="Z175" s="92"/>
    </row>
    <row r="176" spans="1:26" s="2" customFormat="1" ht="28.5" customHeight="1" x14ac:dyDescent="0.2">
      <c r="A176" s="14">
        <v>754</v>
      </c>
      <c r="B176" s="14"/>
      <c r="C176" s="33" t="s">
        <v>18</v>
      </c>
      <c r="D176" s="44">
        <f t="shared" si="44"/>
        <v>2118064</v>
      </c>
      <c r="E176" s="44">
        <f t="shared" si="45"/>
        <v>970278.14000000013</v>
      </c>
      <c r="F176" s="54">
        <f>E176/D176*100</f>
        <v>45.809670529313564</v>
      </c>
      <c r="G176" s="44">
        <f t="shared" ref="G176:H179" si="65">I176+K176</f>
        <v>1820334</v>
      </c>
      <c r="H176" s="44">
        <f t="shared" si="65"/>
        <v>836433.97000000009</v>
      </c>
      <c r="I176" s="44">
        <f t="shared" ref="I176:P176" si="66">I177+I179+I184+I190+I192+I209+I212</f>
        <v>1426303</v>
      </c>
      <c r="J176" s="44">
        <f t="shared" si="66"/>
        <v>681805.81</v>
      </c>
      <c r="K176" s="44">
        <f t="shared" si="66"/>
        <v>394031</v>
      </c>
      <c r="L176" s="44">
        <f t="shared" si="66"/>
        <v>154628.16</v>
      </c>
      <c r="M176" s="44">
        <f t="shared" si="66"/>
        <v>222850</v>
      </c>
      <c r="N176" s="44">
        <f t="shared" si="66"/>
        <v>116425</v>
      </c>
      <c r="O176" s="44">
        <f t="shared" si="66"/>
        <v>74880</v>
      </c>
      <c r="P176" s="44">
        <f t="shared" si="66"/>
        <v>17419.169999999998</v>
      </c>
      <c r="Q176" s="44"/>
      <c r="R176" s="44"/>
      <c r="S176" s="44"/>
      <c r="T176" s="44"/>
      <c r="U176" s="44"/>
      <c r="V176" s="44"/>
      <c r="W176" s="93"/>
      <c r="X176" s="88"/>
      <c r="Y176" s="93"/>
      <c r="Z176" s="93"/>
    </row>
    <row r="177" spans="1:26" s="2" customFormat="1" ht="28.5" customHeight="1" x14ac:dyDescent="0.2">
      <c r="A177" s="20">
        <v>75410</v>
      </c>
      <c r="B177" s="16"/>
      <c r="C177" s="32" t="s">
        <v>170</v>
      </c>
      <c r="D177" s="45">
        <f t="shared" si="44"/>
        <v>7700</v>
      </c>
      <c r="E177" s="45">
        <f t="shared" si="45"/>
        <v>7700</v>
      </c>
      <c r="F177" s="59">
        <f t="shared" ref="F177:F178" si="67">E177/D177*100</f>
        <v>100</v>
      </c>
      <c r="G177" s="45">
        <f t="shared" si="65"/>
        <v>7700</v>
      </c>
      <c r="H177" s="45">
        <f t="shared" si="65"/>
        <v>7700</v>
      </c>
      <c r="I177" s="45"/>
      <c r="J177" s="45"/>
      <c r="K177" s="45">
        <f>SUM(K178:K178)</f>
        <v>7700</v>
      </c>
      <c r="L177" s="45">
        <f>SUM(L178:L178)</f>
        <v>7700</v>
      </c>
      <c r="M177" s="45"/>
      <c r="N177" s="45"/>
      <c r="O177" s="50"/>
      <c r="P177" s="50"/>
      <c r="Q177" s="50"/>
      <c r="R177" s="50"/>
      <c r="S177" s="50"/>
      <c r="T177" s="50"/>
      <c r="U177" s="50"/>
      <c r="V177" s="50"/>
      <c r="W177" s="93"/>
      <c r="X177" s="88"/>
      <c r="Y177" s="80"/>
      <c r="Z177" s="80"/>
    </row>
    <row r="178" spans="1:26" s="2" customFormat="1" ht="28.5" customHeight="1" x14ac:dyDescent="0.2">
      <c r="A178" s="22"/>
      <c r="B178" s="23">
        <v>2300</v>
      </c>
      <c r="C178" s="30" t="s">
        <v>171</v>
      </c>
      <c r="D178" s="47">
        <f t="shared" si="44"/>
        <v>7700</v>
      </c>
      <c r="E178" s="47">
        <f t="shared" si="45"/>
        <v>7700</v>
      </c>
      <c r="F178" s="47">
        <f t="shared" si="67"/>
        <v>100</v>
      </c>
      <c r="G178" s="47">
        <f t="shared" si="65"/>
        <v>7700</v>
      </c>
      <c r="H178" s="47">
        <f t="shared" si="65"/>
        <v>7700</v>
      </c>
      <c r="I178" s="47"/>
      <c r="J178" s="47"/>
      <c r="K178" s="47">
        <v>7700</v>
      </c>
      <c r="L178" s="47">
        <v>7700</v>
      </c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92"/>
      <c r="X178" s="88"/>
      <c r="Y178" s="80"/>
      <c r="Z178" s="80"/>
    </row>
    <row r="179" spans="1:26" s="2" customFormat="1" ht="16.5" customHeight="1" x14ac:dyDescent="0.2">
      <c r="A179" s="20">
        <v>75412</v>
      </c>
      <c r="B179" s="16"/>
      <c r="C179" s="32" t="s">
        <v>2</v>
      </c>
      <c r="D179" s="45">
        <f t="shared" si="44"/>
        <v>283759</v>
      </c>
      <c r="E179" s="45">
        <f t="shared" si="45"/>
        <v>123844.17</v>
      </c>
      <c r="F179" s="59">
        <f t="shared" ref="F179:F183" si="68">E179/D179*100</f>
        <v>43.644138159494503</v>
      </c>
      <c r="G179" s="45">
        <f t="shared" si="65"/>
        <v>909</v>
      </c>
      <c r="H179" s="45">
        <f t="shared" si="65"/>
        <v>0</v>
      </c>
      <c r="I179" s="45"/>
      <c r="J179" s="45"/>
      <c r="K179" s="45">
        <f t="shared" ref="K179:P179" si="69">SUM(K180:K183)</f>
        <v>909</v>
      </c>
      <c r="L179" s="45">
        <f t="shared" si="69"/>
        <v>0</v>
      </c>
      <c r="M179" s="45">
        <f t="shared" si="69"/>
        <v>212850</v>
      </c>
      <c r="N179" s="45">
        <f t="shared" si="69"/>
        <v>106425</v>
      </c>
      <c r="O179" s="45">
        <f t="shared" si="69"/>
        <v>70000</v>
      </c>
      <c r="P179" s="45">
        <f t="shared" si="69"/>
        <v>17419.169999999998</v>
      </c>
      <c r="Q179" s="45"/>
      <c r="R179" s="45"/>
      <c r="S179" s="45"/>
      <c r="T179" s="45"/>
      <c r="U179" s="45"/>
      <c r="V179" s="45"/>
      <c r="W179" s="93"/>
      <c r="X179" s="88"/>
      <c r="Y179" s="93"/>
      <c r="Z179" s="93"/>
    </row>
    <row r="180" spans="1:26" s="8" customFormat="1" ht="54" customHeight="1" x14ac:dyDescent="0.2">
      <c r="A180" s="20"/>
      <c r="B180" s="21">
        <v>2820</v>
      </c>
      <c r="C180" s="35" t="s">
        <v>122</v>
      </c>
      <c r="D180" s="47">
        <f t="shared" si="44"/>
        <v>212850</v>
      </c>
      <c r="E180" s="47">
        <f t="shared" si="45"/>
        <v>106425</v>
      </c>
      <c r="F180" s="47">
        <f t="shared" si="68"/>
        <v>50</v>
      </c>
      <c r="G180" s="47"/>
      <c r="H180" s="47"/>
      <c r="I180" s="50"/>
      <c r="J180" s="50"/>
      <c r="K180" s="50"/>
      <c r="L180" s="50"/>
      <c r="M180" s="47">
        <v>212850</v>
      </c>
      <c r="N180" s="47">
        <v>106425</v>
      </c>
      <c r="O180" s="50"/>
      <c r="P180" s="50"/>
      <c r="Q180" s="50"/>
      <c r="R180" s="50"/>
      <c r="S180" s="50"/>
      <c r="T180" s="50"/>
      <c r="U180" s="50"/>
      <c r="V180" s="50"/>
      <c r="W180" s="95"/>
      <c r="X180" s="88"/>
      <c r="Y180" s="95"/>
      <c r="Z180" s="95"/>
    </row>
    <row r="181" spans="1:26" s="5" customFormat="1" ht="17.100000000000001" customHeight="1" x14ac:dyDescent="0.2">
      <c r="A181" s="17"/>
      <c r="B181" s="18">
        <v>3030</v>
      </c>
      <c r="C181" s="34" t="s">
        <v>97</v>
      </c>
      <c r="D181" s="47">
        <f t="shared" si="44"/>
        <v>70000</v>
      </c>
      <c r="E181" s="47">
        <f t="shared" si="45"/>
        <v>17419.169999999998</v>
      </c>
      <c r="F181" s="47">
        <f>E181/D181*100</f>
        <v>24.884528571428568</v>
      </c>
      <c r="G181" s="47"/>
      <c r="H181" s="47"/>
      <c r="I181" s="47"/>
      <c r="J181" s="47"/>
      <c r="K181" s="47"/>
      <c r="L181" s="47"/>
      <c r="M181" s="47"/>
      <c r="N181" s="47"/>
      <c r="O181" s="47">
        <v>70000</v>
      </c>
      <c r="P181" s="47">
        <v>17419.169999999998</v>
      </c>
      <c r="Q181" s="47"/>
      <c r="R181" s="47"/>
      <c r="S181" s="47"/>
      <c r="T181" s="47"/>
      <c r="U181" s="47"/>
      <c r="V181" s="47"/>
      <c r="W181" s="92"/>
      <c r="X181" s="88"/>
      <c r="Y181" s="92"/>
      <c r="Z181" s="92"/>
    </row>
    <row r="182" spans="1:26" s="5" customFormat="1" ht="17.100000000000001" customHeight="1" x14ac:dyDescent="0.2">
      <c r="A182" s="17"/>
      <c r="B182" s="18">
        <v>4260</v>
      </c>
      <c r="C182" s="35" t="s">
        <v>88</v>
      </c>
      <c r="D182" s="47">
        <f t="shared" si="44"/>
        <v>901</v>
      </c>
      <c r="E182" s="47">
        <f t="shared" si="45"/>
        <v>0</v>
      </c>
      <c r="F182" s="47">
        <f>E182/D182*100</f>
        <v>0</v>
      </c>
      <c r="G182" s="47">
        <f>I182+K182</f>
        <v>901</v>
      </c>
      <c r="H182" s="47">
        <f>J182+L182</f>
        <v>0</v>
      </c>
      <c r="I182" s="47"/>
      <c r="J182" s="47"/>
      <c r="K182" s="47">
        <v>901</v>
      </c>
      <c r="L182" s="47">
        <v>0</v>
      </c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92"/>
      <c r="X182" s="88"/>
      <c r="Y182" s="92"/>
      <c r="Z182" s="92"/>
    </row>
    <row r="183" spans="1:26" s="5" customFormat="1" ht="17.100000000000001" customHeight="1" x14ac:dyDescent="0.2">
      <c r="A183" s="17"/>
      <c r="B183" s="18">
        <v>4300</v>
      </c>
      <c r="C183" s="35" t="s">
        <v>82</v>
      </c>
      <c r="D183" s="47">
        <f t="shared" si="44"/>
        <v>8</v>
      </c>
      <c r="E183" s="47">
        <f t="shared" si="45"/>
        <v>0</v>
      </c>
      <c r="F183" s="47">
        <f t="shared" si="68"/>
        <v>0</v>
      </c>
      <c r="G183" s="47">
        <f>I183+K183</f>
        <v>8</v>
      </c>
      <c r="H183" s="47">
        <f>J183+L183</f>
        <v>0</v>
      </c>
      <c r="I183" s="47"/>
      <c r="J183" s="47"/>
      <c r="K183" s="47">
        <v>8</v>
      </c>
      <c r="L183" s="47">
        <v>0</v>
      </c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92"/>
      <c r="X183" s="88"/>
      <c r="Y183" s="92"/>
      <c r="Z183" s="92"/>
    </row>
    <row r="184" spans="1:26" s="2" customFormat="1" ht="17.25" customHeight="1" x14ac:dyDescent="0.2">
      <c r="A184" s="15">
        <v>75414</v>
      </c>
      <c r="B184" s="19"/>
      <c r="C184" s="29" t="s">
        <v>11</v>
      </c>
      <c r="D184" s="45">
        <f t="shared" si="44"/>
        <v>10751</v>
      </c>
      <c r="E184" s="45">
        <f t="shared" si="45"/>
        <v>2501</v>
      </c>
      <c r="F184" s="59">
        <f t="shared" ref="F184:F191" si="70">E184/D184*100</f>
        <v>23.262952283508511</v>
      </c>
      <c r="G184" s="45">
        <f t="shared" ref="G184:H189" si="71">I184+K184</f>
        <v>10751</v>
      </c>
      <c r="H184" s="45">
        <f t="shared" si="71"/>
        <v>2501</v>
      </c>
      <c r="I184" s="45"/>
      <c r="J184" s="45"/>
      <c r="K184" s="45">
        <f>SUM(K185:K189)</f>
        <v>10751</v>
      </c>
      <c r="L184" s="45">
        <f>SUM(L185:L189)</f>
        <v>2501</v>
      </c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93"/>
      <c r="X184" s="88"/>
      <c r="Y184" s="93"/>
      <c r="Z184" s="93"/>
    </row>
    <row r="185" spans="1:26" s="5" customFormat="1" ht="17.100000000000001" customHeight="1" x14ac:dyDescent="0.2">
      <c r="A185" s="17"/>
      <c r="B185" s="18">
        <v>4210</v>
      </c>
      <c r="C185" s="35" t="s">
        <v>87</v>
      </c>
      <c r="D185" s="47">
        <f t="shared" si="44"/>
        <v>1000</v>
      </c>
      <c r="E185" s="47">
        <f t="shared" si="45"/>
        <v>0</v>
      </c>
      <c r="F185" s="47">
        <f t="shared" si="70"/>
        <v>0</v>
      </c>
      <c r="G185" s="47">
        <f t="shared" si="71"/>
        <v>1000</v>
      </c>
      <c r="H185" s="47">
        <f t="shared" si="71"/>
        <v>0</v>
      </c>
      <c r="I185" s="47"/>
      <c r="J185" s="47"/>
      <c r="K185" s="47">
        <v>1000</v>
      </c>
      <c r="L185" s="47">
        <v>0</v>
      </c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92"/>
      <c r="X185" s="88"/>
      <c r="Y185" s="92"/>
      <c r="Z185" s="92"/>
    </row>
    <row r="186" spans="1:26" s="5" customFormat="1" ht="17.100000000000001" customHeight="1" x14ac:dyDescent="0.2">
      <c r="A186" s="17"/>
      <c r="B186" s="18">
        <v>4260</v>
      </c>
      <c r="C186" s="35" t="s">
        <v>88</v>
      </c>
      <c r="D186" s="47">
        <f t="shared" si="44"/>
        <v>7051</v>
      </c>
      <c r="E186" s="47">
        <f t="shared" si="45"/>
        <v>2436</v>
      </c>
      <c r="F186" s="47">
        <f t="shared" si="70"/>
        <v>34.548291022549989</v>
      </c>
      <c r="G186" s="47">
        <f t="shared" si="71"/>
        <v>7051</v>
      </c>
      <c r="H186" s="47">
        <f t="shared" si="71"/>
        <v>2436</v>
      </c>
      <c r="I186" s="47"/>
      <c r="J186" s="47"/>
      <c r="K186" s="47">
        <v>7051</v>
      </c>
      <c r="L186" s="47">
        <v>2436</v>
      </c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92"/>
      <c r="X186" s="88"/>
      <c r="Y186" s="92"/>
      <c r="Z186" s="92"/>
    </row>
    <row r="187" spans="1:26" s="5" customFormat="1" ht="17.100000000000001" customHeight="1" x14ac:dyDescent="0.2">
      <c r="A187" s="17"/>
      <c r="B187" s="18">
        <v>4270</v>
      </c>
      <c r="C187" s="35" t="s">
        <v>89</v>
      </c>
      <c r="D187" s="47">
        <f t="shared" si="44"/>
        <v>2000</v>
      </c>
      <c r="E187" s="47">
        <f t="shared" si="45"/>
        <v>0</v>
      </c>
      <c r="F187" s="47">
        <f t="shared" si="70"/>
        <v>0</v>
      </c>
      <c r="G187" s="47">
        <f t="shared" si="71"/>
        <v>2000</v>
      </c>
      <c r="H187" s="47">
        <f t="shared" si="71"/>
        <v>0</v>
      </c>
      <c r="I187" s="47"/>
      <c r="J187" s="47"/>
      <c r="K187" s="47">
        <v>2000</v>
      </c>
      <c r="L187" s="47">
        <v>0</v>
      </c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92"/>
      <c r="X187" s="88"/>
      <c r="Y187" s="92"/>
      <c r="Z187" s="92"/>
    </row>
    <row r="188" spans="1:26" s="5" customFormat="1" ht="17.100000000000001" customHeight="1" x14ac:dyDescent="0.2">
      <c r="A188" s="17"/>
      <c r="B188" s="18">
        <v>4430</v>
      </c>
      <c r="C188" s="35" t="s">
        <v>83</v>
      </c>
      <c r="D188" s="47">
        <f t="shared" si="44"/>
        <v>200</v>
      </c>
      <c r="E188" s="47">
        <f t="shared" si="45"/>
        <v>65</v>
      </c>
      <c r="F188" s="47">
        <f t="shared" si="70"/>
        <v>32.5</v>
      </c>
      <c r="G188" s="47">
        <f t="shared" si="71"/>
        <v>200</v>
      </c>
      <c r="H188" s="47">
        <f t="shared" si="71"/>
        <v>65</v>
      </c>
      <c r="I188" s="47"/>
      <c r="J188" s="47"/>
      <c r="K188" s="47">
        <v>200</v>
      </c>
      <c r="L188" s="47">
        <v>65</v>
      </c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92"/>
      <c r="X188" s="88"/>
      <c r="Y188" s="92"/>
      <c r="Z188" s="92"/>
    </row>
    <row r="189" spans="1:26" s="5" customFormat="1" ht="28.5" customHeight="1" x14ac:dyDescent="0.2">
      <c r="A189" s="17"/>
      <c r="B189" s="18">
        <v>4700</v>
      </c>
      <c r="C189" s="35" t="s">
        <v>105</v>
      </c>
      <c r="D189" s="47">
        <f t="shared" si="44"/>
        <v>500</v>
      </c>
      <c r="E189" s="47">
        <f t="shared" si="45"/>
        <v>0</v>
      </c>
      <c r="F189" s="47">
        <f t="shared" si="70"/>
        <v>0</v>
      </c>
      <c r="G189" s="47">
        <f t="shared" si="71"/>
        <v>500</v>
      </c>
      <c r="H189" s="47">
        <f t="shared" si="71"/>
        <v>0</v>
      </c>
      <c r="I189" s="47"/>
      <c r="J189" s="47"/>
      <c r="K189" s="47">
        <v>500</v>
      </c>
      <c r="L189" s="47">
        <v>0</v>
      </c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92"/>
      <c r="X189" s="88"/>
      <c r="Y189" s="92"/>
      <c r="Z189" s="92"/>
    </row>
    <row r="190" spans="1:26" s="2" customFormat="1" ht="28.5" customHeight="1" x14ac:dyDescent="0.2">
      <c r="A190" s="15">
        <v>75415</v>
      </c>
      <c r="B190" s="19"/>
      <c r="C190" s="29" t="s">
        <v>132</v>
      </c>
      <c r="D190" s="45">
        <f t="shared" si="44"/>
        <v>10000</v>
      </c>
      <c r="E190" s="45">
        <f t="shared" si="45"/>
        <v>10000</v>
      </c>
      <c r="F190" s="59">
        <f t="shared" si="70"/>
        <v>100</v>
      </c>
      <c r="G190" s="45"/>
      <c r="H190" s="45"/>
      <c r="I190" s="45"/>
      <c r="J190" s="45"/>
      <c r="K190" s="45"/>
      <c r="L190" s="45"/>
      <c r="M190" s="45">
        <f>SUM(M191:M191)</f>
        <v>10000</v>
      </c>
      <c r="N190" s="45">
        <f>SUM(N191:N191)</f>
        <v>10000</v>
      </c>
      <c r="O190" s="45"/>
      <c r="P190" s="45"/>
      <c r="Q190" s="45"/>
      <c r="R190" s="45"/>
      <c r="S190" s="45"/>
      <c r="T190" s="45"/>
      <c r="U190" s="45"/>
      <c r="V190" s="45"/>
      <c r="W190" s="93"/>
      <c r="X190" s="88"/>
      <c r="Y190" s="93"/>
      <c r="Z190" s="93"/>
    </row>
    <row r="191" spans="1:26" s="8" customFormat="1" ht="90" x14ac:dyDescent="0.2">
      <c r="A191" s="20"/>
      <c r="B191" s="21">
        <v>2360</v>
      </c>
      <c r="C191" s="35" t="s">
        <v>119</v>
      </c>
      <c r="D191" s="47">
        <f t="shared" si="44"/>
        <v>10000</v>
      </c>
      <c r="E191" s="47">
        <f t="shared" si="45"/>
        <v>10000</v>
      </c>
      <c r="F191" s="47">
        <f t="shared" si="70"/>
        <v>100</v>
      </c>
      <c r="G191" s="47"/>
      <c r="H191" s="47"/>
      <c r="I191" s="50"/>
      <c r="J191" s="50"/>
      <c r="K191" s="50"/>
      <c r="L191" s="50"/>
      <c r="M191" s="47">
        <v>10000</v>
      </c>
      <c r="N191" s="47">
        <v>10000</v>
      </c>
      <c r="O191" s="50"/>
      <c r="P191" s="50"/>
      <c r="Q191" s="50"/>
      <c r="R191" s="50"/>
      <c r="S191" s="50"/>
      <c r="T191" s="50"/>
      <c r="U191" s="50"/>
      <c r="V191" s="50"/>
      <c r="W191" s="95"/>
      <c r="X191" s="88"/>
      <c r="Y191" s="95"/>
      <c r="Z191" s="95"/>
    </row>
    <row r="192" spans="1:26" s="2" customFormat="1" ht="17.25" customHeight="1" x14ac:dyDescent="0.2">
      <c r="A192" s="15">
        <v>75416</v>
      </c>
      <c r="B192" s="19"/>
      <c r="C192" s="29" t="s">
        <v>79</v>
      </c>
      <c r="D192" s="45">
        <f t="shared" si="44"/>
        <v>1286936</v>
      </c>
      <c r="E192" s="45">
        <f t="shared" si="45"/>
        <v>597798.85000000009</v>
      </c>
      <c r="F192" s="59">
        <f t="shared" ref="F192:F200" si="72">E192/D192*100</f>
        <v>46.451327027917479</v>
      </c>
      <c r="G192" s="45">
        <f>I192+K192</f>
        <v>1282056</v>
      </c>
      <c r="H192" s="45">
        <f>J192+L192</f>
        <v>597798.85000000009</v>
      </c>
      <c r="I192" s="45">
        <f>SUM(I193:I208)</f>
        <v>1154284</v>
      </c>
      <c r="J192" s="45">
        <f>SUM(J193:J208)</f>
        <v>552107.42000000004</v>
      </c>
      <c r="K192" s="45">
        <f>SUM(K193:K208)</f>
        <v>127772</v>
      </c>
      <c r="L192" s="45">
        <f>SUM(L193:L208)</f>
        <v>45691.43</v>
      </c>
      <c r="M192" s="45"/>
      <c r="N192" s="45"/>
      <c r="O192" s="45">
        <f>SUM(O193:O208)</f>
        <v>4880</v>
      </c>
      <c r="P192" s="45">
        <f>SUM(P193:P208)</f>
        <v>0</v>
      </c>
      <c r="Q192" s="45"/>
      <c r="R192" s="45"/>
      <c r="S192" s="45"/>
      <c r="T192" s="45"/>
      <c r="U192" s="45"/>
      <c r="V192" s="45"/>
      <c r="W192" s="93"/>
      <c r="X192" s="88"/>
      <c r="Y192" s="93"/>
      <c r="Z192" s="93"/>
    </row>
    <row r="193" spans="1:26" s="5" customFormat="1" ht="28.5" customHeight="1" x14ac:dyDescent="0.2">
      <c r="A193" s="17"/>
      <c r="B193" s="18">
        <v>3020</v>
      </c>
      <c r="C193" s="35" t="s">
        <v>84</v>
      </c>
      <c r="D193" s="47">
        <f t="shared" si="44"/>
        <v>4880</v>
      </c>
      <c r="E193" s="47">
        <f t="shared" si="45"/>
        <v>0</v>
      </c>
      <c r="F193" s="47">
        <f t="shared" si="72"/>
        <v>0</v>
      </c>
      <c r="G193" s="47"/>
      <c r="H193" s="47"/>
      <c r="I193" s="47"/>
      <c r="J193" s="47"/>
      <c r="K193" s="47"/>
      <c r="L193" s="47"/>
      <c r="M193" s="47"/>
      <c r="N193" s="47"/>
      <c r="O193" s="47">
        <v>4880</v>
      </c>
      <c r="P193" s="47">
        <v>0</v>
      </c>
      <c r="Q193" s="47"/>
      <c r="R193" s="47"/>
      <c r="S193" s="47"/>
      <c r="T193" s="47"/>
      <c r="U193" s="47"/>
      <c r="V193" s="47"/>
      <c r="W193" s="92"/>
      <c r="X193" s="88"/>
      <c r="Y193" s="92"/>
      <c r="Z193" s="92"/>
    </row>
    <row r="194" spans="1:26" s="5" customFormat="1" ht="17.100000000000001" customHeight="1" x14ac:dyDescent="0.2">
      <c r="A194" s="17"/>
      <c r="B194" s="18">
        <v>4010</v>
      </c>
      <c r="C194" s="34" t="s">
        <v>95</v>
      </c>
      <c r="D194" s="47">
        <f t="shared" ref="D194:D258" si="73">G194+M194+O194+Q194+S194+U194</f>
        <v>880000</v>
      </c>
      <c r="E194" s="47">
        <f t="shared" ref="E194:E258" si="74">H194+N194+P194+R194+T194+V194</f>
        <v>405973.31</v>
      </c>
      <c r="F194" s="47">
        <f t="shared" si="72"/>
        <v>46.13333068181818</v>
      </c>
      <c r="G194" s="47">
        <f t="shared" ref="G194:G219" si="75">I194+K194</f>
        <v>880000</v>
      </c>
      <c r="H194" s="47">
        <f t="shared" ref="H194:H219" si="76">J194+L194</f>
        <v>405973.31</v>
      </c>
      <c r="I194" s="47">
        <v>880000</v>
      </c>
      <c r="J194" s="47">
        <v>405973.31</v>
      </c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92"/>
      <c r="X194" s="88"/>
      <c r="Y194" s="92"/>
      <c r="Z194" s="92"/>
    </row>
    <row r="195" spans="1:26" s="5" customFormat="1" ht="17.100000000000001" customHeight="1" x14ac:dyDescent="0.2">
      <c r="A195" s="17"/>
      <c r="B195" s="18">
        <v>4040</v>
      </c>
      <c r="C195" s="35" t="s">
        <v>96</v>
      </c>
      <c r="D195" s="47">
        <f t="shared" si="73"/>
        <v>76500</v>
      </c>
      <c r="E195" s="47">
        <f t="shared" si="74"/>
        <v>66660.42</v>
      </c>
      <c r="F195" s="47">
        <f t="shared" si="72"/>
        <v>87.137803921568619</v>
      </c>
      <c r="G195" s="47">
        <f t="shared" si="75"/>
        <v>76500</v>
      </c>
      <c r="H195" s="47">
        <f t="shared" si="76"/>
        <v>66660.42</v>
      </c>
      <c r="I195" s="47">
        <v>76500</v>
      </c>
      <c r="J195" s="47">
        <v>66660.42</v>
      </c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92"/>
      <c r="X195" s="88"/>
      <c r="Y195" s="92"/>
      <c r="Z195" s="92"/>
    </row>
    <row r="196" spans="1:26" s="5" customFormat="1" ht="17.100000000000001" customHeight="1" x14ac:dyDescent="0.2">
      <c r="A196" s="17"/>
      <c r="B196" s="18">
        <v>4110</v>
      </c>
      <c r="C196" s="34" t="s">
        <v>85</v>
      </c>
      <c r="D196" s="47">
        <f t="shared" si="73"/>
        <v>167860</v>
      </c>
      <c r="E196" s="47">
        <f t="shared" si="74"/>
        <v>67692.820000000007</v>
      </c>
      <c r="F196" s="47">
        <f t="shared" si="72"/>
        <v>40.326951030620762</v>
      </c>
      <c r="G196" s="47">
        <f t="shared" si="75"/>
        <v>167860</v>
      </c>
      <c r="H196" s="47">
        <f t="shared" si="76"/>
        <v>67692.820000000007</v>
      </c>
      <c r="I196" s="47">
        <v>167860</v>
      </c>
      <c r="J196" s="47">
        <v>67692.820000000007</v>
      </c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92"/>
      <c r="X196" s="88"/>
      <c r="Y196" s="92"/>
      <c r="Z196" s="92"/>
    </row>
    <row r="197" spans="1:26" s="5" customFormat="1" ht="28.5" customHeight="1" x14ac:dyDescent="0.2">
      <c r="A197" s="17"/>
      <c r="B197" s="18">
        <v>4120</v>
      </c>
      <c r="C197" s="35" t="s">
        <v>178</v>
      </c>
      <c r="D197" s="47">
        <f t="shared" si="73"/>
        <v>23924</v>
      </c>
      <c r="E197" s="47">
        <f t="shared" si="74"/>
        <v>9354.8700000000008</v>
      </c>
      <c r="F197" s="47">
        <f t="shared" si="72"/>
        <v>39.102449423173383</v>
      </c>
      <c r="G197" s="47">
        <f t="shared" si="75"/>
        <v>23924</v>
      </c>
      <c r="H197" s="47">
        <f t="shared" si="76"/>
        <v>9354.8700000000008</v>
      </c>
      <c r="I197" s="47">
        <v>23924</v>
      </c>
      <c r="J197" s="47">
        <v>9354.8700000000008</v>
      </c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92"/>
      <c r="X197" s="88"/>
      <c r="Y197" s="92"/>
      <c r="Z197" s="92"/>
    </row>
    <row r="198" spans="1:26" s="5" customFormat="1" ht="17.100000000000001" customHeight="1" x14ac:dyDescent="0.2">
      <c r="A198" s="17"/>
      <c r="B198" s="18">
        <v>4170</v>
      </c>
      <c r="C198" s="35" t="s">
        <v>86</v>
      </c>
      <c r="D198" s="47">
        <f t="shared" si="73"/>
        <v>6000</v>
      </c>
      <c r="E198" s="47">
        <f t="shared" si="74"/>
        <v>2426</v>
      </c>
      <c r="F198" s="47">
        <f>E198/D198*100</f>
        <v>40.43333333333333</v>
      </c>
      <c r="G198" s="47">
        <f t="shared" si="75"/>
        <v>6000</v>
      </c>
      <c r="H198" s="47">
        <f t="shared" si="76"/>
        <v>2426</v>
      </c>
      <c r="I198" s="47">
        <v>6000</v>
      </c>
      <c r="J198" s="47">
        <v>2426</v>
      </c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92"/>
      <c r="X198" s="88"/>
      <c r="Y198" s="92"/>
      <c r="Z198" s="92"/>
    </row>
    <row r="199" spans="1:26" s="5" customFormat="1" ht="17.100000000000001" customHeight="1" x14ac:dyDescent="0.2">
      <c r="A199" s="17"/>
      <c r="B199" s="18">
        <v>4210</v>
      </c>
      <c r="C199" s="35" t="s">
        <v>87</v>
      </c>
      <c r="D199" s="47">
        <f t="shared" si="73"/>
        <v>48200</v>
      </c>
      <c r="E199" s="47">
        <f t="shared" si="74"/>
        <v>16227.17</v>
      </c>
      <c r="F199" s="47">
        <f t="shared" si="72"/>
        <v>33.666327800829876</v>
      </c>
      <c r="G199" s="47">
        <f t="shared" si="75"/>
        <v>48200</v>
      </c>
      <c r="H199" s="47">
        <f>J193+L199</f>
        <v>16227.17</v>
      </c>
      <c r="I199" s="47"/>
      <c r="K199" s="47">
        <v>48200</v>
      </c>
      <c r="L199" s="47">
        <v>16227.17</v>
      </c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92"/>
      <c r="X199" s="88"/>
      <c r="Y199" s="92"/>
      <c r="Z199" s="92"/>
    </row>
    <row r="200" spans="1:26" s="5" customFormat="1" ht="17.100000000000001" customHeight="1" x14ac:dyDescent="0.2">
      <c r="A200" s="17"/>
      <c r="B200" s="18">
        <v>4220</v>
      </c>
      <c r="C200" s="35" t="s">
        <v>135</v>
      </c>
      <c r="D200" s="47">
        <f t="shared" si="73"/>
        <v>500</v>
      </c>
      <c r="E200" s="47">
        <f t="shared" si="74"/>
        <v>138.9</v>
      </c>
      <c r="F200" s="47">
        <f t="shared" si="72"/>
        <v>27.779999999999998</v>
      </c>
      <c r="G200" s="47">
        <f>I200+K200</f>
        <v>500</v>
      </c>
      <c r="H200" s="47">
        <f>J200+L200</f>
        <v>138.9</v>
      </c>
      <c r="I200" s="47"/>
      <c r="J200" s="47"/>
      <c r="K200" s="47">
        <v>500</v>
      </c>
      <c r="L200" s="47">
        <v>138.9</v>
      </c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92"/>
      <c r="X200" s="88"/>
      <c r="Y200" s="92"/>
      <c r="Z200" s="92"/>
    </row>
    <row r="201" spans="1:26" s="5" customFormat="1" ht="17.100000000000001" customHeight="1" x14ac:dyDescent="0.2">
      <c r="A201" s="17"/>
      <c r="B201" s="18">
        <v>4270</v>
      </c>
      <c r="C201" s="35" t="s">
        <v>89</v>
      </c>
      <c r="D201" s="47">
        <f t="shared" si="73"/>
        <v>27730</v>
      </c>
      <c r="E201" s="47">
        <f t="shared" si="74"/>
        <v>9367.51</v>
      </c>
      <c r="F201" s="47">
        <f t="shared" ref="F201:F211" si="77">E201/D201*100</f>
        <v>33.781139560043279</v>
      </c>
      <c r="G201" s="47">
        <f t="shared" si="75"/>
        <v>27730</v>
      </c>
      <c r="H201" s="47">
        <f t="shared" si="76"/>
        <v>9367.51</v>
      </c>
      <c r="I201" s="47"/>
      <c r="J201" s="47"/>
      <c r="K201" s="47">
        <v>27730</v>
      </c>
      <c r="L201" s="47">
        <v>9367.51</v>
      </c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92"/>
      <c r="X201" s="88"/>
      <c r="Y201" s="92"/>
      <c r="Z201" s="92"/>
    </row>
    <row r="202" spans="1:26" s="5" customFormat="1" ht="17.100000000000001" customHeight="1" x14ac:dyDescent="0.2">
      <c r="A202" s="17"/>
      <c r="B202" s="18">
        <v>4280</v>
      </c>
      <c r="C202" s="35" t="s">
        <v>101</v>
      </c>
      <c r="D202" s="47">
        <f t="shared" si="73"/>
        <v>1200</v>
      </c>
      <c r="E202" s="47">
        <f t="shared" si="74"/>
        <v>180</v>
      </c>
      <c r="F202" s="47">
        <f t="shared" si="77"/>
        <v>15</v>
      </c>
      <c r="G202" s="47">
        <f t="shared" si="75"/>
        <v>1200</v>
      </c>
      <c r="H202" s="47">
        <f t="shared" si="76"/>
        <v>180</v>
      </c>
      <c r="I202" s="47"/>
      <c r="J202" s="47"/>
      <c r="K202" s="47">
        <v>1200</v>
      </c>
      <c r="L202" s="47">
        <v>180</v>
      </c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92"/>
      <c r="X202" s="88"/>
      <c r="Y202" s="92"/>
      <c r="Z202" s="92"/>
    </row>
    <row r="203" spans="1:26" s="5" customFormat="1" ht="17.100000000000001" customHeight="1" x14ac:dyDescent="0.2">
      <c r="A203" s="17"/>
      <c r="B203" s="18">
        <v>4300</v>
      </c>
      <c r="C203" s="35" t="s">
        <v>82</v>
      </c>
      <c r="D203" s="47">
        <f t="shared" si="73"/>
        <v>11500</v>
      </c>
      <c r="E203" s="47">
        <f t="shared" si="74"/>
        <v>748.5</v>
      </c>
      <c r="F203" s="47">
        <f t="shared" si="77"/>
        <v>6.5086956521739125</v>
      </c>
      <c r="G203" s="47">
        <f t="shared" si="75"/>
        <v>11500</v>
      </c>
      <c r="H203" s="47">
        <f t="shared" si="76"/>
        <v>748.5</v>
      </c>
      <c r="I203" s="47"/>
      <c r="J203" s="47"/>
      <c r="K203" s="47">
        <v>11500</v>
      </c>
      <c r="L203" s="47">
        <v>748.5</v>
      </c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92"/>
      <c r="X203" s="88"/>
      <c r="Y203" s="92"/>
      <c r="Z203" s="92"/>
    </row>
    <row r="204" spans="1:26" s="5" customFormat="1" ht="28.5" customHeight="1" x14ac:dyDescent="0.2">
      <c r="A204" s="17"/>
      <c r="B204" s="18">
        <v>4390</v>
      </c>
      <c r="C204" s="35" t="s">
        <v>90</v>
      </c>
      <c r="D204" s="47">
        <f t="shared" si="73"/>
        <v>369</v>
      </c>
      <c r="E204" s="47">
        <f t="shared" si="74"/>
        <v>0</v>
      </c>
      <c r="F204" s="47">
        <f t="shared" si="77"/>
        <v>0</v>
      </c>
      <c r="G204" s="47">
        <f t="shared" si="75"/>
        <v>369</v>
      </c>
      <c r="H204" s="47">
        <f t="shared" si="76"/>
        <v>0</v>
      </c>
      <c r="I204" s="47"/>
      <c r="J204" s="47"/>
      <c r="K204" s="47">
        <v>369</v>
      </c>
      <c r="L204" s="47">
        <v>0</v>
      </c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92"/>
      <c r="X204" s="88"/>
      <c r="Y204" s="92"/>
      <c r="Z204" s="92"/>
    </row>
    <row r="205" spans="1:26" s="5" customFormat="1" ht="17.100000000000001" customHeight="1" x14ac:dyDescent="0.2">
      <c r="A205" s="17"/>
      <c r="B205" s="18">
        <v>4410</v>
      </c>
      <c r="C205" s="35" t="s">
        <v>102</v>
      </c>
      <c r="D205" s="47">
        <f t="shared" si="73"/>
        <v>8000</v>
      </c>
      <c r="E205" s="47">
        <f t="shared" si="74"/>
        <v>2401.34</v>
      </c>
      <c r="F205" s="47">
        <f t="shared" si="77"/>
        <v>30.016750000000002</v>
      </c>
      <c r="G205" s="47">
        <f t="shared" si="75"/>
        <v>8000</v>
      </c>
      <c r="H205" s="47">
        <f t="shared" si="76"/>
        <v>2401.34</v>
      </c>
      <c r="I205" s="47"/>
      <c r="J205" s="47"/>
      <c r="K205" s="47">
        <v>8000</v>
      </c>
      <c r="L205" s="47">
        <v>2401.34</v>
      </c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92"/>
      <c r="X205" s="88"/>
      <c r="Y205" s="92"/>
      <c r="Z205" s="92"/>
    </row>
    <row r="206" spans="1:26" s="5" customFormat="1" ht="17.100000000000001" customHeight="1" x14ac:dyDescent="0.2">
      <c r="A206" s="17"/>
      <c r="B206" s="18">
        <v>4430</v>
      </c>
      <c r="C206" s="35" t="s">
        <v>83</v>
      </c>
      <c r="D206" s="47">
        <f t="shared" si="73"/>
        <v>7992</v>
      </c>
      <c r="E206" s="47">
        <f t="shared" si="74"/>
        <v>1203.01</v>
      </c>
      <c r="F206" s="47">
        <f t="shared" si="77"/>
        <v>15.052677677677679</v>
      </c>
      <c r="G206" s="47">
        <f t="shared" si="75"/>
        <v>7992</v>
      </c>
      <c r="H206" s="47">
        <f t="shared" si="76"/>
        <v>1203.01</v>
      </c>
      <c r="I206" s="47"/>
      <c r="J206" s="47"/>
      <c r="K206" s="47">
        <v>7992</v>
      </c>
      <c r="L206" s="47">
        <v>1203.01</v>
      </c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92"/>
      <c r="X206" s="88"/>
      <c r="Y206" s="92"/>
      <c r="Z206" s="92"/>
    </row>
    <row r="207" spans="1:26" s="5" customFormat="1" ht="17.100000000000001" customHeight="1" x14ac:dyDescent="0.2">
      <c r="A207" s="17"/>
      <c r="B207" s="18">
        <v>4440</v>
      </c>
      <c r="C207" s="35" t="s">
        <v>104</v>
      </c>
      <c r="D207" s="47">
        <f t="shared" si="73"/>
        <v>19281</v>
      </c>
      <c r="E207" s="47">
        <f t="shared" si="74"/>
        <v>15425</v>
      </c>
      <c r="F207" s="47">
        <f t="shared" si="77"/>
        <v>80.001037290596969</v>
      </c>
      <c r="G207" s="47">
        <f t="shared" si="75"/>
        <v>19281</v>
      </c>
      <c r="H207" s="47">
        <f t="shared" si="76"/>
        <v>15425</v>
      </c>
      <c r="I207" s="47"/>
      <c r="J207" s="47"/>
      <c r="K207" s="47">
        <v>19281</v>
      </c>
      <c r="L207" s="47">
        <v>15425</v>
      </c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92"/>
      <c r="X207" s="88"/>
      <c r="Y207" s="92"/>
      <c r="Z207" s="92"/>
    </row>
    <row r="208" spans="1:26" s="5" customFormat="1" ht="27.75" customHeight="1" x14ac:dyDescent="0.2">
      <c r="A208" s="17"/>
      <c r="B208" s="18">
        <v>4700</v>
      </c>
      <c r="C208" s="35" t="s">
        <v>105</v>
      </c>
      <c r="D208" s="47">
        <f t="shared" si="73"/>
        <v>3000</v>
      </c>
      <c r="E208" s="47">
        <f t="shared" si="74"/>
        <v>0</v>
      </c>
      <c r="F208" s="47">
        <f t="shared" si="77"/>
        <v>0</v>
      </c>
      <c r="G208" s="47">
        <f t="shared" si="75"/>
        <v>3000</v>
      </c>
      <c r="H208" s="47">
        <f t="shared" si="76"/>
        <v>0</v>
      </c>
      <c r="I208" s="47"/>
      <c r="J208" s="47"/>
      <c r="K208" s="47">
        <v>3000</v>
      </c>
      <c r="L208" s="47">
        <v>0</v>
      </c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92"/>
      <c r="X208" s="88"/>
      <c r="Y208" s="92"/>
      <c r="Z208" s="92"/>
    </row>
    <row r="209" spans="1:26" s="2" customFormat="1" ht="17.25" customHeight="1" x14ac:dyDescent="0.2">
      <c r="A209" s="15">
        <v>75421</v>
      </c>
      <c r="B209" s="19"/>
      <c r="C209" s="29" t="s">
        <v>70</v>
      </c>
      <c r="D209" s="45">
        <f t="shared" si="73"/>
        <v>106500</v>
      </c>
      <c r="E209" s="45">
        <f t="shared" si="74"/>
        <v>58982.91</v>
      </c>
      <c r="F209" s="59">
        <f t="shared" si="77"/>
        <v>55.383014084507046</v>
      </c>
      <c r="G209" s="45">
        <f t="shared" si="75"/>
        <v>106500</v>
      </c>
      <c r="H209" s="45">
        <f t="shared" si="76"/>
        <v>58982.91</v>
      </c>
      <c r="I209" s="45"/>
      <c r="J209" s="45"/>
      <c r="K209" s="45">
        <f>SUM(K210:K211)</f>
        <v>106500</v>
      </c>
      <c r="L209" s="45">
        <f>SUM(L210:L211)</f>
        <v>58982.91</v>
      </c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93"/>
      <c r="X209" s="88"/>
      <c r="Y209" s="93"/>
      <c r="Z209" s="93"/>
    </row>
    <row r="210" spans="1:26" s="5" customFormat="1" ht="17.25" customHeight="1" x14ac:dyDescent="0.2">
      <c r="A210" s="17"/>
      <c r="B210" s="18">
        <v>4210</v>
      </c>
      <c r="C210" s="35" t="s">
        <v>87</v>
      </c>
      <c r="D210" s="47">
        <f t="shared" ref="D210" si="78">G210+M210+O210+Q210+S210+U210</f>
        <v>101500</v>
      </c>
      <c r="E210" s="47">
        <f t="shared" ref="E210" si="79">H210+N210+P210+R210+T210+V210</f>
        <v>58942.91</v>
      </c>
      <c r="F210" s="47">
        <f t="shared" si="77"/>
        <v>58.071832512315268</v>
      </c>
      <c r="G210" s="47">
        <f t="shared" si="75"/>
        <v>101500</v>
      </c>
      <c r="H210" s="47">
        <f t="shared" si="76"/>
        <v>58942.91</v>
      </c>
      <c r="I210" s="47"/>
      <c r="J210" s="47"/>
      <c r="K210" s="47">
        <v>101500</v>
      </c>
      <c r="L210" s="47">
        <v>58942.91</v>
      </c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92"/>
      <c r="X210" s="88"/>
      <c r="Y210" s="92"/>
      <c r="Z210" s="92"/>
    </row>
    <row r="211" spans="1:26" s="5" customFormat="1" ht="17.25" customHeight="1" x14ac:dyDescent="0.2">
      <c r="A211" s="17"/>
      <c r="B211" s="18">
        <v>4300</v>
      </c>
      <c r="C211" s="35" t="s">
        <v>82</v>
      </c>
      <c r="D211" s="47">
        <f t="shared" si="73"/>
        <v>5000</v>
      </c>
      <c r="E211" s="47">
        <f t="shared" si="74"/>
        <v>40</v>
      </c>
      <c r="F211" s="47">
        <f t="shared" si="77"/>
        <v>0.8</v>
      </c>
      <c r="G211" s="47">
        <f t="shared" si="75"/>
        <v>5000</v>
      </c>
      <c r="H211" s="47">
        <f t="shared" si="76"/>
        <v>40</v>
      </c>
      <c r="I211" s="47"/>
      <c r="J211" s="47"/>
      <c r="K211" s="47">
        <v>5000</v>
      </c>
      <c r="L211" s="47">
        <v>40</v>
      </c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92"/>
      <c r="X211" s="88"/>
      <c r="Y211" s="92"/>
      <c r="Z211" s="92"/>
    </row>
    <row r="212" spans="1:26" s="2" customFormat="1" ht="16.5" customHeight="1" x14ac:dyDescent="0.2">
      <c r="A212" s="15">
        <v>75495</v>
      </c>
      <c r="B212" s="19"/>
      <c r="C212" s="29" t="s">
        <v>34</v>
      </c>
      <c r="D212" s="45">
        <f t="shared" si="73"/>
        <v>412418</v>
      </c>
      <c r="E212" s="45">
        <f t="shared" si="74"/>
        <v>169451.21000000002</v>
      </c>
      <c r="F212" s="59">
        <f t="shared" ref="F212:F222" si="80">E212/D212*100</f>
        <v>41.087248859167161</v>
      </c>
      <c r="G212" s="45">
        <f t="shared" si="75"/>
        <v>412418</v>
      </c>
      <c r="H212" s="45">
        <f t="shared" si="76"/>
        <v>169451.21000000002</v>
      </c>
      <c r="I212" s="45">
        <f>SUM(I213:I222)</f>
        <v>272019</v>
      </c>
      <c r="J212" s="45">
        <f>SUM(J213:J222)</f>
        <v>129698.39000000001</v>
      </c>
      <c r="K212" s="45">
        <f>SUM(K213:K222)</f>
        <v>140399</v>
      </c>
      <c r="L212" s="45">
        <f>SUM(L213:L222)</f>
        <v>39752.820000000007</v>
      </c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93"/>
      <c r="X212" s="88"/>
      <c r="Y212" s="93"/>
      <c r="Z212" s="93"/>
    </row>
    <row r="213" spans="1:26" s="5" customFormat="1" ht="17.25" customHeight="1" x14ac:dyDescent="0.2">
      <c r="A213" s="17"/>
      <c r="B213" s="18">
        <v>4010</v>
      </c>
      <c r="C213" s="34" t="s">
        <v>95</v>
      </c>
      <c r="D213" s="47">
        <f t="shared" si="73"/>
        <v>210000</v>
      </c>
      <c r="E213" s="47">
        <f t="shared" si="74"/>
        <v>99133.35</v>
      </c>
      <c r="F213" s="47">
        <f t="shared" si="80"/>
        <v>47.206357142857144</v>
      </c>
      <c r="G213" s="47">
        <f t="shared" ref="G213:H217" si="81">I213+K213</f>
        <v>210000</v>
      </c>
      <c r="H213" s="47">
        <f t="shared" si="81"/>
        <v>99133.35</v>
      </c>
      <c r="I213" s="47">
        <v>210000</v>
      </c>
      <c r="J213" s="47">
        <v>99133.35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92"/>
      <c r="X213" s="88"/>
      <c r="Y213" s="92"/>
      <c r="Z213" s="92"/>
    </row>
    <row r="214" spans="1:26" s="5" customFormat="1" ht="17.25" customHeight="1" x14ac:dyDescent="0.2">
      <c r="A214" s="17"/>
      <c r="B214" s="18">
        <v>4040</v>
      </c>
      <c r="C214" s="35" t="s">
        <v>96</v>
      </c>
      <c r="D214" s="47">
        <f t="shared" si="73"/>
        <v>20250</v>
      </c>
      <c r="E214" s="47">
        <f t="shared" si="74"/>
        <v>11999.74</v>
      </c>
      <c r="F214" s="47">
        <f t="shared" si="80"/>
        <v>59.257975308641974</v>
      </c>
      <c r="G214" s="47">
        <f t="shared" si="81"/>
        <v>20250</v>
      </c>
      <c r="H214" s="47">
        <f t="shared" si="81"/>
        <v>11999.74</v>
      </c>
      <c r="I214" s="47">
        <v>20250</v>
      </c>
      <c r="J214" s="47">
        <v>11999.74</v>
      </c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92"/>
      <c r="X214" s="88"/>
      <c r="Y214" s="92"/>
      <c r="Z214" s="92"/>
    </row>
    <row r="215" spans="1:26" s="5" customFormat="1" ht="17.25" customHeight="1" x14ac:dyDescent="0.2">
      <c r="A215" s="17"/>
      <c r="B215" s="18">
        <v>4110</v>
      </c>
      <c r="C215" s="34" t="s">
        <v>85</v>
      </c>
      <c r="D215" s="47">
        <f t="shared" si="73"/>
        <v>36103</v>
      </c>
      <c r="E215" s="47">
        <f t="shared" si="74"/>
        <v>16585.919999999998</v>
      </c>
      <c r="F215" s="47">
        <f t="shared" si="80"/>
        <v>45.940558956319414</v>
      </c>
      <c r="G215" s="47">
        <f t="shared" si="81"/>
        <v>36103</v>
      </c>
      <c r="H215" s="47">
        <f t="shared" si="81"/>
        <v>16585.919999999998</v>
      </c>
      <c r="I215" s="47">
        <v>36103</v>
      </c>
      <c r="J215" s="47">
        <v>16585.919999999998</v>
      </c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92"/>
      <c r="X215" s="88"/>
      <c r="Y215" s="92"/>
      <c r="Z215" s="92"/>
    </row>
    <row r="216" spans="1:26" s="5" customFormat="1" ht="28.5" customHeight="1" x14ac:dyDescent="0.2">
      <c r="A216" s="17"/>
      <c r="B216" s="18">
        <v>4120</v>
      </c>
      <c r="C216" s="35" t="s">
        <v>178</v>
      </c>
      <c r="D216" s="47">
        <f t="shared" si="73"/>
        <v>5666</v>
      </c>
      <c r="E216" s="47">
        <f t="shared" si="74"/>
        <v>1979.38</v>
      </c>
      <c r="F216" s="47">
        <f t="shared" si="80"/>
        <v>34.93434521708437</v>
      </c>
      <c r="G216" s="47">
        <f t="shared" si="81"/>
        <v>5666</v>
      </c>
      <c r="H216" s="47">
        <f t="shared" si="81"/>
        <v>1979.38</v>
      </c>
      <c r="I216" s="47">
        <v>5666</v>
      </c>
      <c r="J216" s="47">
        <v>1979.38</v>
      </c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92"/>
      <c r="X216" s="88"/>
      <c r="Y216" s="92"/>
      <c r="Z216" s="92"/>
    </row>
    <row r="217" spans="1:26" s="5" customFormat="1" ht="17.25" customHeight="1" x14ac:dyDescent="0.2">
      <c r="A217" s="17"/>
      <c r="B217" s="18">
        <v>4210</v>
      </c>
      <c r="C217" s="35" t="s">
        <v>87</v>
      </c>
      <c r="D217" s="47">
        <f t="shared" si="73"/>
        <v>6000</v>
      </c>
      <c r="E217" s="47">
        <f t="shared" si="74"/>
        <v>0</v>
      </c>
      <c r="F217" s="47">
        <f t="shared" si="80"/>
        <v>0</v>
      </c>
      <c r="G217" s="47">
        <f t="shared" si="81"/>
        <v>6000</v>
      </c>
      <c r="H217" s="47">
        <f t="shared" si="81"/>
        <v>0</v>
      </c>
      <c r="I217" s="47"/>
      <c r="J217" s="47"/>
      <c r="K217" s="47">
        <v>6000</v>
      </c>
      <c r="L217" s="47">
        <v>0</v>
      </c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92"/>
      <c r="X217" s="88"/>
      <c r="Y217" s="92"/>
      <c r="Z217" s="92"/>
    </row>
    <row r="218" spans="1:26" s="5" customFormat="1" ht="17.25" customHeight="1" x14ac:dyDescent="0.2">
      <c r="A218" s="17"/>
      <c r="B218" s="18">
        <v>4260</v>
      </c>
      <c r="C218" s="35" t="s">
        <v>88</v>
      </c>
      <c r="D218" s="47">
        <f t="shared" si="73"/>
        <v>35000</v>
      </c>
      <c r="E218" s="47">
        <f t="shared" si="74"/>
        <v>24458.9</v>
      </c>
      <c r="F218" s="47">
        <f t="shared" si="80"/>
        <v>69.882571428571424</v>
      </c>
      <c r="G218" s="47">
        <f t="shared" si="75"/>
        <v>35000</v>
      </c>
      <c r="H218" s="47">
        <f t="shared" si="76"/>
        <v>24458.9</v>
      </c>
      <c r="I218" s="47"/>
      <c r="J218" s="47"/>
      <c r="K218" s="47">
        <v>35000</v>
      </c>
      <c r="L218" s="47">
        <v>24458.9</v>
      </c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92"/>
      <c r="X218" s="88"/>
      <c r="Y218" s="92"/>
      <c r="Z218" s="92"/>
    </row>
    <row r="219" spans="1:26" s="5" customFormat="1" ht="17.25" customHeight="1" x14ac:dyDescent="0.2">
      <c r="A219" s="17"/>
      <c r="B219" s="18">
        <v>4270</v>
      </c>
      <c r="C219" s="35" t="s">
        <v>89</v>
      </c>
      <c r="D219" s="47">
        <f t="shared" si="73"/>
        <v>77000</v>
      </c>
      <c r="E219" s="47">
        <f t="shared" si="74"/>
        <v>7429.2</v>
      </c>
      <c r="F219" s="47">
        <f t="shared" si="80"/>
        <v>9.6483116883116882</v>
      </c>
      <c r="G219" s="47">
        <f t="shared" si="75"/>
        <v>77000</v>
      </c>
      <c r="H219" s="47">
        <f t="shared" si="76"/>
        <v>7429.2</v>
      </c>
      <c r="I219" s="47"/>
      <c r="J219" s="47"/>
      <c r="K219" s="47">
        <v>77000</v>
      </c>
      <c r="L219" s="47">
        <v>7429.2</v>
      </c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92"/>
      <c r="X219" s="88"/>
      <c r="Y219" s="92"/>
      <c r="Z219" s="92"/>
    </row>
    <row r="220" spans="1:26" s="5" customFormat="1" ht="17.25" customHeight="1" x14ac:dyDescent="0.2">
      <c r="A220" s="17"/>
      <c r="B220" s="18">
        <v>4280</v>
      </c>
      <c r="C220" s="35" t="s">
        <v>101</v>
      </c>
      <c r="D220" s="47">
        <f t="shared" si="73"/>
        <v>500</v>
      </c>
      <c r="E220" s="47">
        <f t="shared" si="74"/>
        <v>0</v>
      </c>
      <c r="F220" s="47">
        <f t="shared" si="80"/>
        <v>0</v>
      </c>
      <c r="G220" s="47">
        <f t="shared" ref="G220:H222" si="82">I220+K220</f>
        <v>500</v>
      </c>
      <c r="H220" s="47">
        <f t="shared" si="82"/>
        <v>0</v>
      </c>
      <c r="I220" s="47"/>
      <c r="J220" s="47"/>
      <c r="K220" s="47">
        <v>500</v>
      </c>
      <c r="L220" s="47">
        <v>0</v>
      </c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92"/>
      <c r="X220" s="88"/>
      <c r="Y220" s="92"/>
      <c r="Z220" s="92"/>
    </row>
    <row r="221" spans="1:26" s="5" customFormat="1" ht="17.25" customHeight="1" x14ac:dyDescent="0.2">
      <c r="A221" s="17"/>
      <c r="B221" s="18">
        <v>4300</v>
      </c>
      <c r="C221" s="35" t="s">
        <v>82</v>
      </c>
      <c r="D221" s="47">
        <f t="shared" si="73"/>
        <v>13000</v>
      </c>
      <c r="E221" s="47">
        <f t="shared" si="74"/>
        <v>745.72</v>
      </c>
      <c r="F221" s="47">
        <f t="shared" si="80"/>
        <v>5.736307692307693</v>
      </c>
      <c r="G221" s="47">
        <f t="shared" si="82"/>
        <v>13000</v>
      </c>
      <c r="H221" s="47">
        <f t="shared" si="82"/>
        <v>745.72</v>
      </c>
      <c r="I221" s="47"/>
      <c r="J221" s="47"/>
      <c r="K221" s="47">
        <v>13000</v>
      </c>
      <c r="L221" s="47">
        <v>745.72</v>
      </c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92"/>
      <c r="X221" s="88"/>
      <c r="Y221" s="92"/>
      <c r="Z221" s="92"/>
    </row>
    <row r="222" spans="1:26" s="5" customFormat="1" ht="17.25" customHeight="1" x14ac:dyDescent="0.2">
      <c r="A222" s="17"/>
      <c r="B222" s="18">
        <v>4440</v>
      </c>
      <c r="C222" s="35" t="s">
        <v>104</v>
      </c>
      <c r="D222" s="47">
        <f t="shared" si="73"/>
        <v>8899</v>
      </c>
      <c r="E222" s="47">
        <f t="shared" si="74"/>
        <v>7119</v>
      </c>
      <c r="F222" s="47">
        <f t="shared" si="80"/>
        <v>79.99775255646702</v>
      </c>
      <c r="G222" s="47">
        <f t="shared" si="82"/>
        <v>8899</v>
      </c>
      <c r="H222" s="47">
        <f t="shared" si="82"/>
        <v>7119</v>
      </c>
      <c r="I222" s="47"/>
      <c r="J222" s="47"/>
      <c r="K222" s="47">
        <v>8899</v>
      </c>
      <c r="L222" s="47">
        <v>7119</v>
      </c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92"/>
      <c r="X222" s="88"/>
      <c r="Y222" s="92"/>
      <c r="Z222" s="92"/>
    </row>
    <row r="223" spans="1:26" s="2" customFormat="1" ht="18" customHeight="1" x14ac:dyDescent="0.2">
      <c r="A223" s="14">
        <v>757</v>
      </c>
      <c r="B223" s="14"/>
      <c r="C223" s="33" t="s">
        <v>23</v>
      </c>
      <c r="D223" s="44">
        <f t="shared" si="73"/>
        <v>2604301</v>
      </c>
      <c r="E223" s="44">
        <f t="shared" si="74"/>
        <v>490028.85</v>
      </c>
      <c r="F223" s="54">
        <f t="shared" ref="F223:F234" si="83">E223/D223*100</f>
        <v>18.816137228377212</v>
      </c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>
        <f>S227</f>
        <v>1247539</v>
      </c>
      <c r="T223" s="44">
        <f>T227</f>
        <v>0</v>
      </c>
      <c r="U223" s="44">
        <f>U224</f>
        <v>1356762</v>
      </c>
      <c r="V223" s="44">
        <f>V224</f>
        <v>490028.85</v>
      </c>
      <c r="W223" s="93"/>
      <c r="X223" s="88"/>
      <c r="Y223" s="93"/>
      <c r="Z223" s="93"/>
    </row>
    <row r="224" spans="1:26" s="2" customFormat="1" ht="41.25" customHeight="1" x14ac:dyDescent="0.2">
      <c r="A224" s="15">
        <v>75702</v>
      </c>
      <c r="B224" s="19"/>
      <c r="C224" s="29" t="s">
        <v>24</v>
      </c>
      <c r="D224" s="45">
        <f t="shared" si="73"/>
        <v>1356762</v>
      </c>
      <c r="E224" s="45">
        <f t="shared" si="74"/>
        <v>490028.85</v>
      </c>
      <c r="F224" s="59">
        <f t="shared" si="83"/>
        <v>36.117524665342927</v>
      </c>
      <c r="G224" s="45"/>
      <c r="H224" s="45"/>
      <c r="I224" s="45"/>
      <c r="J224" s="45"/>
      <c r="K224" s="50"/>
      <c r="L224" s="50"/>
      <c r="M224" s="45"/>
      <c r="N224" s="45"/>
      <c r="O224" s="45"/>
      <c r="P224" s="45"/>
      <c r="Q224" s="45"/>
      <c r="R224" s="45"/>
      <c r="S224" s="45"/>
      <c r="T224" s="45"/>
      <c r="U224" s="45">
        <f>SUM(U225:U226)</f>
        <v>1356762</v>
      </c>
      <c r="V224" s="45">
        <f>SUM(V225:V226)</f>
        <v>490028.85</v>
      </c>
      <c r="W224" s="93"/>
      <c r="X224" s="88"/>
      <c r="Y224" s="93"/>
      <c r="Z224" s="93"/>
    </row>
    <row r="225" spans="1:26" s="5" customFormat="1" ht="39.75" customHeight="1" x14ac:dyDescent="0.2">
      <c r="A225" s="17"/>
      <c r="B225" s="18">
        <v>8090</v>
      </c>
      <c r="C225" s="35" t="s">
        <v>176</v>
      </c>
      <c r="D225" s="47">
        <f t="shared" ref="D225" si="84">G225+M225+O225+Q225+S225+U225</f>
        <v>400</v>
      </c>
      <c r="E225" s="47">
        <f t="shared" ref="E225" si="85">H225+N225+P225+R225+T225+V225</f>
        <v>0</v>
      </c>
      <c r="F225" s="47">
        <f t="shared" ref="F225" si="86">E225/D225*100</f>
        <v>0</v>
      </c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>
        <v>400</v>
      </c>
      <c r="V225" s="47">
        <v>0</v>
      </c>
      <c r="W225" s="92"/>
      <c r="X225" s="92"/>
      <c r="Y225" s="92"/>
      <c r="Z225" s="92"/>
    </row>
    <row r="226" spans="1:26" s="5" customFormat="1" ht="57" customHeight="1" x14ac:dyDescent="0.2">
      <c r="A226" s="22"/>
      <c r="B226" s="23">
        <v>8110</v>
      </c>
      <c r="C226" s="30" t="s">
        <v>107</v>
      </c>
      <c r="D226" s="46">
        <f t="shared" si="73"/>
        <v>1356362</v>
      </c>
      <c r="E226" s="46">
        <f t="shared" si="74"/>
        <v>490028.85</v>
      </c>
      <c r="F226" s="46">
        <f t="shared" si="83"/>
        <v>36.128175958925418</v>
      </c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>
        <v>1356362</v>
      </c>
      <c r="V226" s="46">
        <v>490028.85</v>
      </c>
      <c r="W226" s="92"/>
      <c r="X226" s="92"/>
      <c r="Y226" s="92"/>
      <c r="Z226" s="92"/>
    </row>
    <row r="227" spans="1:26" s="2" customFormat="1" ht="54.75" customHeight="1" x14ac:dyDescent="0.2">
      <c r="A227" s="15">
        <v>75704</v>
      </c>
      <c r="B227" s="19"/>
      <c r="C227" s="29" t="s">
        <v>158</v>
      </c>
      <c r="D227" s="50">
        <f t="shared" si="73"/>
        <v>1247539</v>
      </c>
      <c r="E227" s="50">
        <f t="shared" si="74"/>
        <v>0</v>
      </c>
      <c r="F227" s="47">
        <f>E227/D227*100</f>
        <v>0</v>
      </c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>
        <f>S228</f>
        <v>1247539</v>
      </c>
      <c r="T227" s="50">
        <f>T228</f>
        <v>0</v>
      </c>
      <c r="U227" s="50"/>
      <c r="V227" s="50"/>
      <c r="W227" s="88"/>
      <c r="X227" s="88"/>
      <c r="Y227" s="93"/>
      <c r="Z227" s="93"/>
    </row>
    <row r="228" spans="1:26" s="2" customFormat="1" ht="28.5" customHeight="1" x14ac:dyDescent="0.2">
      <c r="A228" s="22"/>
      <c r="B228" s="23">
        <v>8030</v>
      </c>
      <c r="C228" s="30" t="s">
        <v>159</v>
      </c>
      <c r="D228" s="46">
        <f t="shared" si="73"/>
        <v>1247539</v>
      </c>
      <c r="E228" s="46">
        <f t="shared" si="74"/>
        <v>0</v>
      </c>
      <c r="F228" s="46">
        <f>E228/D228*100</f>
        <v>0</v>
      </c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>
        <v>1247539</v>
      </c>
      <c r="T228" s="46">
        <v>0</v>
      </c>
      <c r="U228" s="46"/>
      <c r="V228" s="46"/>
      <c r="W228" s="88"/>
      <c r="X228" s="88"/>
      <c r="Y228" s="93"/>
      <c r="Z228" s="93"/>
    </row>
    <row r="229" spans="1:26" s="2" customFormat="1" ht="18" customHeight="1" x14ac:dyDescent="0.2">
      <c r="A229" s="24">
        <v>758</v>
      </c>
      <c r="B229" s="24"/>
      <c r="C229" s="31" t="s">
        <v>13</v>
      </c>
      <c r="D229" s="44">
        <f t="shared" si="73"/>
        <v>1940916</v>
      </c>
      <c r="E229" s="44">
        <f t="shared" si="74"/>
        <v>562.9</v>
      </c>
      <c r="F229" s="54">
        <f t="shared" si="83"/>
        <v>2.9001770298147884E-2</v>
      </c>
      <c r="G229" s="44">
        <f>I229+K229</f>
        <v>1919127</v>
      </c>
      <c r="H229" s="44">
        <f>J229+L229</f>
        <v>0</v>
      </c>
      <c r="I229" s="49"/>
      <c r="J229" s="49"/>
      <c r="K229" s="49">
        <f>K230+K232</f>
        <v>1919127</v>
      </c>
      <c r="L229" s="49">
        <f>L230+L232</f>
        <v>0</v>
      </c>
      <c r="M229" s="49"/>
      <c r="N229" s="49"/>
      <c r="O229" s="49">
        <f>O230+O232</f>
        <v>21789</v>
      </c>
      <c r="P229" s="49">
        <f>P230+P232</f>
        <v>562.9</v>
      </c>
      <c r="Q229" s="49"/>
      <c r="R229" s="49"/>
      <c r="S229" s="49"/>
      <c r="T229" s="49"/>
      <c r="U229" s="49"/>
      <c r="V229" s="49"/>
      <c r="W229" s="93"/>
      <c r="X229" s="88"/>
      <c r="Y229" s="93"/>
      <c r="Z229" s="93"/>
    </row>
    <row r="230" spans="1:26" s="2" customFormat="1" ht="17.25" customHeight="1" x14ac:dyDescent="0.2">
      <c r="A230" s="15">
        <v>75814</v>
      </c>
      <c r="B230" s="19"/>
      <c r="C230" s="29" t="s">
        <v>38</v>
      </c>
      <c r="D230" s="45">
        <f t="shared" si="73"/>
        <v>21789</v>
      </c>
      <c r="E230" s="45">
        <f t="shared" si="74"/>
        <v>562.9</v>
      </c>
      <c r="F230" s="59">
        <f>E230/D230*100</f>
        <v>2.5834136490889898</v>
      </c>
      <c r="G230" s="50">
        <f>I230+K230</f>
        <v>0</v>
      </c>
      <c r="H230" s="50">
        <f>J230+L230</f>
        <v>0</v>
      </c>
      <c r="I230" s="45"/>
      <c r="J230" s="45"/>
      <c r="K230" s="45"/>
      <c r="L230" s="45"/>
      <c r="M230" s="45"/>
      <c r="N230" s="45"/>
      <c r="O230" s="45">
        <f>SUM(O231:O231)</f>
        <v>21789</v>
      </c>
      <c r="P230" s="45">
        <f>SUM(P231:P231)</f>
        <v>562.9</v>
      </c>
      <c r="Q230" s="45"/>
      <c r="R230" s="45"/>
      <c r="S230" s="45"/>
      <c r="T230" s="45"/>
      <c r="U230" s="45"/>
      <c r="V230" s="45"/>
      <c r="W230" s="93"/>
      <c r="X230" s="88"/>
      <c r="Y230" s="93"/>
      <c r="Z230" s="93"/>
    </row>
    <row r="231" spans="1:26" s="5" customFormat="1" ht="28.5" customHeight="1" x14ac:dyDescent="0.2">
      <c r="A231" s="17"/>
      <c r="B231" s="18">
        <v>3020</v>
      </c>
      <c r="C231" s="35" t="s">
        <v>84</v>
      </c>
      <c r="D231" s="47">
        <f t="shared" si="73"/>
        <v>21789</v>
      </c>
      <c r="E231" s="47">
        <f t="shared" si="74"/>
        <v>562.9</v>
      </c>
      <c r="F231" s="47">
        <f>E231/D231*100</f>
        <v>2.5834136490889898</v>
      </c>
      <c r="G231" s="47"/>
      <c r="H231" s="47"/>
      <c r="I231" s="47"/>
      <c r="J231" s="47"/>
      <c r="K231" s="47"/>
      <c r="L231" s="47"/>
      <c r="M231" s="47"/>
      <c r="N231" s="47"/>
      <c r="O231" s="47">
        <v>21789</v>
      </c>
      <c r="P231" s="47">
        <v>562.9</v>
      </c>
      <c r="Q231" s="47"/>
      <c r="R231" s="47"/>
      <c r="S231" s="47"/>
      <c r="T231" s="47"/>
      <c r="U231" s="47"/>
      <c r="V231" s="47"/>
      <c r="W231" s="92"/>
      <c r="X231" s="88"/>
      <c r="Y231" s="92"/>
      <c r="Z231" s="92"/>
    </row>
    <row r="232" spans="1:26" s="2" customFormat="1" ht="17.25" customHeight="1" x14ac:dyDescent="0.2">
      <c r="A232" s="15">
        <v>75818</v>
      </c>
      <c r="B232" s="19"/>
      <c r="C232" s="29" t="s">
        <v>9</v>
      </c>
      <c r="D232" s="45">
        <f t="shared" si="73"/>
        <v>1919127</v>
      </c>
      <c r="E232" s="45">
        <f t="shared" si="74"/>
        <v>0</v>
      </c>
      <c r="F232" s="59">
        <f t="shared" si="83"/>
        <v>0</v>
      </c>
      <c r="G232" s="45">
        <f t="shared" ref="G232:H235" si="87">I232+K232</f>
        <v>1919127</v>
      </c>
      <c r="H232" s="45">
        <f t="shared" si="87"/>
        <v>0</v>
      </c>
      <c r="I232" s="45"/>
      <c r="J232" s="45"/>
      <c r="K232" s="45">
        <f>K233</f>
        <v>1919127</v>
      </c>
      <c r="L232" s="45">
        <f>L233</f>
        <v>0</v>
      </c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93"/>
      <c r="X232" s="88"/>
      <c r="Y232" s="93"/>
      <c r="Z232" s="93"/>
    </row>
    <row r="233" spans="1:26" s="5" customFormat="1" ht="17.25" customHeight="1" x14ac:dyDescent="0.2">
      <c r="A233" s="22"/>
      <c r="B233" s="23">
        <v>4810</v>
      </c>
      <c r="C233" s="30" t="s">
        <v>108</v>
      </c>
      <c r="D233" s="46">
        <f t="shared" si="73"/>
        <v>1919127</v>
      </c>
      <c r="E233" s="46">
        <f t="shared" si="74"/>
        <v>0</v>
      </c>
      <c r="F233" s="46">
        <f t="shared" si="83"/>
        <v>0</v>
      </c>
      <c r="G233" s="46">
        <f t="shared" si="87"/>
        <v>1919127</v>
      </c>
      <c r="H233" s="46">
        <f t="shared" si="87"/>
        <v>0</v>
      </c>
      <c r="I233" s="46"/>
      <c r="J233" s="46"/>
      <c r="K233" s="46">
        <v>1919127</v>
      </c>
      <c r="L233" s="46">
        <v>0</v>
      </c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92"/>
      <c r="X233" s="88"/>
      <c r="Y233" s="92"/>
      <c r="Z233" s="92"/>
    </row>
    <row r="234" spans="1:26" s="2" customFormat="1" ht="18" customHeight="1" x14ac:dyDescent="0.2">
      <c r="A234" s="14">
        <v>801</v>
      </c>
      <c r="B234" s="14"/>
      <c r="C234" s="33" t="s">
        <v>12</v>
      </c>
      <c r="D234" s="44">
        <f t="shared" si="73"/>
        <v>57387822.050000004</v>
      </c>
      <c r="E234" s="44">
        <f t="shared" si="74"/>
        <v>28288801.889999993</v>
      </c>
      <c r="F234" s="54">
        <f t="shared" si="83"/>
        <v>49.29408518997802</v>
      </c>
      <c r="G234" s="48">
        <f t="shared" si="87"/>
        <v>52086834.450000003</v>
      </c>
      <c r="H234" s="48">
        <f t="shared" si="87"/>
        <v>25929435.769999992</v>
      </c>
      <c r="I234" s="44">
        <f t="shared" ref="I234:R234" si="88">I235+I259+I279+I303+I306+I310+I312+I330+I336+I343+I362+I372+I382+I389+I393</f>
        <v>46683694.450000003</v>
      </c>
      <c r="J234" s="44">
        <f t="shared" si="88"/>
        <v>22996341.009999994</v>
      </c>
      <c r="K234" s="44">
        <f t="shared" si="88"/>
        <v>5403140</v>
      </c>
      <c r="L234" s="44">
        <f t="shared" si="88"/>
        <v>2933094.7599999993</v>
      </c>
      <c r="M234" s="44">
        <f t="shared" si="88"/>
        <v>4980508</v>
      </c>
      <c r="N234" s="44">
        <f t="shared" si="88"/>
        <v>2231836.17</v>
      </c>
      <c r="O234" s="44">
        <f t="shared" si="88"/>
        <v>125585</v>
      </c>
      <c r="P234" s="44">
        <f t="shared" si="88"/>
        <v>27635.35</v>
      </c>
      <c r="Q234" s="44">
        <f t="shared" si="88"/>
        <v>194894.59999999998</v>
      </c>
      <c r="R234" s="44">
        <f t="shared" si="88"/>
        <v>99894.6</v>
      </c>
      <c r="S234" s="44"/>
      <c r="T234" s="44"/>
      <c r="U234" s="44"/>
      <c r="V234" s="44"/>
      <c r="W234" s="93"/>
      <c r="X234" s="88"/>
      <c r="Y234" s="93"/>
      <c r="Z234" s="93"/>
    </row>
    <row r="235" spans="1:26" s="2" customFormat="1" ht="16.5" customHeight="1" x14ac:dyDescent="0.2">
      <c r="A235" s="20">
        <v>80101</v>
      </c>
      <c r="B235" s="16"/>
      <c r="C235" s="32" t="s">
        <v>4</v>
      </c>
      <c r="D235" s="45">
        <f t="shared" si="73"/>
        <v>29139173.449999999</v>
      </c>
      <c r="E235" s="45">
        <f t="shared" si="74"/>
        <v>14154893.439999999</v>
      </c>
      <c r="F235" s="59">
        <f t="shared" ref="F235:F258" si="89">E235/D235*100</f>
        <v>48.576852958058083</v>
      </c>
      <c r="G235" s="45">
        <f t="shared" si="87"/>
        <v>28713473.449999999</v>
      </c>
      <c r="H235" s="45">
        <f t="shared" si="87"/>
        <v>14020910.289999999</v>
      </c>
      <c r="I235" s="45">
        <f t="shared" ref="I235:P235" si="90">SUM(I236:I258)</f>
        <v>25900312.449999999</v>
      </c>
      <c r="J235" s="45">
        <f t="shared" si="90"/>
        <v>12289099.119999999</v>
      </c>
      <c r="K235" s="45">
        <f t="shared" si="90"/>
        <v>2813161</v>
      </c>
      <c r="L235" s="45">
        <f t="shared" si="90"/>
        <v>1731811.1699999997</v>
      </c>
      <c r="M235" s="45">
        <f t="shared" si="90"/>
        <v>400000</v>
      </c>
      <c r="N235" s="45">
        <f t="shared" si="90"/>
        <v>126846</v>
      </c>
      <c r="O235" s="45">
        <f t="shared" si="90"/>
        <v>25700</v>
      </c>
      <c r="P235" s="45">
        <f t="shared" si="90"/>
        <v>7137.15</v>
      </c>
      <c r="Q235" s="45"/>
      <c r="R235" s="45"/>
      <c r="S235" s="45"/>
      <c r="T235" s="45"/>
      <c r="U235" s="45"/>
      <c r="V235" s="45"/>
      <c r="W235" s="93"/>
      <c r="X235" s="88"/>
      <c r="Y235" s="93"/>
      <c r="Z235" s="93"/>
    </row>
    <row r="236" spans="1:26" s="5" customFormat="1" ht="39.75" customHeight="1" x14ac:dyDescent="0.2">
      <c r="A236" s="17"/>
      <c r="B236" s="18">
        <v>2540</v>
      </c>
      <c r="C236" s="35" t="s">
        <v>112</v>
      </c>
      <c r="D236" s="47">
        <f t="shared" si="73"/>
        <v>400000</v>
      </c>
      <c r="E236" s="47">
        <f t="shared" si="74"/>
        <v>126846</v>
      </c>
      <c r="F236" s="47">
        <f t="shared" si="89"/>
        <v>31.711499999999997</v>
      </c>
      <c r="G236" s="47"/>
      <c r="H236" s="47"/>
      <c r="I236" s="47"/>
      <c r="J236" s="47"/>
      <c r="K236" s="47"/>
      <c r="L236" s="47"/>
      <c r="M236" s="47">
        <v>400000</v>
      </c>
      <c r="N236" s="47">
        <v>126846</v>
      </c>
      <c r="O236" s="47"/>
      <c r="P236" s="47"/>
      <c r="Q236" s="47"/>
      <c r="R236" s="47"/>
      <c r="S236" s="47"/>
      <c r="T236" s="47"/>
      <c r="U236" s="47"/>
      <c r="V236" s="47"/>
      <c r="W236" s="92"/>
      <c r="X236" s="88"/>
      <c r="Y236" s="92"/>
      <c r="Z236" s="92"/>
    </row>
    <row r="237" spans="1:26" s="5" customFormat="1" ht="28.5" customHeight="1" x14ac:dyDescent="0.2">
      <c r="A237" s="17"/>
      <c r="B237" s="18">
        <v>3020</v>
      </c>
      <c r="C237" s="35" t="s">
        <v>84</v>
      </c>
      <c r="D237" s="47">
        <f t="shared" si="73"/>
        <v>25700</v>
      </c>
      <c r="E237" s="47">
        <f t="shared" si="74"/>
        <v>7137.15</v>
      </c>
      <c r="F237" s="47">
        <f>E237/D237*100</f>
        <v>27.771011673151751</v>
      </c>
      <c r="G237" s="47"/>
      <c r="H237" s="47"/>
      <c r="I237" s="47"/>
      <c r="J237" s="47"/>
      <c r="K237" s="47"/>
      <c r="L237" s="47"/>
      <c r="M237" s="47"/>
      <c r="N237" s="47"/>
      <c r="O237" s="47">
        <v>25700</v>
      </c>
      <c r="P237" s="47">
        <v>7137.15</v>
      </c>
      <c r="Q237" s="47"/>
      <c r="R237" s="47"/>
      <c r="S237" s="47"/>
      <c r="T237" s="47"/>
      <c r="U237" s="47"/>
      <c r="V237" s="47"/>
      <c r="W237" s="92"/>
      <c r="X237" s="88"/>
      <c r="Y237" s="92"/>
      <c r="Z237" s="92"/>
    </row>
    <row r="238" spans="1:26" s="5" customFormat="1" ht="17.25" customHeight="1" x14ac:dyDescent="0.2">
      <c r="A238" s="17"/>
      <c r="B238" s="18">
        <v>4010</v>
      </c>
      <c r="C238" s="34" t="s">
        <v>95</v>
      </c>
      <c r="D238" s="47">
        <f t="shared" si="73"/>
        <v>20195915</v>
      </c>
      <c r="E238" s="47">
        <f t="shared" si="74"/>
        <v>9040034.9399999995</v>
      </c>
      <c r="F238" s="47">
        <f t="shared" si="89"/>
        <v>44.761700274535713</v>
      </c>
      <c r="G238" s="47">
        <f t="shared" ref="G238:G259" si="91">I238+K238</f>
        <v>20195915</v>
      </c>
      <c r="H238" s="47">
        <f t="shared" ref="H238:H259" si="92">J238+L238</f>
        <v>9040034.9399999995</v>
      </c>
      <c r="I238" s="47">
        <v>20195915</v>
      </c>
      <c r="J238" s="47">
        <v>9040034.9399999995</v>
      </c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92"/>
      <c r="X238" s="88"/>
      <c r="Y238" s="92"/>
      <c r="Z238" s="92"/>
    </row>
    <row r="239" spans="1:26" s="5" customFormat="1" ht="17.25" customHeight="1" x14ac:dyDescent="0.2">
      <c r="A239" s="17"/>
      <c r="B239" s="18">
        <v>4040</v>
      </c>
      <c r="C239" s="35" t="s">
        <v>96</v>
      </c>
      <c r="D239" s="47">
        <f t="shared" si="73"/>
        <v>1481356</v>
      </c>
      <c r="E239" s="47">
        <f t="shared" si="74"/>
        <v>1452025.58</v>
      </c>
      <c r="F239" s="47">
        <f t="shared" si="89"/>
        <v>98.02002894645176</v>
      </c>
      <c r="G239" s="47">
        <f t="shared" si="91"/>
        <v>1481356</v>
      </c>
      <c r="H239" s="47">
        <f t="shared" si="92"/>
        <v>1452025.58</v>
      </c>
      <c r="I239" s="47">
        <v>1481356</v>
      </c>
      <c r="J239" s="47">
        <v>1452025.58</v>
      </c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92"/>
      <c r="X239" s="88"/>
      <c r="Y239" s="92"/>
      <c r="Z239" s="92"/>
    </row>
    <row r="240" spans="1:26" s="5" customFormat="1" ht="17.25" customHeight="1" x14ac:dyDescent="0.2">
      <c r="A240" s="17"/>
      <c r="B240" s="18">
        <v>4110</v>
      </c>
      <c r="C240" s="34" t="s">
        <v>85</v>
      </c>
      <c r="D240" s="47">
        <f t="shared" si="73"/>
        <v>3641093</v>
      </c>
      <c r="E240" s="47">
        <f t="shared" si="74"/>
        <v>1615166.44</v>
      </c>
      <c r="F240" s="47">
        <f t="shared" si="89"/>
        <v>44.359384393642237</v>
      </c>
      <c r="G240" s="47">
        <f t="shared" si="91"/>
        <v>3641093</v>
      </c>
      <c r="H240" s="47">
        <f t="shared" si="92"/>
        <v>1615166.44</v>
      </c>
      <c r="I240" s="47">
        <v>3641093</v>
      </c>
      <c r="J240" s="47">
        <v>1615166.44</v>
      </c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92"/>
      <c r="X240" s="88"/>
      <c r="Y240" s="92"/>
      <c r="Z240" s="92"/>
    </row>
    <row r="241" spans="1:26" s="5" customFormat="1" ht="28.5" customHeight="1" x14ac:dyDescent="0.2">
      <c r="A241" s="17"/>
      <c r="B241" s="18">
        <v>4120</v>
      </c>
      <c r="C241" s="35" t="s">
        <v>178</v>
      </c>
      <c r="D241" s="47">
        <f t="shared" si="73"/>
        <v>519698.45</v>
      </c>
      <c r="E241" s="47">
        <f t="shared" si="74"/>
        <v>144149.28</v>
      </c>
      <c r="F241" s="47">
        <f t="shared" si="89"/>
        <v>27.737100235723233</v>
      </c>
      <c r="G241" s="47">
        <f t="shared" si="91"/>
        <v>519698.45</v>
      </c>
      <c r="H241" s="47">
        <f t="shared" si="92"/>
        <v>144149.28</v>
      </c>
      <c r="I241" s="47">
        <v>519698.45</v>
      </c>
      <c r="J241" s="47">
        <v>144149.28</v>
      </c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92"/>
      <c r="X241" s="88"/>
      <c r="Y241" s="92"/>
      <c r="Z241" s="92"/>
    </row>
    <row r="242" spans="1:26" s="5" customFormat="1" ht="17.25" customHeight="1" x14ac:dyDescent="0.2">
      <c r="A242" s="17"/>
      <c r="B242" s="18">
        <v>4140</v>
      </c>
      <c r="C242" s="35" t="s">
        <v>100</v>
      </c>
      <c r="D242" s="47">
        <f t="shared" si="73"/>
        <v>1000</v>
      </c>
      <c r="E242" s="47">
        <f t="shared" si="74"/>
        <v>0</v>
      </c>
      <c r="F242" s="47">
        <f>E242/D242*100</f>
        <v>0</v>
      </c>
      <c r="G242" s="47">
        <f>I242+K242</f>
        <v>1000</v>
      </c>
      <c r="H242" s="47">
        <f>J242+L242</f>
        <v>0</v>
      </c>
      <c r="I242" s="47"/>
      <c r="J242" s="47"/>
      <c r="K242" s="47">
        <v>1000</v>
      </c>
      <c r="L242" s="47">
        <v>0</v>
      </c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92"/>
      <c r="X242" s="88"/>
      <c r="Y242" s="92"/>
      <c r="Z242" s="92"/>
    </row>
    <row r="243" spans="1:26" s="5" customFormat="1" ht="17.25" customHeight="1" x14ac:dyDescent="0.2">
      <c r="A243" s="17"/>
      <c r="B243" s="18">
        <v>4170</v>
      </c>
      <c r="C243" s="35" t="s">
        <v>86</v>
      </c>
      <c r="D243" s="47">
        <f t="shared" si="73"/>
        <v>62250</v>
      </c>
      <c r="E243" s="47">
        <f t="shared" si="74"/>
        <v>37722.879999999997</v>
      </c>
      <c r="F243" s="47">
        <f t="shared" si="89"/>
        <v>60.599004016064249</v>
      </c>
      <c r="G243" s="47">
        <f t="shared" si="91"/>
        <v>62250</v>
      </c>
      <c r="H243" s="47">
        <f t="shared" si="92"/>
        <v>37722.879999999997</v>
      </c>
      <c r="I243" s="47">
        <v>62250</v>
      </c>
      <c r="J243" s="47">
        <v>37722.879999999997</v>
      </c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92"/>
      <c r="X243" s="88"/>
      <c r="Y243" s="92"/>
      <c r="Z243" s="92"/>
    </row>
    <row r="244" spans="1:26" s="5" customFormat="1" ht="17.25" customHeight="1" x14ac:dyDescent="0.2">
      <c r="A244" s="17"/>
      <c r="B244" s="18">
        <v>4190</v>
      </c>
      <c r="C244" s="35" t="s">
        <v>137</v>
      </c>
      <c r="D244" s="47">
        <f t="shared" si="73"/>
        <v>7500</v>
      </c>
      <c r="E244" s="47">
        <f t="shared" si="74"/>
        <v>526.04999999999995</v>
      </c>
      <c r="F244" s="47">
        <f>E244/D244*100</f>
        <v>7.0139999999999993</v>
      </c>
      <c r="G244" s="47">
        <f>I244+K244</f>
        <v>7500</v>
      </c>
      <c r="H244" s="47">
        <f>J244+L244</f>
        <v>526.04999999999995</v>
      </c>
      <c r="I244" s="47"/>
      <c r="J244" s="47"/>
      <c r="K244" s="47">
        <v>7500</v>
      </c>
      <c r="L244" s="47">
        <v>526.04999999999995</v>
      </c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92"/>
      <c r="X244" s="88"/>
      <c r="Y244" s="92"/>
      <c r="Z244" s="92"/>
    </row>
    <row r="245" spans="1:26" s="5" customFormat="1" ht="17.25" customHeight="1" x14ac:dyDescent="0.2">
      <c r="A245" s="17"/>
      <c r="B245" s="18">
        <v>4210</v>
      </c>
      <c r="C245" s="35" t="s">
        <v>87</v>
      </c>
      <c r="D245" s="47">
        <f t="shared" si="73"/>
        <v>255406</v>
      </c>
      <c r="E245" s="47">
        <f t="shared" si="74"/>
        <v>144098.73000000001</v>
      </c>
      <c r="F245" s="47">
        <f t="shared" si="89"/>
        <v>56.41947722449747</v>
      </c>
      <c r="G245" s="47">
        <f t="shared" si="91"/>
        <v>255406</v>
      </c>
      <c r="H245" s="47">
        <f t="shared" si="92"/>
        <v>144098.73000000001</v>
      </c>
      <c r="I245" s="47"/>
      <c r="J245" s="47"/>
      <c r="K245" s="47">
        <v>255406</v>
      </c>
      <c r="L245" s="47">
        <v>144098.73000000001</v>
      </c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92"/>
      <c r="X245" s="88"/>
      <c r="Y245" s="92"/>
      <c r="Z245" s="92"/>
    </row>
    <row r="246" spans="1:26" s="5" customFormat="1" ht="17.25" customHeight="1" x14ac:dyDescent="0.2">
      <c r="A246" s="17"/>
      <c r="B246" s="18">
        <v>4220</v>
      </c>
      <c r="C246" s="35" t="s">
        <v>135</v>
      </c>
      <c r="D246" s="47">
        <f t="shared" si="73"/>
        <v>3000</v>
      </c>
      <c r="E246" s="47">
        <f t="shared" si="74"/>
        <v>1234.51</v>
      </c>
      <c r="F246" s="47">
        <f>E246/D246*100</f>
        <v>41.150333333333336</v>
      </c>
      <c r="G246" s="47">
        <f>I246+K246</f>
        <v>3000</v>
      </c>
      <c r="H246" s="47">
        <f>J246+L246</f>
        <v>1234.51</v>
      </c>
      <c r="I246" s="47"/>
      <c r="J246" s="47"/>
      <c r="K246" s="47">
        <v>3000</v>
      </c>
      <c r="L246" s="47">
        <v>1234.51</v>
      </c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92"/>
      <c r="X246" s="88"/>
      <c r="Y246" s="92"/>
      <c r="Z246" s="92"/>
    </row>
    <row r="247" spans="1:26" s="5" customFormat="1" ht="17.25" customHeight="1" x14ac:dyDescent="0.2">
      <c r="A247" s="17"/>
      <c r="B247" s="18">
        <v>4240</v>
      </c>
      <c r="C247" s="73" t="s">
        <v>133</v>
      </c>
      <c r="D247" s="47">
        <f t="shared" si="73"/>
        <v>41500</v>
      </c>
      <c r="E247" s="47">
        <f t="shared" si="74"/>
        <v>11317.83</v>
      </c>
      <c r="F247" s="47">
        <f>E247/D247*100</f>
        <v>27.271879518072289</v>
      </c>
      <c r="G247" s="47">
        <f t="shared" si="91"/>
        <v>41500</v>
      </c>
      <c r="H247" s="47">
        <f t="shared" si="92"/>
        <v>11317.83</v>
      </c>
      <c r="I247" s="47"/>
      <c r="J247" s="47"/>
      <c r="K247" s="47">
        <v>41500</v>
      </c>
      <c r="L247" s="47">
        <v>11317.83</v>
      </c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92"/>
      <c r="X247" s="88"/>
      <c r="Y247" s="92"/>
      <c r="Z247" s="92"/>
    </row>
    <row r="248" spans="1:26" s="5" customFormat="1" ht="17.25" customHeight="1" x14ac:dyDescent="0.2">
      <c r="A248" s="17"/>
      <c r="B248" s="18">
        <v>4260</v>
      </c>
      <c r="C248" s="35" t="s">
        <v>88</v>
      </c>
      <c r="D248" s="47">
        <f t="shared" si="73"/>
        <v>1091227</v>
      </c>
      <c r="E248" s="47">
        <f t="shared" si="74"/>
        <v>653750.18999999994</v>
      </c>
      <c r="F248" s="47">
        <f t="shared" si="89"/>
        <v>59.909642081803327</v>
      </c>
      <c r="G248" s="47">
        <f t="shared" si="91"/>
        <v>1091227</v>
      </c>
      <c r="H248" s="47">
        <f t="shared" si="92"/>
        <v>653750.18999999994</v>
      </c>
      <c r="I248" s="47"/>
      <c r="J248" s="47"/>
      <c r="K248" s="47">
        <v>1091227</v>
      </c>
      <c r="L248" s="47">
        <v>653750.18999999994</v>
      </c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92"/>
      <c r="X248" s="88"/>
      <c r="Y248" s="92"/>
      <c r="Z248" s="92"/>
    </row>
    <row r="249" spans="1:26" s="5" customFormat="1" ht="17.25" customHeight="1" x14ac:dyDescent="0.2">
      <c r="A249" s="17"/>
      <c r="B249" s="18">
        <v>4270</v>
      </c>
      <c r="C249" s="35" t="s">
        <v>89</v>
      </c>
      <c r="D249" s="47">
        <f t="shared" si="73"/>
        <v>113350</v>
      </c>
      <c r="E249" s="47">
        <f t="shared" si="74"/>
        <v>37327.699999999997</v>
      </c>
      <c r="F249" s="47">
        <f t="shared" si="89"/>
        <v>32.931363034847813</v>
      </c>
      <c r="G249" s="47">
        <f t="shared" si="91"/>
        <v>113350</v>
      </c>
      <c r="H249" s="47">
        <f t="shared" si="92"/>
        <v>37327.699999999997</v>
      </c>
      <c r="I249" s="47"/>
      <c r="J249" s="47"/>
      <c r="K249" s="47">
        <v>113350</v>
      </c>
      <c r="L249" s="47">
        <v>37327.699999999997</v>
      </c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92"/>
      <c r="X249" s="88"/>
      <c r="Y249" s="92"/>
      <c r="Z249" s="92"/>
    </row>
    <row r="250" spans="1:26" s="5" customFormat="1" ht="17.25" customHeight="1" x14ac:dyDescent="0.2">
      <c r="A250" s="17"/>
      <c r="B250" s="18">
        <v>4280</v>
      </c>
      <c r="C250" s="35" t="s">
        <v>101</v>
      </c>
      <c r="D250" s="47">
        <f t="shared" si="73"/>
        <v>22500</v>
      </c>
      <c r="E250" s="47">
        <f t="shared" si="74"/>
        <v>2787.72</v>
      </c>
      <c r="F250" s="47">
        <f t="shared" si="89"/>
        <v>12.389866666666666</v>
      </c>
      <c r="G250" s="47">
        <f t="shared" si="91"/>
        <v>22500</v>
      </c>
      <c r="H250" s="47">
        <f t="shared" si="92"/>
        <v>2787.72</v>
      </c>
      <c r="I250" s="47"/>
      <c r="J250" s="47"/>
      <c r="K250" s="47">
        <v>22500</v>
      </c>
      <c r="L250" s="47">
        <v>2787.72</v>
      </c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92"/>
      <c r="X250" s="88"/>
      <c r="Y250" s="92"/>
      <c r="Z250" s="92"/>
    </row>
    <row r="251" spans="1:26" s="5" customFormat="1" ht="17.25" customHeight="1" x14ac:dyDescent="0.2">
      <c r="A251" s="17"/>
      <c r="B251" s="18">
        <v>4300</v>
      </c>
      <c r="C251" s="35" t="s">
        <v>82</v>
      </c>
      <c r="D251" s="47">
        <f t="shared" si="73"/>
        <v>290530</v>
      </c>
      <c r="E251" s="47">
        <f t="shared" si="74"/>
        <v>123297.61</v>
      </c>
      <c r="F251" s="47">
        <f t="shared" si="89"/>
        <v>42.438856572471003</v>
      </c>
      <c r="G251" s="47">
        <f t="shared" si="91"/>
        <v>290530</v>
      </c>
      <c r="H251" s="47">
        <f t="shared" si="92"/>
        <v>123297.61</v>
      </c>
      <c r="I251" s="47"/>
      <c r="J251" s="47"/>
      <c r="K251" s="47">
        <v>290530</v>
      </c>
      <c r="L251" s="47">
        <v>123297.61</v>
      </c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92"/>
      <c r="X251" s="88"/>
      <c r="Y251" s="92"/>
      <c r="Z251" s="92"/>
    </row>
    <row r="252" spans="1:26" s="5" customFormat="1" ht="29.1" customHeight="1" x14ac:dyDescent="0.2">
      <c r="A252" s="17"/>
      <c r="B252" s="18">
        <v>4360</v>
      </c>
      <c r="C252" s="35" t="s">
        <v>129</v>
      </c>
      <c r="D252" s="47">
        <f t="shared" si="73"/>
        <v>37861</v>
      </c>
      <c r="E252" s="47">
        <f t="shared" si="74"/>
        <v>15408.12</v>
      </c>
      <c r="F252" s="47">
        <f t="shared" si="89"/>
        <v>40.696547898893321</v>
      </c>
      <c r="G252" s="47">
        <f t="shared" si="91"/>
        <v>37861</v>
      </c>
      <c r="H252" s="47">
        <f t="shared" si="92"/>
        <v>15408.12</v>
      </c>
      <c r="I252" s="47"/>
      <c r="J252" s="47"/>
      <c r="K252" s="47">
        <v>37861</v>
      </c>
      <c r="L252" s="47">
        <v>15408.12</v>
      </c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92"/>
      <c r="X252" s="88"/>
      <c r="Y252" s="92"/>
      <c r="Z252" s="92"/>
    </row>
    <row r="253" spans="1:26" s="5" customFormat="1" ht="17.25" customHeight="1" x14ac:dyDescent="0.2">
      <c r="A253" s="17"/>
      <c r="B253" s="18">
        <v>4410</v>
      </c>
      <c r="C253" s="35" t="s">
        <v>102</v>
      </c>
      <c r="D253" s="47">
        <f t="shared" si="73"/>
        <v>3000</v>
      </c>
      <c r="E253" s="47">
        <f t="shared" si="74"/>
        <v>711.45</v>
      </c>
      <c r="F253" s="47">
        <f t="shared" si="89"/>
        <v>23.715000000000003</v>
      </c>
      <c r="G253" s="47">
        <f t="shared" si="91"/>
        <v>3000</v>
      </c>
      <c r="H253" s="47">
        <f t="shared" si="92"/>
        <v>711.45</v>
      </c>
      <c r="I253" s="47"/>
      <c r="J253" s="47"/>
      <c r="K253" s="47">
        <v>3000</v>
      </c>
      <c r="L253" s="47">
        <v>711.45</v>
      </c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92"/>
      <c r="X253" s="88"/>
      <c r="Y253" s="92"/>
      <c r="Z253" s="92"/>
    </row>
    <row r="254" spans="1:26" s="5" customFormat="1" ht="17.25" customHeight="1" x14ac:dyDescent="0.2">
      <c r="A254" s="17"/>
      <c r="B254" s="18">
        <v>4430</v>
      </c>
      <c r="C254" s="35" t="s">
        <v>83</v>
      </c>
      <c r="D254" s="47">
        <f t="shared" si="73"/>
        <v>10958</v>
      </c>
      <c r="E254" s="47">
        <f t="shared" si="74"/>
        <v>3614</v>
      </c>
      <c r="F254" s="47">
        <f t="shared" si="89"/>
        <v>32.98047088884833</v>
      </c>
      <c r="G254" s="47">
        <f t="shared" si="91"/>
        <v>10958</v>
      </c>
      <c r="H254" s="47">
        <f t="shared" si="92"/>
        <v>3614</v>
      </c>
      <c r="I254" s="47"/>
      <c r="J254" s="47"/>
      <c r="K254" s="47">
        <v>10958</v>
      </c>
      <c r="L254" s="47">
        <v>3614</v>
      </c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92"/>
      <c r="X254" s="88"/>
      <c r="Y254" s="92"/>
      <c r="Z254" s="92"/>
    </row>
    <row r="255" spans="1:26" s="5" customFormat="1" ht="17.25" customHeight="1" x14ac:dyDescent="0.2">
      <c r="A255" s="17"/>
      <c r="B255" s="18">
        <v>4440</v>
      </c>
      <c r="C255" s="35" t="s">
        <v>104</v>
      </c>
      <c r="D255" s="47">
        <f t="shared" si="73"/>
        <v>919729</v>
      </c>
      <c r="E255" s="47">
        <f t="shared" si="74"/>
        <v>733468.86</v>
      </c>
      <c r="F255" s="47">
        <f t="shared" si="89"/>
        <v>79.748367182072116</v>
      </c>
      <c r="G255" s="47">
        <f t="shared" si="91"/>
        <v>919729</v>
      </c>
      <c r="H255" s="47">
        <f t="shared" si="92"/>
        <v>733468.86</v>
      </c>
      <c r="I255" s="47"/>
      <c r="J255" s="47"/>
      <c r="K255" s="47">
        <v>919729</v>
      </c>
      <c r="L255" s="47">
        <v>733468.86</v>
      </c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92"/>
      <c r="X255" s="88"/>
      <c r="Y255" s="92"/>
      <c r="Z255" s="92"/>
    </row>
    <row r="256" spans="1:26" s="5" customFormat="1" ht="17.25" customHeight="1" x14ac:dyDescent="0.2">
      <c r="A256" s="17"/>
      <c r="B256" s="18">
        <v>4480</v>
      </c>
      <c r="C256" s="35" t="s">
        <v>121</v>
      </c>
      <c r="D256" s="47">
        <f t="shared" si="73"/>
        <v>100</v>
      </c>
      <c r="E256" s="47">
        <f t="shared" si="74"/>
        <v>0</v>
      </c>
      <c r="F256" s="47">
        <f t="shared" si="89"/>
        <v>0</v>
      </c>
      <c r="G256" s="47">
        <f t="shared" si="91"/>
        <v>100</v>
      </c>
      <c r="H256" s="47">
        <f t="shared" si="92"/>
        <v>0</v>
      </c>
      <c r="I256" s="47"/>
      <c r="J256" s="47"/>
      <c r="K256" s="47">
        <v>100</v>
      </c>
      <c r="L256" s="47">
        <v>0</v>
      </c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92"/>
      <c r="X256" s="88"/>
      <c r="Y256" s="92"/>
      <c r="Z256" s="92"/>
    </row>
    <row r="257" spans="1:26" s="5" customFormat="1" ht="17.25" customHeight="1" x14ac:dyDescent="0.2">
      <c r="A257" s="17"/>
      <c r="B257" s="18">
        <v>4530</v>
      </c>
      <c r="C257" s="35" t="s">
        <v>92</v>
      </c>
      <c r="D257" s="47">
        <f t="shared" si="73"/>
        <v>500</v>
      </c>
      <c r="E257" s="47">
        <f t="shared" si="74"/>
        <v>0</v>
      </c>
      <c r="F257" s="47">
        <f>E257/D257*100</f>
        <v>0</v>
      </c>
      <c r="G257" s="47">
        <f>I257+K257</f>
        <v>500</v>
      </c>
      <c r="H257" s="47">
        <f>J257+L257</f>
        <v>0</v>
      </c>
      <c r="I257" s="47"/>
      <c r="J257" s="47"/>
      <c r="K257" s="47">
        <v>500</v>
      </c>
      <c r="L257" s="47">
        <v>0</v>
      </c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92"/>
      <c r="X257" s="88"/>
      <c r="Y257" s="92"/>
      <c r="Z257" s="92"/>
    </row>
    <row r="258" spans="1:26" s="5" customFormat="1" ht="29.1" customHeight="1" x14ac:dyDescent="0.2">
      <c r="A258" s="17"/>
      <c r="B258" s="18">
        <v>4700</v>
      </c>
      <c r="C258" s="30" t="s">
        <v>105</v>
      </c>
      <c r="D258" s="46">
        <f t="shared" si="73"/>
        <v>15000</v>
      </c>
      <c r="E258" s="46">
        <f t="shared" si="74"/>
        <v>4268.3999999999996</v>
      </c>
      <c r="F258" s="46">
        <f t="shared" si="89"/>
        <v>28.456</v>
      </c>
      <c r="G258" s="46">
        <f t="shared" si="91"/>
        <v>15000</v>
      </c>
      <c r="H258" s="46">
        <f t="shared" si="92"/>
        <v>4268.3999999999996</v>
      </c>
      <c r="I258" s="46"/>
      <c r="J258" s="46"/>
      <c r="K258" s="46">
        <v>15000</v>
      </c>
      <c r="L258" s="46">
        <v>4268.3999999999996</v>
      </c>
      <c r="M258" s="46"/>
      <c r="N258" s="46"/>
      <c r="O258" s="47"/>
      <c r="P258" s="47"/>
      <c r="Q258" s="47"/>
      <c r="R258" s="47"/>
      <c r="S258" s="47"/>
      <c r="T258" s="47"/>
      <c r="U258" s="47"/>
      <c r="V258" s="47"/>
      <c r="W258" s="92"/>
      <c r="X258" s="88"/>
      <c r="Y258" s="92"/>
      <c r="Z258" s="92"/>
    </row>
    <row r="259" spans="1:26" s="2" customFormat="1" ht="28.5" customHeight="1" x14ac:dyDescent="0.2">
      <c r="A259" s="15">
        <v>80103</v>
      </c>
      <c r="B259" s="19"/>
      <c r="C259" s="32" t="s">
        <v>47</v>
      </c>
      <c r="D259" s="45">
        <f t="shared" ref="D259:D309" si="93">G259+M259+O259+Q259+S259+U259</f>
        <v>1739235</v>
      </c>
      <c r="E259" s="45">
        <f t="shared" ref="E259:E309" si="94">H259+N259+P259+R259+T259+V259</f>
        <v>865054.84000000008</v>
      </c>
      <c r="F259" s="59">
        <f t="shared" ref="F259:F278" si="95">E259/D259*100</f>
        <v>49.737662823022774</v>
      </c>
      <c r="G259" s="45">
        <f t="shared" si="91"/>
        <v>1738235</v>
      </c>
      <c r="H259" s="45">
        <f t="shared" si="92"/>
        <v>864819.64000000013</v>
      </c>
      <c r="I259" s="45">
        <f t="shared" ref="I259:P259" si="96">SUM(I260:I278)</f>
        <v>1571235</v>
      </c>
      <c r="J259" s="45">
        <f t="shared" si="96"/>
        <v>783194.60000000009</v>
      </c>
      <c r="K259" s="45">
        <f t="shared" si="96"/>
        <v>167000</v>
      </c>
      <c r="L259" s="45">
        <f t="shared" si="96"/>
        <v>81625.040000000008</v>
      </c>
      <c r="M259" s="45"/>
      <c r="N259" s="45"/>
      <c r="O259" s="45">
        <f t="shared" si="96"/>
        <v>1000</v>
      </c>
      <c r="P259" s="45">
        <f t="shared" si="96"/>
        <v>235.2</v>
      </c>
      <c r="Q259" s="45"/>
      <c r="R259" s="45"/>
      <c r="S259" s="45"/>
      <c r="T259" s="45"/>
      <c r="U259" s="45"/>
      <c r="V259" s="45"/>
      <c r="W259" s="93"/>
      <c r="X259" s="88"/>
      <c r="Y259" s="93"/>
      <c r="Z259" s="93"/>
    </row>
    <row r="260" spans="1:26" s="5" customFormat="1" ht="29.1" customHeight="1" x14ac:dyDescent="0.2">
      <c r="A260" s="17"/>
      <c r="B260" s="18">
        <v>3020</v>
      </c>
      <c r="C260" s="35" t="s">
        <v>84</v>
      </c>
      <c r="D260" s="47">
        <f t="shared" si="93"/>
        <v>1000</v>
      </c>
      <c r="E260" s="47">
        <f t="shared" si="94"/>
        <v>235.2</v>
      </c>
      <c r="F260" s="47">
        <f t="shared" si="95"/>
        <v>23.52</v>
      </c>
      <c r="G260" s="47"/>
      <c r="H260" s="47"/>
      <c r="I260" s="47"/>
      <c r="J260" s="47"/>
      <c r="K260" s="47"/>
      <c r="L260" s="106"/>
      <c r="M260" s="47"/>
      <c r="N260" s="106"/>
      <c r="O260" s="47">
        <v>1000</v>
      </c>
      <c r="P260" s="47">
        <v>235.2</v>
      </c>
      <c r="Q260" s="47"/>
      <c r="R260" s="106"/>
      <c r="S260" s="47"/>
      <c r="T260" s="106"/>
      <c r="U260" s="47"/>
      <c r="V260" s="106"/>
      <c r="W260" s="92"/>
      <c r="X260" s="88"/>
      <c r="Y260" s="92"/>
      <c r="Z260" s="92"/>
    </row>
    <row r="261" spans="1:26" s="5" customFormat="1" ht="16.5" customHeight="1" x14ac:dyDescent="0.2">
      <c r="A261" s="17"/>
      <c r="B261" s="18">
        <v>4010</v>
      </c>
      <c r="C261" s="34" t="s">
        <v>95</v>
      </c>
      <c r="D261" s="47">
        <f t="shared" si="93"/>
        <v>1225458</v>
      </c>
      <c r="E261" s="47">
        <f t="shared" si="94"/>
        <v>587723.67000000004</v>
      </c>
      <c r="F261" s="47">
        <f t="shared" si="95"/>
        <v>47.959511464285193</v>
      </c>
      <c r="G261" s="47">
        <f t="shared" ref="G261:G279" si="97">I261+K261</f>
        <v>1225458</v>
      </c>
      <c r="H261" s="47">
        <f t="shared" ref="H261:H279" si="98">J261+L261</f>
        <v>587723.67000000004</v>
      </c>
      <c r="I261" s="47">
        <v>1225458</v>
      </c>
      <c r="J261" s="47">
        <v>587723.67000000004</v>
      </c>
      <c r="K261" s="47"/>
      <c r="L261" s="106"/>
      <c r="M261" s="47"/>
      <c r="N261" s="106"/>
      <c r="O261" s="47"/>
      <c r="P261" s="106"/>
      <c r="Q261" s="47"/>
      <c r="R261" s="106"/>
      <c r="S261" s="47"/>
      <c r="T261" s="106"/>
      <c r="U261" s="47"/>
      <c r="V261" s="106"/>
      <c r="W261" s="92"/>
      <c r="X261" s="88"/>
      <c r="Y261" s="92"/>
      <c r="Z261" s="92"/>
    </row>
    <row r="262" spans="1:26" s="5" customFormat="1" ht="16.5" customHeight="1" x14ac:dyDescent="0.2">
      <c r="A262" s="17"/>
      <c r="B262" s="18">
        <v>4040</v>
      </c>
      <c r="C262" s="35" t="s">
        <v>96</v>
      </c>
      <c r="D262" s="47">
        <f t="shared" si="93"/>
        <v>91174</v>
      </c>
      <c r="E262" s="47">
        <f t="shared" si="94"/>
        <v>82385.19</v>
      </c>
      <c r="F262" s="47">
        <f t="shared" si="95"/>
        <v>90.360398797902917</v>
      </c>
      <c r="G262" s="47">
        <f t="shared" si="97"/>
        <v>91174</v>
      </c>
      <c r="H262" s="47">
        <f t="shared" si="98"/>
        <v>82385.19</v>
      </c>
      <c r="I262" s="47">
        <v>91174</v>
      </c>
      <c r="J262" s="47">
        <v>82385.19</v>
      </c>
      <c r="K262" s="47"/>
      <c r="L262" s="106"/>
      <c r="M262" s="47"/>
      <c r="N262" s="106"/>
      <c r="O262" s="47"/>
      <c r="P262" s="106"/>
      <c r="Q262" s="47"/>
      <c r="R262" s="106"/>
      <c r="S262" s="47"/>
      <c r="T262" s="106"/>
      <c r="U262" s="47"/>
      <c r="V262" s="106"/>
      <c r="W262" s="92"/>
      <c r="X262" s="88"/>
      <c r="Y262" s="92"/>
      <c r="Z262" s="92"/>
    </row>
    <row r="263" spans="1:26" s="5" customFormat="1" ht="16.5" customHeight="1" x14ac:dyDescent="0.2">
      <c r="A263" s="17"/>
      <c r="B263" s="18">
        <v>4110</v>
      </c>
      <c r="C263" s="34" t="s">
        <v>85</v>
      </c>
      <c r="D263" s="47">
        <f t="shared" si="93"/>
        <v>222444</v>
      </c>
      <c r="E263" s="47">
        <f t="shared" si="94"/>
        <v>103191.88</v>
      </c>
      <c r="F263" s="47">
        <f t="shared" si="95"/>
        <v>46.3900487313661</v>
      </c>
      <c r="G263" s="47">
        <f t="shared" si="97"/>
        <v>222444</v>
      </c>
      <c r="H263" s="47">
        <f t="shared" si="98"/>
        <v>103191.88</v>
      </c>
      <c r="I263" s="47">
        <v>222444</v>
      </c>
      <c r="J263" s="47">
        <v>103191.88</v>
      </c>
      <c r="K263" s="47"/>
      <c r="L263" s="106"/>
      <c r="M263" s="47"/>
      <c r="N263" s="106"/>
      <c r="O263" s="47"/>
      <c r="P263" s="106"/>
      <c r="Q263" s="47"/>
      <c r="R263" s="106"/>
      <c r="S263" s="47"/>
      <c r="T263" s="106"/>
      <c r="U263" s="47"/>
      <c r="V263" s="106"/>
      <c r="W263" s="92"/>
      <c r="X263" s="88"/>
      <c r="Y263" s="92"/>
      <c r="Z263" s="92"/>
    </row>
    <row r="264" spans="1:26" s="5" customFormat="1" ht="28.5" customHeight="1" x14ac:dyDescent="0.2">
      <c r="A264" s="17"/>
      <c r="B264" s="18">
        <v>4120</v>
      </c>
      <c r="C264" s="35" t="s">
        <v>178</v>
      </c>
      <c r="D264" s="47">
        <f t="shared" si="93"/>
        <v>31659</v>
      </c>
      <c r="E264" s="47">
        <f t="shared" si="94"/>
        <v>9893.86</v>
      </c>
      <c r="F264" s="47">
        <f t="shared" si="95"/>
        <v>31.251334533623933</v>
      </c>
      <c r="G264" s="47">
        <f t="shared" si="97"/>
        <v>31659</v>
      </c>
      <c r="H264" s="47">
        <f t="shared" si="98"/>
        <v>9893.86</v>
      </c>
      <c r="I264" s="47">
        <v>31659</v>
      </c>
      <c r="J264" s="47">
        <v>9893.86</v>
      </c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92"/>
      <c r="X264" s="88"/>
      <c r="Y264" s="92"/>
      <c r="Z264" s="92"/>
    </row>
    <row r="265" spans="1:26" s="5" customFormat="1" ht="17.25" customHeight="1" x14ac:dyDescent="0.2">
      <c r="A265" s="17"/>
      <c r="B265" s="18">
        <v>4140</v>
      </c>
      <c r="C265" s="35" t="s">
        <v>100</v>
      </c>
      <c r="D265" s="47">
        <f t="shared" si="93"/>
        <v>1000</v>
      </c>
      <c r="E265" s="47">
        <f t="shared" si="94"/>
        <v>0</v>
      </c>
      <c r="F265" s="47">
        <f>E265/D265*100</f>
        <v>0</v>
      </c>
      <c r="G265" s="47">
        <f>I265+K265</f>
        <v>1000</v>
      </c>
      <c r="H265" s="47">
        <f>J265+L265</f>
        <v>0</v>
      </c>
      <c r="I265" s="47"/>
      <c r="J265" s="47"/>
      <c r="K265" s="47">
        <v>1000</v>
      </c>
      <c r="L265" s="47">
        <v>0</v>
      </c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92"/>
      <c r="X265" s="88"/>
      <c r="Y265" s="92"/>
      <c r="Z265" s="92"/>
    </row>
    <row r="266" spans="1:26" s="5" customFormat="1" ht="16.5" customHeight="1" x14ac:dyDescent="0.2">
      <c r="A266" s="17"/>
      <c r="B266" s="18">
        <v>4170</v>
      </c>
      <c r="C266" s="35" t="s">
        <v>86</v>
      </c>
      <c r="D266" s="47">
        <f t="shared" si="93"/>
        <v>500</v>
      </c>
      <c r="E266" s="47">
        <f t="shared" si="94"/>
        <v>0</v>
      </c>
      <c r="F266" s="47">
        <f t="shared" si="95"/>
        <v>0</v>
      </c>
      <c r="G266" s="47">
        <f t="shared" si="97"/>
        <v>500</v>
      </c>
      <c r="H266" s="47">
        <f t="shared" si="98"/>
        <v>0</v>
      </c>
      <c r="I266" s="47">
        <v>500</v>
      </c>
      <c r="J266" s="47">
        <v>0</v>
      </c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92"/>
      <c r="X266" s="88"/>
      <c r="Y266" s="92"/>
      <c r="Z266" s="92"/>
    </row>
    <row r="267" spans="1:26" s="5" customFormat="1" ht="16.5" customHeight="1" x14ac:dyDescent="0.2">
      <c r="A267" s="17"/>
      <c r="B267" s="18">
        <v>4190</v>
      </c>
      <c r="C267" s="35" t="s">
        <v>137</v>
      </c>
      <c r="D267" s="47">
        <f t="shared" si="93"/>
        <v>500</v>
      </c>
      <c r="E267" s="47">
        <f t="shared" si="94"/>
        <v>0</v>
      </c>
      <c r="F267" s="47">
        <f>E267/D267*100</f>
        <v>0</v>
      </c>
      <c r="G267" s="47">
        <f>I267+K267</f>
        <v>500</v>
      </c>
      <c r="H267" s="47">
        <f>J267+L267</f>
        <v>0</v>
      </c>
      <c r="I267" s="47"/>
      <c r="J267" s="47"/>
      <c r="K267" s="47">
        <v>500</v>
      </c>
      <c r="L267" s="47">
        <v>0</v>
      </c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92"/>
      <c r="X267" s="88"/>
      <c r="Y267" s="92"/>
      <c r="Z267" s="92"/>
    </row>
    <row r="268" spans="1:26" s="5" customFormat="1" ht="16.5" customHeight="1" x14ac:dyDescent="0.2">
      <c r="A268" s="17"/>
      <c r="B268" s="18">
        <v>4210</v>
      </c>
      <c r="C268" s="35" t="s">
        <v>87</v>
      </c>
      <c r="D268" s="47">
        <f t="shared" si="93"/>
        <v>13500</v>
      </c>
      <c r="E268" s="47">
        <f t="shared" si="94"/>
        <v>1594.22</v>
      </c>
      <c r="F268" s="47">
        <f t="shared" si="95"/>
        <v>11.809037037037037</v>
      </c>
      <c r="G268" s="47">
        <f t="shared" si="97"/>
        <v>13500</v>
      </c>
      <c r="H268" s="47">
        <f t="shared" si="98"/>
        <v>1594.22</v>
      </c>
      <c r="I268" s="47"/>
      <c r="J268" s="47"/>
      <c r="K268" s="47">
        <v>13500</v>
      </c>
      <c r="L268" s="47">
        <v>1594.22</v>
      </c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92"/>
      <c r="X268" s="88"/>
      <c r="Y268" s="92"/>
      <c r="Z268" s="92"/>
    </row>
    <row r="269" spans="1:26" s="5" customFormat="1" ht="16.5" customHeight="1" x14ac:dyDescent="0.2">
      <c r="A269" s="17"/>
      <c r="B269" s="18">
        <v>4240</v>
      </c>
      <c r="C269" s="73" t="s">
        <v>133</v>
      </c>
      <c r="D269" s="47">
        <f t="shared" si="93"/>
        <v>6000</v>
      </c>
      <c r="E269" s="47">
        <f t="shared" si="94"/>
        <v>0</v>
      </c>
      <c r="F269" s="47">
        <f t="shared" si="95"/>
        <v>0</v>
      </c>
      <c r="G269" s="47">
        <f t="shared" si="97"/>
        <v>6000</v>
      </c>
      <c r="H269" s="47">
        <f t="shared" si="98"/>
        <v>0</v>
      </c>
      <c r="I269" s="47"/>
      <c r="J269" s="47"/>
      <c r="K269" s="47">
        <v>6000</v>
      </c>
      <c r="L269" s="47">
        <v>0</v>
      </c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92"/>
      <c r="X269" s="88"/>
      <c r="Y269" s="92"/>
      <c r="Z269" s="92"/>
    </row>
    <row r="270" spans="1:26" s="5" customFormat="1" ht="16.5" customHeight="1" x14ac:dyDescent="0.2">
      <c r="A270" s="17"/>
      <c r="B270" s="18">
        <v>4260</v>
      </c>
      <c r="C270" s="35" t="s">
        <v>88</v>
      </c>
      <c r="D270" s="47">
        <f t="shared" si="93"/>
        <v>42230</v>
      </c>
      <c r="E270" s="47">
        <f t="shared" si="94"/>
        <v>19085.150000000001</v>
      </c>
      <c r="F270" s="47">
        <f t="shared" si="95"/>
        <v>45.193345962585838</v>
      </c>
      <c r="G270" s="47">
        <f t="shared" si="97"/>
        <v>42230</v>
      </c>
      <c r="H270" s="47">
        <f t="shared" si="98"/>
        <v>19085.150000000001</v>
      </c>
      <c r="I270" s="47"/>
      <c r="J270" s="47"/>
      <c r="K270" s="47">
        <v>42230</v>
      </c>
      <c r="L270" s="47">
        <v>19085.150000000001</v>
      </c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92"/>
      <c r="X270" s="88"/>
      <c r="Y270" s="92"/>
      <c r="Z270" s="92"/>
    </row>
    <row r="271" spans="1:26" s="5" customFormat="1" ht="16.5" customHeight="1" x14ac:dyDescent="0.2">
      <c r="A271" s="17"/>
      <c r="B271" s="18">
        <v>4270</v>
      </c>
      <c r="C271" s="35" t="s">
        <v>89</v>
      </c>
      <c r="D271" s="47">
        <f t="shared" si="93"/>
        <v>1000</v>
      </c>
      <c r="E271" s="47">
        <f t="shared" si="94"/>
        <v>0</v>
      </c>
      <c r="F271" s="47">
        <f t="shared" si="95"/>
        <v>0</v>
      </c>
      <c r="G271" s="47">
        <f t="shared" si="97"/>
        <v>1000</v>
      </c>
      <c r="H271" s="47">
        <f t="shared" si="98"/>
        <v>0</v>
      </c>
      <c r="I271" s="47"/>
      <c r="J271" s="47"/>
      <c r="K271" s="47">
        <v>1000</v>
      </c>
      <c r="L271" s="47">
        <v>0</v>
      </c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92"/>
      <c r="X271" s="88"/>
      <c r="Y271" s="92"/>
      <c r="Z271" s="92"/>
    </row>
    <row r="272" spans="1:26" s="5" customFormat="1" ht="16.5" customHeight="1" x14ac:dyDescent="0.2">
      <c r="A272" s="17"/>
      <c r="B272" s="18">
        <v>4280</v>
      </c>
      <c r="C272" s="35" t="s">
        <v>101</v>
      </c>
      <c r="D272" s="47">
        <f t="shared" si="93"/>
        <v>2100</v>
      </c>
      <c r="E272" s="47">
        <f t="shared" si="94"/>
        <v>44.28</v>
      </c>
      <c r="F272" s="47">
        <f t="shared" si="95"/>
        <v>2.1085714285714285</v>
      </c>
      <c r="G272" s="47">
        <f t="shared" si="97"/>
        <v>2100</v>
      </c>
      <c r="H272" s="47">
        <f t="shared" si="98"/>
        <v>44.28</v>
      </c>
      <c r="I272" s="47"/>
      <c r="J272" s="47"/>
      <c r="K272" s="47">
        <v>2100</v>
      </c>
      <c r="L272" s="47">
        <v>44.28</v>
      </c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92"/>
      <c r="X272" s="88"/>
      <c r="Y272" s="92"/>
      <c r="Z272" s="92"/>
    </row>
    <row r="273" spans="1:26" s="5" customFormat="1" ht="16.5" customHeight="1" x14ac:dyDescent="0.2">
      <c r="A273" s="17"/>
      <c r="B273" s="18">
        <v>4300</v>
      </c>
      <c r="C273" s="35" t="s">
        <v>82</v>
      </c>
      <c r="D273" s="47">
        <f t="shared" si="93"/>
        <v>15980</v>
      </c>
      <c r="E273" s="47">
        <f t="shared" si="94"/>
        <v>2243.1999999999998</v>
      </c>
      <c r="F273" s="47">
        <f t="shared" si="95"/>
        <v>14.037546933667084</v>
      </c>
      <c r="G273" s="47">
        <f t="shared" si="97"/>
        <v>15980</v>
      </c>
      <c r="H273" s="47">
        <f t="shared" si="98"/>
        <v>2243.1999999999998</v>
      </c>
      <c r="I273" s="47"/>
      <c r="J273" s="47"/>
      <c r="K273" s="47">
        <v>15980</v>
      </c>
      <c r="L273" s="47">
        <v>2243.1999999999998</v>
      </c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92"/>
      <c r="X273" s="88"/>
      <c r="Y273" s="92"/>
      <c r="Z273" s="92"/>
    </row>
    <row r="274" spans="1:26" s="5" customFormat="1" ht="41.1" customHeight="1" x14ac:dyDescent="0.2">
      <c r="A274" s="17"/>
      <c r="B274" s="18">
        <v>4330</v>
      </c>
      <c r="C274" s="35" t="s">
        <v>124</v>
      </c>
      <c r="D274" s="47">
        <f t="shared" si="93"/>
        <v>11291</v>
      </c>
      <c r="E274" s="47">
        <f t="shared" si="94"/>
        <v>0</v>
      </c>
      <c r="F274" s="47">
        <f>E274/D274*100</f>
        <v>0</v>
      </c>
      <c r="G274" s="47">
        <f t="shared" si="97"/>
        <v>11291</v>
      </c>
      <c r="H274" s="47">
        <f t="shared" si="98"/>
        <v>0</v>
      </c>
      <c r="I274" s="47"/>
      <c r="J274" s="47"/>
      <c r="K274" s="47">
        <v>11291</v>
      </c>
      <c r="L274" s="47">
        <v>0</v>
      </c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92"/>
      <c r="X274" s="88"/>
      <c r="Y274" s="92"/>
      <c r="Z274" s="92"/>
    </row>
    <row r="275" spans="1:26" s="5" customFormat="1" ht="28.5" customHeight="1" x14ac:dyDescent="0.2">
      <c r="A275" s="17"/>
      <c r="B275" s="18">
        <v>4360</v>
      </c>
      <c r="C275" s="35" t="s">
        <v>129</v>
      </c>
      <c r="D275" s="47">
        <f t="shared" si="93"/>
        <v>2615</v>
      </c>
      <c r="E275" s="47">
        <f t="shared" si="94"/>
        <v>787.83</v>
      </c>
      <c r="F275" s="47">
        <f t="shared" si="95"/>
        <v>30.127342256214153</v>
      </c>
      <c r="G275" s="47">
        <f t="shared" si="97"/>
        <v>2615</v>
      </c>
      <c r="H275" s="47">
        <f t="shared" si="98"/>
        <v>787.83</v>
      </c>
      <c r="I275" s="47"/>
      <c r="J275" s="47"/>
      <c r="K275" s="47">
        <v>2615</v>
      </c>
      <c r="L275" s="47">
        <v>787.83</v>
      </c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92"/>
      <c r="X275" s="88"/>
      <c r="Y275" s="92"/>
      <c r="Z275" s="92"/>
    </row>
    <row r="276" spans="1:26" s="5" customFormat="1" ht="16.5" customHeight="1" x14ac:dyDescent="0.2">
      <c r="A276" s="17"/>
      <c r="B276" s="18">
        <v>4410</v>
      </c>
      <c r="C276" s="35" t="s">
        <v>102</v>
      </c>
      <c r="D276" s="47">
        <f t="shared" si="93"/>
        <v>200</v>
      </c>
      <c r="E276" s="47">
        <f t="shared" si="94"/>
        <v>0</v>
      </c>
      <c r="F276" s="47">
        <f t="shared" si="95"/>
        <v>0</v>
      </c>
      <c r="G276" s="47">
        <f t="shared" si="97"/>
        <v>200</v>
      </c>
      <c r="H276" s="47">
        <f t="shared" si="98"/>
        <v>0</v>
      </c>
      <c r="I276" s="47"/>
      <c r="J276" s="47"/>
      <c r="K276" s="47">
        <v>200</v>
      </c>
      <c r="L276" s="47">
        <v>0</v>
      </c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92"/>
      <c r="X276" s="88"/>
      <c r="Y276" s="92"/>
      <c r="Z276" s="92"/>
    </row>
    <row r="277" spans="1:26" s="5" customFormat="1" ht="16.5" customHeight="1" x14ac:dyDescent="0.2">
      <c r="A277" s="17"/>
      <c r="B277" s="18">
        <v>4440</v>
      </c>
      <c r="C277" s="35" t="s">
        <v>104</v>
      </c>
      <c r="D277" s="47">
        <f t="shared" si="93"/>
        <v>69584</v>
      </c>
      <c r="E277" s="47">
        <f t="shared" si="94"/>
        <v>57820.36</v>
      </c>
      <c r="F277" s="47">
        <f t="shared" si="95"/>
        <v>83.094332030351808</v>
      </c>
      <c r="G277" s="47">
        <f t="shared" si="97"/>
        <v>69584</v>
      </c>
      <c r="H277" s="47">
        <f t="shared" si="98"/>
        <v>57820.36</v>
      </c>
      <c r="I277" s="47"/>
      <c r="J277" s="47"/>
      <c r="K277" s="47">
        <v>69584</v>
      </c>
      <c r="L277" s="47">
        <v>57820.36</v>
      </c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92"/>
      <c r="X277" s="88"/>
      <c r="Y277" s="92"/>
      <c r="Z277" s="92"/>
    </row>
    <row r="278" spans="1:26" s="5" customFormat="1" ht="28.5" customHeight="1" x14ac:dyDescent="0.2">
      <c r="A278" s="17"/>
      <c r="B278" s="18">
        <v>4700</v>
      </c>
      <c r="C278" s="30" t="s">
        <v>105</v>
      </c>
      <c r="D278" s="46">
        <f t="shared" si="93"/>
        <v>1000</v>
      </c>
      <c r="E278" s="46">
        <f t="shared" si="94"/>
        <v>50</v>
      </c>
      <c r="F278" s="46">
        <f t="shared" si="95"/>
        <v>5</v>
      </c>
      <c r="G278" s="46">
        <f t="shared" si="97"/>
        <v>1000</v>
      </c>
      <c r="H278" s="46">
        <f t="shared" si="98"/>
        <v>50</v>
      </c>
      <c r="I278" s="46"/>
      <c r="J278" s="46"/>
      <c r="K278" s="46">
        <v>1000</v>
      </c>
      <c r="L278" s="46">
        <v>50</v>
      </c>
      <c r="M278" s="46"/>
      <c r="N278" s="46"/>
      <c r="O278" s="47"/>
      <c r="P278" s="47"/>
      <c r="Q278" s="47"/>
      <c r="R278" s="47"/>
      <c r="S278" s="47"/>
      <c r="T278" s="47"/>
      <c r="U278" s="47"/>
      <c r="V278" s="47"/>
      <c r="W278" s="92"/>
      <c r="X278" s="88"/>
      <c r="Y278" s="92"/>
      <c r="Z278" s="92"/>
    </row>
    <row r="279" spans="1:26" s="2" customFormat="1" ht="16.5" customHeight="1" x14ac:dyDescent="0.2">
      <c r="A279" s="15">
        <v>80104</v>
      </c>
      <c r="B279" s="19"/>
      <c r="C279" s="29" t="s">
        <v>39</v>
      </c>
      <c r="D279" s="45">
        <f t="shared" si="93"/>
        <v>12823705</v>
      </c>
      <c r="E279" s="45">
        <f t="shared" si="94"/>
        <v>6106906.0300000003</v>
      </c>
      <c r="F279" s="59">
        <f t="shared" ref="F279:F302" si="99">E279/D279*100</f>
        <v>47.622009629822273</v>
      </c>
      <c r="G279" s="45">
        <f t="shared" si="97"/>
        <v>9779185</v>
      </c>
      <c r="H279" s="45">
        <f t="shared" si="98"/>
        <v>4592600.32</v>
      </c>
      <c r="I279" s="45">
        <f t="shared" ref="I279:O279" si="100">SUM(I280:I302)</f>
        <v>8630838</v>
      </c>
      <c r="J279" s="45">
        <f>SUM(J280:J302)</f>
        <v>4003041.71</v>
      </c>
      <c r="K279" s="45">
        <f t="shared" si="100"/>
        <v>1148347</v>
      </c>
      <c r="L279" s="45">
        <f>SUM(L280:L302)</f>
        <v>589558.6100000001</v>
      </c>
      <c r="M279" s="45">
        <f t="shared" si="100"/>
        <v>3041520</v>
      </c>
      <c r="N279" s="45">
        <f>SUM(N280:N302)</f>
        <v>1513681.71</v>
      </c>
      <c r="O279" s="45">
        <f t="shared" si="100"/>
        <v>3000</v>
      </c>
      <c r="P279" s="45">
        <f>SUM(P280:P302)</f>
        <v>624</v>
      </c>
      <c r="Q279" s="45"/>
      <c r="R279" s="45"/>
      <c r="S279" s="45"/>
      <c r="T279" s="45"/>
      <c r="U279" s="45"/>
      <c r="V279" s="45"/>
      <c r="W279" s="93"/>
      <c r="X279" s="88"/>
      <c r="Y279" s="93"/>
      <c r="Z279" s="93"/>
    </row>
    <row r="280" spans="1:26" s="5" customFormat="1" ht="39" customHeight="1" x14ac:dyDescent="0.2">
      <c r="A280" s="17"/>
      <c r="B280" s="18">
        <v>2540</v>
      </c>
      <c r="C280" s="35" t="s">
        <v>112</v>
      </c>
      <c r="D280" s="47">
        <f t="shared" si="93"/>
        <v>2831520</v>
      </c>
      <c r="E280" s="47">
        <f t="shared" si="94"/>
        <v>1442970.06</v>
      </c>
      <c r="F280" s="47">
        <f t="shared" si="99"/>
        <v>50.960970079674524</v>
      </c>
      <c r="G280" s="47"/>
      <c r="H280" s="47"/>
      <c r="I280" s="47"/>
      <c r="J280" s="106"/>
      <c r="K280" s="47"/>
      <c r="L280" s="106"/>
      <c r="M280" s="47">
        <v>2831520</v>
      </c>
      <c r="N280" s="47">
        <v>1442970.06</v>
      </c>
      <c r="O280" s="47"/>
      <c r="P280" s="106"/>
      <c r="Q280" s="47"/>
      <c r="R280" s="106"/>
      <c r="S280" s="47"/>
      <c r="T280" s="106"/>
      <c r="U280" s="47"/>
      <c r="V280" s="106"/>
      <c r="W280" s="92"/>
      <c r="X280" s="88"/>
      <c r="Y280" s="92"/>
      <c r="Z280" s="92"/>
    </row>
    <row r="281" spans="1:26" s="5" customFormat="1" ht="88.5" customHeight="1" x14ac:dyDescent="0.2">
      <c r="A281" s="17"/>
      <c r="B281" s="18">
        <v>2900</v>
      </c>
      <c r="C281" s="65" t="s">
        <v>177</v>
      </c>
      <c r="D281" s="47">
        <f t="shared" si="93"/>
        <v>210000</v>
      </c>
      <c r="E281" s="47">
        <f t="shared" si="94"/>
        <v>70711.649999999994</v>
      </c>
      <c r="F281" s="47">
        <f>E281/D281*100</f>
        <v>33.672214285714283</v>
      </c>
      <c r="G281" s="47"/>
      <c r="H281" s="47"/>
      <c r="I281" s="47"/>
      <c r="J281" s="106"/>
      <c r="K281" s="47"/>
      <c r="L281" s="106"/>
      <c r="M281" s="47">
        <v>210000</v>
      </c>
      <c r="N281" s="47">
        <v>70711.649999999994</v>
      </c>
      <c r="O281" s="47"/>
      <c r="P281" s="106"/>
      <c r="Q281" s="47"/>
      <c r="R281" s="106"/>
      <c r="S281" s="47"/>
      <c r="T281" s="106"/>
      <c r="U281" s="47"/>
      <c r="V281" s="106"/>
      <c r="W281" s="92"/>
      <c r="X281" s="88"/>
      <c r="Y281" s="92"/>
      <c r="Z281" s="92"/>
    </row>
    <row r="282" spans="1:26" s="5" customFormat="1" ht="28.5" customHeight="1" x14ac:dyDescent="0.2">
      <c r="A282" s="17"/>
      <c r="B282" s="18">
        <v>3020</v>
      </c>
      <c r="C282" s="35" t="s">
        <v>84</v>
      </c>
      <c r="D282" s="47">
        <f t="shared" si="93"/>
        <v>3000</v>
      </c>
      <c r="E282" s="47">
        <f t="shared" si="94"/>
        <v>624</v>
      </c>
      <c r="F282" s="47">
        <f t="shared" si="99"/>
        <v>20.8</v>
      </c>
      <c r="G282" s="47"/>
      <c r="H282" s="47"/>
      <c r="I282" s="47"/>
      <c r="J282" s="47"/>
      <c r="K282" s="47"/>
      <c r="L282" s="47"/>
      <c r="M282" s="47"/>
      <c r="N282" s="106"/>
      <c r="O282" s="47">
        <v>3000</v>
      </c>
      <c r="P282" s="47">
        <v>624</v>
      </c>
      <c r="Q282" s="47"/>
      <c r="R282" s="106"/>
      <c r="S282" s="47"/>
      <c r="T282" s="106"/>
      <c r="U282" s="47"/>
      <c r="V282" s="106"/>
      <c r="W282" s="92"/>
      <c r="X282" s="88"/>
      <c r="Y282" s="92"/>
      <c r="Z282" s="92"/>
    </row>
    <row r="283" spans="1:26" s="5" customFormat="1" ht="16.5" customHeight="1" x14ac:dyDescent="0.2">
      <c r="A283" s="17"/>
      <c r="B283" s="18">
        <v>4010</v>
      </c>
      <c r="C283" s="34" t="s">
        <v>95</v>
      </c>
      <c r="D283" s="47">
        <f t="shared" si="93"/>
        <v>6519145</v>
      </c>
      <c r="E283" s="47">
        <f t="shared" si="94"/>
        <v>2937212.69</v>
      </c>
      <c r="F283" s="47">
        <f t="shared" si="99"/>
        <v>45.055182696503913</v>
      </c>
      <c r="G283" s="47">
        <f t="shared" ref="G283:G302" si="101">I283+K283</f>
        <v>6519145</v>
      </c>
      <c r="H283" s="47">
        <f t="shared" ref="H283:H306" si="102">J283+L283</f>
        <v>2937212.69</v>
      </c>
      <c r="I283" s="47">
        <v>6519145</v>
      </c>
      <c r="J283" s="47">
        <v>2937212.69</v>
      </c>
      <c r="K283" s="47"/>
      <c r="L283" s="47"/>
      <c r="M283" s="47"/>
      <c r="N283" s="106"/>
      <c r="O283" s="47"/>
      <c r="P283" s="106"/>
      <c r="Q283" s="47"/>
      <c r="R283" s="106"/>
      <c r="S283" s="47"/>
      <c r="T283" s="106"/>
      <c r="U283" s="47"/>
      <c r="V283" s="106"/>
      <c r="W283" s="92"/>
      <c r="X283" s="88"/>
      <c r="Y283" s="92"/>
      <c r="Z283" s="92"/>
    </row>
    <row r="284" spans="1:26" s="5" customFormat="1" ht="16.5" customHeight="1" x14ac:dyDescent="0.2">
      <c r="A284" s="17"/>
      <c r="B284" s="18">
        <v>4040</v>
      </c>
      <c r="C284" s="35" t="s">
        <v>96</v>
      </c>
      <c r="D284" s="47">
        <f t="shared" si="93"/>
        <v>500111</v>
      </c>
      <c r="E284" s="47">
        <f t="shared" si="94"/>
        <v>499470.84</v>
      </c>
      <c r="F284" s="47">
        <f t="shared" si="99"/>
        <v>99.871996416795469</v>
      </c>
      <c r="G284" s="47">
        <f t="shared" si="101"/>
        <v>500111</v>
      </c>
      <c r="H284" s="47">
        <f t="shared" si="102"/>
        <v>499470.84</v>
      </c>
      <c r="I284" s="47">
        <v>500111</v>
      </c>
      <c r="J284" s="47">
        <v>499470.84</v>
      </c>
      <c r="K284" s="47"/>
      <c r="L284" s="47"/>
      <c r="M284" s="47"/>
      <c r="N284" s="106"/>
      <c r="O284" s="47"/>
      <c r="P284" s="106"/>
      <c r="Q284" s="47"/>
      <c r="R284" s="106"/>
      <c r="S284" s="47"/>
      <c r="T284" s="106"/>
      <c r="U284" s="47"/>
      <c r="V284" s="106"/>
      <c r="W284" s="92"/>
      <c r="X284" s="88"/>
      <c r="Y284" s="92"/>
      <c r="Z284" s="92"/>
    </row>
    <row r="285" spans="1:26" s="5" customFormat="1" ht="16.5" customHeight="1" x14ac:dyDescent="0.2">
      <c r="A285" s="17"/>
      <c r="B285" s="18">
        <v>4110</v>
      </c>
      <c r="C285" s="34" t="s">
        <v>85</v>
      </c>
      <c r="D285" s="47">
        <f t="shared" si="93"/>
        <v>1408035</v>
      </c>
      <c r="E285" s="47">
        <f t="shared" si="94"/>
        <v>510833.69</v>
      </c>
      <c r="F285" s="47">
        <f t="shared" si="99"/>
        <v>36.279900002485732</v>
      </c>
      <c r="G285" s="47">
        <f t="shared" si="101"/>
        <v>1408035</v>
      </c>
      <c r="H285" s="47">
        <f t="shared" si="102"/>
        <v>510833.69</v>
      </c>
      <c r="I285" s="47">
        <v>1408035</v>
      </c>
      <c r="J285" s="47">
        <v>510833.69</v>
      </c>
      <c r="K285" s="47"/>
      <c r="L285" s="47"/>
      <c r="M285" s="47"/>
      <c r="N285" s="106"/>
      <c r="O285" s="47"/>
      <c r="P285" s="106"/>
      <c r="Q285" s="47"/>
      <c r="R285" s="106"/>
      <c r="S285" s="47"/>
      <c r="T285" s="106"/>
      <c r="U285" s="47"/>
      <c r="V285" s="106"/>
      <c r="W285" s="92"/>
      <c r="X285" s="88"/>
      <c r="Y285" s="92"/>
      <c r="Z285" s="92"/>
    </row>
    <row r="286" spans="1:26" s="5" customFormat="1" ht="28.5" customHeight="1" x14ac:dyDescent="0.2">
      <c r="A286" s="17"/>
      <c r="B286" s="18">
        <v>4120</v>
      </c>
      <c r="C286" s="35" t="s">
        <v>178</v>
      </c>
      <c r="D286" s="47">
        <f t="shared" si="93"/>
        <v>191547</v>
      </c>
      <c r="E286" s="47">
        <f t="shared" si="94"/>
        <v>50354.49</v>
      </c>
      <c r="F286" s="47">
        <f t="shared" si="99"/>
        <v>26.288320882081155</v>
      </c>
      <c r="G286" s="47">
        <f t="shared" si="101"/>
        <v>191547</v>
      </c>
      <c r="H286" s="47">
        <f t="shared" si="102"/>
        <v>50354.49</v>
      </c>
      <c r="I286" s="47">
        <v>191547</v>
      </c>
      <c r="J286" s="47">
        <v>50354.49</v>
      </c>
      <c r="K286" s="47"/>
      <c r="L286" s="47"/>
      <c r="M286" s="47"/>
      <c r="N286" s="106"/>
      <c r="O286" s="47"/>
      <c r="P286" s="106"/>
      <c r="Q286" s="47"/>
      <c r="R286" s="106"/>
      <c r="S286" s="47"/>
      <c r="T286" s="106"/>
      <c r="U286" s="47"/>
      <c r="V286" s="106"/>
      <c r="W286" s="92"/>
      <c r="X286" s="88"/>
      <c r="Y286" s="92"/>
      <c r="Z286" s="92"/>
    </row>
    <row r="287" spans="1:26" s="5" customFormat="1" ht="16.5" customHeight="1" x14ac:dyDescent="0.2">
      <c r="A287" s="17"/>
      <c r="B287" s="18">
        <v>4140</v>
      </c>
      <c r="C287" s="35" t="s">
        <v>100</v>
      </c>
      <c r="D287" s="47">
        <f t="shared" si="93"/>
        <v>100</v>
      </c>
      <c r="E287" s="47">
        <f t="shared" si="94"/>
        <v>0</v>
      </c>
      <c r="F287" s="47">
        <f>E287/D287*100</f>
        <v>0</v>
      </c>
      <c r="G287" s="47">
        <f>I287+K287</f>
        <v>100</v>
      </c>
      <c r="H287" s="47">
        <f>J287+L287</f>
        <v>0</v>
      </c>
      <c r="I287" s="47"/>
      <c r="J287" s="47"/>
      <c r="K287" s="47">
        <v>100</v>
      </c>
      <c r="L287" s="47">
        <v>0</v>
      </c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92"/>
      <c r="X287" s="88"/>
      <c r="Y287" s="92"/>
      <c r="Z287" s="92"/>
    </row>
    <row r="288" spans="1:26" s="5" customFormat="1" ht="16.5" customHeight="1" x14ac:dyDescent="0.2">
      <c r="A288" s="17"/>
      <c r="B288" s="18">
        <v>4170</v>
      </c>
      <c r="C288" s="35" t="s">
        <v>86</v>
      </c>
      <c r="D288" s="47">
        <f t="shared" si="93"/>
        <v>12000</v>
      </c>
      <c r="E288" s="47">
        <f t="shared" si="94"/>
        <v>5170</v>
      </c>
      <c r="F288" s="47">
        <f t="shared" si="99"/>
        <v>43.083333333333336</v>
      </c>
      <c r="G288" s="47">
        <f t="shared" si="101"/>
        <v>12000</v>
      </c>
      <c r="H288" s="47">
        <f t="shared" si="102"/>
        <v>5170</v>
      </c>
      <c r="I288" s="47">
        <v>12000</v>
      </c>
      <c r="J288" s="47">
        <v>5170</v>
      </c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92"/>
      <c r="X288" s="88"/>
      <c r="Y288" s="92"/>
      <c r="Z288" s="92"/>
    </row>
    <row r="289" spans="1:26" s="5" customFormat="1" ht="16.5" customHeight="1" x14ac:dyDescent="0.2">
      <c r="A289" s="17"/>
      <c r="B289" s="18">
        <v>4190</v>
      </c>
      <c r="C289" s="35" t="s">
        <v>137</v>
      </c>
      <c r="D289" s="47">
        <f t="shared" si="93"/>
        <v>1500</v>
      </c>
      <c r="E289" s="47">
        <f t="shared" si="94"/>
        <v>202.24</v>
      </c>
      <c r="F289" s="47">
        <f>E289/D289*100</f>
        <v>13.482666666666669</v>
      </c>
      <c r="G289" s="47">
        <f>I289+K289</f>
        <v>1500</v>
      </c>
      <c r="H289" s="47">
        <f>J289+L289</f>
        <v>202.24</v>
      </c>
      <c r="I289" s="47"/>
      <c r="J289" s="47"/>
      <c r="K289" s="47">
        <v>1500</v>
      </c>
      <c r="L289" s="47">
        <v>202.24</v>
      </c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92"/>
      <c r="X289" s="88"/>
      <c r="Y289" s="92"/>
      <c r="Z289" s="92"/>
    </row>
    <row r="290" spans="1:26" s="5" customFormat="1" ht="16.5" customHeight="1" x14ac:dyDescent="0.2">
      <c r="A290" s="17"/>
      <c r="B290" s="18">
        <v>4210</v>
      </c>
      <c r="C290" s="35" t="s">
        <v>87</v>
      </c>
      <c r="D290" s="47">
        <f t="shared" si="93"/>
        <v>87950</v>
      </c>
      <c r="E290" s="47">
        <f t="shared" si="94"/>
        <v>36109.360000000001</v>
      </c>
      <c r="F290" s="47">
        <f t="shared" si="99"/>
        <v>41.056691301876072</v>
      </c>
      <c r="G290" s="47">
        <f t="shared" si="101"/>
        <v>87950</v>
      </c>
      <c r="H290" s="47">
        <f t="shared" si="102"/>
        <v>36109.360000000001</v>
      </c>
      <c r="I290" s="47"/>
      <c r="J290" s="47"/>
      <c r="K290" s="47">
        <v>87950</v>
      </c>
      <c r="L290" s="47">
        <v>36109.360000000001</v>
      </c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92"/>
      <c r="X290" s="88"/>
      <c r="Y290" s="92"/>
      <c r="Z290" s="92"/>
    </row>
    <row r="291" spans="1:26" s="5" customFormat="1" ht="16.5" customHeight="1" x14ac:dyDescent="0.2">
      <c r="A291" s="17"/>
      <c r="B291" s="18">
        <v>4240</v>
      </c>
      <c r="C291" s="73" t="s">
        <v>133</v>
      </c>
      <c r="D291" s="47">
        <f t="shared" si="93"/>
        <v>13000</v>
      </c>
      <c r="E291" s="47">
        <f t="shared" si="94"/>
        <v>699</v>
      </c>
      <c r="F291" s="47">
        <f t="shared" si="99"/>
        <v>5.3769230769230774</v>
      </c>
      <c r="G291" s="47">
        <f t="shared" si="101"/>
        <v>13000</v>
      </c>
      <c r="H291" s="47">
        <f t="shared" si="102"/>
        <v>699</v>
      </c>
      <c r="I291" s="47"/>
      <c r="J291" s="47"/>
      <c r="K291" s="47">
        <v>13000</v>
      </c>
      <c r="L291" s="47">
        <v>699</v>
      </c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92"/>
      <c r="X291" s="88"/>
      <c r="Y291" s="92"/>
      <c r="Z291" s="92"/>
    </row>
    <row r="292" spans="1:26" s="5" customFormat="1" ht="16.5" customHeight="1" x14ac:dyDescent="0.2">
      <c r="A292" s="17"/>
      <c r="B292" s="18">
        <v>4260</v>
      </c>
      <c r="C292" s="35" t="s">
        <v>88</v>
      </c>
      <c r="D292" s="47">
        <f t="shared" si="93"/>
        <v>383070</v>
      </c>
      <c r="E292" s="47">
        <f t="shared" si="94"/>
        <v>185984.95</v>
      </c>
      <c r="F292" s="47">
        <f t="shared" si="99"/>
        <v>48.551165583313761</v>
      </c>
      <c r="G292" s="47">
        <f t="shared" si="101"/>
        <v>383070</v>
      </c>
      <c r="H292" s="47">
        <f t="shared" si="102"/>
        <v>185984.95</v>
      </c>
      <c r="I292" s="47"/>
      <c r="J292" s="47"/>
      <c r="K292" s="47">
        <v>383070</v>
      </c>
      <c r="L292" s="47">
        <v>185984.95</v>
      </c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92"/>
      <c r="X292" s="88"/>
      <c r="Y292" s="92"/>
      <c r="Z292" s="92"/>
    </row>
    <row r="293" spans="1:26" s="5" customFormat="1" ht="16.5" customHeight="1" x14ac:dyDescent="0.2">
      <c r="A293" s="17"/>
      <c r="B293" s="18">
        <v>4270</v>
      </c>
      <c r="C293" s="35" t="s">
        <v>89</v>
      </c>
      <c r="D293" s="47">
        <f t="shared" si="93"/>
        <v>23980</v>
      </c>
      <c r="E293" s="47">
        <f t="shared" si="94"/>
        <v>9188.7000000000007</v>
      </c>
      <c r="F293" s="47">
        <f t="shared" si="99"/>
        <v>38.31818181818182</v>
      </c>
      <c r="G293" s="47">
        <f t="shared" si="101"/>
        <v>23980</v>
      </c>
      <c r="H293" s="47">
        <f t="shared" si="102"/>
        <v>9188.7000000000007</v>
      </c>
      <c r="I293" s="47"/>
      <c r="J293" s="47"/>
      <c r="K293" s="47">
        <v>23980</v>
      </c>
      <c r="L293" s="47">
        <v>9188.7000000000007</v>
      </c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92"/>
      <c r="X293" s="88"/>
      <c r="Y293" s="92"/>
      <c r="Z293" s="92"/>
    </row>
    <row r="294" spans="1:26" s="5" customFormat="1" ht="16.5" customHeight="1" x14ac:dyDescent="0.2">
      <c r="A294" s="17"/>
      <c r="B294" s="18">
        <v>4280</v>
      </c>
      <c r="C294" s="35" t="s">
        <v>101</v>
      </c>
      <c r="D294" s="47">
        <f t="shared" si="93"/>
        <v>11700</v>
      </c>
      <c r="E294" s="47">
        <f t="shared" si="94"/>
        <v>1496</v>
      </c>
      <c r="F294" s="47">
        <f t="shared" si="99"/>
        <v>12.786324786324787</v>
      </c>
      <c r="G294" s="47">
        <f t="shared" si="101"/>
        <v>11700</v>
      </c>
      <c r="H294" s="47">
        <f t="shared" si="102"/>
        <v>1496</v>
      </c>
      <c r="I294" s="47"/>
      <c r="J294" s="47"/>
      <c r="K294" s="47">
        <v>11700</v>
      </c>
      <c r="L294" s="47">
        <v>1496</v>
      </c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92"/>
      <c r="X294" s="88"/>
      <c r="Y294" s="92"/>
      <c r="Z294" s="92"/>
    </row>
    <row r="295" spans="1:26" s="5" customFormat="1" ht="16.5" customHeight="1" x14ac:dyDescent="0.2">
      <c r="A295" s="17"/>
      <c r="B295" s="18">
        <v>4300</v>
      </c>
      <c r="C295" s="35" t="s">
        <v>82</v>
      </c>
      <c r="D295" s="47">
        <f t="shared" si="93"/>
        <v>132501</v>
      </c>
      <c r="E295" s="47">
        <f t="shared" si="94"/>
        <v>45262.37</v>
      </c>
      <c r="F295" s="47">
        <f t="shared" si="99"/>
        <v>34.160021433800502</v>
      </c>
      <c r="G295" s="47">
        <f t="shared" si="101"/>
        <v>132501</v>
      </c>
      <c r="H295" s="47">
        <f t="shared" si="102"/>
        <v>45262.37</v>
      </c>
      <c r="I295" s="47"/>
      <c r="J295" s="47"/>
      <c r="K295" s="47">
        <v>132501</v>
      </c>
      <c r="L295" s="47">
        <v>45262.37</v>
      </c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92"/>
      <c r="X295" s="88"/>
      <c r="Y295" s="92"/>
      <c r="Z295" s="92"/>
    </row>
    <row r="296" spans="1:26" s="5" customFormat="1" ht="41.1" customHeight="1" x14ac:dyDescent="0.2">
      <c r="A296" s="17"/>
      <c r="B296" s="18">
        <v>4330</v>
      </c>
      <c r="C296" s="35" t="s">
        <v>124</v>
      </c>
      <c r="D296" s="47">
        <f t="shared" si="93"/>
        <v>130000</v>
      </c>
      <c r="E296" s="47">
        <f t="shared" si="94"/>
        <v>32966.050000000003</v>
      </c>
      <c r="F296" s="47">
        <f t="shared" si="99"/>
        <v>25.358499999999999</v>
      </c>
      <c r="G296" s="47">
        <f t="shared" si="101"/>
        <v>130000</v>
      </c>
      <c r="H296" s="47">
        <f t="shared" si="102"/>
        <v>32966.050000000003</v>
      </c>
      <c r="I296" s="47"/>
      <c r="J296" s="47"/>
      <c r="K296" s="47">
        <v>130000</v>
      </c>
      <c r="L296" s="47">
        <v>32966.050000000003</v>
      </c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92"/>
      <c r="X296" s="88"/>
      <c r="Y296" s="92"/>
      <c r="Z296" s="92"/>
    </row>
    <row r="297" spans="1:26" s="5" customFormat="1" ht="28.5" customHeight="1" x14ac:dyDescent="0.2">
      <c r="A297" s="17"/>
      <c r="B297" s="18">
        <v>4360</v>
      </c>
      <c r="C297" s="35" t="s">
        <v>129</v>
      </c>
      <c r="D297" s="47">
        <f t="shared" si="93"/>
        <v>8700</v>
      </c>
      <c r="E297" s="47">
        <f t="shared" si="94"/>
        <v>3471.97</v>
      </c>
      <c r="F297" s="47">
        <f t="shared" si="99"/>
        <v>39.907701149425286</v>
      </c>
      <c r="G297" s="47">
        <f t="shared" si="101"/>
        <v>8700</v>
      </c>
      <c r="H297" s="47">
        <f t="shared" si="102"/>
        <v>3471.97</v>
      </c>
      <c r="I297" s="47"/>
      <c r="J297" s="47"/>
      <c r="K297" s="47">
        <v>8700</v>
      </c>
      <c r="L297" s="47">
        <v>3471.97</v>
      </c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92"/>
      <c r="X297" s="88"/>
      <c r="Y297" s="92"/>
      <c r="Z297" s="92"/>
    </row>
    <row r="298" spans="1:26" s="5" customFormat="1" ht="28.5" customHeight="1" x14ac:dyDescent="0.2">
      <c r="A298" s="17"/>
      <c r="B298" s="18">
        <v>4390</v>
      </c>
      <c r="C298" s="35" t="s">
        <v>90</v>
      </c>
      <c r="D298" s="47">
        <f t="shared" si="93"/>
        <v>600</v>
      </c>
      <c r="E298" s="47">
        <f t="shared" si="94"/>
        <v>0</v>
      </c>
      <c r="F298" s="47">
        <f t="shared" si="99"/>
        <v>0</v>
      </c>
      <c r="G298" s="47">
        <f t="shared" si="101"/>
        <v>600</v>
      </c>
      <c r="H298" s="47">
        <f t="shared" si="102"/>
        <v>0</v>
      </c>
      <c r="I298" s="47"/>
      <c r="J298" s="47"/>
      <c r="K298" s="47">
        <v>600</v>
      </c>
      <c r="L298" s="47">
        <v>0</v>
      </c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92"/>
      <c r="X298" s="88"/>
      <c r="Y298" s="92"/>
      <c r="Z298" s="92"/>
    </row>
    <row r="299" spans="1:26" s="5" customFormat="1" ht="16.5" customHeight="1" x14ac:dyDescent="0.2">
      <c r="A299" s="17"/>
      <c r="B299" s="18">
        <v>4410</v>
      </c>
      <c r="C299" s="35" t="s">
        <v>102</v>
      </c>
      <c r="D299" s="47">
        <f t="shared" si="93"/>
        <v>1400</v>
      </c>
      <c r="E299" s="47">
        <f t="shared" si="94"/>
        <v>498.34</v>
      </c>
      <c r="F299" s="47">
        <f t="shared" si="99"/>
        <v>35.595714285714287</v>
      </c>
      <c r="G299" s="47">
        <f t="shared" si="101"/>
        <v>1400</v>
      </c>
      <c r="H299" s="47">
        <f t="shared" si="102"/>
        <v>498.34</v>
      </c>
      <c r="I299" s="47"/>
      <c r="J299" s="47"/>
      <c r="K299" s="47">
        <v>1400</v>
      </c>
      <c r="L299" s="47">
        <v>498.34</v>
      </c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92"/>
      <c r="X299" s="88"/>
      <c r="Y299" s="92"/>
      <c r="Z299" s="92"/>
    </row>
    <row r="300" spans="1:26" s="5" customFormat="1" ht="16.5" customHeight="1" x14ac:dyDescent="0.2">
      <c r="A300" s="17"/>
      <c r="B300" s="18">
        <v>4430</v>
      </c>
      <c r="C300" s="35" t="s">
        <v>83</v>
      </c>
      <c r="D300" s="47">
        <f t="shared" si="93"/>
        <v>3165</v>
      </c>
      <c r="E300" s="47">
        <f t="shared" si="94"/>
        <v>605</v>
      </c>
      <c r="F300" s="47">
        <f t="shared" si="99"/>
        <v>19.11532385466035</v>
      </c>
      <c r="G300" s="47">
        <f t="shared" si="101"/>
        <v>3165</v>
      </c>
      <c r="H300" s="47">
        <f t="shared" si="102"/>
        <v>605</v>
      </c>
      <c r="I300" s="47"/>
      <c r="J300" s="47"/>
      <c r="K300" s="47">
        <v>3165</v>
      </c>
      <c r="L300" s="47">
        <v>605</v>
      </c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92"/>
      <c r="X300" s="88"/>
      <c r="Y300" s="92"/>
      <c r="Z300" s="92"/>
    </row>
    <row r="301" spans="1:26" s="5" customFormat="1" ht="16.5" customHeight="1" x14ac:dyDescent="0.2">
      <c r="A301" s="17"/>
      <c r="B301" s="18">
        <v>4440</v>
      </c>
      <c r="C301" s="35" t="s">
        <v>104</v>
      </c>
      <c r="D301" s="47">
        <f t="shared" si="93"/>
        <v>345781</v>
      </c>
      <c r="E301" s="47">
        <f t="shared" si="94"/>
        <v>272836.83</v>
      </c>
      <c r="F301" s="47">
        <f t="shared" si="99"/>
        <v>78.904517599289719</v>
      </c>
      <c r="G301" s="47">
        <f t="shared" si="101"/>
        <v>345781</v>
      </c>
      <c r="H301" s="47">
        <f t="shared" si="102"/>
        <v>272836.83</v>
      </c>
      <c r="I301" s="47"/>
      <c r="J301" s="47"/>
      <c r="K301" s="47">
        <v>345781</v>
      </c>
      <c r="L301" s="47">
        <v>272836.83</v>
      </c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92"/>
      <c r="X301" s="88"/>
      <c r="Y301" s="92"/>
      <c r="Z301" s="92"/>
    </row>
    <row r="302" spans="1:26" s="5" customFormat="1" ht="28.5" customHeight="1" x14ac:dyDescent="0.2">
      <c r="A302" s="22"/>
      <c r="B302" s="23">
        <v>4700</v>
      </c>
      <c r="C302" s="30" t="s">
        <v>105</v>
      </c>
      <c r="D302" s="46">
        <f t="shared" si="93"/>
        <v>4900</v>
      </c>
      <c r="E302" s="46">
        <f t="shared" si="94"/>
        <v>237.8</v>
      </c>
      <c r="F302" s="46">
        <f t="shared" si="99"/>
        <v>4.8530612244897959</v>
      </c>
      <c r="G302" s="46">
        <f t="shared" si="101"/>
        <v>4900</v>
      </c>
      <c r="H302" s="46">
        <f t="shared" si="102"/>
        <v>237.8</v>
      </c>
      <c r="I302" s="46"/>
      <c r="J302" s="46"/>
      <c r="K302" s="46">
        <v>4900</v>
      </c>
      <c r="L302" s="46">
        <v>237.8</v>
      </c>
      <c r="M302" s="46"/>
      <c r="N302" s="46"/>
      <c r="O302" s="47"/>
      <c r="P302" s="47"/>
      <c r="Q302" s="47"/>
      <c r="R302" s="47"/>
      <c r="S302" s="47"/>
      <c r="T302" s="47"/>
      <c r="U302" s="47"/>
      <c r="V302" s="47"/>
      <c r="W302" s="92"/>
      <c r="X302" s="88"/>
      <c r="Y302" s="92"/>
      <c r="Z302" s="92"/>
    </row>
    <row r="303" spans="1:26" s="2" customFormat="1" ht="28.5" customHeight="1" x14ac:dyDescent="0.2">
      <c r="A303" s="15">
        <v>80106</v>
      </c>
      <c r="B303" s="19"/>
      <c r="C303" s="29" t="s">
        <v>134</v>
      </c>
      <c r="D303" s="45">
        <f t="shared" si="93"/>
        <v>62000</v>
      </c>
      <c r="E303" s="45">
        <f t="shared" si="94"/>
        <v>30004.04</v>
      </c>
      <c r="F303" s="59">
        <f>E303/D303*100</f>
        <v>48.393612903225808</v>
      </c>
      <c r="G303" s="45"/>
      <c r="H303" s="45"/>
      <c r="I303" s="45"/>
      <c r="J303" s="45"/>
      <c r="K303" s="45"/>
      <c r="L303" s="45"/>
      <c r="M303" s="45">
        <f>SUM(M304:M305)</f>
        <v>62000</v>
      </c>
      <c r="N303" s="45">
        <f>SUM(N304:N305)</f>
        <v>30004.04</v>
      </c>
      <c r="O303" s="45"/>
      <c r="P303" s="45"/>
      <c r="Q303" s="45"/>
      <c r="R303" s="45"/>
      <c r="S303" s="45"/>
      <c r="T303" s="45"/>
      <c r="U303" s="45"/>
      <c r="V303" s="45"/>
      <c r="W303" s="93"/>
      <c r="X303" s="88"/>
      <c r="Y303" s="93"/>
      <c r="Z303" s="93"/>
    </row>
    <row r="304" spans="1:26" s="5" customFormat="1" ht="39.75" customHeight="1" x14ac:dyDescent="0.2">
      <c r="A304" s="17"/>
      <c r="B304" s="18">
        <v>2540</v>
      </c>
      <c r="C304" s="35" t="s">
        <v>112</v>
      </c>
      <c r="D304" s="47">
        <f t="shared" si="93"/>
        <v>54000</v>
      </c>
      <c r="E304" s="47">
        <f t="shared" si="94"/>
        <v>30004.04</v>
      </c>
      <c r="F304" s="47">
        <f>E304/D304*100</f>
        <v>55.563037037037041</v>
      </c>
      <c r="G304" s="47"/>
      <c r="H304" s="47"/>
      <c r="I304" s="106"/>
      <c r="J304" s="106"/>
      <c r="K304" s="47"/>
      <c r="L304" s="106"/>
      <c r="M304" s="47">
        <v>54000</v>
      </c>
      <c r="N304" s="47">
        <v>30004.04</v>
      </c>
      <c r="O304" s="47"/>
      <c r="P304" s="106"/>
      <c r="Q304" s="47"/>
      <c r="R304" s="106"/>
      <c r="S304" s="47"/>
      <c r="T304" s="106"/>
      <c r="U304" s="47"/>
      <c r="V304" s="106"/>
      <c r="W304" s="92"/>
      <c r="X304" s="88"/>
      <c r="Y304" s="92"/>
      <c r="Z304" s="92"/>
    </row>
    <row r="305" spans="1:26" s="5" customFormat="1" ht="88.5" customHeight="1" x14ac:dyDescent="0.2">
      <c r="A305" s="17"/>
      <c r="B305" s="18">
        <v>2900</v>
      </c>
      <c r="C305" s="65" t="s">
        <v>177</v>
      </c>
      <c r="D305" s="47">
        <f t="shared" si="93"/>
        <v>8000</v>
      </c>
      <c r="E305" s="47">
        <f t="shared" si="94"/>
        <v>0</v>
      </c>
      <c r="F305" s="47">
        <f>E305/D305*100</f>
        <v>0</v>
      </c>
      <c r="G305" s="47"/>
      <c r="H305" s="47"/>
      <c r="I305" s="106"/>
      <c r="J305" s="106"/>
      <c r="K305" s="47"/>
      <c r="L305" s="106"/>
      <c r="M305" s="47">
        <v>8000</v>
      </c>
      <c r="N305" s="47">
        <v>0</v>
      </c>
      <c r="O305" s="47"/>
      <c r="P305" s="106"/>
      <c r="Q305" s="47"/>
      <c r="R305" s="106"/>
      <c r="S305" s="47"/>
      <c r="T305" s="106"/>
      <c r="U305" s="47"/>
      <c r="V305" s="106"/>
      <c r="W305" s="92"/>
      <c r="X305" s="88"/>
      <c r="Y305" s="92"/>
      <c r="Z305" s="92"/>
    </row>
    <row r="306" spans="1:26" s="2" customFormat="1" ht="16.5" customHeight="1" x14ac:dyDescent="0.2">
      <c r="A306" s="19">
        <v>80110</v>
      </c>
      <c r="B306" s="19"/>
      <c r="C306" s="29" t="s">
        <v>5</v>
      </c>
      <c r="D306" s="45">
        <f t="shared" si="93"/>
        <v>129342</v>
      </c>
      <c r="E306" s="45">
        <f t="shared" si="94"/>
        <v>128821.75999999999</v>
      </c>
      <c r="F306" s="59">
        <f t="shared" ref="F306:F309" si="103">E306/D306*100</f>
        <v>99.597779530237659</v>
      </c>
      <c r="G306" s="45">
        <f>I306+K306</f>
        <v>129342</v>
      </c>
      <c r="H306" s="45">
        <f t="shared" si="102"/>
        <v>128821.75999999999</v>
      </c>
      <c r="I306" s="45">
        <f>SUM(I307:I309)</f>
        <v>129342</v>
      </c>
      <c r="J306" s="45">
        <f>SUM(J307:J309)</f>
        <v>128821.75999999999</v>
      </c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93"/>
      <c r="X306" s="88"/>
      <c r="Y306" s="93"/>
      <c r="Z306" s="93"/>
    </row>
    <row r="307" spans="1:26" s="5" customFormat="1" ht="16.5" customHeight="1" x14ac:dyDescent="0.2">
      <c r="A307" s="17"/>
      <c r="B307" s="18">
        <v>4040</v>
      </c>
      <c r="C307" s="35" t="s">
        <v>96</v>
      </c>
      <c r="D307" s="47">
        <f t="shared" si="93"/>
        <v>108398</v>
      </c>
      <c r="E307" s="47">
        <f t="shared" si="94"/>
        <v>108269</v>
      </c>
      <c r="F307" s="47">
        <f t="shared" si="103"/>
        <v>99.880994114282544</v>
      </c>
      <c r="G307" s="47">
        <f t="shared" ref="G307:G311" si="104">I307+K307</f>
        <v>108398</v>
      </c>
      <c r="H307" s="47">
        <f t="shared" ref="H307:H311" si="105">J307+L307</f>
        <v>108269</v>
      </c>
      <c r="I307" s="47">
        <v>108398</v>
      </c>
      <c r="J307" s="47">
        <v>108269</v>
      </c>
      <c r="K307" s="47"/>
      <c r="L307" s="47"/>
      <c r="M307" s="47"/>
      <c r="N307" s="106"/>
      <c r="O307" s="47"/>
      <c r="P307" s="106"/>
      <c r="Q307" s="47"/>
      <c r="R307" s="106"/>
      <c r="S307" s="47"/>
      <c r="T307" s="106"/>
      <c r="U307" s="47"/>
      <c r="V307" s="106"/>
      <c r="W307" s="92"/>
      <c r="X307" s="88"/>
      <c r="Y307" s="92"/>
      <c r="Z307" s="92"/>
    </row>
    <row r="308" spans="1:26" s="5" customFormat="1" ht="16.5" customHeight="1" x14ac:dyDescent="0.2">
      <c r="A308" s="17"/>
      <c r="B308" s="18">
        <v>4110</v>
      </c>
      <c r="C308" s="34" t="s">
        <v>85</v>
      </c>
      <c r="D308" s="47">
        <f t="shared" si="93"/>
        <v>18629</v>
      </c>
      <c r="E308" s="47">
        <f t="shared" si="94"/>
        <v>18605.21</v>
      </c>
      <c r="F308" s="47">
        <f t="shared" si="103"/>
        <v>99.872295882763424</v>
      </c>
      <c r="G308" s="47">
        <f t="shared" si="104"/>
        <v>18629</v>
      </c>
      <c r="H308" s="47">
        <f t="shared" si="105"/>
        <v>18605.21</v>
      </c>
      <c r="I308" s="47">
        <v>18629</v>
      </c>
      <c r="J308" s="47">
        <v>18605.21</v>
      </c>
      <c r="K308" s="47"/>
      <c r="L308" s="47"/>
      <c r="M308" s="47"/>
      <c r="N308" s="106"/>
      <c r="O308" s="47"/>
      <c r="P308" s="106"/>
      <c r="Q308" s="47"/>
      <c r="R308" s="106"/>
      <c r="S308" s="47"/>
      <c r="T308" s="106"/>
      <c r="U308" s="47"/>
      <c r="V308" s="106"/>
      <c r="W308" s="92"/>
      <c r="X308" s="88"/>
      <c r="Y308" s="92"/>
      <c r="Z308" s="92"/>
    </row>
    <row r="309" spans="1:26" s="5" customFormat="1" ht="28.5" customHeight="1" x14ac:dyDescent="0.2">
      <c r="A309" s="17"/>
      <c r="B309" s="18">
        <v>4120</v>
      </c>
      <c r="C309" s="35" t="s">
        <v>178</v>
      </c>
      <c r="D309" s="47">
        <f t="shared" si="93"/>
        <v>2315</v>
      </c>
      <c r="E309" s="47">
        <f t="shared" si="94"/>
        <v>1947.55</v>
      </c>
      <c r="F309" s="47">
        <f t="shared" si="103"/>
        <v>84.127429805615549</v>
      </c>
      <c r="G309" s="47">
        <f t="shared" si="104"/>
        <v>2315</v>
      </c>
      <c r="H309" s="47">
        <f t="shared" si="105"/>
        <v>1947.55</v>
      </c>
      <c r="I309" s="47">
        <v>2315</v>
      </c>
      <c r="J309" s="47">
        <v>1947.55</v>
      </c>
      <c r="K309" s="47"/>
      <c r="L309" s="47"/>
      <c r="M309" s="47"/>
      <c r="N309" s="106"/>
      <c r="O309" s="47"/>
      <c r="P309" s="106"/>
      <c r="Q309" s="47"/>
      <c r="R309" s="106"/>
      <c r="S309" s="47"/>
      <c r="T309" s="106"/>
      <c r="U309" s="47"/>
      <c r="V309" s="106"/>
      <c r="W309" s="92"/>
      <c r="X309" s="88"/>
      <c r="Y309" s="92"/>
      <c r="Z309" s="92"/>
    </row>
    <row r="310" spans="1:26" s="9" customFormat="1" ht="16.5" customHeight="1" x14ac:dyDescent="0.2">
      <c r="A310" s="15">
        <v>80113</v>
      </c>
      <c r="B310" s="19"/>
      <c r="C310" s="29" t="s">
        <v>50</v>
      </c>
      <c r="D310" s="45">
        <f t="shared" ref="D310:D375" si="106">G310+M310+O310+Q310+S310+U310</f>
        <v>32000</v>
      </c>
      <c r="E310" s="45">
        <f t="shared" ref="E310:E375" si="107">H310+N310+P310+R310+T310+V310</f>
        <v>6771.84</v>
      </c>
      <c r="F310" s="59">
        <f>E310/D310*100</f>
        <v>21.161999999999999</v>
      </c>
      <c r="G310" s="45">
        <f t="shared" si="104"/>
        <v>32000</v>
      </c>
      <c r="H310" s="45">
        <f t="shared" si="105"/>
        <v>6771.84</v>
      </c>
      <c r="I310" s="105"/>
      <c r="J310" s="45"/>
      <c r="K310" s="45">
        <f>K311</f>
        <v>32000</v>
      </c>
      <c r="L310" s="45">
        <f>L311</f>
        <v>6771.84</v>
      </c>
      <c r="M310" s="45"/>
      <c r="N310" s="105"/>
      <c r="O310" s="45"/>
      <c r="P310" s="105"/>
      <c r="Q310" s="45"/>
      <c r="R310" s="105"/>
      <c r="S310" s="45"/>
      <c r="T310" s="105"/>
      <c r="U310" s="45"/>
      <c r="V310" s="105"/>
      <c r="W310" s="94"/>
      <c r="X310" s="88"/>
      <c r="Y310" s="94"/>
      <c r="Z310" s="94"/>
    </row>
    <row r="311" spans="1:26" s="5" customFormat="1" ht="16.5" customHeight="1" x14ac:dyDescent="0.2">
      <c r="A311" s="22"/>
      <c r="B311" s="23">
        <v>4300</v>
      </c>
      <c r="C311" s="30" t="s">
        <v>82</v>
      </c>
      <c r="D311" s="46">
        <f t="shared" si="106"/>
        <v>32000</v>
      </c>
      <c r="E311" s="46">
        <f t="shared" si="107"/>
        <v>6771.84</v>
      </c>
      <c r="F311" s="46">
        <f>E311/D311*100</f>
        <v>21.161999999999999</v>
      </c>
      <c r="G311" s="46">
        <f t="shared" si="104"/>
        <v>32000</v>
      </c>
      <c r="H311" s="46">
        <f t="shared" si="105"/>
        <v>6771.84</v>
      </c>
      <c r="I311" s="46"/>
      <c r="J311" s="46"/>
      <c r="K311" s="46">
        <v>32000</v>
      </c>
      <c r="L311" s="46">
        <v>6771.84</v>
      </c>
      <c r="M311" s="46"/>
      <c r="N311" s="46"/>
      <c r="O311" s="46"/>
      <c r="P311" s="46"/>
      <c r="Q311" s="46"/>
      <c r="R311" s="104"/>
      <c r="S311" s="46"/>
      <c r="T311" s="104"/>
      <c r="U311" s="46"/>
      <c r="V311" s="104"/>
      <c r="W311" s="92"/>
      <c r="X311" s="88"/>
      <c r="Y311" s="92"/>
      <c r="Z311" s="92"/>
    </row>
    <row r="312" spans="1:26" s="2" customFormat="1" ht="16.5" customHeight="1" x14ac:dyDescent="0.2">
      <c r="A312" s="15">
        <v>80115</v>
      </c>
      <c r="B312" s="19"/>
      <c r="C312" s="29" t="s">
        <v>151</v>
      </c>
      <c r="D312" s="45">
        <f t="shared" si="106"/>
        <v>3328746</v>
      </c>
      <c r="E312" s="45">
        <f t="shared" si="107"/>
        <v>1649666.25</v>
      </c>
      <c r="F312" s="59">
        <f t="shared" ref="F312:F329" si="108">E312/D312*100</f>
        <v>49.558189480362877</v>
      </c>
      <c r="G312" s="45">
        <f>I312+K312</f>
        <v>3327466</v>
      </c>
      <c r="H312" s="45">
        <f>J312+L312</f>
        <v>1649666.25</v>
      </c>
      <c r="I312" s="45">
        <f>SUM(I313:I329)</f>
        <v>3037927</v>
      </c>
      <c r="J312" s="45">
        <f>SUM(J313:J329)</f>
        <v>1493678.03</v>
      </c>
      <c r="K312" s="45">
        <f>SUM(K313:K329)</f>
        <v>289539</v>
      </c>
      <c r="L312" s="45">
        <f>SUM(L313:L329)</f>
        <v>155988.22</v>
      </c>
      <c r="M312" s="45"/>
      <c r="N312" s="45"/>
      <c r="O312" s="45">
        <f>SUM(O313:O329)</f>
        <v>1280</v>
      </c>
      <c r="P312" s="45">
        <f>SUM(P313:P329)</f>
        <v>0</v>
      </c>
      <c r="Q312" s="45"/>
      <c r="R312" s="105"/>
      <c r="S312" s="45"/>
      <c r="T312" s="105"/>
      <c r="U312" s="45"/>
      <c r="V312" s="105"/>
      <c r="W312" s="93"/>
      <c r="X312" s="88"/>
      <c r="Y312" s="93"/>
      <c r="Z312" s="93"/>
    </row>
    <row r="313" spans="1:26" s="5" customFormat="1" ht="28.5" customHeight="1" x14ac:dyDescent="0.2">
      <c r="A313" s="17"/>
      <c r="B313" s="18">
        <v>3020</v>
      </c>
      <c r="C313" s="35" t="s">
        <v>84</v>
      </c>
      <c r="D313" s="47">
        <f t="shared" si="106"/>
        <v>1280</v>
      </c>
      <c r="E313" s="47">
        <f t="shared" si="107"/>
        <v>0</v>
      </c>
      <c r="F313" s="47">
        <f t="shared" si="108"/>
        <v>0</v>
      </c>
      <c r="G313" s="47"/>
      <c r="H313" s="47"/>
      <c r="I313" s="47"/>
      <c r="J313" s="47"/>
      <c r="K313" s="47"/>
      <c r="L313" s="47"/>
      <c r="M313" s="47"/>
      <c r="N313" s="47"/>
      <c r="O313" s="47">
        <v>1280</v>
      </c>
      <c r="P313" s="47">
        <v>0</v>
      </c>
      <c r="Q313" s="47"/>
      <c r="R313" s="106"/>
      <c r="S313" s="47"/>
      <c r="T313" s="106"/>
      <c r="U313" s="47"/>
      <c r="V313" s="106"/>
      <c r="W313" s="92"/>
      <c r="X313" s="88"/>
      <c r="Y313" s="92"/>
      <c r="Z313" s="92"/>
    </row>
    <row r="314" spans="1:26" s="5" customFormat="1" ht="16.5" customHeight="1" x14ac:dyDescent="0.2">
      <c r="A314" s="17"/>
      <c r="B314" s="18">
        <v>4010</v>
      </c>
      <c r="C314" s="34" t="s">
        <v>95</v>
      </c>
      <c r="D314" s="47">
        <f t="shared" si="106"/>
        <v>2401048</v>
      </c>
      <c r="E314" s="47">
        <f t="shared" si="107"/>
        <v>1114644.54</v>
      </c>
      <c r="F314" s="47">
        <f t="shared" si="108"/>
        <v>46.423251013724013</v>
      </c>
      <c r="G314" s="47">
        <f t="shared" ref="G314:G343" si="109">I314+K314</f>
        <v>2401048</v>
      </c>
      <c r="H314" s="47">
        <f t="shared" ref="H314:H343" si="110">J314+L314</f>
        <v>1114644.54</v>
      </c>
      <c r="I314" s="47">
        <v>2401048</v>
      </c>
      <c r="J314" s="47">
        <v>1114644.54</v>
      </c>
      <c r="K314" s="47"/>
      <c r="L314" s="47"/>
      <c r="M314" s="47"/>
      <c r="N314" s="106"/>
      <c r="O314" s="47"/>
      <c r="P314" s="106"/>
      <c r="Q314" s="47"/>
      <c r="R314" s="106"/>
      <c r="S314" s="47"/>
      <c r="T314" s="106"/>
      <c r="U314" s="47"/>
      <c r="V314" s="106"/>
      <c r="W314" s="92"/>
      <c r="X314" s="88"/>
      <c r="Y314" s="92"/>
      <c r="Z314" s="92"/>
    </row>
    <row r="315" spans="1:26" s="5" customFormat="1" ht="16.5" customHeight="1" x14ac:dyDescent="0.2">
      <c r="A315" s="17"/>
      <c r="B315" s="18">
        <v>4040</v>
      </c>
      <c r="C315" s="35" t="s">
        <v>96</v>
      </c>
      <c r="D315" s="47">
        <f t="shared" si="106"/>
        <v>178866</v>
      </c>
      <c r="E315" s="47">
        <f t="shared" si="107"/>
        <v>172465.29</v>
      </c>
      <c r="F315" s="47">
        <f t="shared" si="108"/>
        <v>96.421505484552682</v>
      </c>
      <c r="G315" s="47">
        <f t="shared" si="109"/>
        <v>178866</v>
      </c>
      <c r="H315" s="47">
        <f t="shared" si="110"/>
        <v>172465.29</v>
      </c>
      <c r="I315" s="47">
        <v>178866</v>
      </c>
      <c r="J315" s="47">
        <v>172465.29</v>
      </c>
      <c r="K315" s="47"/>
      <c r="L315" s="47"/>
      <c r="M315" s="47"/>
      <c r="N315" s="106"/>
      <c r="O315" s="47"/>
      <c r="P315" s="106"/>
      <c r="Q315" s="47"/>
      <c r="R315" s="106"/>
      <c r="S315" s="47"/>
      <c r="T315" s="106"/>
      <c r="U315" s="47"/>
      <c r="V315" s="106"/>
      <c r="W315" s="92"/>
      <c r="X315" s="88"/>
      <c r="Y315" s="92"/>
      <c r="Z315" s="92"/>
    </row>
    <row r="316" spans="1:26" s="5" customFormat="1" ht="16.5" customHeight="1" x14ac:dyDescent="0.2">
      <c r="A316" s="17"/>
      <c r="B316" s="18">
        <v>4110</v>
      </c>
      <c r="C316" s="34" t="s">
        <v>85</v>
      </c>
      <c r="D316" s="47">
        <f t="shared" si="106"/>
        <v>426156</v>
      </c>
      <c r="E316" s="47">
        <f t="shared" si="107"/>
        <v>192799.42</v>
      </c>
      <c r="F316" s="47">
        <f t="shared" si="108"/>
        <v>45.241512497770778</v>
      </c>
      <c r="G316" s="47">
        <f t="shared" si="109"/>
        <v>426156</v>
      </c>
      <c r="H316" s="47">
        <f t="shared" si="110"/>
        <v>192799.42</v>
      </c>
      <c r="I316" s="47">
        <v>426156</v>
      </c>
      <c r="J316" s="47">
        <v>192799.42</v>
      </c>
      <c r="K316" s="47"/>
      <c r="L316" s="47"/>
      <c r="M316" s="47"/>
      <c r="N316" s="106"/>
      <c r="O316" s="47"/>
      <c r="P316" s="106"/>
      <c r="Q316" s="47"/>
      <c r="R316" s="106"/>
      <c r="S316" s="47"/>
      <c r="T316" s="106"/>
      <c r="U316" s="47"/>
      <c r="V316" s="106"/>
      <c r="W316" s="92"/>
      <c r="X316" s="88"/>
      <c r="Y316" s="92"/>
      <c r="Z316" s="92"/>
    </row>
    <row r="317" spans="1:26" s="5" customFormat="1" ht="28.5" customHeight="1" x14ac:dyDescent="0.2">
      <c r="A317" s="17"/>
      <c r="B317" s="18">
        <v>4120</v>
      </c>
      <c r="C317" s="35" t="s">
        <v>178</v>
      </c>
      <c r="D317" s="47">
        <f t="shared" si="106"/>
        <v>31857</v>
      </c>
      <c r="E317" s="47">
        <f t="shared" si="107"/>
        <v>13768.78</v>
      </c>
      <c r="F317" s="47">
        <f t="shared" si="108"/>
        <v>43.220579464481908</v>
      </c>
      <c r="G317" s="47">
        <f t="shared" si="109"/>
        <v>31857</v>
      </c>
      <c r="H317" s="47">
        <f t="shared" si="110"/>
        <v>13768.78</v>
      </c>
      <c r="I317" s="47">
        <v>31857</v>
      </c>
      <c r="J317" s="47">
        <v>13768.78</v>
      </c>
      <c r="K317" s="47"/>
      <c r="L317" s="47"/>
      <c r="M317" s="47"/>
      <c r="N317" s="106"/>
      <c r="O317" s="47"/>
      <c r="P317" s="106"/>
      <c r="Q317" s="47"/>
      <c r="R317" s="106"/>
      <c r="S317" s="47"/>
      <c r="T317" s="106"/>
      <c r="U317" s="47"/>
      <c r="V317" s="106"/>
      <c r="W317" s="92"/>
      <c r="X317" s="88"/>
      <c r="Y317" s="92"/>
      <c r="Z317" s="92"/>
    </row>
    <row r="318" spans="1:26" s="5" customFormat="1" ht="16.5" customHeight="1" x14ac:dyDescent="0.2">
      <c r="A318" s="17"/>
      <c r="B318" s="18">
        <v>4210</v>
      </c>
      <c r="C318" s="35" t="s">
        <v>87</v>
      </c>
      <c r="D318" s="47">
        <f t="shared" si="106"/>
        <v>30000</v>
      </c>
      <c r="E318" s="47">
        <f t="shared" si="107"/>
        <v>10239.25</v>
      </c>
      <c r="F318" s="47">
        <f t="shared" si="108"/>
        <v>34.130833333333335</v>
      </c>
      <c r="G318" s="47">
        <f t="shared" si="109"/>
        <v>30000</v>
      </c>
      <c r="H318" s="47">
        <f t="shared" si="110"/>
        <v>10239.25</v>
      </c>
      <c r="I318" s="47"/>
      <c r="J318" s="47"/>
      <c r="K318" s="47">
        <v>30000</v>
      </c>
      <c r="L318" s="47">
        <v>10239.25</v>
      </c>
      <c r="M318" s="47"/>
      <c r="N318" s="106"/>
      <c r="O318" s="47"/>
      <c r="P318" s="106"/>
      <c r="Q318" s="47"/>
      <c r="R318" s="106"/>
      <c r="S318" s="47"/>
      <c r="T318" s="106"/>
      <c r="U318" s="47"/>
      <c r="V318" s="106"/>
      <c r="W318" s="92"/>
      <c r="X318" s="88"/>
      <c r="Y318" s="92"/>
      <c r="Z318" s="92"/>
    </row>
    <row r="319" spans="1:26" s="5" customFormat="1" ht="16.5" customHeight="1" x14ac:dyDescent="0.2">
      <c r="A319" s="17"/>
      <c r="B319" s="18">
        <v>4220</v>
      </c>
      <c r="C319" s="35" t="s">
        <v>135</v>
      </c>
      <c r="D319" s="47">
        <f t="shared" si="106"/>
        <v>700</v>
      </c>
      <c r="E319" s="47">
        <f t="shared" si="107"/>
        <v>0</v>
      </c>
      <c r="F319" s="47">
        <f>E319/D319*100</f>
        <v>0</v>
      </c>
      <c r="G319" s="47">
        <f>I319+K319</f>
        <v>700</v>
      </c>
      <c r="H319" s="47">
        <f>J319+L319</f>
        <v>0</v>
      </c>
      <c r="I319" s="47"/>
      <c r="J319" s="47"/>
      <c r="K319" s="47">
        <v>700</v>
      </c>
      <c r="L319" s="47">
        <v>0</v>
      </c>
      <c r="M319" s="47"/>
      <c r="N319" s="106"/>
      <c r="O319" s="47"/>
      <c r="P319" s="106"/>
      <c r="Q319" s="47"/>
      <c r="R319" s="106"/>
      <c r="S319" s="47"/>
      <c r="T319" s="106"/>
      <c r="U319" s="47"/>
      <c r="V319" s="106"/>
      <c r="W319" s="92"/>
      <c r="X319" s="88"/>
      <c r="Y319" s="92"/>
      <c r="Z319" s="92"/>
    </row>
    <row r="320" spans="1:26" s="5" customFormat="1" ht="16.5" customHeight="1" x14ac:dyDescent="0.2">
      <c r="A320" s="17"/>
      <c r="B320" s="18">
        <v>4240</v>
      </c>
      <c r="C320" s="73" t="s">
        <v>133</v>
      </c>
      <c r="D320" s="47">
        <f t="shared" si="106"/>
        <v>15500</v>
      </c>
      <c r="E320" s="47">
        <f t="shared" si="107"/>
        <v>2616.92</v>
      </c>
      <c r="F320" s="47">
        <f t="shared" si="108"/>
        <v>16.883354838709678</v>
      </c>
      <c r="G320" s="47">
        <f t="shared" si="109"/>
        <v>15500</v>
      </c>
      <c r="H320" s="47">
        <f t="shared" si="110"/>
        <v>2616.92</v>
      </c>
      <c r="I320" s="47"/>
      <c r="J320" s="47"/>
      <c r="K320" s="47">
        <v>15500</v>
      </c>
      <c r="L320" s="47">
        <v>2616.92</v>
      </c>
      <c r="M320" s="47"/>
      <c r="N320" s="106"/>
      <c r="O320" s="47"/>
      <c r="P320" s="106"/>
      <c r="Q320" s="47"/>
      <c r="R320" s="106"/>
      <c r="S320" s="47"/>
      <c r="T320" s="106"/>
      <c r="U320" s="47"/>
      <c r="V320" s="106"/>
      <c r="W320" s="92"/>
      <c r="X320" s="88"/>
      <c r="Y320" s="92"/>
      <c r="Z320" s="92"/>
    </row>
    <row r="321" spans="1:26" s="5" customFormat="1" ht="16.5" customHeight="1" x14ac:dyDescent="0.2">
      <c r="A321" s="17"/>
      <c r="B321" s="18">
        <v>4260</v>
      </c>
      <c r="C321" s="35" t="s">
        <v>88</v>
      </c>
      <c r="D321" s="47">
        <f t="shared" si="106"/>
        <v>94000</v>
      </c>
      <c r="E321" s="47">
        <f t="shared" si="107"/>
        <v>47877.27</v>
      </c>
      <c r="F321" s="47">
        <f t="shared" si="108"/>
        <v>50.933265957446807</v>
      </c>
      <c r="G321" s="47">
        <f t="shared" si="109"/>
        <v>94000</v>
      </c>
      <c r="H321" s="47">
        <f t="shared" si="110"/>
        <v>47877.27</v>
      </c>
      <c r="I321" s="47"/>
      <c r="J321" s="47"/>
      <c r="K321" s="47">
        <v>94000</v>
      </c>
      <c r="L321" s="47">
        <v>47877.27</v>
      </c>
      <c r="M321" s="47"/>
      <c r="N321" s="106"/>
      <c r="O321" s="47"/>
      <c r="P321" s="106"/>
      <c r="Q321" s="47"/>
      <c r="R321" s="106"/>
      <c r="S321" s="47"/>
      <c r="T321" s="106"/>
      <c r="U321" s="47"/>
      <c r="V321" s="106"/>
      <c r="W321" s="92"/>
      <c r="X321" s="88"/>
      <c r="Y321" s="92"/>
      <c r="Z321" s="92"/>
    </row>
    <row r="322" spans="1:26" s="5" customFormat="1" ht="16.5" customHeight="1" x14ac:dyDescent="0.2">
      <c r="A322" s="17"/>
      <c r="B322" s="18">
        <v>4270</v>
      </c>
      <c r="C322" s="35" t="s">
        <v>89</v>
      </c>
      <c r="D322" s="47">
        <f t="shared" si="106"/>
        <v>5000</v>
      </c>
      <c r="E322" s="47">
        <f t="shared" si="107"/>
        <v>554.30999999999995</v>
      </c>
      <c r="F322" s="47">
        <f t="shared" si="108"/>
        <v>11.086199999999998</v>
      </c>
      <c r="G322" s="47">
        <f t="shared" si="109"/>
        <v>5000</v>
      </c>
      <c r="H322" s="47">
        <f t="shared" si="110"/>
        <v>554.30999999999995</v>
      </c>
      <c r="I322" s="47"/>
      <c r="J322" s="47"/>
      <c r="K322" s="47">
        <v>5000</v>
      </c>
      <c r="L322" s="47">
        <v>554.30999999999995</v>
      </c>
      <c r="M322" s="47"/>
      <c r="N322" s="106"/>
      <c r="O322" s="47"/>
      <c r="P322" s="106"/>
      <c r="Q322" s="47"/>
      <c r="R322" s="106"/>
      <c r="S322" s="47"/>
      <c r="T322" s="106"/>
      <c r="U322" s="47"/>
      <c r="V322" s="106"/>
      <c r="W322" s="92"/>
      <c r="X322" s="88"/>
      <c r="Y322" s="92"/>
      <c r="Z322" s="92"/>
    </row>
    <row r="323" spans="1:26" s="5" customFormat="1" ht="16.5" customHeight="1" x14ac:dyDescent="0.2">
      <c r="A323" s="17"/>
      <c r="B323" s="18">
        <v>4280</v>
      </c>
      <c r="C323" s="35" t="s">
        <v>101</v>
      </c>
      <c r="D323" s="47">
        <f t="shared" si="106"/>
        <v>2750</v>
      </c>
      <c r="E323" s="47">
        <f t="shared" si="107"/>
        <v>120</v>
      </c>
      <c r="F323" s="47">
        <f t="shared" si="108"/>
        <v>4.3636363636363642</v>
      </c>
      <c r="G323" s="47">
        <f t="shared" si="109"/>
        <v>2750</v>
      </c>
      <c r="H323" s="47">
        <f t="shared" si="110"/>
        <v>120</v>
      </c>
      <c r="I323" s="47"/>
      <c r="J323" s="47"/>
      <c r="K323" s="47">
        <v>2750</v>
      </c>
      <c r="L323" s="47">
        <v>120</v>
      </c>
      <c r="M323" s="47"/>
      <c r="N323" s="106"/>
      <c r="O323" s="47"/>
      <c r="P323" s="106"/>
      <c r="Q323" s="47"/>
      <c r="R323" s="106"/>
      <c r="S323" s="47"/>
      <c r="T323" s="106"/>
      <c r="U323" s="47"/>
      <c r="V323" s="106"/>
      <c r="W323" s="92"/>
      <c r="X323" s="88"/>
      <c r="Y323" s="92"/>
      <c r="Z323" s="92"/>
    </row>
    <row r="324" spans="1:26" s="5" customFormat="1" ht="16.5" customHeight="1" x14ac:dyDescent="0.2">
      <c r="A324" s="17"/>
      <c r="B324" s="18">
        <v>4300</v>
      </c>
      <c r="C324" s="35" t="s">
        <v>82</v>
      </c>
      <c r="D324" s="47">
        <f t="shared" si="106"/>
        <v>35000</v>
      </c>
      <c r="E324" s="47">
        <f t="shared" si="107"/>
        <v>18436.97</v>
      </c>
      <c r="F324" s="47">
        <f t="shared" si="108"/>
        <v>52.677057142857144</v>
      </c>
      <c r="G324" s="47">
        <f t="shared" si="109"/>
        <v>35000</v>
      </c>
      <c r="H324" s="47">
        <f t="shared" si="110"/>
        <v>18436.97</v>
      </c>
      <c r="I324" s="47"/>
      <c r="J324" s="47"/>
      <c r="K324" s="47">
        <v>35000</v>
      </c>
      <c r="L324" s="47">
        <v>18436.97</v>
      </c>
      <c r="M324" s="47"/>
      <c r="N324" s="106"/>
      <c r="O324" s="47"/>
      <c r="P324" s="106"/>
      <c r="Q324" s="47"/>
      <c r="R324" s="106"/>
      <c r="S324" s="47"/>
      <c r="T324" s="106"/>
      <c r="U324" s="47"/>
      <c r="V324" s="106"/>
      <c r="W324" s="92"/>
      <c r="X324" s="88"/>
      <c r="Y324" s="92"/>
      <c r="Z324" s="92"/>
    </row>
    <row r="325" spans="1:26" s="5" customFormat="1" ht="28.5" customHeight="1" x14ac:dyDescent="0.2">
      <c r="A325" s="17"/>
      <c r="B325" s="18">
        <v>4360</v>
      </c>
      <c r="C325" s="35" t="s">
        <v>129</v>
      </c>
      <c r="D325" s="47">
        <f t="shared" si="106"/>
        <v>5100</v>
      </c>
      <c r="E325" s="47">
        <f t="shared" si="107"/>
        <v>2521.11</v>
      </c>
      <c r="F325" s="47">
        <f t="shared" si="108"/>
        <v>49.433529411764709</v>
      </c>
      <c r="G325" s="47">
        <f t="shared" si="109"/>
        <v>5100</v>
      </c>
      <c r="H325" s="47">
        <f t="shared" si="110"/>
        <v>2521.11</v>
      </c>
      <c r="I325" s="47"/>
      <c r="J325" s="47"/>
      <c r="K325" s="47">
        <v>5100</v>
      </c>
      <c r="L325" s="47">
        <v>2521.11</v>
      </c>
      <c r="M325" s="47"/>
      <c r="N325" s="106"/>
      <c r="O325" s="47"/>
      <c r="P325" s="106"/>
      <c r="Q325" s="47"/>
      <c r="R325" s="106"/>
      <c r="S325" s="47"/>
      <c r="T325" s="106"/>
      <c r="U325" s="47"/>
      <c r="V325" s="106"/>
      <c r="W325" s="92"/>
      <c r="X325" s="88"/>
      <c r="Y325" s="92"/>
      <c r="Z325" s="92"/>
    </row>
    <row r="326" spans="1:26" s="5" customFormat="1" ht="16.5" customHeight="1" x14ac:dyDescent="0.2">
      <c r="A326" s="17"/>
      <c r="B326" s="18">
        <v>4410</v>
      </c>
      <c r="C326" s="35" t="s">
        <v>102</v>
      </c>
      <c r="D326" s="47">
        <f t="shared" si="106"/>
        <v>800</v>
      </c>
      <c r="E326" s="47">
        <f t="shared" si="107"/>
        <v>211.39</v>
      </c>
      <c r="F326" s="47">
        <f t="shared" si="108"/>
        <v>26.423749999999995</v>
      </c>
      <c r="G326" s="47">
        <f t="shared" si="109"/>
        <v>800</v>
      </c>
      <c r="H326" s="47">
        <f t="shared" si="110"/>
        <v>211.39</v>
      </c>
      <c r="I326" s="47"/>
      <c r="J326" s="47"/>
      <c r="K326" s="47">
        <v>800</v>
      </c>
      <c r="L326" s="47">
        <v>211.39</v>
      </c>
      <c r="M326" s="47"/>
      <c r="N326" s="106"/>
      <c r="O326" s="47"/>
      <c r="P326" s="106"/>
      <c r="Q326" s="47"/>
      <c r="R326" s="106"/>
      <c r="S326" s="47"/>
      <c r="T326" s="106"/>
      <c r="U326" s="47"/>
      <c r="V326" s="106"/>
      <c r="W326" s="92"/>
      <c r="X326" s="88"/>
      <c r="Y326" s="92"/>
      <c r="Z326" s="92"/>
    </row>
    <row r="327" spans="1:26" s="5" customFormat="1" ht="16.5" customHeight="1" x14ac:dyDescent="0.2">
      <c r="A327" s="17"/>
      <c r="B327" s="18">
        <v>4430</v>
      </c>
      <c r="C327" s="35" t="s">
        <v>83</v>
      </c>
      <c r="D327" s="47">
        <f t="shared" si="106"/>
        <v>1100</v>
      </c>
      <c r="E327" s="47">
        <f t="shared" si="107"/>
        <v>216</v>
      </c>
      <c r="F327" s="47">
        <f t="shared" si="108"/>
        <v>19.636363636363637</v>
      </c>
      <c r="G327" s="47">
        <f t="shared" si="109"/>
        <v>1100</v>
      </c>
      <c r="H327" s="47">
        <f t="shared" si="110"/>
        <v>216</v>
      </c>
      <c r="I327" s="47"/>
      <c r="J327" s="47"/>
      <c r="K327" s="47">
        <v>1100</v>
      </c>
      <c r="L327" s="47">
        <v>216</v>
      </c>
      <c r="M327" s="47"/>
      <c r="N327" s="106"/>
      <c r="O327" s="47"/>
      <c r="P327" s="106"/>
      <c r="Q327" s="47"/>
      <c r="R327" s="106"/>
      <c r="S327" s="47"/>
      <c r="T327" s="106"/>
      <c r="U327" s="47"/>
      <c r="V327" s="106"/>
      <c r="W327" s="92"/>
      <c r="X327" s="88"/>
      <c r="Y327" s="92"/>
      <c r="Z327" s="92"/>
    </row>
    <row r="328" spans="1:26" s="5" customFormat="1" ht="16.5" customHeight="1" x14ac:dyDescent="0.2">
      <c r="A328" s="17"/>
      <c r="B328" s="18">
        <v>4440</v>
      </c>
      <c r="C328" s="35" t="s">
        <v>104</v>
      </c>
      <c r="D328" s="47">
        <f t="shared" si="106"/>
        <v>97589</v>
      </c>
      <c r="E328" s="47">
        <f t="shared" si="107"/>
        <v>73195</v>
      </c>
      <c r="F328" s="47">
        <f t="shared" si="108"/>
        <v>75.003330293373224</v>
      </c>
      <c r="G328" s="47">
        <f t="shared" si="109"/>
        <v>97589</v>
      </c>
      <c r="H328" s="47">
        <f t="shared" si="110"/>
        <v>73195</v>
      </c>
      <c r="I328" s="47"/>
      <c r="J328" s="47"/>
      <c r="K328" s="47">
        <v>97589</v>
      </c>
      <c r="L328" s="47">
        <v>73195</v>
      </c>
      <c r="M328" s="47"/>
      <c r="N328" s="106"/>
      <c r="O328" s="47"/>
      <c r="P328" s="106"/>
      <c r="Q328" s="47"/>
      <c r="R328" s="106"/>
      <c r="S328" s="47"/>
      <c r="T328" s="106"/>
      <c r="U328" s="47"/>
      <c r="V328" s="106"/>
      <c r="W328" s="92"/>
      <c r="X328" s="88"/>
      <c r="Y328" s="92"/>
      <c r="Z328" s="92"/>
    </row>
    <row r="329" spans="1:26" s="5" customFormat="1" ht="29.1" customHeight="1" x14ac:dyDescent="0.2">
      <c r="A329" s="22"/>
      <c r="B329" s="23">
        <v>4700</v>
      </c>
      <c r="C329" s="30" t="s">
        <v>105</v>
      </c>
      <c r="D329" s="46">
        <f t="shared" si="106"/>
        <v>2000</v>
      </c>
      <c r="E329" s="46">
        <f t="shared" si="107"/>
        <v>0</v>
      </c>
      <c r="F329" s="46">
        <f t="shared" si="108"/>
        <v>0</v>
      </c>
      <c r="G329" s="46">
        <f t="shared" si="109"/>
        <v>2000</v>
      </c>
      <c r="H329" s="46">
        <f t="shared" si="110"/>
        <v>0</v>
      </c>
      <c r="I329" s="46"/>
      <c r="J329" s="46"/>
      <c r="K329" s="46">
        <v>2000</v>
      </c>
      <c r="L329" s="47">
        <v>0</v>
      </c>
      <c r="M329" s="46"/>
      <c r="N329" s="104"/>
      <c r="O329" s="47"/>
      <c r="P329" s="106"/>
      <c r="Q329" s="47"/>
      <c r="R329" s="106"/>
      <c r="S329" s="47"/>
      <c r="T329" s="106"/>
      <c r="U329" s="47"/>
      <c r="V329" s="106"/>
      <c r="W329" s="92"/>
      <c r="X329" s="88"/>
      <c r="Y329" s="92"/>
      <c r="Z329" s="92"/>
    </row>
    <row r="330" spans="1:26" s="2" customFormat="1" ht="17.25" customHeight="1" x14ac:dyDescent="0.2">
      <c r="A330" s="15">
        <v>80120</v>
      </c>
      <c r="B330" s="19"/>
      <c r="C330" s="29" t="s">
        <v>156</v>
      </c>
      <c r="D330" s="45">
        <f t="shared" si="106"/>
        <v>116140</v>
      </c>
      <c r="E330" s="45">
        <f t="shared" si="107"/>
        <v>58117.24</v>
      </c>
      <c r="F330" s="59">
        <f t="shared" ref="F330:F335" si="111">E330/D330*100</f>
        <v>50.040675047356643</v>
      </c>
      <c r="G330" s="45">
        <f t="shared" si="109"/>
        <v>116140</v>
      </c>
      <c r="H330" s="45">
        <f t="shared" si="110"/>
        <v>58117.24</v>
      </c>
      <c r="I330" s="45">
        <f>SUM(I331:I335)</f>
        <v>115110</v>
      </c>
      <c r="J330" s="45">
        <f>SUM(J331:J335)</f>
        <v>57337.24</v>
      </c>
      <c r="K330" s="45">
        <f>SUM(K331:K335)</f>
        <v>1030</v>
      </c>
      <c r="L330" s="45">
        <f>SUM(L331:L335)</f>
        <v>780</v>
      </c>
      <c r="M330" s="45"/>
      <c r="N330" s="45"/>
      <c r="O330" s="45"/>
      <c r="P330" s="105"/>
      <c r="Q330" s="45"/>
      <c r="R330" s="105"/>
      <c r="S330" s="45"/>
      <c r="T330" s="105"/>
      <c r="U330" s="45"/>
      <c r="V330" s="105"/>
      <c r="W330" s="93"/>
      <c r="X330" s="88"/>
      <c r="Y330" s="93"/>
      <c r="Z330" s="93"/>
    </row>
    <row r="331" spans="1:26" s="5" customFormat="1" ht="16.5" customHeight="1" x14ac:dyDescent="0.2">
      <c r="A331" s="17"/>
      <c r="B331" s="18">
        <v>4010</v>
      </c>
      <c r="C331" s="34" t="s">
        <v>95</v>
      </c>
      <c r="D331" s="47">
        <f t="shared" si="106"/>
        <v>90370</v>
      </c>
      <c r="E331" s="47">
        <f t="shared" si="107"/>
        <v>44790.34</v>
      </c>
      <c r="F331" s="47">
        <f t="shared" si="111"/>
        <v>49.563284275755223</v>
      </c>
      <c r="G331" s="47">
        <f t="shared" si="109"/>
        <v>90370</v>
      </c>
      <c r="H331" s="47">
        <f t="shared" si="110"/>
        <v>44790.34</v>
      </c>
      <c r="I331" s="47">
        <v>90370</v>
      </c>
      <c r="J331" s="47">
        <v>44790.34</v>
      </c>
      <c r="K331" s="47"/>
      <c r="L331" s="47"/>
      <c r="M331" s="47"/>
      <c r="N331" s="47"/>
      <c r="O331" s="47"/>
      <c r="P331" s="106"/>
      <c r="Q331" s="47"/>
      <c r="R331" s="106"/>
      <c r="S331" s="47"/>
      <c r="T331" s="106"/>
      <c r="U331" s="47"/>
      <c r="V331" s="106"/>
      <c r="W331" s="92"/>
      <c r="X331" s="88"/>
      <c r="Y331" s="92"/>
      <c r="Z331" s="92"/>
    </row>
    <row r="332" spans="1:26" s="5" customFormat="1" ht="16.5" customHeight="1" x14ac:dyDescent="0.2">
      <c r="A332" s="17"/>
      <c r="B332" s="18">
        <v>4040</v>
      </c>
      <c r="C332" s="35" t="s">
        <v>96</v>
      </c>
      <c r="D332" s="47">
        <f t="shared" si="106"/>
        <v>6932</v>
      </c>
      <c r="E332" s="47">
        <f t="shared" si="107"/>
        <v>5416.87</v>
      </c>
      <c r="F332" s="47">
        <f t="shared" si="111"/>
        <v>78.142960184650889</v>
      </c>
      <c r="G332" s="47">
        <f t="shared" si="109"/>
        <v>6932</v>
      </c>
      <c r="H332" s="47">
        <f t="shared" si="110"/>
        <v>5416.87</v>
      </c>
      <c r="I332" s="47">
        <v>6932</v>
      </c>
      <c r="J332" s="47">
        <v>5416.87</v>
      </c>
      <c r="K332" s="47"/>
      <c r="L332" s="47"/>
      <c r="M332" s="47"/>
      <c r="N332" s="47"/>
      <c r="O332" s="47"/>
      <c r="P332" s="106"/>
      <c r="Q332" s="47"/>
      <c r="R332" s="106"/>
      <c r="S332" s="47"/>
      <c r="T332" s="106"/>
      <c r="U332" s="47"/>
      <c r="V332" s="106"/>
      <c r="W332" s="92"/>
      <c r="X332" s="88"/>
      <c r="Y332" s="92"/>
      <c r="Z332" s="92"/>
    </row>
    <row r="333" spans="1:26" s="5" customFormat="1" ht="16.5" customHeight="1" x14ac:dyDescent="0.2">
      <c r="A333" s="17"/>
      <c r="B333" s="18">
        <v>4110</v>
      </c>
      <c r="C333" s="34" t="s">
        <v>85</v>
      </c>
      <c r="D333" s="47">
        <f t="shared" si="106"/>
        <v>16640</v>
      </c>
      <c r="E333" s="47">
        <f t="shared" si="107"/>
        <v>6816.1</v>
      </c>
      <c r="F333" s="47">
        <f t="shared" si="111"/>
        <v>40.962139423076927</v>
      </c>
      <c r="G333" s="47">
        <f t="shared" si="109"/>
        <v>16640</v>
      </c>
      <c r="H333" s="47">
        <f t="shared" si="110"/>
        <v>6816.1</v>
      </c>
      <c r="I333" s="47">
        <v>16640</v>
      </c>
      <c r="J333" s="47">
        <v>6816.1</v>
      </c>
      <c r="K333" s="47"/>
      <c r="L333" s="47"/>
      <c r="M333" s="47"/>
      <c r="N333" s="47"/>
      <c r="O333" s="47"/>
      <c r="P333" s="106"/>
      <c r="Q333" s="47"/>
      <c r="R333" s="106"/>
      <c r="S333" s="47"/>
      <c r="T333" s="106"/>
      <c r="U333" s="47"/>
      <c r="V333" s="106"/>
      <c r="W333" s="92"/>
      <c r="X333" s="88"/>
      <c r="Y333" s="92"/>
      <c r="Z333" s="92"/>
    </row>
    <row r="334" spans="1:26" s="5" customFormat="1" ht="28.5" customHeight="1" x14ac:dyDescent="0.2">
      <c r="A334" s="17"/>
      <c r="B334" s="18">
        <v>4120</v>
      </c>
      <c r="C334" s="35" t="s">
        <v>178</v>
      </c>
      <c r="D334" s="47">
        <f t="shared" si="106"/>
        <v>1168</v>
      </c>
      <c r="E334" s="47">
        <f t="shared" si="107"/>
        <v>313.93</v>
      </c>
      <c r="F334" s="47">
        <f t="shared" si="111"/>
        <v>26.877568493150683</v>
      </c>
      <c r="G334" s="47">
        <f t="shared" si="109"/>
        <v>1168</v>
      </c>
      <c r="H334" s="47">
        <f t="shared" si="110"/>
        <v>313.93</v>
      </c>
      <c r="I334" s="47">
        <v>1168</v>
      </c>
      <c r="J334" s="47">
        <v>313.93</v>
      </c>
      <c r="K334" s="47"/>
      <c r="L334" s="47"/>
      <c r="M334" s="47"/>
      <c r="N334" s="47"/>
      <c r="O334" s="47"/>
      <c r="P334" s="106"/>
      <c r="Q334" s="47"/>
      <c r="R334" s="106"/>
      <c r="S334" s="47"/>
      <c r="T334" s="106"/>
      <c r="U334" s="47"/>
      <c r="V334" s="106"/>
      <c r="W334" s="92"/>
      <c r="X334" s="88"/>
      <c r="Y334" s="92"/>
      <c r="Z334" s="92"/>
    </row>
    <row r="335" spans="1:26" s="5" customFormat="1" ht="16.5" customHeight="1" x14ac:dyDescent="0.2">
      <c r="A335" s="17"/>
      <c r="B335" s="18">
        <v>4440</v>
      </c>
      <c r="C335" s="35" t="s">
        <v>104</v>
      </c>
      <c r="D335" s="47">
        <f t="shared" si="106"/>
        <v>1030</v>
      </c>
      <c r="E335" s="47">
        <f t="shared" si="107"/>
        <v>780</v>
      </c>
      <c r="F335" s="47">
        <f t="shared" si="111"/>
        <v>75.728155339805824</v>
      </c>
      <c r="G335" s="47">
        <f t="shared" si="109"/>
        <v>1030</v>
      </c>
      <c r="H335" s="47">
        <f t="shared" si="110"/>
        <v>780</v>
      </c>
      <c r="I335" s="47"/>
      <c r="J335" s="47"/>
      <c r="K335" s="47">
        <v>1030</v>
      </c>
      <c r="L335" s="47">
        <v>780</v>
      </c>
      <c r="M335" s="47"/>
      <c r="N335" s="47"/>
      <c r="O335" s="47"/>
      <c r="P335" s="106"/>
      <c r="Q335" s="47"/>
      <c r="R335" s="106"/>
      <c r="S335" s="47"/>
      <c r="T335" s="106"/>
      <c r="U335" s="47"/>
      <c r="V335" s="106"/>
      <c r="W335" s="92"/>
      <c r="X335" s="88"/>
      <c r="Y335" s="92"/>
      <c r="Z335" s="92"/>
    </row>
    <row r="336" spans="1:26" s="2" customFormat="1" ht="29.1" customHeight="1" x14ac:dyDescent="0.2">
      <c r="A336" s="15">
        <v>80146</v>
      </c>
      <c r="B336" s="19"/>
      <c r="C336" s="29" t="s">
        <v>42</v>
      </c>
      <c r="D336" s="45">
        <f t="shared" si="106"/>
        <v>238851</v>
      </c>
      <c r="E336" s="45">
        <f t="shared" si="107"/>
        <v>63230.34</v>
      </c>
      <c r="F336" s="59">
        <f t="shared" ref="F336:F342" si="112">E336/D336*100</f>
        <v>26.472713114033436</v>
      </c>
      <c r="G336" s="45">
        <f t="shared" si="109"/>
        <v>225851</v>
      </c>
      <c r="H336" s="45">
        <f t="shared" si="110"/>
        <v>61830.34</v>
      </c>
      <c r="I336" s="45">
        <f>SUM(I337:I342)</f>
        <v>4000</v>
      </c>
      <c r="J336" s="45">
        <f>SUM(J337:J342)</f>
        <v>0</v>
      </c>
      <c r="K336" s="45">
        <f>SUM(K337:K342)</f>
        <v>221851</v>
      </c>
      <c r="L336" s="45">
        <f>SUM(L337:L342)</f>
        <v>61830.34</v>
      </c>
      <c r="M336" s="45"/>
      <c r="N336" s="45"/>
      <c r="O336" s="45">
        <f>SUM(O337:O342)</f>
        <v>13000</v>
      </c>
      <c r="P336" s="45">
        <f>SUM(P337:P342)</f>
        <v>1400</v>
      </c>
      <c r="Q336" s="45"/>
      <c r="R336" s="105"/>
      <c r="S336" s="45"/>
      <c r="T336" s="105"/>
      <c r="U336" s="45"/>
      <c r="V336" s="105"/>
      <c r="W336" s="93"/>
      <c r="X336" s="88"/>
      <c r="Y336" s="93"/>
      <c r="Z336" s="93"/>
    </row>
    <row r="337" spans="1:26" s="5" customFormat="1" ht="28.5" customHeight="1" x14ac:dyDescent="0.2">
      <c r="A337" s="17"/>
      <c r="B337" s="18">
        <v>3020</v>
      </c>
      <c r="C337" s="35" t="s">
        <v>84</v>
      </c>
      <c r="D337" s="47">
        <f t="shared" si="106"/>
        <v>13000</v>
      </c>
      <c r="E337" s="47">
        <f t="shared" si="107"/>
        <v>1400</v>
      </c>
      <c r="F337" s="47">
        <f t="shared" si="112"/>
        <v>10.76923076923077</v>
      </c>
      <c r="G337" s="47"/>
      <c r="H337" s="47"/>
      <c r="I337" s="47"/>
      <c r="J337" s="47"/>
      <c r="K337" s="47"/>
      <c r="L337" s="47"/>
      <c r="M337" s="47"/>
      <c r="N337" s="47"/>
      <c r="O337" s="47">
        <v>13000</v>
      </c>
      <c r="P337" s="47">
        <v>1400</v>
      </c>
      <c r="Q337" s="47"/>
      <c r="R337" s="106"/>
      <c r="S337" s="47"/>
      <c r="T337" s="106"/>
      <c r="U337" s="47"/>
      <c r="V337" s="106"/>
      <c r="W337" s="92"/>
      <c r="X337" s="88"/>
      <c r="Y337" s="92"/>
      <c r="Z337" s="92"/>
    </row>
    <row r="338" spans="1:26" s="5" customFormat="1" ht="16.5" customHeight="1" x14ac:dyDescent="0.2">
      <c r="A338" s="17"/>
      <c r="B338" s="18">
        <v>4170</v>
      </c>
      <c r="C338" s="35" t="s">
        <v>86</v>
      </c>
      <c r="D338" s="47">
        <f t="shared" ref="D338" si="113">G338+M338+O338+Q338+S338+U338</f>
        <v>4000</v>
      </c>
      <c r="E338" s="47">
        <f t="shared" ref="E338" si="114">H338+N338+P338+R338+T338+V338</f>
        <v>0</v>
      </c>
      <c r="F338" s="47">
        <f t="shared" si="112"/>
        <v>0</v>
      </c>
      <c r="G338" s="47">
        <f t="shared" ref="G338" si="115">I338+K338</f>
        <v>4000</v>
      </c>
      <c r="H338" s="47">
        <f t="shared" ref="H338" si="116">J338+L338</f>
        <v>0</v>
      </c>
      <c r="I338" s="47">
        <v>4000</v>
      </c>
      <c r="J338" s="47">
        <v>0</v>
      </c>
      <c r="K338" s="47"/>
      <c r="L338" s="47"/>
      <c r="M338" s="47"/>
      <c r="N338" s="106"/>
      <c r="O338" s="47"/>
      <c r="P338" s="106"/>
      <c r="Q338" s="47"/>
      <c r="R338" s="106"/>
      <c r="S338" s="47"/>
      <c r="T338" s="106"/>
      <c r="U338" s="47"/>
      <c r="V338" s="106"/>
      <c r="W338" s="92"/>
      <c r="X338" s="88"/>
      <c r="Y338" s="92"/>
      <c r="Z338" s="92"/>
    </row>
    <row r="339" spans="1:26" s="5" customFormat="1" ht="16.5" customHeight="1" x14ac:dyDescent="0.2">
      <c r="A339" s="17"/>
      <c r="B339" s="18">
        <v>4210</v>
      </c>
      <c r="C339" s="35" t="s">
        <v>87</v>
      </c>
      <c r="D339" s="47">
        <f t="shared" si="106"/>
        <v>1130</v>
      </c>
      <c r="E339" s="47">
        <f t="shared" si="107"/>
        <v>0</v>
      </c>
      <c r="F339" s="47">
        <f t="shared" si="112"/>
        <v>0</v>
      </c>
      <c r="G339" s="47">
        <f t="shared" si="109"/>
        <v>1130</v>
      </c>
      <c r="H339" s="47">
        <f t="shared" si="110"/>
        <v>0</v>
      </c>
      <c r="I339" s="47"/>
      <c r="J339" s="47"/>
      <c r="K339" s="47">
        <v>1130</v>
      </c>
      <c r="L339" s="47">
        <v>0</v>
      </c>
      <c r="M339" s="47"/>
      <c r="N339" s="106"/>
      <c r="O339" s="47"/>
      <c r="P339" s="106"/>
      <c r="Q339" s="47"/>
      <c r="R339" s="106"/>
      <c r="S339" s="47"/>
      <c r="T339" s="106"/>
      <c r="U339" s="47"/>
      <c r="V339" s="106"/>
      <c r="W339" s="92"/>
      <c r="X339" s="88"/>
      <c r="Y339" s="92"/>
      <c r="Z339" s="92"/>
    </row>
    <row r="340" spans="1:26" s="5" customFormat="1" ht="16.5" customHeight="1" x14ac:dyDescent="0.2">
      <c r="A340" s="17"/>
      <c r="B340" s="18">
        <v>4300</v>
      </c>
      <c r="C340" s="35" t="s">
        <v>82</v>
      </c>
      <c r="D340" s="47">
        <f t="shared" si="106"/>
        <v>57000</v>
      </c>
      <c r="E340" s="47">
        <f t="shared" si="107"/>
        <v>21772.2</v>
      </c>
      <c r="F340" s="47">
        <f t="shared" si="112"/>
        <v>38.196842105263158</v>
      </c>
      <c r="G340" s="47">
        <f t="shared" si="109"/>
        <v>57000</v>
      </c>
      <c r="H340" s="47">
        <f t="shared" si="110"/>
        <v>21772.2</v>
      </c>
      <c r="I340" s="106"/>
      <c r="J340" s="47"/>
      <c r="K340" s="47">
        <v>57000</v>
      </c>
      <c r="L340" s="47">
        <v>21772.2</v>
      </c>
      <c r="M340" s="47"/>
      <c r="N340" s="106"/>
      <c r="O340" s="47"/>
      <c r="P340" s="106"/>
      <c r="Q340" s="47"/>
      <c r="R340" s="106"/>
      <c r="S340" s="47"/>
      <c r="T340" s="106"/>
      <c r="U340" s="47"/>
      <c r="V340" s="106"/>
      <c r="W340" s="92"/>
      <c r="X340" s="88"/>
      <c r="Y340" s="92"/>
      <c r="Z340" s="92"/>
    </row>
    <row r="341" spans="1:26" s="5" customFormat="1" ht="16.5" customHeight="1" x14ac:dyDescent="0.2">
      <c r="A341" s="17"/>
      <c r="B341" s="18">
        <v>4410</v>
      </c>
      <c r="C341" s="35" t="s">
        <v>102</v>
      </c>
      <c r="D341" s="47">
        <f t="shared" si="106"/>
        <v>4165</v>
      </c>
      <c r="E341" s="47">
        <f t="shared" si="107"/>
        <v>0</v>
      </c>
      <c r="F341" s="47">
        <f t="shared" si="112"/>
        <v>0</v>
      </c>
      <c r="G341" s="47">
        <f t="shared" si="109"/>
        <v>4165</v>
      </c>
      <c r="H341" s="47">
        <f t="shared" si="110"/>
        <v>0</v>
      </c>
      <c r="I341" s="106"/>
      <c r="J341" s="47"/>
      <c r="K341" s="47">
        <v>4165</v>
      </c>
      <c r="L341" s="47">
        <v>0</v>
      </c>
      <c r="M341" s="47"/>
      <c r="N341" s="106"/>
      <c r="O341" s="47"/>
      <c r="P341" s="106"/>
      <c r="Q341" s="47"/>
      <c r="R341" s="106"/>
      <c r="S341" s="47"/>
      <c r="T341" s="106"/>
      <c r="U341" s="47"/>
      <c r="V341" s="106"/>
      <c r="W341" s="92"/>
      <c r="X341" s="88"/>
      <c r="Y341" s="92"/>
      <c r="Z341" s="92"/>
    </row>
    <row r="342" spans="1:26" s="5" customFormat="1" ht="28.5" customHeight="1" x14ac:dyDescent="0.2">
      <c r="A342" s="22"/>
      <c r="B342" s="23">
        <v>4700</v>
      </c>
      <c r="C342" s="30" t="s">
        <v>105</v>
      </c>
      <c r="D342" s="46">
        <f t="shared" si="106"/>
        <v>159556</v>
      </c>
      <c r="E342" s="46">
        <f t="shared" si="107"/>
        <v>40058.14</v>
      </c>
      <c r="F342" s="46">
        <f t="shared" si="112"/>
        <v>25.106006668505099</v>
      </c>
      <c r="G342" s="46">
        <f t="shared" si="109"/>
        <v>159556</v>
      </c>
      <c r="H342" s="46">
        <f t="shared" si="110"/>
        <v>40058.14</v>
      </c>
      <c r="I342" s="104"/>
      <c r="J342" s="46"/>
      <c r="K342" s="46">
        <v>159556</v>
      </c>
      <c r="L342" s="46">
        <v>40058.14</v>
      </c>
      <c r="M342" s="46"/>
      <c r="N342" s="104"/>
      <c r="O342" s="47"/>
      <c r="P342" s="106"/>
      <c r="Q342" s="47"/>
      <c r="R342" s="106"/>
      <c r="S342" s="47"/>
      <c r="T342" s="106"/>
      <c r="U342" s="47"/>
      <c r="V342" s="106"/>
      <c r="W342" s="92"/>
      <c r="X342" s="88"/>
      <c r="Y342" s="92"/>
      <c r="Z342" s="92"/>
    </row>
    <row r="343" spans="1:26" s="2" customFormat="1" ht="17.25" customHeight="1" x14ac:dyDescent="0.2">
      <c r="A343" s="20">
        <v>80148</v>
      </c>
      <c r="B343" s="16"/>
      <c r="C343" s="41" t="s">
        <v>75</v>
      </c>
      <c r="D343" s="45">
        <f t="shared" si="106"/>
        <v>2180047</v>
      </c>
      <c r="E343" s="45">
        <f t="shared" si="107"/>
        <v>1172597.0900000001</v>
      </c>
      <c r="F343" s="59">
        <f t="shared" ref="F343:F363" si="117">E343/D343*100</f>
        <v>53.787697696425816</v>
      </c>
      <c r="G343" s="45">
        <f t="shared" si="109"/>
        <v>2172847</v>
      </c>
      <c r="H343" s="45">
        <f t="shared" si="110"/>
        <v>1172278.0900000001</v>
      </c>
      <c r="I343" s="45">
        <f>SUM(I344:I361)</f>
        <v>2002477</v>
      </c>
      <c r="J343" s="45">
        <f>SUM(J344:J361)</f>
        <v>1092461.83</v>
      </c>
      <c r="K343" s="45">
        <f>SUM(K344:K361)</f>
        <v>170370</v>
      </c>
      <c r="L343" s="45">
        <f>SUM(L344:L361)</f>
        <v>79816.259999999995</v>
      </c>
      <c r="M343" s="45"/>
      <c r="N343" s="45"/>
      <c r="O343" s="45">
        <f>SUM(O344:O361)</f>
        <v>7200</v>
      </c>
      <c r="P343" s="45">
        <f>SUM(P344:P361)</f>
        <v>319</v>
      </c>
      <c r="Q343" s="45"/>
      <c r="R343" s="45"/>
      <c r="S343" s="45"/>
      <c r="T343" s="45"/>
      <c r="U343" s="45"/>
      <c r="V343" s="45"/>
      <c r="W343" s="93"/>
      <c r="X343" s="88"/>
      <c r="Y343" s="93"/>
      <c r="Z343" s="93"/>
    </row>
    <row r="344" spans="1:26" s="5" customFormat="1" ht="28.5" customHeight="1" x14ac:dyDescent="0.2">
      <c r="A344" s="17"/>
      <c r="B344" s="18">
        <v>3020</v>
      </c>
      <c r="C344" s="35" t="s">
        <v>84</v>
      </c>
      <c r="D344" s="47">
        <f t="shared" si="106"/>
        <v>7200</v>
      </c>
      <c r="E344" s="47">
        <f t="shared" si="107"/>
        <v>319</v>
      </c>
      <c r="F344" s="47">
        <f t="shared" si="117"/>
        <v>4.4305555555555554</v>
      </c>
      <c r="G344" s="47"/>
      <c r="H344" s="47"/>
      <c r="I344" s="47"/>
      <c r="J344" s="47"/>
      <c r="K344" s="47"/>
      <c r="L344" s="47"/>
      <c r="M344" s="47"/>
      <c r="N344" s="106"/>
      <c r="O344" s="47">
        <v>7200</v>
      </c>
      <c r="P344" s="47">
        <v>319</v>
      </c>
      <c r="Q344" s="47"/>
      <c r="R344" s="106"/>
      <c r="S344" s="47"/>
      <c r="T344" s="106"/>
      <c r="U344" s="47"/>
      <c r="V344" s="106"/>
      <c r="W344" s="92"/>
      <c r="X344" s="88"/>
      <c r="Y344" s="92"/>
      <c r="Z344" s="92"/>
    </row>
    <row r="345" spans="1:26" s="5" customFormat="1" ht="16.5" customHeight="1" x14ac:dyDescent="0.2">
      <c r="A345" s="17"/>
      <c r="B345" s="18">
        <v>4010</v>
      </c>
      <c r="C345" s="34" t="s">
        <v>95</v>
      </c>
      <c r="D345" s="47">
        <f t="shared" si="106"/>
        <v>1540540</v>
      </c>
      <c r="E345" s="47">
        <f t="shared" si="107"/>
        <v>800956.25</v>
      </c>
      <c r="F345" s="47">
        <f t="shared" si="117"/>
        <v>51.991915172601807</v>
      </c>
      <c r="G345" s="47">
        <f t="shared" ref="G345:G362" si="118">I345+K345</f>
        <v>1540540</v>
      </c>
      <c r="H345" s="47">
        <f t="shared" ref="H345:H362" si="119">J345+L345</f>
        <v>800956.25</v>
      </c>
      <c r="I345" s="47">
        <v>1540540</v>
      </c>
      <c r="J345" s="47">
        <v>800956.25</v>
      </c>
      <c r="K345" s="47"/>
      <c r="L345" s="47"/>
      <c r="M345" s="47"/>
      <c r="N345" s="106"/>
      <c r="O345" s="47"/>
      <c r="P345" s="106"/>
      <c r="Q345" s="47"/>
      <c r="R345" s="106"/>
      <c r="S345" s="47"/>
      <c r="T345" s="106"/>
      <c r="U345" s="47"/>
      <c r="V345" s="106"/>
      <c r="W345" s="92"/>
      <c r="X345" s="88"/>
      <c r="Y345" s="92"/>
      <c r="Z345" s="92"/>
    </row>
    <row r="346" spans="1:26" s="5" customFormat="1" ht="16.5" customHeight="1" x14ac:dyDescent="0.2">
      <c r="A346" s="17"/>
      <c r="B346" s="18">
        <v>4040</v>
      </c>
      <c r="C346" s="35" t="s">
        <v>96</v>
      </c>
      <c r="D346" s="47">
        <f t="shared" si="106"/>
        <v>134474</v>
      </c>
      <c r="E346" s="47">
        <f t="shared" si="107"/>
        <v>133721.42000000001</v>
      </c>
      <c r="F346" s="47">
        <f t="shared" si="117"/>
        <v>99.440352781950423</v>
      </c>
      <c r="G346" s="47">
        <f t="shared" si="118"/>
        <v>134474</v>
      </c>
      <c r="H346" s="47">
        <f t="shared" si="119"/>
        <v>133721.42000000001</v>
      </c>
      <c r="I346" s="47">
        <v>134474</v>
      </c>
      <c r="J346" s="47">
        <v>133721.42000000001</v>
      </c>
      <c r="K346" s="47"/>
      <c r="L346" s="47"/>
      <c r="M346" s="47"/>
      <c r="N346" s="106"/>
      <c r="O346" s="47"/>
      <c r="P346" s="106"/>
      <c r="Q346" s="47"/>
      <c r="R346" s="106"/>
      <c r="S346" s="47"/>
      <c r="T346" s="106"/>
      <c r="U346" s="47"/>
      <c r="V346" s="106"/>
      <c r="W346" s="92"/>
      <c r="X346" s="88"/>
      <c r="Y346" s="92"/>
      <c r="Z346" s="92"/>
    </row>
    <row r="347" spans="1:26" s="5" customFormat="1" ht="16.5" customHeight="1" x14ac:dyDescent="0.2">
      <c r="A347" s="17"/>
      <c r="B347" s="18">
        <v>4110</v>
      </c>
      <c r="C347" s="34" t="s">
        <v>85</v>
      </c>
      <c r="D347" s="47">
        <f t="shared" si="106"/>
        <v>281774</v>
      </c>
      <c r="E347" s="47">
        <f t="shared" si="107"/>
        <v>142682.74</v>
      </c>
      <c r="F347" s="47">
        <f t="shared" si="117"/>
        <v>50.637297976392425</v>
      </c>
      <c r="G347" s="47">
        <f t="shared" si="118"/>
        <v>281774</v>
      </c>
      <c r="H347" s="47">
        <f t="shared" si="119"/>
        <v>142682.74</v>
      </c>
      <c r="I347" s="47">
        <v>281774</v>
      </c>
      <c r="J347" s="47">
        <v>142682.74</v>
      </c>
      <c r="K347" s="47"/>
      <c r="L347" s="47"/>
      <c r="M347" s="47"/>
      <c r="N347" s="106"/>
      <c r="O347" s="47"/>
      <c r="P347" s="106"/>
      <c r="Q347" s="47"/>
      <c r="R347" s="106"/>
      <c r="S347" s="47"/>
      <c r="T347" s="106"/>
      <c r="U347" s="47"/>
      <c r="V347" s="106"/>
      <c r="W347" s="92"/>
      <c r="X347" s="88"/>
      <c r="Y347" s="92"/>
      <c r="Z347" s="92"/>
    </row>
    <row r="348" spans="1:26" s="5" customFormat="1" ht="28.5" customHeight="1" x14ac:dyDescent="0.2">
      <c r="A348" s="17"/>
      <c r="B348" s="18">
        <v>4120</v>
      </c>
      <c r="C348" s="35" t="s">
        <v>178</v>
      </c>
      <c r="D348" s="47">
        <f t="shared" si="106"/>
        <v>42189</v>
      </c>
      <c r="E348" s="47">
        <f t="shared" si="107"/>
        <v>15101.42</v>
      </c>
      <c r="F348" s="47">
        <f t="shared" si="117"/>
        <v>35.794685818578301</v>
      </c>
      <c r="G348" s="47">
        <f t="shared" si="118"/>
        <v>42189</v>
      </c>
      <c r="H348" s="47">
        <f t="shared" si="119"/>
        <v>15101.42</v>
      </c>
      <c r="I348" s="47">
        <v>42189</v>
      </c>
      <c r="J348" s="47">
        <v>15101.42</v>
      </c>
      <c r="K348" s="47"/>
      <c r="L348" s="47"/>
      <c r="M348" s="47"/>
      <c r="N348" s="106"/>
      <c r="O348" s="47"/>
      <c r="P348" s="106"/>
      <c r="Q348" s="47"/>
      <c r="R348" s="106"/>
      <c r="S348" s="47"/>
      <c r="T348" s="106"/>
      <c r="U348" s="47"/>
      <c r="V348" s="106"/>
      <c r="W348" s="92"/>
      <c r="X348" s="88"/>
      <c r="Y348" s="92"/>
      <c r="Z348" s="92"/>
    </row>
    <row r="349" spans="1:26" s="5" customFormat="1" ht="16.5" customHeight="1" x14ac:dyDescent="0.2">
      <c r="A349" s="17"/>
      <c r="B349" s="18">
        <v>4140</v>
      </c>
      <c r="C349" s="35" t="s">
        <v>100</v>
      </c>
      <c r="D349" s="47">
        <f t="shared" si="106"/>
        <v>500</v>
      </c>
      <c r="E349" s="47">
        <f t="shared" si="107"/>
        <v>0</v>
      </c>
      <c r="F349" s="47">
        <f>E349/D349*100</f>
        <v>0</v>
      </c>
      <c r="G349" s="47">
        <f>I349+K349</f>
        <v>500</v>
      </c>
      <c r="H349" s="47">
        <f>J349+L349</f>
        <v>0</v>
      </c>
      <c r="I349" s="47"/>
      <c r="J349" s="47"/>
      <c r="K349" s="47">
        <v>500</v>
      </c>
      <c r="L349" s="47">
        <v>0</v>
      </c>
      <c r="M349" s="47"/>
      <c r="N349" s="106"/>
      <c r="O349" s="47"/>
      <c r="P349" s="106"/>
      <c r="Q349" s="47"/>
      <c r="R349" s="106"/>
      <c r="S349" s="47"/>
      <c r="T349" s="106"/>
      <c r="U349" s="47"/>
      <c r="V349" s="106"/>
      <c r="W349" s="92"/>
      <c r="X349" s="88"/>
      <c r="Y349" s="92"/>
      <c r="Z349" s="92"/>
    </row>
    <row r="350" spans="1:26" s="5" customFormat="1" ht="16.5" customHeight="1" x14ac:dyDescent="0.2">
      <c r="A350" s="17"/>
      <c r="B350" s="18">
        <v>4170</v>
      </c>
      <c r="C350" s="35" t="s">
        <v>86</v>
      </c>
      <c r="D350" s="47">
        <f t="shared" si="106"/>
        <v>3500</v>
      </c>
      <c r="E350" s="47">
        <f t="shared" si="107"/>
        <v>0</v>
      </c>
      <c r="F350" s="47">
        <f t="shared" si="117"/>
        <v>0</v>
      </c>
      <c r="G350" s="47">
        <f t="shared" si="118"/>
        <v>3500</v>
      </c>
      <c r="H350" s="47">
        <f t="shared" si="119"/>
        <v>0</v>
      </c>
      <c r="I350" s="47">
        <v>3500</v>
      </c>
      <c r="J350" s="47">
        <v>0</v>
      </c>
      <c r="K350" s="47"/>
      <c r="L350" s="47"/>
      <c r="M350" s="47"/>
      <c r="N350" s="106"/>
      <c r="O350" s="47"/>
      <c r="P350" s="106"/>
      <c r="Q350" s="47"/>
      <c r="R350" s="106"/>
      <c r="S350" s="47"/>
      <c r="T350" s="106"/>
      <c r="U350" s="47"/>
      <c r="V350" s="106"/>
      <c r="W350" s="92"/>
      <c r="X350" s="88"/>
      <c r="Y350" s="92"/>
      <c r="Z350" s="92"/>
    </row>
    <row r="351" spans="1:26" s="5" customFormat="1" ht="16.5" customHeight="1" x14ac:dyDescent="0.2">
      <c r="A351" s="17"/>
      <c r="B351" s="18">
        <v>4210</v>
      </c>
      <c r="C351" s="35" t="s">
        <v>87</v>
      </c>
      <c r="D351" s="47">
        <f t="shared" si="106"/>
        <v>67496</v>
      </c>
      <c r="E351" s="47">
        <f t="shared" si="107"/>
        <v>20737.89</v>
      </c>
      <c r="F351" s="47">
        <f t="shared" si="117"/>
        <v>30.724620718264784</v>
      </c>
      <c r="G351" s="47">
        <f t="shared" si="118"/>
        <v>67496</v>
      </c>
      <c r="H351" s="47">
        <f t="shared" si="119"/>
        <v>20737.89</v>
      </c>
      <c r="I351" s="47"/>
      <c r="J351" s="106"/>
      <c r="K351" s="47">
        <v>67496</v>
      </c>
      <c r="L351" s="47">
        <v>20737.89</v>
      </c>
      <c r="M351" s="47"/>
      <c r="N351" s="106"/>
      <c r="O351" s="47"/>
      <c r="P351" s="106"/>
      <c r="Q351" s="47"/>
      <c r="R351" s="106"/>
      <c r="S351" s="47"/>
      <c r="T351" s="106"/>
      <c r="U351" s="47"/>
      <c r="V351" s="106"/>
      <c r="W351" s="92"/>
      <c r="X351" s="88"/>
      <c r="Y351" s="92"/>
      <c r="Z351" s="92"/>
    </row>
    <row r="352" spans="1:26" s="5" customFormat="1" ht="16.5" customHeight="1" x14ac:dyDescent="0.2">
      <c r="A352" s="17"/>
      <c r="B352" s="18">
        <v>4260</v>
      </c>
      <c r="C352" s="35" t="s">
        <v>88</v>
      </c>
      <c r="D352" s="47">
        <f t="shared" si="106"/>
        <v>8500</v>
      </c>
      <c r="E352" s="47">
        <f t="shared" si="107"/>
        <v>2683.98</v>
      </c>
      <c r="F352" s="47">
        <f>E352/D352*100</f>
        <v>31.576235294117648</v>
      </c>
      <c r="G352" s="47">
        <f>I352+K352</f>
        <v>8500</v>
      </c>
      <c r="H352" s="47">
        <f>J352+L352</f>
        <v>2683.98</v>
      </c>
      <c r="I352" s="106"/>
      <c r="J352" s="106"/>
      <c r="K352" s="47">
        <v>8500</v>
      </c>
      <c r="L352" s="47">
        <v>2683.98</v>
      </c>
      <c r="M352" s="47"/>
      <c r="N352" s="106"/>
      <c r="O352" s="47"/>
      <c r="P352" s="106"/>
      <c r="Q352" s="47"/>
      <c r="R352" s="106"/>
      <c r="S352" s="47"/>
      <c r="T352" s="106"/>
      <c r="U352" s="47"/>
      <c r="V352" s="106"/>
      <c r="W352" s="92"/>
      <c r="X352" s="88"/>
      <c r="Y352" s="92"/>
      <c r="Z352" s="92"/>
    </row>
    <row r="353" spans="1:26" s="5" customFormat="1" ht="16.5" customHeight="1" x14ac:dyDescent="0.2">
      <c r="A353" s="17"/>
      <c r="B353" s="18">
        <v>4270</v>
      </c>
      <c r="C353" s="35" t="s">
        <v>89</v>
      </c>
      <c r="D353" s="47">
        <f t="shared" si="106"/>
        <v>6000</v>
      </c>
      <c r="E353" s="47">
        <f t="shared" si="107"/>
        <v>1908.05</v>
      </c>
      <c r="F353" s="47">
        <f t="shared" si="117"/>
        <v>31.800833333333333</v>
      </c>
      <c r="G353" s="47">
        <f t="shared" si="118"/>
        <v>6000</v>
      </c>
      <c r="H353" s="47">
        <f t="shared" si="119"/>
        <v>1908.05</v>
      </c>
      <c r="I353" s="106"/>
      <c r="J353" s="106"/>
      <c r="K353" s="47">
        <v>6000</v>
      </c>
      <c r="L353" s="47">
        <v>1908.05</v>
      </c>
      <c r="M353" s="47"/>
      <c r="N353" s="106"/>
      <c r="O353" s="47"/>
      <c r="P353" s="106"/>
      <c r="Q353" s="47"/>
      <c r="R353" s="106"/>
      <c r="S353" s="47"/>
      <c r="T353" s="106"/>
      <c r="U353" s="47"/>
      <c r="V353" s="106"/>
      <c r="W353" s="92"/>
      <c r="X353" s="88"/>
      <c r="Y353" s="92"/>
      <c r="Z353" s="92"/>
    </row>
    <row r="354" spans="1:26" s="5" customFormat="1" ht="16.5" customHeight="1" x14ac:dyDescent="0.2">
      <c r="A354" s="17"/>
      <c r="B354" s="18">
        <v>4280</v>
      </c>
      <c r="C354" s="35" t="s">
        <v>101</v>
      </c>
      <c r="D354" s="47">
        <f t="shared" si="106"/>
        <v>3750</v>
      </c>
      <c r="E354" s="47">
        <f t="shared" si="107"/>
        <v>55</v>
      </c>
      <c r="F354" s="47">
        <f t="shared" si="117"/>
        <v>1.4666666666666666</v>
      </c>
      <c r="G354" s="47">
        <f t="shared" si="118"/>
        <v>3750</v>
      </c>
      <c r="H354" s="47">
        <f t="shared" si="119"/>
        <v>55</v>
      </c>
      <c r="I354" s="106"/>
      <c r="J354" s="106"/>
      <c r="K354" s="47">
        <v>3750</v>
      </c>
      <c r="L354" s="47">
        <v>55</v>
      </c>
      <c r="M354" s="47"/>
      <c r="N354" s="106"/>
      <c r="O354" s="47"/>
      <c r="P354" s="106"/>
      <c r="Q354" s="47"/>
      <c r="R354" s="106"/>
      <c r="S354" s="47"/>
      <c r="T354" s="106"/>
      <c r="U354" s="47"/>
      <c r="V354" s="106"/>
      <c r="W354" s="92"/>
      <c r="X354" s="88"/>
      <c r="Y354" s="92"/>
      <c r="Z354" s="92"/>
    </row>
    <row r="355" spans="1:26" s="5" customFormat="1" ht="16.5" customHeight="1" x14ac:dyDescent="0.2">
      <c r="A355" s="17"/>
      <c r="B355" s="18">
        <v>4300</v>
      </c>
      <c r="C355" s="35" t="s">
        <v>82</v>
      </c>
      <c r="D355" s="47">
        <f t="shared" si="106"/>
        <v>9800</v>
      </c>
      <c r="E355" s="47">
        <f t="shared" si="107"/>
        <v>2701.6</v>
      </c>
      <c r="F355" s="47">
        <f t="shared" si="117"/>
        <v>27.567346938775511</v>
      </c>
      <c r="G355" s="47">
        <f t="shared" si="118"/>
        <v>9800</v>
      </c>
      <c r="H355" s="47">
        <f t="shared" si="119"/>
        <v>2701.6</v>
      </c>
      <c r="I355" s="106"/>
      <c r="J355" s="106"/>
      <c r="K355" s="47">
        <v>9800</v>
      </c>
      <c r="L355" s="47">
        <v>2701.6</v>
      </c>
      <c r="M355" s="47"/>
      <c r="N355" s="106"/>
      <c r="O355" s="47"/>
      <c r="P355" s="106"/>
      <c r="Q355" s="47"/>
      <c r="R355" s="106"/>
      <c r="S355" s="47"/>
      <c r="T355" s="106"/>
      <c r="U355" s="47"/>
      <c r="V355" s="106"/>
      <c r="W355" s="92"/>
      <c r="X355" s="88"/>
      <c r="Y355" s="92"/>
      <c r="Z355" s="92"/>
    </row>
    <row r="356" spans="1:26" s="5" customFormat="1" ht="28.5" customHeight="1" x14ac:dyDescent="0.2">
      <c r="A356" s="17"/>
      <c r="B356" s="18">
        <v>4390</v>
      </c>
      <c r="C356" s="35" t="s">
        <v>90</v>
      </c>
      <c r="D356" s="47">
        <f t="shared" si="106"/>
        <v>1000</v>
      </c>
      <c r="E356" s="47">
        <f t="shared" si="107"/>
        <v>219</v>
      </c>
      <c r="F356" s="47">
        <f t="shared" si="117"/>
        <v>21.9</v>
      </c>
      <c r="G356" s="47">
        <f t="shared" si="118"/>
        <v>1000</v>
      </c>
      <c r="H356" s="47">
        <f t="shared" si="119"/>
        <v>219</v>
      </c>
      <c r="I356" s="106"/>
      <c r="J356" s="106"/>
      <c r="K356" s="47">
        <v>1000</v>
      </c>
      <c r="L356" s="47">
        <v>219</v>
      </c>
      <c r="M356" s="47"/>
      <c r="N356" s="106"/>
      <c r="O356" s="47"/>
      <c r="P356" s="106"/>
      <c r="Q356" s="47"/>
      <c r="R356" s="106"/>
      <c r="S356" s="47"/>
      <c r="T356" s="106"/>
      <c r="U356" s="47"/>
      <c r="V356" s="106"/>
      <c r="W356" s="92"/>
      <c r="X356" s="88"/>
      <c r="Y356" s="92"/>
      <c r="Z356" s="92"/>
    </row>
    <row r="357" spans="1:26" s="5" customFormat="1" ht="16.5" customHeight="1" x14ac:dyDescent="0.2">
      <c r="A357" s="17"/>
      <c r="B357" s="18">
        <v>4410</v>
      </c>
      <c r="C357" s="35" t="s">
        <v>102</v>
      </c>
      <c r="D357" s="47">
        <f t="shared" si="106"/>
        <v>6500</v>
      </c>
      <c r="E357" s="47">
        <f t="shared" si="107"/>
        <v>2047.29</v>
      </c>
      <c r="F357" s="47">
        <f t="shared" si="117"/>
        <v>31.496769230769228</v>
      </c>
      <c r="G357" s="47">
        <f t="shared" si="118"/>
        <v>6500</v>
      </c>
      <c r="H357" s="47">
        <f t="shared" si="119"/>
        <v>2047.29</v>
      </c>
      <c r="I357" s="106"/>
      <c r="J357" s="47"/>
      <c r="K357" s="47">
        <v>6500</v>
      </c>
      <c r="L357" s="47">
        <v>2047.29</v>
      </c>
      <c r="M357" s="47"/>
      <c r="N357" s="106"/>
      <c r="O357" s="47"/>
      <c r="P357" s="106"/>
      <c r="Q357" s="47"/>
      <c r="R357" s="106"/>
      <c r="S357" s="47"/>
      <c r="T357" s="106"/>
      <c r="U357" s="47"/>
      <c r="V357" s="106"/>
      <c r="W357" s="92"/>
      <c r="X357" s="88"/>
      <c r="Y357" s="92"/>
      <c r="Z357" s="92"/>
    </row>
    <row r="358" spans="1:26" s="5" customFormat="1" ht="16.5" customHeight="1" x14ac:dyDescent="0.2">
      <c r="A358" s="17"/>
      <c r="B358" s="18">
        <v>4430</v>
      </c>
      <c r="C358" s="35" t="s">
        <v>83</v>
      </c>
      <c r="D358" s="47">
        <f t="shared" si="106"/>
        <v>200</v>
      </c>
      <c r="E358" s="47">
        <f t="shared" si="107"/>
        <v>0</v>
      </c>
      <c r="F358" s="47">
        <f>E358/D358*100</f>
        <v>0</v>
      </c>
      <c r="G358" s="47">
        <f>I358+K358</f>
        <v>200</v>
      </c>
      <c r="H358" s="47">
        <f>J358+L358</f>
        <v>0</v>
      </c>
      <c r="I358" s="106"/>
      <c r="J358" s="47"/>
      <c r="K358" s="47">
        <v>200</v>
      </c>
      <c r="L358" s="47">
        <v>0</v>
      </c>
      <c r="M358" s="47"/>
      <c r="N358" s="106"/>
      <c r="O358" s="47"/>
      <c r="P358" s="106"/>
      <c r="Q358" s="47"/>
      <c r="R358" s="106"/>
      <c r="S358" s="47"/>
      <c r="T358" s="106"/>
      <c r="U358" s="47"/>
      <c r="V358" s="106"/>
      <c r="W358" s="92"/>
      <c r="X358" s="88"/>
      <c r="Y358" s="92"/>
      <c r="Z358" s="92"/>
    </row>
    <row r="359" spans="1:26" s="5" customFormat="1" ht="16.5" customHeight="1" x14ac:dyDescent="0.2">
      <c r="A359" s="17"/>
      <c r="B359" s="18">
        <v>4440</v>
      </c>
      <c r="C359" s="35" t="s">
        <v>104</v>
      </c>
      <c r="D359" s="47">
        <f t="shared" si="106"/>
        <v>61124</v>
      </c>
      <c r="E359" s="47">
        <f t="shared" si="107"/>
        <v>48379.45</v>
      </c>
      <c r="F359" s="47">
        <f t="shared" si="117"/>
        <v>79.149679340357309</v>
      </c>
      <c r="G359" s="47">
        <f t="shared" si="118"/>
        <v>61124</v>
      </c>
      <c r="H359" s="47">
        <f t="shared" si="119"/>
        <v>48379.45</v>
      </c>
      <c r="I359" s="106"/>
      <c r="J359" s="47"/>
      <c r="K359" s="47">
        <v>61124</v>
      </c>
      <c r="L359" s="47">
        <v>48379.45</v>
      </c>
      <c r="M359" s="47"/>
      <c r="N359" s="106"/>
      <c r="O359" s="47"/>
      <c r="P359" s="106"/>
      <c r="Q359" s="47"/>
      <c r="R359" s="106"/>
      <c r="S359" s="47"/>
      <c r="T359" s="106"/>
      <c r="U359" s="47"/>
      <c r="V359" s="106"/>
      <c r="W359" s="92"/>
      <c r="X359" s="88"/>
      <c r="Y359" s="92"/>
      <c r="Z359" s="92"/>
    </row>
    <row r="360" spans="1:26" s="5" customFormat="1" ht="16.5" customHeight="1" x14ac:dyDescent="0.2">
      <c r="A360" s="17"/>
      <c r="B360" s="18">
        <v>4510</v>
      </c>
      <c r="C360" s="35" t="s">
        <v>98</v>
      </c>
      <c r="D360" s="47">
        <f t="shared" si="106"/>
        <v>3700</v>
      </c>
      <c r="E360" s="47">
        <f t="shared" si="107"/>
        <v>984</v>
      </c>
      <c r="F360" s="47">
        <f>E360/D360*100</f>
        <v>26.594594594594597</v>
      </c>
      <c r="G360" s="47">
        <f t="shared" si="118"/>
        <v>3700</v>
      </c>
      <c r="H360" s="47">
        <f t="shared" si="119"/>
        <v>984</v>
      </c>
      <c r="I360" s="106"/>
      <c r="J360" s="47"/>
      <c r="K360" s="47">
        <v>3700</v>
      </c>
      <c r="L360" s="47">
        <v>984</v>
      </c>
      <c r="M360" s="47"/>
      <c r="N360" s="106"/>
      <c r="O360" s="47"/>
      <c r="P360" s="106"/>
      <c r="Q360" s="47"/>
      <c r="R360" s="106"/>
      <c r="S360" s="47"/>
      <c r="T360" s="106"/>
      <c r="U360" s="47"/>
      <c r="V360" s="106"/>
      <c r="W360" s="92"/>
      <c r="X360" s="88"/>
      <c r="Y360" s="92"/>
      <c r="Z360" s="92"/>
    </row>
    <row r="361" spans="1:26" s="5" customFormat="1" ht="28.5" customHeight="1" x14ac:dyDescent="0.2">
      <c r="A361" s="22"/>
      <c r="B361" s="23">
        <v>4700</v>
      </c>
      <c r="C361" s="30" t="s">
        <v>105</v>
      </c>
      <c r="D361" s="46">
        <f t="shared" si="106"/>
        <v>1800</v>
      </c>
      <c r="E361" s="46">
        <f t="shared" si="107"/>
        <v>100</v>
      </c>
      <c r="F361" s="46">
        <f t="shared" si="117"/>
        <v>5.5555555555555554</v>
      </c>
      <c r="G361" s="46">
        <f t="shared" si="118"/>
        <v>1800</v>
      </c>
      <c r="H361" s="46">
        <f t="shared" si="119"/>
        <v>100</v>
      </c>
      <c r="I361" s="46"/>
      <c r="J361" s="46"/>
      <c r="K361" s="46">
        <v>1800</v>
      </c>
      <c r="L361" s="46">
        <v>100</v>
      </c>
      <c r="M361" s="46"/>
      <c r="N361" s="46"/>
      <c r="O361" s="47"/>
      <c r="P361" s="104"/>
      <c r="Q361" s="47"/>
      <c r="R361" s="106"/>
      <c r="S361" s="47"/>
      <c r="T361" s="106"/>
      <c r="U361" s="47"/>
      <c r="V361" s="106"/>
      <c r="W361" s="92"/>
      <c r="X361" s="88"/>
      <c r="Y361" s="92"/>
      <c r="Z361" s="92"/>
    </row>
    <row r="362" spans="1:26" s="2" customFormat="1" ht="92.25" customHeight="1" x14ac:dyDescent="0.2">
      <c r="A362" s="15">
        <v>80149</v>
      </c>
      <c r="B362" s="19"/>
      <c r="C362" s="29" t="s">
        <v>130</v>
      </c>
      <c r="D362" s="45">
        <f t="shared" si="106"/>
        <v>1685723</v>
      </c>
      <c r="E362" s="45">
        <f t="shared" si="107"/>
        <v>826583.66</v>
      </c>
      <c r="F362" s="59">
        <f t="shared" si="117"/>
        <v>49.034370415542774</v>
      </c>
      <c r="G362" s="45">
        <f t="shared" si="118"/>
        <v>816623</v>
      </c>
      <c r="H362" s="45">
        <f t="shared" si="119"/>
        <v>463596.10000000003</v>
      </c>
      <c r="I362" s="45">
        <f t="shared" ref="I362:N362" si="120">SUM(I363:I371)</f>
        <v>786628</v>
      </c>
      <c r="J362" s="45">
        <f t="shared" si="120"/>
        <v>449544.49000000005</v>
      </c>
      <c r="K362" s="45">
        <f t="shared" si="120"/>
        <v>29995</v>
      </c>
      <c r="L362" s="45">
        <f t="shared" si="120"/>
        <v>14051.61</v>
      </c>
      <c r="M362" s="45">
        <f t="shared" si="120"/>
        <v>869100</v>
      </c>
      <c r="N362" s="45">
        <f t="shared" si="120"/>
        <v>362987.56</v>
      </c>
      <c r="O362" s="45"/>
      <c r="P362" s="105"/>
      <c r="Q362" s="45"/>
      <c r="R362" s="105"/>
      <c r="S362" s="45"/>
      <c r="T362" s="105"/>
      <c r="U362" s="45"/>
      <c r="V362" s="105"/>
      <c r="W362" s="93"/>
      <c r="X362" s="88"/>
      <c r="Y362" s="93"/>
      <c r="Z362" s="93"/>
    </row>
    <row r="363" spans="1:26" s="5" customFormat="1" ht="39.75" customHeight="1" x14ac:dyDescent="0.2">
      <c r="A363" s="17"/>
      <c r="B363" s="18">
        <v>2540</v>
      </c>
      <c r="C363" s="35" t="s">
        <v>112</v>
      </c>
      <c r="D363" s="47">
        <f t="shared" si="106"/>
        <v>869100</v>
      </c>
      <c r="E363" s="47">
        <f t="shared" si="107"/>
        <v>362987.56</v>
      </c>
      <c r="F363" s="47">
        <f t="shared" si="117"/>
        <v>41.765914164077785</v>
      </c>
      <c r="G363" s="47"/>
      <c r="H363" s="47"/>
      <c r="I363" s="47"/>
      <c r="J363" s="47"/>
      <c r="K363" s="47"/>
      <c r="L363" s="47"/>
      <c r="M363" s="47">
        <v>869100</v>
      </c>
      <c r="N363" s="47">
        <v>362987.56</v>
      </c>
      <c r="O363" s="47"/>
      <c r="P363" s="106"/>
      <c r="Q363" s="47"/>
      <c r="R363" s="106"/>
      <c r="S363" s="47"/>
      <c r="T363" s="106"/>
      <c r="U363" s="47"/>
      <c r="V363" s="106"/>
      <c r="W363" s="92"/>
      <c r="X363" s="88"/>
      <c r="Y363" s="92"/>
      <c r="Z363" s="92"/>
    </row>
    <row r="364" spans="1:26" s="5" customFormat="1" ht="16.5" customHeight="1" x14ac:dyDescent="0.2">
      <c r="A364" s="17"/>
      <c r="B364" s="18">
        <v>4010</v>
      </c>
      <c r="C364" s="34" t="s">
        <v>95</v>
      </c>
      <c r="D364" s="47">
        <f t="shared" si="106"/>
        <v>623360</v>
      </c>
      <c r="E364" s="47">
        <f t="shared" si="107"/>
        <v>354268.93</v>
      </c>
      <c r="F364" s="47">
        <f t="shared" ref="F364:F373" si="121">E364/D364*100</f>
        <v>56.832156378336748</v>
      </c>
      <c r="G364" s="47">
        <f t="shared" ref="G364:G372" si="122">I364+K364</f>
        <v>623360</v>
      </c>
      <c r="H364" s="47">
        <f t="shared" ref="H364:H372" si="123">J364+L364</f>
        <v>354268.93</v>
      </c>
      <c r="I364" s="47">
        <v>623360</v>
      </c>
      <c r="J364" s="47">
        <v>354268.93</v>
      </c>
      <c r="K364" s="47"/>
      <c r="L364" s="47"/>
      <c r="M364" s="47"/>
      <c r="N364" s="106"/>
      <c r="O364" s="47"/>
      <c r="P364" s="106"/>
      <c r="Q364" s="47"/>
      <c r="R364" s="106"/>
      <c r="S364" s="47"/>
      <c r="T364" s="106"/>
      <c r="U364" s="47"/>
      <c r="V364" s="106"/>
      <c r="W364" s="92"/>
      <c r="X364" s="88"/>
      <c r="Y364" s="92"/>
      <c r="Z364" s="92"/>
    </row>
    <row r="365" spans="1:26" s="5" customFormat="1" ht="16.5" customHeight="1" x14ac:dyDescent="0.2">
      <c r="A365" s="17"/>
      <c r="B365" s="18">
        <v>4040</v>
      </c>
      <c r="C365" s="35" t="s">
        <v>96</v>
      </c>
      <c r="D365" s="47">
        <f t="shared" si="106"/>
        <v>34009</v>
      </c>
      <c r="E365" s="47">
        <f t="shared" si="107"/>
        <v>32830.15</v>
      </c>
      <c r="F365" s="47">
        <f t="shared" si="121"/>
        <v>96.533711664559391</v>
      </c>
      <c r="G365" s="47">
        <f t="shared" si="122"/>
        <v>34009</v>
      </c>
      <c r="H365" s="47">
        <f t="shared" si="123"/>
        <v>32830.15</v>
      </c>
      <c r="I365" s="47">
        <v>34009</v>
      </c>
      <c r="J365" s="47">
        <v>32830.15</v>
      </c>
      <c r="K365" s="47"/>
      <c r="L365" s="47"/>
      <c r="M365" s="47"/>
      <c r="N365" s="106"/>
      <c r="O365" s="47"/>
      <c r="P365" s="106"/>
      <c r="Q365" s="47"/>
      <c r="R365" s="106"/>
      <c r="S365" s="47"/>
      <c r="T365" s="106"/>
      <c r="U365" s="47"/>
      <c r="V365" s="106"/>
      <c r="W365" s="92"/>
      <c r="X365" s="88"/>
      <c r="Y365" s="92"/>
      <c r="Z365" s="92"/>
    </row>
    <row r="366" spans="1:26" s="5" customFormat="1" ht="16.5" customHeight="1" x14ac:dyDescent="0.2">
      <c r="A366" s="17"/>
      <c r="B366" s="18">
        <v>4110</v>
      </c>
      <c r="C366" s="34" t="s">
        <v>85</v>
      </c>
      <c r="D366" s="47">
        <f t="shared" si="106"/>
        <v>113381</v>
      </c>
      <c r="E366" s="47">
        <f t="shared" si="107"/>
        <v>56215.01</v>
      </c>
      <c r="F366" s="47">
        <f t="shared" si="121"/>
        <v>49.58062638360925</v>
      </c>
      <c r="G366" s="47">
        <f t="shared" si="122"/>
        <v>113381</v>
      </c>
      <c r="H366" s="47">
        <f t="shared" si="123"/>
        <v>56215.01</v>
      </c>
      <c r="I366" s="47">
        <v>113381</v>
      </c>
      <c r="J366" s="47">
        <v>56215.01</v>
      </c>
      <c r="K366" s="47"/>
      <c r="L366" s="47"/>
      <c r="M366" s="47"/>
      <c r="N366" s="106"/>
      <c r="O366" s="47"/>
      <c r="P366" s="106"/>
      <c r="Q366" s="47"/>
      <c r="R366" s="106"/>
      <c r="S366" s="47"/>
      <c r="T366" s="106"/>
      <c r="U366" s="47"/>
      <c r="V366" s="106"/>
      <c r="W366" s="92"/>
      <c r="X366" s="88"/>
      <c r="Y366" s="92"/>
      <c r="Z366" s="92"/>
    </row>
    <row r="367" spans="1:26" s="5" customFormat="1" ht="28.5" customHeight="1" x14ac:dyDescent="0.2">
      <c r="A367" s="17"/>
      <c r="B367" s="18">
        <v>4120</v>
      </c>
      <c r="C367" s="35" t="s">
        <v>178</v>
      </c>
      <c r="D367" s="47">
        <f t="shared" si="106"/>
        <v>15878</v>
      </c>
      <c r="E367" s="47">
        <f t="shared" si="107"/>
        <v>6230.4</v>
      </c>
      <c r="F367" s="47">
        <f t="shared" si="121"/>
        <v>39.23919889154805</v>
      </c>
      <c r="G367" s="47">
        <f t="shared" si="122"/>
        <v>15878</v>
      </c>
      <c r="H367" s="47">
        <f t="shared" si="123"/>
        <v>6230.4</v>
      </c>
      <c r="I367" s="47">
        <v>15878</v>
      </c>
      <c r="J367" s="47">
        <v>6230.4</v>
      </c>
      <c r="K367" s="47"/>
      <c r="L367" s="47"/>
      <c r="M367" s="47"/>
      <c r="N367" s="106"/>
      <c r="O367" s="47"/>
      <c r="P367" s="106"/>
      <c r="Q367" s="47"/>
      <c r="R367" s="106"/>
      <c r="S367" s="47"/>
      <c r="T367" s="106"/>
      <c r="U367" s="47"/>
      <c r="V367" s="106"/>
      <c r="W367" s="92"/>
      <c r="X367" s="88"/>
      <c r="Y367" s="92"/>
      <c r="Z367" s="92"/>
    </row>
    <row r="368" spans="1:26" s="5" customFormat="1" ht="16.5" customHeight="1" x14ac:dyDescent="0.2">
      <c r="A368" s="17"/>
      <c r="B368" s="18">
        <v>4210</v>
      </c>
      <c r="C368" s="35" t="s">
        <v>87</v>
      </c>
      <c r="D368" s="47">
        <f t="shared" si="106"/>
        <v>1000</v>
      </c>
      <c r="E368" s="47">
        <f t="shared" si="107"/>
        <v>0</v>
      </c>
      <c r="F368" s="47">
        <f t="shared" si="121"/>
        <v>0</v>
      </c>
      <c r="G368" s="47">
        <f t="shared" si="122"/>
        <v>1000</v>
      </c>
      <c r="H368" s="47">
        <f t="shared" si="123"/>
        <v>0</v>
      </c>
      <c r="I368" s="47"/>
      <c r="J368" s="47"/>
      <c r="K368" s="47">
        <v>1000</v>
      </c>
      <c r="L368" s="47">
        <v>0</v>
      </c>
      <c r="M368" s="47"/>
      <c r="N368" s="106"/>
      <c r="O368" s="47"/>
      <c r="P368" s="106"/>
      <c r="Q368" s="47"/>
      <c r="R368" s="106"/>
      <c r="S368" s="47"/>
      <c r="T368" s="106"/>
      <c r="U368" s="47"/>
      <c r="V368" s="106"/>
      <c r="W368" s="92"/>
      <c r="X368" s="88"/>
      <c r="Y368" s="92"/>
      <c r="Z368" s="92"/>
    </row>
    <row r="369" spans="1:26" s="5" customFormat="1" ht="16.5" customHeight="1" x14ac:dyDescent="0.2">
      <c r="A369" s="17"/>
      <c r="B369" s="18">
        <v>4240</v>
      </c>
      <c r="C369" s="73" t="s">
        <v>133</v>
      </c>
      <c r="D369" s="47">
        <f t="shared" si="106"/>
        <v>11000</v>
      </c>
      <c r="E369" s="47">
        <f t="shared" si="107"/>
        <v>90</v>
      </c>
      <c r="F369" s="47">
        <f t="shared" si="121"/>
        <v>0.81818181818181823</v>
      </c>
      <c r="G369" s="47">
        <f t="shared" si="122"/>
        <v>11000</v>
      </c>
      <c r="H369" s="47">
        <f t="shared" si="123"/>
        <v>90</v>
      </c>
      <c r="I369" s="47"/>
      <c r="J369" s="106"/>
      <c r="K369" s="47">
        <v>11000</v>
      </c>
      <c r="L369" s="47">
        <v>90</v>
      </c>
      <c r="M369" s="47"/>
      <c r="N369" s="106"/>
      <c r="O369" s="47"/>
      <c r="P369" s="106"/>
      <c r="Q369" s="47"/>
      <c r="R369" s="106"/>
      <c r="S369" s="47"/>
      <c r="T369" s="106"/>
      <c r="U369" s="47"/>
      <c r="V369" s="106"/>
      <c r="W369" s="92"/>
      <c r="X369" s="88"/>
      <c r="Y369" s="92"/>
      <c r="Z369" s="92"/>
    </row>
    <row r="370" spans="1:26" s="5" customFormat="1" ht="16.5" customHeight="1" x14ac:dyDescent="0.2">
      <c r="A370" s="17"/>
      <c r="B370" s="18">
        <v>4300</v>
      </c>
      <c r="C370" s="35" t="s">
        <v>82</v>
      </c>
      <c r="D370" s="47">
        <f t="shared" si="106"/>
        <v>2832</v>
      </c>
      <c r="E370" s="47">
        <f t="shared" si="107"/>
        <v>2000</v>
      </c>
      <c r="F370" s="47">
        <f t="shared" si="121"/>
        <v>70.621468926553675</v>
      </c>
      <c r="G370" s="47">
        <f t="shared" si="122"/>
        <v>2832</v>
      </c>
      <c r="H370" s="47">
        <f t="shared" si="123"/>
        <v>2000</v>
      </c>
      <c r="I370" s="47"/>
      <c r="J370" s="106"/>
      <c r="K370" s="47">
        <v>2832</v>
      </c>
      <c r="L370" s="47">
        <v>2000</v>
      </c>
      <c r="M370" s="47"/>
      <c r="N370" s="106"/>
      <c r="O370" s="47"/>
      <c r="P370" s="106"/>
      <c r="Q370" s="47"/>
      <c r="R370" s="106"/>
      <c r="S370" s="47"/>
      <c r="T370" s="106"/>
      <c r="U370" s="47"/>
      <c r="V370" s="106"/>
      <c r="W370" s="92"/>
      <c r="X370" s="88"/>
      <c r="Y370" s="92"/>
      <c r="Z370" s="92"/>
    </row>
    <row r="371" spans="1:26" s="5" customFormat="1" ht="16.5" customHeight="1" x14ac:dyDescent="0.2">
      <c r="A371" s="17"/>
      <c r="B371" s="18">
        <v>4440</v>
      </c>
      <c r="C371" s="35" t="s">
        <v>104</v>
      </c>
      <c r="D371" s="47">
        <f t="shared" si="106"/>
        <v>15163</v>
      </c>
      <c r="E371" s="47">
        <f t="shared" si="107"/>
        <v>11961.61</v>
      </c>
      <c r="F371" s="47">
        <f t="shared" si="121"/>
        <v>78.886829783024467</v>
      </c>
      <c r="G371" s="47">
        <f t="shared" si="122"/>
        <v>15163</v>
      </c>
      <c r="H371" s="47">
        <f t="shared" si="123"/>
        <v>11961.61</v>
      </c>
      <c r="I371" s="47"/>
      <c r="J371" s="106"/>
      <c r="K371" s="47">
        <v>15163</v>
      </c>
      <c r="L371" s="47">
        <v>11961.61</v>
      </c>
      <c r="M371" s="47"/>
      <c r="N371" s="106"/>
      <c r="O371" s="47"/>
      <c r="P371" s="106"/>
      <c r="Q371" s="47"/>
      <c r="R371" s="106"/>
      <c r="S371" s="47"/>
      <c r="T371" s="106"/>
      <c r="U371" s="47"/>
      <c r="V371" s="106"/>
      <c r="W371" s="92"/>
      <c r="X371" s="88"/>
      <c r="Y371" s="92"/>
      <c r="Z371" s="92"/>
    </row>
    <row r="372" spans="1:26" s="2" customFormat="1" ht="69" customHeight="1" x14ac:dyDescent="0.2">
      <c r="A372" s="15">
        <v>80150</v>
      </c>
      <c r="B372" s="19"/>
      <c r="C372" s="29" t="s">
        <v>152</v>
      </c>
      <c r="D372" s="45">
        <f t="shared" si="106"/>
        <v>4819648</v>
      </c>
      <c r="E372" s="45">
        <f t="shared" si="107"/>
        <v>2771665.13</v>
      </c>
      <c r="F372" s="59">
        <f t="shared" si="121"/>
        <v>57.507625660629159</v>
      </c>
      <c r="G372" s="45">
        <f t="shared" si="122"/>
        <v>4219648</v>
      </c>
      <c r="H372" s="45">
        <f t="shared" si="123"/>
        <v>2573348.27</v>
      </c>
      <c r="I372" s="45">
        <f t="shared" ref="I372:N372" si="124">SUM(I373:I381)</f>
        <v>4160501</v>
      </c>
      <c r="J372" s="45">
        <f t="shared" si="124"/>
        <v>2553575.67</v>
      </c>
      <c r="K372" s="45">
        <f t="shared" si="124"/>
        <v>59147</v>
      </c>
      <c r="L372" s="45">
        <f t="shared" si="124"/>
        <v>19772.599999999999</v>
      </c>
      <c r="M372" s="45">
        <f t="shared" si="124"/>
        <v>600000</v>
      </c>
      <c r="N372" s="45">
        <f t="shared" si="124"/>
        <v>198316.86</v>
      </c>
      <c r="O372" s="45"/>
      <c r="P372" s="105"/>
      <c r="Q372" s="45"/>
      <c r="R372" s="105"/>
      <c r="S372" s="45"/>
      <c r="T372" s="105"/>
      <c r="U372" s="45"/>
      <c r="V372" s="105"/>
      <c r="W372" s="93"/>
      <c r="X372" s="88"/>
      <c r="Y372" s="93"/>
      <c r="Z372" s="93"/>
    </row>
    <row r="373" spans="1:26" s="5" customFormat="1" ht="39" customHeight="1" x14ac:dyDescent="0.2">
      <c r="A373" s="17"/>
      <c r="B373" s="18">
        <v>2540</v>
      </c>
      <c r="C373" s="35" t="s">
        <v>112</v>
      </c>
      <c r="D373" s="47">
        <f t="shared" si="106"/>
        <v>600000</v>
      </c>
      <c r="E373" s="47">
        <f t="shared" si="107"/>
        <v>198316.86</v>
      </c>
      <c r="F373" s="47">
        <f t="shared" si="121"/>
        <v>33.052810000000001</v>
      </c>
      <c r="G373" s="47"/>
      <c r="H373" s="47"/>
      <c r="I373" s="47"/>
      <c r="J373" s="47"/>
      <c r="K373" s="47"/>
      <c r="L373" s="47"/>
      <c r="M373" s="47">
        <v>600000</v>
      </c>
      <c r="N373" s="47">
        <v>198316.86</v>
      </c>
      <c r="O373" s="47"/>
      <c r="P373" s="106"/>
      <c r="Q373" s="47"/>
      <c r="R373" s="106"/>
      <c r="S373" s="47"/>
      <c r="T373" s="106"/>
      <c r="U373" s="47"/>
      <c r="V373" s="106"/>
      <c r="W373" s="92"/>
      <c r="X373" s="88"/>
      <c r="Y373" s="92"/>
      <c r="Z373" s="92"/>
    </row>
    <row r="374" spans="1:26" s="5" customFormat="1" ht="16.5" customHeight="1" x14ac:dyDescent="0.2">
      <c r="A374" s="17"/>
      <c r="B374" s="18">
        <v>4010</v>
      </c>
      <c r="C374" s="34" t="s">
        <v>95</v>
      </c>
      <c r="D374" s="47">
        <f t="shared" si="106"/>
        <v>3320759</v>
      </c>
      <c r="E374" s="47">
        <f t="shared" si="107"/>
        <v>2032872.88</v>
      </c>
      <c r="F374" s="47">
        <f>E374/D374*100</f>
        <v>61.217115725651873</v>
      </c>
      <c r="G374" s="47">
        <f>I374+K374</f>
        <v>3320759</v>
      </c>
      <c r="H374" s="47">
        <f>J374+L374</f>
        <v>2032872.88</v>
      </c>
      <c r="I374" s="47">
        <v>3320759</v>
      </c>
      <c r="J374" s="47">
        <v>2032872.88</v>
      </c>
      <c r="K374" s="47"/>
      <c r="L374" s="47"/>
      <c r="M374" s="47"/>
      <c r="N374" s="106"/>
      <c r="O374" s="47"/>
      <c r="P374" s="106"/>
      <c r="Q374" s="47"/>
      <c r="R374" s="106"/>
      <c r="S374" s="47"/>
      <c r="T374" s="106"/>
      <c r="U374" s="47"/>
      <c r="V374" s="106"/>
      <c r="W374" s="92"/>
      <c r="X374" s="88"/>
      <c r="Y374" s="92"/>
      <c r="Z374" s="92"/>
    </row>
    <row r="375" spans="1:26" s="5" customFormat="1" ht="16.5" customHeight="1" x14ac:dyDescent="0.2">
      <c r="A375" s="17"/>
      <c r="B375" s="18">
        <v>4040</v>
      </c>
      <c r="C375" s="35" t="s">
        <v>96</v>
      </c>
      <c r="D375" s="47">
        <f t="shared" si="106"/>
        <v>161194</v>
      </c>
      <c r="E375" s="47">
        <f t="shared" si="107"/>
        <v>161192.92000000001</v>
      </c>
      <c r="F375" s="47">
        <f t="shared" ref="F375:F382" si="125">E375/D375*100</f>
        <v>99.999329999875926</v>
      </c>
      <c r="G375" s="47">
        <f t="shared" ref="G375:G382" si="126">I375+K375</f>
        <v>161194</v>
      </c>
      <c r="H375" s="47">
        <f t="shared" ref="H375:H382" si="127">J375+L375</f>
        <v>161192.92000000001</v>
      </c>
      <c r="I375" s="47">
        <v>161194</v>
      </c>
      <c r="J375" s="47">
        <v>161192.92000000001</v>
      </c>
      <c r="K375" s="47"/>
      <c r="L375" s="47"/>
      <c r="M375" s="47"/>
      <c r="N375" s="106"/>
      <c r="O375" s="47"/>
      <c r="P375" s="106"/>
      <c r="Q375" s="47"/>
      <c r="R375" s="106"/>
      <c r="S375" s="47"/>
      <c r="T375" s="106"/>
      <c r="U375" s="47"/>
      <c r="V375" s="106"/>
      <c r="W375" s="92"/>
      <c r="X375" s="88"/>
      <c r="Y375" s="92"/>
      <c r="Z375" s="92"/>
    </row>
    <row r="376" spans="1:26" s="5" customFormat="1" ht="16.5" customHeight="1" x14ac:dyDescent="0.2">
      <c r="A376" s="17"/>
      <c r="B376" s="18">
        <v>4110</v>
      </c>
      <c r="C376" s="34" t="s">
        <v>85</v>
      </c>
      <c r="D376" s="47">
        <f t="shared" ref="D376:D444" si="128">G376+M376+O376+Q376+S376+U376</f>
        <v>592185</v>
      </c>
      <c r="E376" s="47">
        <f t="shared" ref="E376:E444" si="129">H376+N376+P376+R376+T376+V376</f>
        <v>317539.99</v>
      </c>
      <c r="F376" s="47">
        <f t="shared" si="125"/>
        <v>53.621755025878734</v>
      </c>
      <c r="G376" s="47">
        <f t="shared" si="126"/>
        <v>592185</v>
      </c>
      <c r="H376" s="47">
        <f t="shared" si="127"/>
        <v>317539.99</v>
      </c>
      <c r="I376" s="47">
        <v>592185</v>
      </c>
      <c r="J376" s="47">
        <v>317539.99</v>
      </c>
      <c r="K376" s="47"/>
      <c r="L376" s="47"/>
      <c r="M376" s="47"/>
      <c r="N376" s="106"/>
      <c r="O376" s="47"/>
      <c r="P376" s="106"/>
      <c r="Q376" s="47"/>
      <c r="R376" s="106"/>
      <c r="S376" s="47"/>
      <c r="T376" s="106"/>
      <c r="U376" s="47"/>
      <c r="V376" s="106"/>
      <c r="W376" s="92"/>
      <c r="X376" s="88"/>
      <c r="Y376" s="92"/>
      <c r="Z376" s="92"/>
    </row>
    <row r="377" spans="1:26" s="5" customFormat="1" ht="28.5" customHeight="1" x14ac:dyDescent="0.2">
      <c r="A377" s="17"/>
      <c r="B377" s="18">
        <v>4120</v>
      </c>
      <c r="C377" s="35" t="s">
        <v>178</v>
      </c>
      <c r="D377" s="47">
        <f t="shared" si="128"/>
        <v>86363</v>
      </c>
      <c r="E377" s="47">
        <f t="shared" si="129"/>
        <v>41969.88</v>
      </c>
      <c r="F377" s="47">
        <f t="shared" si="125"/>
        <v>48.59706124150388</v>
      </c>
      <c r="G377" s="47">
        <f t="shared" si="126"/>
        <v>86363</v>
      </c>
      <c r="H377" s="47">
        <f t="shared" si="127"/>
        <v>41969.88</v>
      </c>
      <c r="I377" s="47">
        <v>86363</v>
      </c>
      <c r="J377" s="47">
        <v>41969.88</v>
      </c>
      <c r="K377" s="47"/>
      <c r="L377" s="47"/>
      <c r="M377" s="47"/>
      <c r="N377" s="106"/>
      <c r="O377" s="47"/>
      <c r="P377" s="106"/>
      <c r="Q377" s="47"/>
      <c r="R377" s="106"/>
      <c r="S377" s="47"/>
      <c r="T377" s="106"/>
      <c r="U377" s="47"/>
      <c r="V377" s="106"/>
      <c r="W377" s="92"/>
      <c r="X377" s="88"/>
      <c r="Y377" s="92"/>
      <c r="Z377" s="92"/>
    </row>
    <row r="378" spans="1:26" s="5" customFormat="1" ht="16.5" customHeight="1" x14ac:dyDescent="0.2">
      <c r="A378" s="17"/>
      <c r="B378" s="18">
        <v>4210</v>
      </c>
      <c r="C378" s="35" t="s">
        <v>87</v>
      </c>
      <c r="D378" s="47">
        <f t="shared" si="128"/>
        <v>2500</v>
      </c>
      <c r="E378" s="47">
        <f t="shared" si="129"/>
        <v>0</v>
      </c>
      <c r="F378" s="47">
        <f t="shared" si="125"/>
        <v>0</v>
      </c>
      <c r="G378" s="47">
        <f t="shared" si="126"/>
        <v>2500</v>
      </c>
      <c r="H378" s="47">
        <f t="shared" si="127"/>
        <v>0</v>
      </c>
      <c r="I378" s="47"/>
      <c r="J378" s="47"/>
      <c r="K378" s="47">
        <v>2500</v>
      </c>
      <c r="L378" s="47">
        <v>0</v>
      </c>
      <c r="M378" s="47"/>
      <c r="N378" s="106"/>
      <c r="O378" s="47"/>
      <c r="P378" s="106"/>
      <c r="Q378" s="47"/>
      <c r="R378" s="106"/>
      <c r="S378" s="47"/>
      <c r="T378" s="106"/>
      <c r="U378" s="47"/>
      <c r="V378" s="106"/>
      <c r="W378" s="92"/>
      <c r="X378" s="88"/>
      <c r="Y378" s="92"/>
      <c r="Z378" s="92"/>
    </row>
    <row r="379" spans="1:26" s="5" customFormat="1" ht="16.5" customHeight="1" x14ac:dyDescent="0.2">
      <c r="A379" s="17"/>
      <c r="B379" s="18">
        <v>4240</v>
      </c>
      <c r="C379" s="73" t="s">
        <v>133</v>
      </c>
      <c r="D379" s="47">
        <f t="shared" si="128"/>
        <v>37725</v>
      </c>
      <c r="E379" s="47">
        <f t="shared" si="129"/>
        <v>3200</v>
      </c>
      <c r="F379" s="47">
        <f t="shared" si="125"/>
        <v>8.4824387011265738</v>
      </c>
      <c r="G379" s="47">
        <f t="shared" si="126"/>
        <v>37725</v>
      </c>
      <c r="H379" s="47">
        <f t="shared" si="127"/>
        <v>3200</v>
      </c>
      <c r="I379" s="47"/>
      <c r="J379" s="47"/>
      <c r="K379" s="47">
        <v>37725</v>
      </c>
      <c r="L379" s="47">
        <v>3200</v>
      </c>
      <c r="M379" s="47"/>
      <c r="N379" s="106"/>
      <c r="O379" s="47"/>
      <c r="P379" s="106"/>
      <c r="Q379" s="47"/>
      <c r="R379" s="106"/>
      <c r="S379" s="47"/>
      <c r="T379" s="106"/>
      <c r="U379" s="47"/>
      <c r="V379" s="106"/>
      <c r="W379" s="92"/>
      <c r="X379" s="88"/>
      <c r="Y379" s="92"/>
      <c r="Z379" s="92"/>
    </row>
    <row r="380" spans="1:26" s="5" customFormat="1" ht="16.5" customHeight="1" x14ac:dyDescent="0.2">
      <c r="A380" s="17"/>
      <c r="B380" s="18">
        <v>4300</v>
      </c>
      <c r="C380" s="35" t="s">
        <v>82</v>
      </c>
      <c r="D380" s="47">
        <f t="shared" si="128"/>
        <v>500</v>
      </c>
      <c r="E380" s="47">
        <f t="shared" si="129"/>
        <v>0</v>
      </c>
      <c r="F380" s="47">
        <f t="shared" si="125"/>
        <v>0</v>
      </c>
      <c r="G380" s="47">
        <f t="shared" si="126"/>
        <v>500</v>
      </c>
      <c r="H380" s="47">
        <f t="shared" si="127"/>
        <v>0</v>
      </c>
      <c r="I380" s="47"/>
      <c r="J380" s="47"/>
      <c r="K380" s="47">
        <v>500</v>
      </c>
      <c r="L380" s="47">
        <v>0</v>
      </c>
      <c r="M380" s="47"/>
      <c r="N380" s="106"/>
      <c r="O380" s="47"/>
      <c r="P380" s="106"/>
      <c r="Q380" s="47"/>
      <c r="R380" s="106"/>
      <c r="S380" s="47"/>
      <c r="T380" s="106"/>
      <c r="U380" s="47"/>
      <c r="V380" s="106"/>
      <c r="W380" s="92"/>
      <c r="X380" s="88"/>
      <c r="Y380" s="92"/>
      <c r="Z380" s="92"/>
    </row>
    <row r="381" spans="1:26" s="5" customFormat="1" ht="16.5" customHeight="1" x14ac:dyDescent="0.2">
      <c r="A381" s="17"/>
      <c r="B381" s="18">
        <v>4440</v>
      </c>
      <c r="C381" s="35" t="s">
        <v>104</v>
      </c>
      <c r="D381" s="47">
        <f t="shared" si="128"/>
        <v>18422</v>
      </c>
      <c r="E381" s="47">
        <f t="shared" si="129"/>
        <v>16572.599999999999</v>
      </c>
      <c r="F381" s="47">
        <f t="shared" si="125"/>
        <v>89.960916295733355</v>
      </c>
      <c r="G381" s="47">
        <f t="shared" si="126"/>
        <v>18422</v>
      </c>
      <c r="H381" s="47">
        <f t="shared" si="127"/>
        <v>16572.599999999999</v>
      </c>
      <c r="I381" s="47"/>
      <c r="J381" s="47"/>
      <c r="K381" s="47">
        <v>18422</v>
      </c>
      <c r="L381" s="47">
        <v>16572.599999999999</v>
      </c>
      <c r="M381" s="47"/>
      <c r="N381" s="106"/>
      <c r="O381" s="47"/>
      <c r="P381" s="106"/>
      <c r="Q381" s="47"/>
      <c r="R381" s="106"/>
      <c r="S381" s="47"/>
      <c r="T381" s="106"/>
      <c r="U381" s="47"/>
      <c r="V381" s="106"/>
      <c r="W381" s="92"/>
      <c r="X381" s="88"/>
      <c r="Y381" s="92"/>
      <c r="Z381" s="92"/>
    </row>
    <row r="382" spans="1:26" s="2" customFormat="1" ht="177" customHeight="1" x14ac:dyDescent="0.2">
      <c r="A382" s="76">
        <v>80152</v>
      </c>
      <c r="B382" s="19"/>
      <c r="C382" s="78" t="s">
        <v>155</v>
      </c>
      <c r="D382" s="45">
        <f t="shared" si="128"/>
        <v>350288</v>
      </c>
      <c r="E382" s="45">
        <f t="shared" si="129"/>
        <v>152316.56</v>
      </c>
      <c r="F382" s="59">
        <f t="shared" si="125"/>
        <v>43.483236650984331</v>
      </c>
      <c r="G382" s="45">
        <f t="shared" si="126"/>
        <v>350288</v>
      </c>
      <c r="H382" s="45">
        <f t="shared" si="127"/>
        <v>152316.56</v>
      </c>
      <c r="I382" s="45">
        <f>SUM(I383:I388)</f>
        <v>338324</v>
      </c>
      <c r="J382" s="45">
        <f>SUM(J383:J388)</f>
        <v>145586.56</v>
      </c>
      <c r="K382" s="45">
        <f>SUM(K383:K388)</f>
        <v>11964</v>
      </c>
      <c r="L382" s="45">
        <f>SUM(L383:L388)</f>
        <v>6730</v>
      </c>
      <c r="M382" s="45"/>
      <c r="N382" s="105"/>
      <c r="O382" s="45"/>
      <c r="P382" s="105"/>
      <c r="Q382" s="45"/>
      <c r="R382" s="105"/>
      <c r="S382" s="45"/>
      <c r="T382" s="105"/>
      <c r="U382" s="45"/>
      <c r="V382" s="105"/>
      <c r="W382" s="93"/>
      <c r="X382" s="88"/>
      <c r="Y382" s="93"/>
      <c r="Z382" s="93"/>
    </row>
    <row r="383" spans="1:26" s="5" customFormat="1" ht="16.5" customHeight="1" x14ac:dyDescent="0.2">
      <c r="A383" s="17"/>
      <c r="B383" s="18">
        <v>4010</v>
      </c>
      <c r="C383" s="34" t="s">
        <v>95</v>
      </c>
      <c r="D383" s="47">
        <f t="shared" si="128"/>
        <v>274357</v>
      </c>
      <c r="E383" s="47">
        <f t="shared" si="129"/>
        <v>114302.62</v>
      </c>
      <c r="F383" s="47">
        <f t="shared" ref="F383:F392" si="130">E383/D383*100</f>
        <v>41.662002427494102</v>
      </c>
      <c r="G383" s="47">
        <f t="shared" ref="G383:G388" si="131">I383+K383</f>
        <v>274357</v>
      </c>
      <c r="H383" s="47">
        <f t="shared" ref="H383:H388" si="132">J383+L383</f>
        <v>114302.62</v>
      </c>
      <c r="I383" s="47">
        <v>274357</v>
      </c>
      <c r="J383" s="47">
        <v>114302.62</v>
      </c>
      <c r="K383" s="47"/>
      <c r="L383" s="47"/>
      <c r="M383" s="47"/>
      <c r="N383" s="106"/>
      <c r="O383" s="47"/>
      <c r="P383" s="106"/>
      <c r="Q383" s="47"/>
      <c r="R383" s="106"/>
      <c r="S383" s="47"/>
      <c r="T383" s="106"/>
      <c r="U383" s="47"/>
      <c r="V383" s="106"/>
      <c r="W383" s="92"/>
      <c r="X383" s="88"/>
      <c r="Y383" s="92"/>
      <c r="Z383" s="92"/>
    </row>
    <row r="384" spans="1:26" s="5" customFormat="1" ht="16.5" customHeight="1" x14ac:dyDescent="0.2">
      <c r="A384" s="17"/>
      <c r="B384" s="18">
        <v>4040</v>
      </c>
      <c r="C384" s="35" t="s">
        <v>96</v>
      </c>
      <c r="D384" s="47">
        <f t="shared" si="128"/>
        <v>13927</v>
      </c>
      <c r="E384" s="47">
        <f t="shared" si="129"/>
        <v>13057.94</v>
      </c>
      <c r="F384" s="47">
        <f t="shared" si="130"/>
        <v>93.759890859481587</v>
      </c>
      <c r="G384" s="47">
        <f t="shared" si="131"/>
        <v>13927</v>
      </c>
      <c r="H384" s="47">
        <f t="shared" si="132"/>
        <v>13057.94</v>
      </c>
      <c r="I384" s="47">
        <v>13927</v>
      </c>
      <c r="J384" s="47">
        <v>13057.94</v>
      </c>
      <c r="K384" s="47"/>
      <c r="L384" s="47"/>
      <c r="M384" s="47"/>
      <c r="N384" s="106"/>
      <c r="O384" s="47"/>
      <c r="P384" s="106"/>
      <c r="Q384" s="47"/>
      <c r="R384" s="106"/>
      <c r="S384" s="47"/>
      <c r="T384" s="106"/>
      <c r="U384" s="47"/>
      <c r="V384" s="106"/>
      <c r="W384" s="92"/>
      <c r="X384" s="88"/>
      <c r="Y384" s="92"/>
      <c r="Z384" s="92"/>
    </row>
    <row r="385" spans="1:26" s="5" customFormat="1" ht="16.5" customHeight="1" x14ac:dyDescent="0.2">
      <c r="A385" s="17"/>
      <c r="B385" s="18">
        <v>4110</v>
      </c>
      <c r="C385" s="34" t="s">
        <v>85</v>
      </c>
      <c r="D385" s="47">
        <f t="shared" si="128"/>
        <v>46759</v>
      </c>
      <c r="E385" s="47">
        <f t="shared" si="129"/>
        <v>17176.240000000002</v>
      </c>
      <c r="F385" s="47">
        <f t="shared" si="130"/>
        <v>36.733548621655729</v>
      </c>
      <c r="G385" s="47">
        <f t="shared" si="131"/>
        <v>46759</v>
      </c>
      <c r="H385" s="47">
        <f t="shared" si="132"/>
        <v>17176.240000000002</v>
      </c>
      <c r="I385" s="47">
        <v>46759</v>
      </c>
      <c r="J385" s="47">
        <v>17176.240000000002</v>
      </c>
      <c r="K385" s="47"/>
      <c r="L385" s="47"/>
      <c r="M385" s="47"/>
      <c r="N385" s="106"/>
      <c r="O385" s="47"/>
      <c r="P385" s="106"/>
      <c r="Q385" s="47"/>
      <c r="R385" s="106"/>
      <c r="S385" s="47"/>
      <c r="T385" s="106"/>
      <c r="U385" s="47"/>
      <c r="V385" s="106"/>
      <c r="W385" s="92"/>
      <c r="X385" s="88"/>
      <c r="Y385" s="92"/>
      <c r="Z385" s="92"/>
    </row>
    <row r="386" spans="1:26" s="5" customFormat="1" ht="28.5" customHeight="1" x14ac:dyDescent="0.2">
      <c r="A386" s="17"/>
      <c r="B386" s="18">
        <v>4120</v>
      </c>
      <c r="C386" s="35" t="s">
        <v>178</v>
      </c>
      <c r="D386" s="47">
        <f t="shared" si="128"/>
        <v>3281</v>
      </c>
      <c r="E386" s="47">
        <f t="shared" si="129"/>
        <v>1049.76</v>
      </c>
      <c r="F386" s="47">
        <f t="shared" si="130"/>
        <v>31.995123437976225</v>
      </c>
      <c r="G386" s="47">
        <f t="shared" si="131"/>
        <v>3281</v>
      </c>
      <c r="H386" s="47">
        <f t="shared" si="132"/>
        <v>1049.76</v>
      </c>
      <c r="I386" s="47">
        <v>3281</v>
      </c>
      <c r="J386" s="47">
        <v>1049.76</v>
      </c>
      <c r="K386" s="47"/>
      <c r="L386" s="47"/>
      <c r="M386" s="47"/>
      <c r="N386" s="106"/>
      <c r="O386" s="47"/>
      <c r="P386" s="106"/>
      <c r="Q386" s="47"/>
      <c r="R386" s="106"/>
      <c r="S386" s="47"/>
      <c r="T386" s="106"/>
      <c r="U386" s="47"/>
      <c r="V386" s="106"/>
      <c r="W386" s="92"/>
      <c r="X386" s="88"/>
      <c r="Y386" s="92"/>
      <c r="Z386" s="92"/>
    </row>
    <row r="387" spans="1:26" s="5" customFormat="1" ht="16.5" customHeight="1" x14ac:dyDescent="0.2">
      <c r="A387" s="17"/>
      <c r="B387" s="18">
        <v>4240</v>
      </c>
      <c r="C387" s="73" t="s">
        <v>133</v>
      </c>
      <c r="D387" s="47">
        <f t="shared" si="128"/>
        <v>3000</v>
      </c>
      <c r="E387" s="47">
        <f t="shared" si="129"/>
        <v>0</v>
      </c>
      <c r="F387" s="47">
        <f t="shared" si="130"/>
        <v>0</v>
      </c>
      <c r="G387" s="47">
        <f t="shared" si="131"/>
        <v>3000</v>
      </c>
      <c r="H387" s="47">
        <f t="shared" si="132"/>
        <v>0</v>
      </c>
      <c r="I387" s="47"/>
      <c r="J387" s="47"/>
      <c r="K387" s="47">
        <v>3000</v>
      </c>
      <c r="L387" s="47">
        <v>0</v>
      </c>
      <c r="M387" s="47"/>
      <c r="N387" s="106"/>
      <c r="O387" s="47"/>
      <c r="P387" s="106"/>
      <c r="Q387" s="47"/>
      <c r="R387" s="106"/>
      <c r="S387" s="47"/>
      <c r="T387" s="106"/>
      <c r="U387" s="47"/>
      <c r="V387" s="106"/>
      <c r="W387" s="92"/>
      <c r="X387" s="88"/>
      <c r="Y387" s="92"/>
      <c r="Z387" s="92"/>
    </row>
    <row r="388" spans="1:26" s="5" customFormat="1" ht="16.5" customHeight="1" x14ac:dyDescent="0.2">
      <c r="A388" s="17"/>
      <c r="B388" s="18">
        <v>4440</v>
      </c>
      <c r="C388" s="35" t="s">
        <v>104</v>
      </c>
      <c r="D388" s="47">
        <f t="shared" si="128"/>
        <v>8964</v>
      </c>
      <c r="E388" s="47">
        <f t="shared" si="129"/>
        <v>6730</v>
      </c>
      <c r="F388" s="47">
        <f t="shared" si="130"/>
        <v>75.078090138331106</v>
      </c>
      <c r="G388" s="47">
        <f t="shared" si="131"/>
        <v>8964</v>
      </c>
      <c r="H388" s="47">
        <f t="shared" si="132"/>
        <v>6730</v>
      </c>
      <c r="I388" s="47"/>
      <c r="J388" s="47"/>
      <c r="K388" s="47">
        <v>8964</v>
      </c>
      <c r="L388" s="47">
        <v>6730</v>
      </c>
      <c r="M388" s="47"/>
      <c r="N388" s="106"/>
      <c r="O388" s="47"/>
      <c r="P388" s="106"/>
      <c r="Q388" s="47"/>
      <c r="R388" s="106"/>
      <c r="S388" s="47"/>
      <c r="T388" s="106"/>
      <c r="U388" s="47"/>
      <c r="V388" s="106"/>
      <c r="W388" s="92"/>
      <c r="X388" s="88"/>
      <c r="Y388" s="92"/>
      <c r="Z388" s="92"/>
    </row>
    <row r="389" spans="1:26" s="2" customFormat="1" ht="70.5" customHeight="1" x14ac:dyDescent="0.2">
      <c r="A389" s="15">
        <v>80153</v>
      </c>
      <c r="B389" s="19"/>
      <c r="C389" s="29" t="s">
        <v>165</v>
      </c>
      <c r="D389" s="45">
        <f t="shared" ref="D389:E392" si="133">G389+M389+O389+Q389+S389+U389</f>
        <v>214938</v>
      </c>
      <c r="E389" s="45">
        <f t="shared" si="133"/>
        <v>0</v>
      </c>
      <c r="F389" s="59">
        <f t="shared" si="130"/>
        <v>0</v>
      </c>
      <c r="G389" s="45">
        <f t="shared" ref="G389:H393" si="134">I389+K389</f>
        <v>207050</v>
      </c>
      <c r="H389" s="45">
        <f t="shared" si="134"/>
        <v>0</v>
      </c>
      <c r="I389" s="45"/>
      <c r="J389" s="45"/>
      <c r="K389" s="45">
        <f>SUM(K390:K392)</f>
        <v>207050</v>
      </c>
      <c r="L389" s="45">
        <f>SUM(L390:L392)</f>
        <v>0</v>
      </c>
      <c r="M389" s="45">
        <f>SUM(M390:M392)</f>
        <v>7888</v>
      </c>
      <c r="N389" s="45">
        <f>SUM(N390:N392)</f>
        <v>0</v>
      </c>
      <c r="O389" s="45"/>
      <c r="P389" s="45"/>
      <c r="Q389" s="45"/>
      <c r="R389" s="45"/>
      <c r="S389" s="45"/>
      <c r="T389" s="45"/>
      <c r="U389" s="45"/>
      <c r="V389" s="45"/>
      <c r="W389" s="93"/>
      <c r="X389" s="88"/>
      <c r="Y389" s="93"/>
      <c r="Z389" s="93"/>
    </row>
    <row r="390" spans="1:26" s="5" customFormat="1" ht="69" customHeight="1" x14ac:dyDescent="0.2">
      <c r="A390" s="17"/>
      <c r="B390" s="21">
        <v>2830</v>
      </c>
      <c r="C390" s="35" t="s">
        <v>175</v>
      </c>
      <c r="D390" s="47">
        <f t="shared" si="133"/>
        <v>7888</v>
      </c>
      <c r="E390" s="47">
        <f t="shared" si="133"/>
        <v>0</v>
      </c>
      <c r="F390" s="47">
        <f t="shared" si="130"/>
        <v>0</v>
      </c>
      <c r="G390" s="47"/>
      <c r="H390" s="47"/>
      <c r="I390" s="106"/>
      <c r="J390" s="106"/>
      <c r="K390" s="47"/>
      <c r="L390" s="106"/>
      <c r="M390" s="47">
        <v>7888</v>
      </c>
      <c r="N390" s="47">
        <v>0</v>
      </c>
      <c r="O390" s="47"/>
      <c r="P390" s="106"/>
      <c r="Q390" s="47"/>
      <c r="R390" s="106"/>
      <c r="S390" s="47"/>
      <c r="T390" s="106"/>
      <c r="U390" s="47"/>
      <c r="V390" s="106"/>
      <c r="W390" s="92"/>
      <c r="X390" s="88"/>
      <c r="Y390" s="92"/>
      <c r="Z390" s="92"/>
    </row>
    <row r="391" spans="1:26" s="5" customFormat="1" ht="16.5" customHeight="1" x14ac:dyDescent="0.2">
      <c r="A391" s="17"/>
      <c r="B391" s="18">
        <v>4210</v>
      </c>
      <c r="C391" s="35" t="s">
        <v>87</v>
      </c>
      <c r="D391" s="47">
        <f t="shared" ref="D391" si="135">G391+M391+O391+Q391+S391+U391</f>
        <v>2049</v>
      </c>
      <c r="E391" s="47">
        <f t="shared" ref="E391" si="136">H391+N391+P391+R391+T391+V391</f>
        <v>0</v>
      </c>
      <c r="F391" s="47">
        <f t="shared" ref="F391" si="137">E391/D391*100</f>
        <v>0</v>
      </c>
      <c r="G391" s="47">
        <f t="shared" ref="G391" si="138">I391+K391</f>
        <v>2049</v>
      </c>
      <c r="H391" s="47">
        <f t="shared" ref="H391" si="139">J391+L391</f>
        <v>0</v>
      </c>
      <c r="I391" s="47"/>
      <c r="J391" s="47"/>
      <c r="K391" s="47">
        <v>2049</v>
      </c>
      <c r="L391" s="47">
        <v>0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92"/>
      <c r="X391" s="88"/>
      <c r="Y391" s="92"/>
      <c r="Z391" s="92"/>
    </row>
    <row r="392" spans="1:26" s="5" customFormat="1" ht="16.5" customHeight="1" x14ac:dyDescent="0.2">
      <c r="A392" s="17"/>
      <c r="B392" s="18">
        <v>4240</v>
      </c>
      <c r="C392" s="73" t="s">
        <v>133</v>
      </c>
      <c r="D392" s="47">
        <f t="shared" si="133"/>
        <v>205001</v>
      </c>
      <c r="E392" s="47">
        <f t="shared" si="133"/>
        <v>0</v>
      </c>
      <c r="F392" s="47">
        <f t="shared" si="130"/>
        <v>0</v>
      </c>
      <c r="G392" s="47">
        <f t="shared" si="134"/>
        <v>205001</v>
      </c>
      <c r="H392" s="47">
        <f t="shared" si="134"/>
        <v>0</v>
      </c>
      <c r="I392" s="47"/>
      <c r="J392" s="47"/>
      <c r="K392" s="47">
        <v>205001</v>
      </c>
      <c r="L392" s="47">
        <v>0</v>
      </c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92"/>
      <c r="X392" s="88"/>
      <c r="Y392" s="92"/>
      <c r="Z392" s="92"/>
    </row>
    <row r="393" spans="1:26" s="2" customFormat="1" ht="16.5" customHeight="1" x14ac:dyDescent="0.2">
      <c r="A393" s="15">
        <v>80195</v>
      </c>
      <c r="B393" s="19"/>
      <c r="C393" s="29" t="s">
        <v>1</v>
      </c>
      <c r="D393" s="45">
        <f t="shared" si="128"/>
        <v>527985.6</v>
      </c>
      <c r="E393" s="45">
        <f t="shared" si="129"/>
        <v>302173.67</v>
      </c>
      <c r="F393" s="59">
        <f t="shared" ref="F393:F401" si="140">E393/D393*100</f>
        <v>57.231422599404226</v>
      </c>
      <c r="G393" s="45">
        <f t="shared" si="134"/>
        <v>258686</v>
      </c>
      <c r="H393" s="45">
        <f t="shared" si="134"/>
        <v>184359.06999999998</v>
      </c>
      <c r="I393" s="45">
        <f>SUM(I394:I401)</f>
        <v>7000</v>
      </c>
      <c r="J393" s="45">
        <f>SUM(J394:J401)</f>
        <v>0</v>
      </c>
      <c r="K393" s="45">
        <f>SUM(K394:K401)</f>
        <v>251686</v>
      </c>
      <c r="L393" s="45">
        <f>SUM(L394:L401)</f>
        <v>184359.06999999998</v>
      </c>
      <c r="M393" s="45"/>
      <c r="N393" s="45"/>
      <c r="O393" s="45">
        <f>SUM(O394:O401)</f>
        <v>74405</v>
      </c>
      <c r="P393" s="45">
        <f>SUM(P394:P401)</f>
        <v>17920</v>
      </c>
      <c r="Q393" s="45">
        <f>SUM(Q394:Q401)</f>
        <v>194894.59999999998</v>
      </c>
      <c r="R393" s="45">
        <f>SUM(R394:R401)</f>
        <v>99894.6</v>
      </c>
      <c r="S393" s="45"/>
      <c r="T393" s="105"/>
      <c r="U393" s="45"/>
      <c r="V393" s="105"/>
      <c r="W393" s="93"/>
      <c r="X393" s="88"/>
      <c r="Y393" s="93"/>
      <c r="Z393" s="93"/>
    </row>
    <row r="394" spans="1:26" s="5" customFormat="1" ht="28.5" customHeight="1" x14ac:dyDescent="0.2">
      <c r="A394" s="17"/>
      <c r="B394" s="18">
        <v>3020</v>
      </c>
      <c r="C394" s="35" t="s">
        <v>84</v>
      </c>
      <c r="D394" s="47">
        <f t="shared" si="128"/>
        <v>74405</v>
      </c>
      <c r="E394" s="47">
        <f t="shared" si="129"/>
        <v>17920</v>
      </c>
      <c r="F394" s="47">
        <f t="shared" si="140"/>
        <v>24.084402929910624</v>
      </c>
      <c r="G394" s="47"/>
      <c r="H394" s="47"/>
      <c r="I394" s="47"/>
      <c r="J394" s="47"/>
      <c r="K394" s="47"/>
      <c r="L394" s="47"/>
      <c r="M394" s="47"/>
      <c r="N394" s="47"/>
      <c r="O394" s="47">
        <v>74405</v>
      </c>
      <c r="P394" s="47">
        <v>17920</v>
      </c>
      <c r="Q394" s="47"/>
      <c r="R394" s="47"/>
      <c r="S394" s="47"/>
      <c r="T394" s="106"/>
      <c r="U394" s="47"/>
      <c r="V394" s="106"/>
      <c r="W394" s="92"/>
      <c r="X394" s="88"/>
      <c r="Y394" s="92"/>
      <c r="Z394" s="92"/>
    </row>
    <row r="395" spans="1:26" s="5" customFormat="1" ht="16.5" customHeight="1" x14ac:dyDescent="0.2">
      <c r="A395" s="17"/>
      <c r="B395" s="18">
        <v>4170</v>
      </c>
      <c r="C395" s="35" t="s">
        <v>86</v>
      </c>
      <c r="D395" s="47">
        <f t="shared" si="128"/>
        <v>7000</v>
      </c>
      <c r="E395" s="47">
        <f t="shared" si="129"/>
        <v>0</v>
      </c>
      <c r="F395" s="47">
        <f t="shared" si="140"/>
        <v>0</v>
      </c>
      <c r="G395" s="47">
        <f t="shared" ref="G395:H400" si="141">I395+K395</f>
        <v>7000</v>
      </c>
      <c r="H395" s="47">
        <f t="shared" si="141"/>
        <v>0</v>
      </c>
      <c r="I395" s="47">
        <v>7000</v>
      </c>
      <c r="J395" s="47">
        <v>0</v>
      </c>
      <c r="K395" s="47"/>
      <c r="L395" s="47"/>
      <c r="M395" s="47"/>
      <c r="N395" s="106"/>
      <c r="O395" s="47"/>
      <c r="P395" s="106"/>
      <c r="Q395" s="47"/>
      <c r="R395" s="106"/>
      <c r="S395" s="47"/>
      <c r="T395" s="106"/>
      <c r="U395" s="47"/>
      <c r="V395" s="106"/>
      <c r="W395" s="92"/>
      <c r="X395" s="88"/>
      <c r="Y395" s="92"/>
      <c r="Z395" s="92"/>
    </row>
    <row r="396" spans="1:26" s="5" customFormat="1" ht="16.5" customHeight="1" x14ac:dyDescent="0.2">
      <c r="A396" s="17"/>
      <c r="B396" s="18">
        <v>4210</v>
      </c>
      <c r="C396" s="35" t="s">
        <v>87</v>
      </c>
      <c r="D396" s="47">
        <f t="shared" si="128"/>
        <v>9200</v>
      </c>
      <c r="E396" s="47">
        <f t="shared" si="129"/>
        <v>986.71</v>
      </c>
      <c r="F396" s="47">
        <f t="shared" si="140"/>
        <v>10.725108695652175</v>
      </c>
      <c r="G396" s="47">
        <f t="shared" si="141"/>
        <v>9200</v>
      </c>
      <c r="H396" s="47">
        <f t="shared" si="141"/>
        <v>986.71</v>
      </c>
      <c r="I396" s="47"/>
      <c r="J396" s="47"/>
      <c r="K396" s="47">
        <v>9200</v>
      </c>
      <c r="L396" s="47">
        <v>986.71</v>
      </c>
      <c r="M396" s="47"/>
      <c r="N396" s="106"/>
      <c r="O396" s="47"/>
      <c r="P396" s="106"/>
      <c r="Q396" s="47"/>
      <c r="R396" s="47"/>
      <c r="S396" s="47"/>
      <c r="T396" s="106"/>
      <c r="U396" s="47"/>
      <c r="V396" s="106"/>
      <c r="W396" s="92"/>
      <c r="X396" s="88"/>
      <c r="Y396" s="92"/>
      <c r="Z396" s="92"/>
    </row>
    <row r="397" spans="1:26" s="6" customFormat="1" ht="16.5" customHeight="1" x14ac:dyDescent="0.2">
      <c r="A397" s="17"/>
      <c r="B397" s="18">
        <v>4217</v>
      </c>
      <c r="C397" s="35" t="s">
        <v>87</v>
      </c>
      <c r="D397" s="47">
        <f t="shared" si="128"/>
        <v>164939.29999999999</v>
      </c>
      <c r="E397" s="47">
        <f t="shared" si="129"/>
        <v>84540.800000000003</v>
      </c>
      <c r="F397" s="47">
        <f t="shared" si="140"/>
        <v>51.255704371244462</v>
      </c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>
        <v>164939.29999999999</v>
      </c>
      <c r="R397" s="47">
        <v>84540.800000000003</v>
      </c>
      <c r="S397" s="47"/>
      <c r="T397" s="106"/>
      <c r="U397" s="47"/>
      <c r="V397" s="106"/>
      <c r="W397" s="97"/>
      <c r="X397" s="88"/>
      <c r="Y397" s="97"/>
      <c r="Z397" s="97"/>
    </row>
    <row r="398" spans="1:26" s="6" customFormat="1" ht="16.5" customHeight="1" x14ac:dyDescent="0.2">
      <c r="A398" s="17"/>
      <c r="B398" s="18">
        <v>4219</v>
      </c>
      <c r="C398" s="35" t="s">
        <v>87</v>
      </c>
      <c r="D398" s="47">
        <f t="shared" si="128"/>
        <v>29955.3</v>
      </c>
      <c r="E398" s="47">
        <f t="shared" si="129"/>
        <v>15353.8</v>
      </c>
      <c r="F398" s="47">
        <f t="shared" si="140"/>
        <v>51.255704332789186</v>
      </c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>
        <v>29955.3</v>
      </c>
      <c r="R398" s="47">
        <v>15353.8</v>
      </c>
      <c r="S398" s="47"/>
      <c r="T398" s="106"/>
      <c r="U398" s="47"/>
      <c r="V398" s="106"/>
      <c r="W398" s="97"/>
      <c r="X398" s="88"/>
      <c r="Y398" s="97"/>
      <c r="Z398" s="97"/>
    </row>
    <row r="399" spans="1:26" s="5" customFormat="1" ht="16.5" customHeight="1" x14ac:dyDescent="0.2">
      <c r="A399" s="17"/>
      <c r="B399" s="18">
        <v>4220</v>
      </c>
      <c r="C399" s="35" t="s">
        <v>135</v>
      </c>
      <c r="D399" s="47">
        <f t="shared" si="128"/>
        <v>1000</v>
      </c>
      <c r="E399" s="47">
        <f t="shared" si="129"/>
        <v>0</v>
      </c>
      <c r="F399" s="47">
        <f>E399/D399*100</f>
        <v>0</v>
      </c>
      <c r="G399" s="47">
        <f>I399+K399</f>
        <v>1000</v>
      </c>
      <c r="H399" s="47">
        <f>J399+L399</f>
        <v>0</v>
      </c>
      <c r="I399" s="47"/>
      <c r="J399" s="47"/>
      <c r="K399" s="47">
        <v>1000</v>
      </c>
      <c r="L399" s="47">
        <v>0</v>
      </c>
      <c r="M399" s="47"/>
      <c r="N399" s="47"/>
      <c r="O399" s="47"/>
      <c r="P399" s="47"/>
      <c r="Q399" s="47"/>
      <c r="R399" s="47"/>
      <c r="S399" s="47"/>
      <c r="T399" s="106"/>
      <c r="U399" s="47"/>
      <c r="V399" s="106"/>
      <c r="W399" s="92"/>
      <c r="X399" s="88"/>
      <c r="Y399" s="92"/>
      <c r="Z399" s="92"/>
    </row>
    <row r="400" spans="1:26" s="5" customFormat="1" ht="16.5" customHeight="1" x14ac:dyDescent="0.2">
      <c r="A400" s="17"/>
      <c r="B400" s="18">
        <v>4300</v>
      </c>
      <c r="C400" s="35" t="s">
        <v>82</v>
      </c>
      <c r="D400" s="47">
        <f t="shared" si="128"/>
        <v>15000</v>
      </c>
      <c r="E400" s="47">
        <f t="shared" si="129"/>
        <v>0</v>
      </c>
      <c r="F400" s="47">
        <f t="shared" si="140"/>
        <v>0</v>
      </c>
      <c r="G400" s="47">
        <f t="shared" si="141"/>
        <v>15000</v>
      </c>
      <c r="H400" s="47">
        <f t="shared" si="141"/>
        <v>0</v>
      </c>
      <c r="I400" s="47"/>
      <c r="J400" s="47"/>
      <c r="K400" s="47">
        <v>15000</v>
      </c>
      <c r="L400" s="47">
        <v>0</v>
      </c>
      <c r="M400" s="47"/>
      <c r="N400" s="47"/>
      <c r="O400" s="47"/>
      <c r="P400" s="47"/>
      <c r="Q400" s="47"/>
      <c r="R400" s="106"/>
      <c r="S400" s="47"/>
      <c r="T400" s="106"/>
      <c r="U400" s="47"/>
      <c r="V400" s="106"/>
      <c r="W400" s="92"/>
      <c r="X400" s="88"/>
      <c r="Y400" s="92"/>
      <c r="Z400" s="92"/>
    </row>
    <row r="401" spans="1:26" s="5" customFormat="1" ht="16.5" customHeight="1" x14ac:dyDescent="0.2">
      <c r="A401" s="17"/>
      <c r="B401" s="18">
        <v>4440</v>
      </c>
      <c r="C401" s="35" t="s">
        <v>104</v>
      </c>
      <c r="D401" s="47">
        <f t="shared" si="128"/>
        <v>226486</v>
      </c>
      <c r="E401" s="47">
        <f t="shared" si="129"/>
        <v>183372.36</v>
      </c>
      <c r="F401" s="47">
        <f t="shared" si="140"/>
        <v>80.964103741511607</v>
      </c>
      <c r="G401" s="47">
        <f t="shared" ref="G401:H403" si="142">I401+K401</f>
        <v>226486</v>
      </c>
      <c r="H401" s="47">
        <f t="shared" si="142"/>
        <v>183372.36</v>
      </c>
      <c r="I401" s="47"/>
      <c r="J401" s="47"/>
      <c r="K401" s="47">
        <v>226486</v>
      </c>
      <c r="L401" s="47">
        <v>183372.36</v>
      </c>
      <c r="M401" s="47"/>
      <c r="N401" s="47"/>
      <c r="O401" s="47"/>
      <c r="P401" s="47"/>
      <c r="Q401" s="47"/>
      <c r="R401" s="106"/>
      <c r="S401" s="47"/>
      <c r="T401" s="106"/>
      <c r="U401" s="47"/>
      <c r="V401" s="106"/>
      <c r="W401" s="92"/>
      <c r="X401" s="88"/>
      <c r="Y401" s="92"/>
      <c r="Z401" s="92"/>
    </row>
    <row r="402" spans="1:26" s="2" customFormat="1" ht="17.25" customHeight="1" x14ac:dyDescent="0.2">
      <c r="A402" s="13">
        <v>851</v>
      </c>
      <c r="B402" s="13"/>
      <c r="C402" s="33" t="s">
        <v>25</v>
      </c>
      <c r="D402" s="44">
        <f t="shared" si="128"/>
        <v>1484567.48</v>
      </c>
      <c r="E402" s="44">
        <f t="shared" si="129"/>
        <v>425414.1</v>
      </c>
      <c r="F402" s="54">
        <f t="shared" ref="F402:F412" si="143">E402/D402*100</f>
        <v>28.655760396960872</v>
      </c>
      <c r="G402" s="44">
        <f t="shared" si="142"/>
        <v>744567.48</v>
      </c>
      <c r="H402" s="44">
        <f t="shared" si="142"/>
        <v>191388.1</v>
      </c>
      <c r="I402" s="44">
        <f t="shared" ref="I402:P402" si="144">I403+I408+I411+I424</f>
        <v>271840</v>
      </c>
      <c r="J402" s="44">
        <f t="shared" si="144"/>
        <v>91032.310000000012</v>
      </c>
      <c r="K402" s="44">
        <f t="shared" si="144"/>
        <v>472727.48</v>
      </c>
      <c r="L402" s="44">
        <f t="shared" si="144"/>
        <v>100355.79</v>
      </c>
      <c r="M402" s="44">
        <f t="shared" si="144"/>
        <v>735000</v>
      </c>
      <c r="N402" s="44">
        <f t="shared" si="144"/>
        <v>234026</v>
      </c>
      <c r="O402" s="44">
        <f t="shared" si="144"/>
        <v>5000</v>
      </c>
      <c r="P402" s="44">
        <f t="shared" si="144"/>
        <v>0</v>
      </c>
      <c r="Q402" s="44"/>
      <c r="R402" s="107"/>
      <c r="S402" s="44"/>
      <c r="T402" s="107"/>
      <c r="U402" s="44"/>
      <c r="V402" s="107"/>
      <c r="W402" s="93"/>
      <c r="X402" s="88"/>
      <c r="Y402" s="93"/>
      <c r="Z402" s="93"/>
    </row>
    <row r="403" spans="1:26" s="2" customFormat="1" ht="16.5" customHeight="1" x14ac:dyDescent="0.2">
      <c r="A403" s="15">
        <v>85149</v>
      </c>
      <c r="B403" s="19"/>
      <c r="C403" s="29" t="s">
        <v>43</v>
      </c>
      <c r="D403" s="50">
        <f t="shared" si="128"/>
        <v>33000</v>
      </c>
      <c r="E403" s="50">
        <f t="shared" si="129"/>
        <v>0</v>
      </c>
      <c r="F403" s="47">
        <f t="shared" si="143"/>
        <v>0</v>
      </c>
      <c r="G403" s="50">
        <f t="shared" si="142"/>
        <v>8000</v>
      </c>
      <c r="H403" s="50">
        <f t="shared" si="142"/>
        <v>0</v>
      </c>
      <c r="I403" s="45"/>
      <c r="J403" s="45"/>
      <c r="K403" s="45">
        <f>SUM(K404:K407)</f>
        <v>8000</v>
      </c>
      <c r="L403" s="45">
        <f>SUM(L404:L407)</f>
        <v>0</v>
      </c>
      <c r="M403" s="45">
        <f>SUM(M404:M407)</f>
        <v>25000</v>
      </c>
      <c r="N403" s="45">
        <f>SUM(N404:N407)</f>
        <v>0</v>
      </c>
      <c r="O403" s="45"/>
      <c r="P403" s="45"/>
      <c r="Q403" s="45"/>
      <c r="R403" s="105"/>
      <c r="S403" s="45"/>
      <c r="T403" s="105"/>
      <c r="U403" s="45"/>
      <c r="V403" s="105"/>
      <c r="W403" s="93"/>
      <c r="X403" s="88"/>
      <c r="Y403" s="93"/>
      <c r="Z403" s="93"/>
    </row>
    <row r="404" spans="1:26" s="5" customFormat="1" ht="90" x14ac:dyDescent="0.2">
      <c r="A404" s="17"/>
      <c r="B404" s="21">
        <v>2360</v>
      </c>
      <c r="C404" s="35" t="s">
        <v>119</v>
      </c>
      <c r="D404" s="47">
        <f t="shared" si="128"/>
        <v>25000</v>
      </c>
      <c r="E404" s="47">
        <f t="shared" si="129"/>
        <v>0</v>
      </c>
      <c r="F404" s="47">
        <f t="shared" si="143"/>
        <v>0</v>
      </c>
      <c r="G404" s="47"/>
      <c r="H404" s="47"/>
      <c r="I404" s="106"/>
      <c r="J404" s="47"/>
      <c r="K404" s="47"/>
      <c r="L404" s="47"/>
      <c r="M404" s="47">
        <v>25000</v>
      </c>
      <c r="N404" s="47">
        <v>0</v>
      </c>
      <c r="O404" s="47"/>
      <c r="P404" s="47"/>
      <c r="Q404" s="47"/>
      <c r="R404" s="106"/>
      <c r="S404" s="47"/>
      <c r="T404" s="106"/>
      <c r="U404" s="47"/>
      <c r="V404" s="106"/>
      <c r="W404" s="92"/>
      <c r="X404" s="88"/>
      <c r="Y404" s="92"/>
      <c r="Z404" s="92"/>
    </row>
    <row r="405" spans="1:26" s="5" customFormat="1" ht="16.5" customHeight="1" x14ac:dyDescent="0.2">
      <c r="A405" s="17"/>
      <c r="B405" s="18">
        <v>4190</v>
      </c>
      <c r="C405" s="35" t="s">
        <v>137</v>
      </c>
      <c r="D405" s="47">
        <f t="shared" si="128"/>
        <v>1500</v>
      </c>
      <c r="E405" s="47">
        <f t="shared" si="129"/>
        <v>0</v>
      </c>
      <c r="F405" s="47">
        <f>E405/D405*100</f>
        <v>0</v>
      </c>
      <c r="G405" s="47">
        <f>I405+K405</f>
        <v>1500</v>
      </c>
      <c r="H405" s="47">
        <f>J405+L405</f>
        <v>0</v>
      </c>
      <c r="I405" s="47"/>
      <c r="J405" s="47"/>
      <c r="K405" s="47">
        <v>1500</v>
      </c>
      <c r="L405" s="47">
        <v>0</v>
      </c>
      <c r="M405" s="47"/>
      <c r="N405" s="47"/>
      <c r="O405" s="47"/>
      <c r="P405" s="47"/>
      <c r="Q405" s="47"/>
      <c r="R405" s="47"/>
      <c r="S405" s="47"/>
      <c r="T405" s="106"/>
      <c r="U405" s="47"/>
      <c r="V405" s="106"/>
      <c r="W405" s="92"/>
      <c r="X405" s="88"/>
      <c r="Y405" s="92"/>
      <c r="Z405" s="92"/>
    </row>
    <row r="406" spans="1:26" s="5" customFormat="1" ht="16.5" customHeight="1" x14ac:dyDescent="0.2">
      <c r="A406" s="17"/>
      <c r="B406" s="18">
        <v>4210</v>
      </c>
      <c r="C406" s="35" t="s">
        <v>87</v>
      </c>
      <c r="D406" s="47">
        <f t="shared" si="128"/>
        <v>1500</v>
      </c>
      <c r="E406" s="47">
        <f t="shared" si="129"/>
        <v>0</v>
      </c>
      <c r="F406" s="47">
        <f t="shared" si="143"/>
        <v>0</v>
      </c>
      <c r="G406" s="47">
        <f t="shared" ref="G406:H411" si="145">I406+K406</f>
        <v>1500</v>
      </c>
      <c r="H406" s="47">
        <f t="shared" si="145"/>
        <v>0</v>
      </c>
      <c r="I406" s="47"/>
      <c r="J406" s="47"/>
      <c r="K406" s="47">
        <v>1500</v>
      </c>
      <c r="L406" s="47">
        <v>0</v>
      </c>
      <c r="M406" s="47"/>
      <c r="N406" s="47"/>
      <c r="O406" s="47"/>
      <c r="P406" s="47"/>
      <c r="Q406" s="47"/>
      <c r="R406" s="47"/>
      <c r="S406" s="47"/>
      <c r="T406" s="106"/>
      <c r="U406" s="47"/>
      <c r="V406" s="106"/>
      <c r="W406" s="92"/>
      <c r="X406" s="88"/>
      <c r="Y406" s="92"/>
      <c r="Z406" s="92"/>
    </row>
    <row r="407" spans="1:26" s="1" customFormat="1" ht="16.5" customHeight="1" x14ac:dyDescent="0.2">
      <c r="A407" s="22"/>
      <c r="B407" s="23">
        <v>4300</v>
      </c>
      <c r="C407" s="30" t="s">
        <v>82</v>
      </c>
      <c r="D407" s="46">
        <f t="shared" si="128"/>
        <v>5000</v>
      </c>
      <c r="E407" s="46">
        <f t="shared" si="129"/>
        <v>0</v>
      </c>
      <c r="F407" s="46">
        <f t="shared" si="143"/>
        <v>0</v>
      </c>
      <c r="G407" s="46">
        <f t="shared" si="145"/>
        <v>5000</v>
      </c>
      <c r="H407" s="46">
        <f t="shared" si="145"/>
        <v>0</v>
      </c>
      <c r="I407" s="46"/>
      <c r="J407" s="46"/>
      <c r="K407" s="46">
        <v>5000</v>
      </c>
      <c r="L407" s="46">
        <v>0</v>
      </c>
      <c r="M407" s="46"/>
      <c r="N407" s="46"/>
      <c r="O407" s="46"/>
      <c r="P407" s="46"/>
      <c r="Q407" s="46"/>
      <c r="R407" s="46"/>
      <c r="S407" s="46"/>
      <c r="T407" s="104"/>
      <c r="U407" s="46"/>
      <c r="V407" s="104"/>
      <c r="W407" s="88"/>
      <c r="X407" s="88"/>
      <c r="Y407" s="88"/>
      <c r="Z407" s="88"/>
    </row>
    <row r="408" spans="1:26" s="2" customFormat="1" ht="16.5" customHeight="1" x14ac:dyDescent="0.2">
      <c r="A408" s="20">
        <v>85153</v>
      </c>
      <c r="B408" s="16"/>
      <c r="C408" s="32" t="s">
        <v>54</v>
      </c>
      <c r="D408" s="50">
        <f t="shared" si="128"/>
        <v>160000</v>
      </c>
      <c r="E408" s="50">
        <f t="shared" si="129"/>
        <v>32690</v>
      </c>
      <c r="F408" s="47">
        <f t="shared" si="143"/>
        <v>20.431250000000002</v>
      </c>
      <c r="G408" s="50">
        <f t="shared" si="145"/>
        <v>70000</v>
      </c>
      <c r="H408" s="50">
        <f t="shared" si="145"/>
        <v>32690</v>
      </c>
      <c r="I408" s="50"/>
      <c r="J408" s="50"/>
      <c r="K408" s="50">
        <f>SUM(K409:K410)</f>
        <v>70000</v>
      </c>
      <c r="L408" s="50">
        <f>SUM(L409:L410)</f>
        <v>32690</v>
      </c>
      <c r="M408" s="50">
        <f>SUM(M409:M410)</f>
        <v>90000</v>
      </c>
      <c r="N408" s="50">
        <f>SUM(N409:N410)</f>
        <v>0</v>
      </c>
      <c r="O408" s="50"/>
      <c r="P408" s="50"/>
      <c r="Q408" s="50"/>
      <c r="R408" s="50"/>
      <c r="S408" s="50"/>
      <c r="T408" s="103"/>
      <c r="U408" s="50"/>
      <c r="V408" s="103"/>
      <c r="W408" s="93"/>
      <c r="X408" s="88"/>
      <c r="Y408" s="93"/>
      <c r="Z408" s="93"/>
    </row>
    <row r="409" spans="1:26" s="5" customFormat="1" ht="86.25" customHeight="1" x14ac:dyDescent="0.2">
      <c r="A409" s="17"/>
      <c r="B409" s="21">
        <v>2360</v>
      </c>
      <c r="C409" s="35" t="s">
        <v>119</v>
      </c>
      <c r="D409" s="47">
        <f t="shared" si="128"/>
        <v>90000</v>
      </c>
      <c r="E409" s="47">
        <f t="shared" si="129"/>
        <v>0</v>
      </c>
      <c r="F409" s="47">
        <f>E409/D409*100</f>
        <v>0</v>
      </c>
      <c r="G409" s="47"/>
      <c r="H409" s="47"/>
      <c r="I409" s="47"/>
      <c r="J409" s="47"/>
      <c r="K409" s="47"/>
      <c r="L409" s="47"/>
      <c r="M409" s="47">
        <v>90000</v>
      </c>
      <c r="N409" s="47">
        <v>0</v>
      </c>
      <c r="O409" s="47"/>
      <c r="P409" s="47"/>
      <c r="Q409" s="47"/>
      <c r="R409" s="47"/>
      <c r="S409" s="47"/>
      <c r="T409" s="106"/>
      <c r="U409" s="47"/>
      <c r="V409" s="106"/>
      <c r="W409" s="92"/>
      <c r="X409" s="88"/>
      <c r="Y409" s="92"/>
      <c r="Z409" s="92"/>
    </row>
    <row r="410" spans="1:26" s="5" customFormat="1" ht="16.5" customHeight="1" x14ac:dyDescent="0.2">
      <c r="A410" s="17"/>
      <c r="B410" s="23">
        <v>4300</v>
      </c>
      <c r="C410" s="30" t="s">
        <v>82</v>
      </c>
      <c r="D410" s="46">
        <f t="shared" si="128"/>
        <v>70000</v>
      </c>
      <c r="E410" s="46">
        <f t="shared" si="129"/>
        <v>32690</v>
      </c>
      <c r="F410" s="46">
        <f t="shared" si="143"/>
        <v>46.7</v>
      </c>
      <c r="G410" s="46">
        <f t="shared" si="145"/>
        <v>70000</v>
      </c>
      <c r="H410" s="46">
        <f t="shared" si="145"/>
        <v>32690</v>
      </c>
      <c r="I410" s="46"/>
      <c r="J410" s="46"/>
      <c r="K410" s="46">
        <v>70000</v>
      </c>
      <c r="L410" s="46">
        <v>32690</v>
      </c>
      <c r="M410" s="46"/>
      <c r="N410" s="46"/>
      <c r="O410" s="46"/>
      <c r="P410" s="46"/>
      <c r="Q410" s="46"/>
      <c r="R410" s="46"/>
      <c r="S410" s="46"/>
      <c r="T410" s="104"/>
      <c r="U410" s="46"/>
      <c r="V410" s="104"/>
      <c r="W410" s="92"/>
      <c r="X410" s="88"/>
      <c r="Y410" s="92"/>
      <c r="Z410" s="92"/>
    </row>
    <row r="411" spans="1:26" s="2" customFormat="1" ht="16.5" customHeight="1" x14ac:dyDescent="0.2">
      <c r="A411" s="15">
        <v>85154</v>
      </c>
      <c r="B411" s="19"/>
      <c r="C411" s="43" t="s">
        <v>7</v>
      </c>
      <c r="D411" s="50">
        <f t="shared" si="128"/>
        <v>1282967.48</v>
      </c>
      <c r="E411" s="50">
        <f t="shared" si="129"/>
        <v>390939.1</v>
      </c>
      <c r="F411" s="47">
        <f t="shared" si="143"/>
        <v>30.47147383657768</v>
      </c>
      <c r="G411" s="50">
        <f t="shared" si="145"/>
        <v>657967.48</v>
      </c>
      <c r="H411" s="50">
        <f t="shared" si="145"/>
        <v>156913.1</v>
      </c>
      <c r="I411" s="45">
        <f t="shared" ref="I411:P411" si="146">SUM(I412:I423)</f>
        <v>269080</v>
      </c>
      <c r="J411" s="45">
        <f t="shared" si="146"/>
        <v>89954.200000000012</v>
      </c>
      <c r="K411" s="45">
        <f t="shared" si="146"/>
        <v>388887.48</v>
      </c>
      <c r="L411" s="45">
        <f>SUM(L412:L423)</f>
        <v>66958.899999999994</v>
      </c>
      <c r="M411" s="45">
        <f t="shared" si="146"/>
        <v>620000</v>
      </c>
      <c r="N411" s="45">
        <f t="shared" si="146"/>
        <v>234026</v>
      </c>
      <c r="O411" s="45">
        <f t="shared" si="146"/>
        <v>5000</v>
      </c>
      <c r="P411" s="45">
        <f t="shared" si="146"/>
        <v>0</v>
      </c>
      <c r="Q411" s="45"/>
      <c r="R411" s="45"/>
      <c r="S411" s="45"/>
      <c r="T411" s="105"/>
      <c r="U411" s="45"/>
      <c r="V411" s="105"/>
      <c r="W411" s="93"/>
      <c r="X411" s="88"/>
      <c r="Y411" s="93"/>
      <c r="Z411" s="93"/>
    </row>
    <row r="412" spans="1:26" s="6" customFormat="1" ht="90" x14ac:dyDescent="0.2">
      <c r="A412" s="17"/>
      <c r="B412" s="21">
        <v>2360</v>
      </c>
      <c r="C412" s="35" t="s">
        <v>119</v>
      </c>
      <c r="D412" s="47">
        <f t="shared" si="128"/>
        <v>620000</v>
      </c>
      <c r="E412" s="47">
        <f t="shared" si="129"/>
        <v>234026</v>
      </c>
      <c r="F412" s="47">
        <f t="shared" si="143"/>
        <v>37.746129032258061</v>
      </c>
      <c r="G412" s="47"/>
      <c r="H412" s="47"/>
      <c r="I412" s="47"/>
      <c r="J412" s="47"/>
      <c r="K412" s="47"/>
      <c r="L412" s="47"/>
      <c r="M412" s="47">
        <v>620000</v>
      </c>
      <c r="N412" s="47">
        <v>234026</v>
      </c>
      <c r="O412" s="47"/>
      <c r="P412" s="47"/>
      <c r="Q412" s="47"/>
      <c r="R412" s="106"/>
      <c r="S412" s="47"/>
      <c r="T412" s="106"/>
      <c r="U412" s="47"/>
      <c r="V412" s="106"/>
      <c r="W412" s="97"/>
      <c r="X412" s="88"/>
      <c r="Y412" s="97"/>
      <c r="Z412" s="97"/>
    </row>
    <row r="413" spans="1:26" s="6" customFormat="1" ht="16.5" customHeight="1" x14ac:dyDescent="0.2">
      <c r="A413" s="17"/>
      <c r="B413" s="18">
        <v>3030</v>
      </c>
      <c r="C413" s="34" t="s">
        <v>97</v>
      </c>
      <c r="D413" s="47">
        <f t="shared" si="128"/>
        <v>5000</v>
      </c>
      <c r="E413" s="47">
        <f t="shared" si="129"/>
        <v>0</v>
      </c>
      <c r="F413" s="47">
        <f t="shared" ref="F413:F423" si="147">E413/D413*100</f>
        <v>0</v>
      </c>
      <c r="G413" s="47"/>
      <c r="H413" s="47"/>
      <c r="I413" s="47"/>
      <c r="J413" s="47"/>
      <c r="K413" s="47"/>
      <c r="L413" s="47"/>
      <c r="M413" s="47"/>
      <c r="N413" s="47"/>
      <c r="O413" s="47">
        <v>5000</v>
      </c>
      <c r="P413" s="47">
        <v>0</v>
      </c>
      <c r="Q413" s="47"/>
      <c r="R413" s="106"/>
      <c r="S413" s="47"/>
      <c r="T413" s="106"/>
      <c r="U413" s="47"/>
      <c r="V413" s="106"/>
      <c r="W413" s="97"/>
      <c r="X413" s="88"/>
      <c r="Y413" s="97"/>
      <c r="Z413" s="97"/>
    </row>
    <row r="414" spans="1:26" s="6" customFormat="1" ht="16.5" customHeight="1" x14ac:dyDescent="0.2">
      <c r="A414" s="17"/>
      <c r="B414" s="18">
        <v>4010</v>
      </c>
      <c r="C414" s="34" t="s">
        <v>95</v>
      </c>
      <c r="D414" s="47">
        <f t="shared" si="128"/>
        <v>87500</v>
      </c>
      <c r="E414" s="47">
        <f t="shared" si="129"/>
        <v>41809.25</v>
      </c>
      <c r="F414" s="47">
        <f>E414/D414*100</f>
        <v>47.782000000000004</v>
      </c>
      <c r="G414" s="47">
        <f>I414+K414</f>
        <v>87500</v>
      </c>
      <c r="H414" s="47">
        <f>J414+L414</f>
        <v>41809.25</v>
      </c>
      <c r="I414" s="47">
        <v>87500</v>
      </c>
      <c r="J414" s="47">
        <v>41809.25</v>
      </c>
      <c r="K414" s="47"/>
      <c r="L414" s="47"/>
      <c r="M414" s="47"/>
      <c r="N414" s="47"/>
      <c r="O414" s="47"/>
      <c r="P414" s="47"/>
      <c r="Q414" s="47"/>
      <c r="R414" s="106"/>
      <c r="S414" s="47"/>
      <c r="T414" s="106"/>
      <c r="U414" s="47"/>
      <c r="V414" s="106"/>
      <c r="W414" s="97"/>
      <c r="X414" s="88"/>
      <c r="Y414" s="97"/>
      <c r="Z414" s="97"/>
    </row>
    <row r="415" spans="1:26" s="6" customFormat="1" ht="16.5" customHeight="1" x14ac:dyDescent="0.2">
      <c r="A415" s="17"/>
      <c r="B415" s="18">
        <v>4110</v>
      </c>
      <c r="C415" s="34" t="s">
        <v>85</v>
      </c>
      <c r="D415" s="47">
        <f t="shared" si="128"/>
        <v>26000</v>
      </c>
      <c r="E415" s="47">
        <f t="shared" si="129"/>
        <v>7866.36</v>
      </c>
      <c r="F415" s="47">
        <f t="shared" si="147"/>
        <v>30.255230769230767</v>
      </c>
      <c r="G415" s="47">
        <f t="shared" ref="G415:G428" si="148">I415+K415</f>
        <v>26000</v>
      </c>
      <c r="H415" s="47">
        <f t="shared" ref="H415:H428" si="149">J415+L415</f>
        <v>7866.36</v>
      </c>
      <c r="I415" s="47">
        <v>26000</v>
      </c>
      <c r="J415" s="47">
        <v>7866.36</v>
      </c>
      <c r="K415" s="47"/>
      <c r="L415" s="47"/>
      <c r="M415" s="47"/>
      <c r="N415" s="47"/>
      <c r="O415" s="47"/>
      <c r="P415" s="106"/>
      <c r="Q415" s="47"/>
      <c r="R415" s="106"/>
      <c r="S415" s="47"/>
      <c r="T415" s="106"/>
      <c r="U415" s="47"/>
      <c r="V415" s="106"/>
      <c r="W415" s="97"/>
      <c r="X415" s="88"/>
      <c r="Y415" s="97"/>
      <c r="Z415" s="97"/>
    </row>
    <row r="416" spans="1:26" s="6" customFormat="1" ht="28.5" customHeight="1" x14ac:dyDescent="0.2">
      <c r="A416" s="17"/>
      <c r="B416" s="18">
        <v>4120</v>
      </c>
      <c r="C416" s="35" t="s">
        <v>178</v>
      </c>
      <c r="D416" s="47">
        <f t="shared" si="128"/>
        <v>5500</v>
      </c>
      <c r="E416" s="47">
        <f t="shared" si="129"/>
        <v>955.58</v>
      </c>
      <c r="F416" s="47">
        <f>E416/D416*100</f>
        <v>17.374181818181818</v>
      </c>
      <c r="G416" s="47">
        <f t="shared" si="148"/>
        <v>5500</v>
      </c>
      <c r="H416" s="47">
        <f t="shared" si="149"/>
        <v>955.58</v>
      </c>
      <c r="I416" s="47">
        <v>5500</v>
      </c>
      <c r="J416" s="47">
        <v>955.58</v>
      </c>
      <c r="K416" s="47"/>
      <c r="L416" s="47"/>
      <c r="M416" s="47"/>
      <c r="N416" s="47"/>
      <c r="O416" s="47"/>
      <c r="P416" s="106"/>
      <c r="Q416" s="47"/>
      <c r="R416" s="106"/>
      <c r="S416" s="47"/>
      <c r="T416" s="106"/>
      <c r="U416" s="47"/>
      <c r="V416" s="106"/>
      <c r="W416" s="97"/>
      <c r="X416" s="88"/>
      <c r="Y416" s="97"/>
      <c r="Z416" s="97"/>
    </row>
    <row r="417" spans="1:26" s="6" customFormat="1" ht="16.5" customHeight="1" x14ac:dyDescent="0.2">
      <c r="A417" s="17"/>
      <c r="B417" s="18">
        <v>4170</v>
      </c>
      <c r="C417" s="35" t="s">
        <v>86</v>
      </c>
      <c r="D417" s="47">
        <f t="shared" si="128"/>
        <v>150080</v>
      </c>
      <c r="E417" s="47">
        <f t="shared" si="129"/>
        <v>39323.01</v>
      </c>
      <c r="F417" s="47">
        <f t="shared" si="147"/>
        <v>26.201365938166312</v>
      </c>
      <c r="G417" s="47">
        <f t="shared" si="148"/>
        <v>150080</v>
      </c>
      <c r="H417" s="47">
        <f t="shared" si="149"/>
        <v>39323.01</v>
      </c>
      <c r="I417" s="47">
        <v>150080</v>
      </c>
      <c r="J417" s="47">
        <v>39323.01</v>
      </c>
      <c r="K417" s="47"/>
      <c r="L417" s="47"/>
      <c r="M417" s="47"/>
      <c r="N417" s="47"/>
      <c r="O417" s="47"/>
      <c r="P417" s="106"/>
      <c r="Q417" s="47"/>
      <c r="R417" s="106"/>
      <c r="S417" s="47"/>
      <c r="T417" s="106"/>
      <c r="U417" s="47"/>
      <c r="V417" s="106"/>
      <c r="W417" s="97"/>
      <c r="X417" s="88"/>
      <c r="Y417" s="97"/>
      <c r="Z417" s="97"/>
    </row>
    <row r="418" spans="1:26" s="5" customFormat="1" ht="16.5" customHeight="1" x14ac:dyDescent="0.2">
      <c r="A418" s="17"/>
      <c r="B418" s="18">
        <v>4190</v>
      </c>
      <c r="C418" s="35" t="s">
        <v>137</v>
      </c>
      <c r="D418" s="47">
        <f t="shared" si="128"/>
        <v>2000</v>
      </c>
      <c r="E418" s="47">
        <f t="shared" si="129"/>
        <v>0</v>
      </c>
      <c r="F418" s="47">
        <f t="shared" si="147"/>
        <v>0</v>
      </c>
      <c r="G418" s="47">
        <f t="shared" si="148"/>
        <v>2000</v>
      </c>
      <c r="H418" s="47">
        <f t="shared" si="149"/>
        <v>0</v>
      </c>
      <c r="I418" s="47"/>
      <c r="J418" s="47"/>
      <c r="K418" s="47">
        <v>2000</v>
      </c>
      <c r="L418" s="47">
        <v>0</v>
      </c>
      <c r="M418" s="47"/>
      <c r="N418" s="47"/>
      <c r="O418" s="47"/>
      <c r="P418" s="106"/>
      <c r="Q418" s="47"/>
      <c r="R418" s="106"/>
      <c r="S418" s="47"/>
      <c r="T418" s="106"/>
      <c r="U418" s="47"/>
      <c r="V418" s="106"/>
      <c r="W418" s="92"/>
      <c r="X418" s="88"/>
      <c r="Y418" s="92"/>
      <c r="Z418" s="92"/>
    </row>
    <row r="419" spans="1:26" s="6" customFormat="1" ht="16.5" customHeight="1" x14ac:dyDescent="0.2">
      <c r="A419" s="17"/>
      <c r="B419" s="18">
        <v>4210</v>
      </c>
      <c r="C419" s="35" t="s">
        <v>87</v>
      </c>
      <c r="D419" s="47">
        <f t="shared" si="128"/>
        <v>100000</v>
      </c>
      <c r="E419" s="47">
        <f t="shared" si="129"/>
        <v>3303.8</v>
      </c>
      <c r="F419" s="47">
        <f t="shared" si="147"/>
        <v>3.3038000000000003</v>
      </c>
      <c r="G419" s="47">
        <f t="shared" si="148"/>
        <v>100000</v>
      </c>
      <c r="H419" s="47">
        <f t="shared" si="149"/>
        <v>3303.8</v>
      </c>
      <c r="I419" s="47"/>
      <c r="J419" s="47"/>
      <c r="K419" s="47">
        <v>100000</v>
      </c>
      <c r="L419" s="47">
        <v>3303.8</v>
      </c>
      <c r="M419" s="47"/>
      <c r="N419" s="47"/>
      <c r="O419" s="47"/>
      <c r="P419" s="106"/>
      <c r="Q419" s="47"/>
      <c r="R419" s="106"/>
      <c r="S419" s="47"/>
      <c r="T419" s="106"/>
      <c r="U419" s="47"/>
      <c r="V419" s="106"/>
      <c r="W419" s="97"/>
      <c r="X419" s="88"/>
      <c r="Y419" s="97"/>
      <c r="Z419" s="97"/>
    </row>
    <row r="420" spans="1:26" s="5" customFormat="1" ht="16.5" customHeight="1" x14ac:dyDescent="0.2">
      <c r="A420" s="17"/>
      <c r="B420" s="18">
        <v>4220</v>
      </c>
      <c r="C420" s="35" t="s">
        <v>135</v>
      </c>
      <c r="D420" s="47">
        <f t="shared" si="128"/>
        <v>9000</v>
      </c>
      <c r="E420" s="47">
        <f t="shared" si="129"/>
        <v>142.72</v>
      </c>
      <c r="F420" s="47">
        <f>E420/D420*100</f>
        <v>1.5857777777777775</v>
      </c>
      <c r="G420" s="47">
        <f>I420+K420</f>
        <v>9000</v>
      </c>
      <c r="H420" s="47">
        <f>J420+L420</f>
        <v>142.72</v>
      </c>
      <c r="I420" s="47"/>
      <c r="J420" s="47"/>
      <c r="K420" s="47">
        <v>9000</v>
      </c>
      <c r="L420" s="47">
        <v>142.72</v>
      </c>
      <c r="M420" s="47"/>
      <c r="N420" s="47"/>
      <c r="O420" s="47"/>
      <c r="P420" s="106"/>
      <c r="Q420" s="47"/>
      <c r="R420" s="106"/>
      <c r="S420" s="47"/>
      <c r="T420" s="106"/>
      <c r="U420" s="47"/>
      <c r="V420" s="106"/>
      <c r="W420" s="92"/>
      <c r="X420" s="88"/>
      <c r="Y420" s="92"/>
      <c r="Z420" s="92"/>
    </row>
    <row r="421" spans="1:26" s="6" customFormat="1" ht="16.5" customHeight="1" x14ac:dyDescent="0.2">
      <c r="A421" s="17"/>
      <c r="B421" s="18">
        <v>4270</v>
      </c>
      <c r="C421" s="35" t="s">
        <v>89</v>
      </c>
      <c r="D421" s="47">
        <f t="shared" si="128"/>
        <v>5000</v>
      </c>
      <c r="E421" s="47">
        <f t="shared" si="129"/>
        <v>0</v>
      </c>
      <c r="F421" s="47">
        <f>E421/D421*100</f>
        <v>0</v>
      </c>
      <c r="G421" s="47">
        <f>I421+K421</f>
        <v>5000</v>
      </c>
      <c r="H421" s="47">
        <f>J421+L421</f>
        <v>0</v>
      </c>
      <c r="I421" s="47"/>
      <c r="J421" s="47"/>
      <c r="K421" s="47">
        <v>5000</v>
      </c>
      <c r="L421" s="47">
        <v>0</v>
      </c>
      <c r="M421" s="47"/>
      <c r="N421" s="47"/>
      <c r="O421" s="47"/>
      <c r="P421" s="106"/>
      <c r="Q421" s="47"/>
      <c r="R421" s="106"/>
      <c r="S421" s="47"/>
      <c r="T421" s="106"/>
      <c r="U421" s="47"/>
      <c r="V421" s="106"/>
      <c r="W421" s="97"/>
      <c r="X421" s="88"/>
      <c r="Y421" s="97"/>
      <c r="Z421" s="97"/>
    </row>
    <row r="422" spans="1:26" s="6" customFormat="1" ht="16.5" customHeight="1" x14ac:dyDescent="0.2">
      <c r="A422" s="17"/>
      <c r="B422" s="18">
        <v>4300</v>
      </c>
      <c r="C422" s="35" t="s">
        <v>82</v>
      </c>
      <c r="D422" s="47">
        <f t="shared" si="128"/>
        <v>267887.48</v>
      </c>
      <c r="E422" s="47">
        <f t="shared" si="129"/>
        <v>63412.38</v>
      </c>
      <c r="F422" s="47">
        <f t="shared" si="147"/>
        <v>23.671274223043199</v>
      </c>
      <c r="G422" s="47">
        <f t="shared" si="148"/>
        <v>267887.48</v>
      </c>
      <c r="H422" s="47">
        <f t="shared" si="149"/>
        <v>63412.38</v>
      </c>
      <c r="I422" s="47"/>
      <c r="J422" s="47"/>
      <c r="K422" s="47">
        <v>267887.48</v>
      </c>
      <c r="L422" s="47">
        <v>63412.38</v>
      </c>
      <c r="M422" s="47"/>
      <c r="N422" s="47"/>
      <c r="O422" s="47"/>
      <c r="P422" s="106"/>
      <c r="Q422" s="47"/>
      <c r="R422" s="106"/>
      <c r="S422" s="47"/>
      <c r="T422" s="106"/>
      <c r="U422" s="47"/>
      <c r="V422" s="106"/>
      <c r="W422" s="97"/>
      <c r="X422" s="88"/>
      <c r="Y422" s="97"/>
      <c r="Z422" s="97"/>
    </row>
    <row r="423" spans="1:26" s="7" customFormat="1" ht="28.5" customHeight="1" x14ac:dyDescent="0.2">
      <c r="A423" s="22"/>
      <c r="B423" s="23">
        <v>4610</v>
      </c>
      <c r="C423" s="30" t="s">
        <v>94</v>
      </c>
      <c r="D423" s="46">
        <f t="shared" si="128"/>
        <v>5000</v>
      </c>
      <c r="E423" s="46">
        <f t="shared" si="129"/>
        <v>100</v>
      </c>
      <c r="F423" s="46">
        <f t="shared" si="147"/>
        <v>2</v>
      </c>
      <c r="G423" s="46">
        <f t="shared" si="148"/>
        <v>5000</v>
      </c>
      <c r="H423" s="46">
        <f t="shared" si="149"/>
        <v>100</v>
      </c>
      <c r="I423" s="46"/>
      <c r="J423" s="46"/>
      <c r="K423" s="46">
        <v>5000</v>
      </c>
      <c r="L423" s="46">
        <v>100</v>
      </c>
      <c r="M423" s="46"/>
      <c r="N423" s="46"/>
      <c r="O423" s="46"/>
      <c r="P423" s="104"/>
      <c r="Q423" s="46"/>
      <c r="R423" s="104"/>
      <c r="S423" s="46"/>
      <c r="T423" s="104"/>
      <c r="U423" s="46"/>
      <c r="V423" s="104"/>
      <c r="W423" s="98"/>
      <c r="X423" s="88"/>
      <c r="Y423" s="98"/>
      <c r="Z423" s="98"/>
    </row>
    <row r="424" spans="1:26" s="9" customFormat="1" ht="16.5" customHeight="1" x14ac:dyDescent="0.2">
      <c r="A424" s="20">
        <v>85195</v>
      </c>
      <c r="B424" s="16"/>
      <c r="C424" s="32" t="s">
        <v>1</v>
      </c>
      <c r="D424" s="50">
        <f t="shared" si="128"/>
        <v>8600</v>
      </c>
      <c r="E424" s="50">
        <f t="shared" si="129"/>
        <v>1785</v>
      </c>
      <c r="F424" s="47">
        <f t="shared" ref="F424:F443" si="150">E424/D424*100</f>
        <v>20.755813953488371</v>
      </c>
      <c r="G424" s="50">
        <f t="shared" si="148"/>
        <v>8600</v>
      </c>
      <c r="H424" s="50">
        <f t="shared" si="149"/>
        <v>1785</v>
      </c>
      <c r="I424" s="50">
        <f>SUM(I425:I429)</f>
        <v>2760</v>
      </c>
      <c r="J424" s="50">
        <f>SUM(J425:J429)</f>
        <v>1078.1099999999999</v>
      </c>
      <c r="K424" s="50">
        <f>SUM(K425:K429)</f>
        <v>5840</v>
      </c>
      <c r="L424" s="50">
        <f>SUM(L425:L429)</f>
        <v>706.89</v>
      </c>
      <c r="M424" s="50"/>
      <c r="N424" s="50"/>
      <c r="O424" s="50"/>
      <c r="P424" s="50"/>
      <c r="Q424" s="50"/>
      <c r="R424" s="50"/>
      <c r="S424" s="50"/>
      <c r="T424" s="103"/>
      <c r="U424" s="50"/>
      <c r="V424" s="103"/>
      <c r="W424" s="94"/>
      <c r="X424" s="88"/>
      <c r="Y424" s="94"/>
      <c r="Z424" s="94"/>
    </row>
    <row r="425" spans="1:26" s="5" customFormat="1" ht="16.5" customHeight="1" x14ac:dyDescent="0.2">
      <c r="A425" s="17"/>
      <c r="B425" s="18">
        <v>4010</v>
      </c>
      <c r="C425" s="34" t="s">
        <v>95</v>
      </c>
      <c r="D425" s="47">
        <f t="shared" si="128"/>
        <v>2302</v>
      </c>
      <c r="E425" s="47">
        <f t="shared" si="129"/>
        <v>899.1</v>
      </c>
      <c r="F425" s="47">
        <f t="shared" si="150"/>
        <v>39.05734144222415</v>
      </c>
      <c r="G425" s="47">
        <f t="shared" si="148"/>
        <v>2302</v>
      </c>
      <c r="H425" s="47">
        <f t="shared" si="149"/>
        <v>899.1</v>
      </c>
      <c r="I425" s="47">
        <v>2302</v>
      </c>
      <c r="J425" s="47">
        <v>899.1</v>
      </c>
      <c r="K425" s="47"/>
      <c r="L425" s="47"/>
      <c r="M425" s="47"/>
      <c r="N425" s="47"/>
      <c r="O425" s="47"/>
      <c r="P425" s="47"/>
      <c r="Q425" s="47"/>
      <c r="R425" s="47"/>
      <c r="S425" s="47"/>
      <c r="T425" s="106"/>
      <c r="U425" s="47"/>
      <c r="V425" s="106"/>
      <c r="W425" s="92"/>
      <c r="X425" s="88"/>
      <c r="Y425" s="92"/>
      <c r="Z425" s="92"/>
    </row>
    <row r="426" spans="1:26" s="5" customFormat="1" ht="16.5" customHeight="1" x14ac:dyDescent="0.2">
      <c r="A426" s="17"/>
      <c r="B426" s="18">
        <v>4110</v>
      </c>
      <c r="C426" s="34" t="s">
        <v>85</v>
      </c>
      <c r="D426" s="47">
        <f t="shared" si="128"/>
        <v>402</v>
      </c>
      <c r="E426" s="47">
        <f t="shared" si="129"/>
        <v>156.97</v>
      </c>
      <c r="F426" s="47">
        <f t="shared" si="150"/>
        <v>39.047263681592035</v>
      </c>
      <c r="G426" s="47">
        <f t="shared" si="148"/>
        <v>402</v>
      </c>
      <c r="H426" s="47">
        <f t="shared" si="149"/>
        <v>156.97</v>
      </c>
      <c r="I426" s="47">
        <v>402</v>
      </c>
      <c r="J426" s="47">
        <v>156.97</v>
      </c>
      <c r="K426" s="47"/>
      <c r="L426" s="47"/>
      <c r="M426" s="47"/>
      <c r="N426" s="47"/>
      <c r="O426" s="47"/>
      <c r="P426" s="47"/>
      <c r="Q426" s="47"/>
      <c r="R426" s="47"/>
      <c r="S426" s="47"/>
      <c r="T426" s="106"/>
      <c r="U426" s="47"/>
      <c r="V426" s="106"/>
      <c r="W426" s="92"/>
      <c r="X426" s="88"/>
      <c r="Y426" s="92"/>
      <c r="Z426" s="92"/>
    </row>
    <row r="427" spans="1:26" s="5" customFormat="1" ht="28.5" customHeight="1" x14ac:dyDescent="0.2">
      <c r="A427" s="17"/>
      <c r="B427" s="18">
        <v>4120</v>
      </c>
      <c r="C427" s="35" t="s">
        <v>178</v>
      </c>
      <c r="D427" s="47">
        <f t="shared" si="128"/>
        <v>56</v>
      </c>
      <c r="E427" s="47">
        <f t="shared" si="129"/>
        <v>22.04</v>
      </c>
      <c r="F427" s="47">
        <f t="shared" si="150"/>
        <v>39.357142857142854</v>
      </c>
      <c r="G427" s="47">
        <f t="shared" si="148"/>
        <v>56</v>
      </c>
      <c r="H427" s="47">
        <f t="shared" si="149"/>
        <v>22.04</v>
      </c>
      <c r="I427" s="47">
        <v>56</v>
      </c>
      <c r="J427" s="47">
        <v>22.04</v>
      </c>
      <c r="K427" s="47"/>
      <c r="L427" s="47"/>
      <c r="M427" s="47"/>
      <c r="N427" s="47"/>
      <c r="O427" s="47"/>
      <c r="P427" s="47"/>
      <c r="Q427" s="47"/>
      <c r="R427" s="47"/>
      <c r="S427" s="47"/>
      <c r="T427" s="106"/>
      <c r="U427" s="47"/>
      <c r="V427" s="106"/>
      <c r="W427" s="92"/>
      <c r="X427" s="88"/>
      <c r="Y427" s="92"/>
      <c r="Z427" s="92"/>
    </row>
    <row r="428" spans="1:26" s="5" customFormat="1" ht="16.5" customHeight="1" x14ac:dyDescent="0.2">
      <c r="A428" s="17"/>
      <c r="B428" s="18">
        <v>4210</v>
      </c>
      <c r="C428" s="35" t="s">
        <v>87</v>
      </c>
      <c r="D428" s="47">
        <f t="shared" si="128"/>
        <v>661</v>
      </c>
      <c r="E428" s="47">
        <f t="shared" si="129"/>
        <v>246.69</v>
      </c>
      <c r="F428" s="47">
        <f t="shared" si="150"/>
        <v>37.32072617246596</v>
      </c>
      <c r="G428" s="47">
        <f t="shared" si="148"/>
        <v>661</v>
      </c>
      <c r="H428" s="47">
        <f t="shared" si="149"/>
        <v>246.69</v>
      </c>
      <c r="I428" s="47"/>
      <c r="J428" s="47"/>
      <c r="K428" s="47">
        <v>661</v>
      </c>
      <c r="L428" s="47">
        <v>246.69</v>
      </c>
      <c r="M428" s="47"/>
      <c r="N428" s="47"/>
      <c r="O428" s="47"/>
      <c r="P428" s="47"/>
      <c r="Q428" s="47"/>
      <c r="R428" s="47"/>
      <c r="S428" s="47"/>
      <c r="T428" s="106"/>
      <c r="U428" s="47"/>
      <c r="V428" s="106"/>
      <c r="W428" s="92"/>
      <c r="X428" s="88"/>
      <c r="Y428" s="92"/>
      <c r="Z428" s="92"/>
    </row>
    <row r="429" spans="1:26" s="6" customFormat="1" ht="16.5" customHeight="1" x14ac:dyDescent="0.2">
      <c r="A429" s="17"/>
      <c r="B429" s="18">
        <v>4300</v>
      </c>
      <c r="C429" s="35" t="s">
        <v>82</v>
      </c>
      <c r="D429" s="47">
        <f t="shared" si="128"/>
        <v>5179</v>
      </c>
      <c r="E429" s="47">
        <f t="shared" si="129"/>
        <v>460.2</v>
      </c>
      <c r="F429" s="47">
        <f t="shared" si="150"/>
        <v>8.8858853060436385</v>
      </c>
      <c r="G429" s="47">
        <f t="shared" ref="G429:H433" si="151">I429+K429</f>
        <v>5179</v>
      </c>
      <c r="H429" s="47">
        <f t="shared" si="151"/>
        <v>460.2</v>
      </c>
      <c r="I429" s="47"/>
      <c r="J429" s="47"/>
      <c r="K429" s="47">
        <v>5179</v>
      </c>
      <c r="L429" s="47">
        <v>460.2</v>
      </c>
      <c r="M429" s="47"/>
      <c r="N429" s="47"/>
      <c r="O429" s="47"/>
      <c r="P429" s="47"/>
      <c r="Q429" s="47"/>
      <c r="R429" s="47"/>
      <c r="S429" s="47"/>
      <c r="T429" s="106"/>
      <c r="U429" s="47"/>
      <c r="V429" s="106"/>
      <c r="W429" s="97"/>
      <c r="X429" s="88"/>
      <c r="Y429" s="97"/>
      <c r="Z429" s="97"/>
    </row>
    <row r="430" spans="1:26" s="2" customFormat="1" ht="18" customHeight="1" x14ac:dyDescent="0.2">
      <c r="A430" s="14">
        <v>852</v>
      </c>
      <c r="B430" s="14"/>
      <c r="C430" s="33" t="s">
        <v>45</v>
      </c>
      <c r="D430" s="44">
        <f t="shared" si="128"/>
        <v>8308909.3399999999</v>
      </c>
      <c r="E430" s="44">
        <f t="shared" si="129"/>
        <v>3359279.45</v>
      </c>
      <c r="F430" s="54">
        <f t="shared" si="150"/>
        <v>40.429848401739818</v>
      </c>
      <c r="G430" s="44">
        <f t="shared" si="151"/>
        <v>5785696.5899999999</v>
      </c>
      <c r="H430" s="44">
        <f t="shared" si="151"/>
        <v>2266237.29</v>
      </c>
      <c r="I430" s="44">
        <f t="shared" ref="I430:O430" si="152">I431+I433+I441+I444+I447+I449+I454+I457+I476+I488+I490</f>
        <v>3864430.25</v>
      </c>
      <c r="J430" s="44">
        <f t="shared" si="152"/>
        <v>1446054.74</v>
      </c>
      <c r="K430" s="44">
        <f t="shared" si="152"/>
        <v>1921266.34</v>
      </c>
      <c r="L430" s="44">
        <f t="shared" si="152"/>
        <v>820182.54999999993</v>
      </c>
      <c r="M430" s="44">
        <f t="shared" si="152"/>
        <v>20000</v>
      </c>
      <c r="N430" s="44">
        <f t="shared" si="152"/>
        <v>0</v>
      </c>
      <c r="O430" s="44">
        <f t="shared" si="152"/>
        <v>2503212.75</v>
      </c>
      <c r="P430" s="44">
        <f>P431+P433+P441+P444+P447+P449+P454+P457+P476+P488+P490</f>
        <v>1093042.1599999999</v>
      </c>
      <c r="Q430" s="44"/>
      <c r="R430" s="44"/>
      <c r="S430" s="44"/>
      <c r="T430" s="107"/>
      <c r="U430" s="44"/>
      <c r="V430" s="107"/>
      <c r="W430" s="93"/>
      <c r="X430" s="88"/>
      <c r="Y430" s="93"/>
      <c r="Z430" s="93"/>
    </row>
    <row r="431" spans="1:26" s="2" customFormat="1" ht="16.5" customHeight="1" x14ac:dyDescent="0.2">
      <c r="A431" s="76">
        <v>85202</v>
      </c>
      <c r="B431" s="19"/>
      <c r="C431" s="29" t="s">
        <v>139</v>
      </c>
      <c r="D431" s="45">
        <f t="shared" si="128"/>
        <v>870000</v>
      </c>
      <c r="E431" s="45">
        <f t="shared" si="129"/>
        <v>428578.35</v>
      </c>
      <c r="F431" s="59">
        <f>E431/D431*100</f>
        <v>49.261879310344824</v>
      </c>
      <c r="G431" s="45">
        <f t="shared" si="151"/>
        <v>870000</v>
      </c>
      <c r="H431" s="45">
        <f t="shared" si="151"/>
        <v>428578.35</v>
      </c>
      <c r="I431" s="105"/>
      <c r="J431" s="45"/>
      <c r="K431" s="45">
        <f>SUM(K432:K432)</f>
        <v>870000</v>
      </c>
      <c r="L431" s="45">
        <f>SUM(L432:L432)</f>
        <v>428578.35</v>
      </c>
      <c r="M431" s="45"/>
      <c r="N431" s="45"/>
      <c r="O431" s="45"/>
      <c r="P431" s="105"/>
      <c r="Q431" s="50"/>
      <c r="R431" s="103"/>
      <c r="S431" s="50"/>
      <c r="T431" s="103"/>
      <c r="U431" s="50"/>
      <c r="V431" s="103"/>
      <c r="W431" s="93"/>
      <c r="X431" s="88"/>
      <c r="Y431" s="93"/>
      <c r="Z431" s="93"/>
    </row>
    <row r="432" spans="1:26" s="5" customFormat="1" ht="39.75" customHeight="1" x14ac:dyDescent="0.2">
      <c r="A432" s="79"/>
      <c r="B432" s="18">
        <v>4330</v>
      </c>
      <c r="C432" s="35" t="s">
        <v>124</v>
      </c>
      <c r="D432" s="47">
        <f t="shared" si="128"/>
        <v>870000</v>
      </c>
      <c r="E432" s="47">
        <f t="shared" si="129"/>
        <v>428578.35</v>
      </c>
      <c r="F432" s="47">
        <f>E432/D432*100</f>
        <v>49.261879310344824</v>
      </c>
      <c r="G432" s="47">
        <f t="shared" si="151"/>
        <v>870000</v>
      </c>
      <c r="H432" s="47">
        <f t="shared" si="151"/>
        <v>428578.35</v>
      </c>
      <c r="I432" s="106"/>
      <c r="J432" s="47"/>
      <c r="K432" s="47">
        <v>870000</v>
      </c>
      <c r="L432" s="47">
        <v>428578.35</v>
      </c>
      <c r="M432" s="47"/>
      <c r="N432" s="47"/>
      <c r="O432" s="47"/>
      <c r="P432" s="106"/>
      <c r="Q432" s="47"/>
      <c r="R432" s="106"/>
      <c r="S432" s="47"/>
      <c r="T432" s="106"/>
      <c r="U432" s="47"/>
      <c r="V432" s="106"/>
      <c r="W432" s="92"/>
      <c r="X432" s="88"/>
      <c r="Y432" s="92"/>
      <c r="Z432" s="92"/>
    </row>
    <row r="433" spans="1:26" s="2" customFormat="1" ht="16.5" customHeight="1" x14ac:dyDescent="0.2">
      <c r="A433" s="15">
        <v>85203</v>
      </c>
      <c r="B433" s="19"/>
      <c r="C433" s="29" t="s">
        <v>46</v>
      </c>
      <c r="D433" s="45">
        <f t="shared" si="128"/>
        <v>55614</v>
      </c>
      <c r="E433" s="45">
        <f t="shared" si="129"/>
        <v>21450.13</v>
      </c>
      <c r="F433" s="59">
        <f t="shared" si="150"/>
        <v>38.569658719027586</v>
      </c>
      <c r="G433" s="45">
        <f t="shared" si="151"/>
        <v>53014</v>
      </c>
      <c r="H433" s="45">
        <f t="shared" si="151"/>
        <v>21125.41</v>
      </c>
      <c r="I433" s="45"/>
      <c r="J433" s="45"/>
      <c r="K433" s="45">
        <f>SUM(K434:K440)</f>
        <v>53014</v>
      </c>
      <c r="L433" s="45">
        <f>SUM(L434:L440)</f>
        <v>21125.41</v>
      </c>
      <c r="M433" s="45"/>
      <c r="N433" s="45"/>
      <c r="O433" s="45">
        <f>SUM(O434:O440)</f>
        <v>2600</v>
      </c>
      <c r="P433" s="45">
        <f>SUM(P434:P440)</f>
        <v>324.72000000000003</v>
      </c>
      <c r="Q433" s="45"/>
      <c r="R433" s="105"/>
      <c r="S433" s="45"/>
      <c r="T433" s="105"/>
      <c r="U433" s="45"/>
      <c r="V433" s="105"/>
      <c r="W433" s="93"/>
      <c r="X433" s="88"/>
      <c r="Y433" s="93"/>
      <c r="Z433" s="93"/>
    </row>
    <row r="434" spans="1:26" s="5" customFormat="1" ht="28.5" customHeight="1" x14ac:dyDescent="0.2">
      <c r="A434" s="17"/>
      <c r="B434" s="18">
        <v>3020</v>
      </c>
      <c r="C434" s="35" t="s">
        <v>84</v>
      </c>
      <c r="D434" s="47">
        <f t="shared" si="128"/>
        <v>2600</v>
      </c>
      <c r="E434" s="47">
        <f t="shared" si="129"/>
        <v>324.72000000000003</v>
      </c>
      <c r="F434" s="47">
        <f t="shared" si="150"/>
        <v>12.489230769230771</v>
      </c>
      <c r="G434" s="47"/>
      <c r="H434" s="47"/>
      <c r="I434" s="47"/>
      <c r="J434" s="47"/>
      <c r="K434" s="47"/>
      <c r="L434" s="47"/>
      <c r="M434" s="47"/>
      <c r="N434" s="47"/>
      <c r="O434" s="47">
        <v>2600</v>
      </c>
      <c r="P434" s="47">
        <v>324.72000000000003</v>
      </c>
      <c r="Q434" s="47"/>
      <c r="R434" s="106"/>
      <c r="S434" s="47"/>
      <c r="T434" s="106"/>
      <c r="U434" s="47"/>
      <c r="V434" s="106"/>
      <c r="W434" s="92"/>
      <c r="X434" s="88"/>
      <c r="Y434" s="92"/>
      <c r="Z434" s="92"/>
    </row>
    <row r="435" spans="1:26" s="5" customFormat="1" ht="16.5" customHeight="1" x14ac:dyDescent="0.2">
      <c r="A435" s="17"/>
      <c r="B435" s="18">
        <v>4210</v>
      </c>
      <c r="C435" s="35" t="s">
        <v>87</v>
      </c>
      <c r="D435" s="47">
        <f t="shared" si="128"/>
        <v>7500</v>
      </c>
      <c r="E435" s="47">
        <f t="shared" si="129"/>
        <v>858.9</v>
      </c>
      <c r="F435" s="47">
        <f t="shared" si="150"/>
        <v>11.452</v>
      </c>
      <c r="G435" s="47">
        <f t="shared" ref="G435:G443" si="153">I435+K435</f>
        <v>7500</v>
      </c>
      <c r="H435" s="47">
        <f t="shared" ref="H435:H443" si="154">J435+L435</f>
        <v>858.9</v>
      </c>
      <c r="I435" s="47"/>
      <c r="J435" s="47"/>
      <c r="K435" s="47">
        <v>7500</v>
      </c>
      <c r="L435" s="47">
        <v>858.9</v>
      </c>
      <c r="M435" s="47"/>
      <c r="N435" s="106"/>
      <c r="O435" s="47"/>
      <c r="P435" s="106"/>
      <c r="Q435" s="47"/>
      <c r="R435" s="106"/>
      <c r="S435" s="47"/>
      <c r="T435" s="106"/>
      <c r="U435" s="47"/>
      <c r="V435" s="106"/>
      <c r="W435" s="92"/>
      <c r="X435" s="88"/>
      <c r="Y435" s="92"/>
      <c r="Z435" s="92"/>
    </row>
    <row r="436" spans="1:26" s="5" customFormat="1" ht="16.5" customHeight="1" x14ac:dyDescent="0.2">
      <c r="A436" s="17"/>
      <c r="B436" s="18">
        <v>4220</v>
      </c>
      <c r="C436" s="35" t="s">
        <v>135</v>
      </c>
      <c r="D436" s="47">
        <f t="shared" ref="D436" si="155">G436+M436+O436+Q436+S436+U436</f>
        <v>3000</v>
      </c>
      <c r="E436" s="47">
        <f t="shared" ref="E436" si="156">H436+N436+P436+R436+T436+V436</f>
        <v>142.78</v>
      </c>
      <c r="F436" s="47">
        <f>E436/D436*100</f>
        <v>4.7593333333333332</v>
      </c>
      <c r="G436" s="47">
        <f>I436+K436</f>
        <v>3000</v>
      </c>
      <c r="H436" s="47">
        <f>J436+L436</f>
        <v>142.78</v>
      </c>
      <c r="I436" s="47"/>
      <c r="J436" s="47"/>
      <c r="K436" s="47">
        <v>3000</v>
      </c>
      <c r="L436" s="47">
        <v>142.78</v>
      </c>
      <c r="M436" s="47"/>
      <c r="N436" s="106"/>
      <c r="O436" s="47"/>
      <c r="P436" s="106"/>
      <c r="Q436" s="47"/>
      <c r="R436" s="106"/>
      <c r="S436" s="47"/>
      <c r="T436" s="106"/>
      <c r="U436" s="47"/>
      <c r="V436" s="106"/>
      <c r="W436" s="92"/>
      <c r="X436" s="88"/>
      <c r="Y436" s="92"/>
      <c r="Z436" s="92"/>
    </row>
    <row r="437" spans="1:26" s="5" customFormat="1" ht="16.5" customHeight="1" x14ac:dyDescent="0.2">
      <c r="A437" s="17"/>
      <c r="B437" s="18">
        <v>4260</v>
      </c>
      <c r="C437" s="35" t="s">
        <v>88</v>
      </c>
      <c r="D437" s="47">
        <f t="shared" si="128"/>
        <v>12400</v>
      </c>
      <c r="E437" s="47">
        <f t="shared" si="129"/>
        <v>4783.88</v>
      </c>
      <c r="F437" s="47">
        <f t="shared" si="150"/>
        <v>38.579677419354837</v>
      </c>
      <c r="G437" s="47">
        <f t="shared" si="153"/>
        <v>12400</v>
      </c>
      <c r="H437" s="47">
        <f t="shared" si="154"/>
        <v>4783.88</v>
      </c>
      <c r="I437" s="47"/>
      <c r="J437" s="47"/>
      <c r="K437" s="47">
        <v>12400</v>
      </c>
      <c r="L437" s="47">
        <v>4783.88</v>
      </c>
      <c r="M437" s="47"/>
      <c r="N437" s="106"/>
      <c r="O437" s="47"/>
      <c r="P437" s="106"/>
      <c r="Q437" s="47"/>
      <c r="R437" s="106"/>
      <c r="S437" s="47"/>
      <c r="T437" s="106"/>
      <c r="U437" s="47"/>
      <c r="V437" s="106"/>
      <c r="W437" s="92"/>
      <c r="X437" s="88"/>
      <c r="Y437" s="92"/>
      <c r="Z437" s="92"/>
    </row>
    <row r="438" spans="1:26" s="5" customFormat="1" ht="16.5" customHeight="1" x14ac:dyDescent="0.2">
      <c r="A438" s="17"/>
      <c r="B438" s="18">
        <v>4270</v>
      </c>
      <c r="C438" s="35" t="s">
        <v>89</v>
      </c>
      <c r="D438" s="47">
        <f t="shared" si="128"/>
        <v>3000</v>
      </c>
      <c r="E438" s="47">
        <f t="shared" si="129"/>
        <v>0</v>
      </c>
      <c r="F438" s="47">
        <f t="shared" si="150"/>
        <v>0</v>
      </c>
      <c r="G438" s="47">
        <f t="shared" si="153"/>
        <v>3000</v>
      </c>
      <c r="H438" s="47">
        <f t="shared" si="154"/>
        <v>0</v>
      </c>
      <c r="I438" s="47"/>
      <c r="J438" s="47"/>
      <c r="K438" s="47">
        <v>3000</v>
      </c>
      <c r="L438" s="47">
        <v>0</v>
      </c>
      <c r="M438" s="47"/>
      <c r="N438" s="106"/>
      <c r="O438" s="47"/>
      <c r="P438" s="106"/>
      <c r="Q438" s="47"/>
      <c r="R438" s="106"/>
      <c r="S438" s="47"/>
      <c r="T438" s="106"/>
      <c r="U438" s="47"/>
      <c r="V438" s="106"/>
      <c r="W438" s="92"/>
      <c r="X438" s="88"/>
      <c r="Y438" s="92"/>
      <c r="Z438" s="92"/>
    </row>
    <row r="439" spans="1:26" s="5" customFormat="1" ht="16.5" customHeight="1" x14ac:dyDescent="0.2">
      <c r="A439" s="17"/>
      <c r="B439" s="18">
        <v>4300</v>
      </c>
      <c r="C439" s="35" t="s">
        <v>82</v>
      </c>
      <c r="D439" s="47">
        <f t="shared" si="128"/>
        <v>25914</v>
      </c>
      <c r="E439" s="47">
        <f t="shared" si="129"/>
        <v>14903.82</v>
      </c>
      <c r="F439" s="47">
        <f t="shared" si="150"/>
        <v>57.512618661727252</v>
      </c>
      <c r="G439" s="47">
        <f t="shared" si="153"/>
        <v>25914</v>
      </c>
      <c r="H439" s="47">
        <f t="shared" si="154"/>
        <v>14903.82</v>
      </c>
      <c r="I439" s="47"/>
      <c r="J439" s="47"/>
      <c r="K439" s="47">
        <v>25914</v>
      </c>
      <c r="L439" s="47">
        <v>14903.82</v>
      </c>
      <c r="M439" s="47"/>
      <c r="N439" s="106"/>
      <c r="O439" s="47"/>
      <c r="P439" s="106"/>
      <c r="Q439" s="47"/>
      <c r="R439" s="106"/>
      <c r="S439" s="47"/>
      <c r="T439" s="106"/>
      <c r="U439" s="47"/>
      <c r="V439" s="106"/>
      <c r="W439" s="92"/>
      <c r="X439" s="88"/>
      <c r="Y439" s="92"/>
      <c r="Z439" s="92"/>
    </row>
    <row r="440" spans="1:26" s="1" customFormat="1" ht="28.5" customHeight="1" x14ac:dyDescent="0.2">
      <c r="A440" s="22"/>
      <c r="B440" s="23">
        <v>4360</v>
      </c>
      <c r="C440" s="30" t="s">
        <v>129</v>
      </c>
      <c r="D440" s="46">
        <f t="shared" si="128"/>
        <v>1200</v>
      </c>
      <c r="E440" s="46">
        <f t="shared" si="129"/>
        <v>436.03</v>
      </c>
      <c r="F440" s="46">
        <f t="shared" si="150"/>
        <v>36.335833333333326</v>
      </c>
      <c r="G440" s="46">
        <f t="shared" si="153"/>
        <v>1200</v>
      </c>
      <c r="H440" s="46">
        <f t="shared" si="154"/>
        <v>436.03</v>
      </c>
      <c r="I440" s="46"/>
      <c r="J440" s="46"/>
      <c r="K440" s="46">
        <v>1200</v>
      </c>
      <c r="L440" s="47">
        <v>436.03</v>
      </c>
      <c r="M440" s="46"/>
      <c r="N440" s="104"/>
      <c r="O440" s="46"/>
      <c r="P440" s="104"/>
      <c r="Q440" s="46"/>
      <c r="R440" s="104"/>
      <c r="S440" s="46"/>
      <c r="T440" s="104"/>
      <c r="U440" s="46"/>
      <c r="V440" s="104"/>
      <c r="W440" s="88"/>
      <c r="X440" s="88"/>
      <c r="Y440" s="88"/>
      <c r="Z440" s="88"/>
    </row>
    <row r="441" spans="1:26" s="2" customFormat="1" ht="42" customHeight="1" x14ac:dyDescent="0.2">
      <c r="A441" s="15">
        <v>85205</v>
      </c>
      <c r="B441" s="19"/>
      <c r="C441" s="29" t="s">
        <v>58</v>
      </c>
      <c r="D441" s="45">
        <f t="shared" si="128"/>
        <v>900</v>
      </c>
      <c r="E441" s="45">
        <f t="shared" si="129"/>
        <v>0</v>
      </c>
      <c r="F441" s="59">
        <f t="shared" si="150"/>
        <v>0</v>
      </c>
      <c r="G441" s="45">
        <f t="shared" si="153"/>
        <v>900</v>
      </c>
      <c r="H441" s="45">
        <f t="shared" si="154"/>
        <v>0</v>
      </c>
      <c r="I441" s="45"/>
      <c r="J441" s="45"/>
      <c r="K441" s="45">
        <f>SUM(K442:K443)</f>
        <v>900</v>
      </c>
      <c r="L441" s="45">
        <f>SUM(L442:L443)</f>
        <v>0</v>
      </c>
      <c r="M441" s="45"/>
      <c r="N441" s="45"/>
      <c r="O441" s="45"/>
      <c r="P441" s="105"/>
      <c r="Q441" s="50"/>
      <c r="R441" s="103"/>
      <c r="S441" s="50"/>
      <c r="T441" s="103"/>
      <c r="U441" s="50"/>
      <c r="V441" s="103"/>
      <c r="W441" s="93"/>
      <c r="X441" s="88"/>
      <c r="Y441" s="93"/>
      <c r="Z441" s="93"/>
    </row>
    <row r="442" spans="1:26" s="5" customFormat="1" ht="16.5" customHeight="1" x14ac:dyDescent="0.2">
      <c r="A442" s="17"/>
      <c r="B442" s="18">
        <v>4210</v>
      </c>
      <c r="C442" s="35" t="s">
        <v>87</v>
      </c>
      <c r="D442" s="47">
        <f t="shared" si="128"/>
        <v>400</v>
      </c>
      <c r="E442" s="47">
        <f t="shared" si="129"/>
        <v>0</v>
      </c>
      <c r="F442" s="47">
        <f t="shared" si="150"/>
        <v>0</v>
      </c>
      <c r="G442" s="47">
        <f t="shared" si="153"/>
        <v>400</v>
      </c>
      <c r="H442" s="47">
        <f t="shared" si="154"/>
        <v>0</v>
      </c>
      <c r="I442" s="106"/>
      <c r="J442" s="47"/>
      <c r="K442" s="47">
        <v>400</v>
      </c>
      <c r="L442" s="47">
        <v>0</v>
      </c>
      <c r="M442" s="47"/>
      <c r="N442" s="47"/>
      <c r="O442" s="47"/>
      <c r="P442" s="106"/>
      <c r="Q442" s="47"/>
      <c r="R442" s="106"/>
      <c r="S442" s="47"/>
      <c r="T442" s="106"/>
      <c r="U442" s="47"/>
      <c r="V442" s="106"/>
      <c r="W442" s="92"/>
      <c r="X442" s="88"/>
      <c r="Y442" s="92"/>
      <c r="Z442" s="92"/>
    </row>
    <row r="443" spans="1:26" s="5" customFormat="1" ht="16.5" customHeight="1" x14ac:dyDescent="0.2">
      <c r="A443" s="22"/>
      <c r="B443" s="23">
        <v>4300</v>
      </c>
      <c r="C443" s="30" t="s">
        <v>82</v>
      </c>
      <c r="D443" s="46">
        <f t="shared" si="128"/>
        <v>500</v>
      </c>
      <c r="E443" s="46">
        <f t="shared" si="129"/>
        <v>0</v>
      </c>
      <c r="F443" s="46">
        <f t="shared" si="150"/>
        <v>0</v>
      </c>
      <c r="G443" s="46">
        <f t="shared" si="153"/>
        <v>500</v>
      </c>
      <c r="H443" s="46">
        <f t="shared" si="154"/>
        <v>0</v>
      </c>
      <c r="I443" s="104"/>
      <c r="J443" s="46"/>
      <c r="K443" s="46">
        <v>500</v>
      </c>
      <c r="L443" s="46">
        <v>0</v>
      </c>
      <c r="M443" s="46"/>
      <c r="N443" s="46"/>
      <c r="O443" s="46"/>
      <c r="P443" s="104"/>
      <c r="Q443" s="46"/>
      <c r="R443" s="104"/>
      <c r="S443" s="46"/>
      <c r="T443" s="104"/>
      <c r="U443" s="46"/>
      <c r="V443" s="104"/>
      <c r="W443" s="92"/>
      <c r="X443" s="88"/>
      <c r="Y443" s="92"/>
      <c r="Z443" s="92"/>
    </row>
    <row r="444" spans="1:26" s="1" customFormat="1" ht="85.5" customHeight="1" x14ac:dyDescent="0.2">
      <c r="A444" s="20">
        <v>85213</v>
      </c>
      <c r="B444" s="16"/>
      <c r="C444" s="32" t="s">
        <v>160</v>
      </c>
      <c r="D444" s="50">
        <f t="shared" si="128"/>
        <v>102665.29</v>
      </c>
      <c r="E444" s="50">
        <f t="shared" si="129"/>
        <v>48172.73</v>
      </c>
      <c r="F444" s="47">
        <f t="shared" ref="F444:F476" si="157">E444/D444*100</f>
        <v>46.922119442705515</v>
      </c>
      <c r="G444" s="50">
        <f>I444+K444</f>
        <v>102665.29</v>
      </c>
      <c r="H444" s="50">
        <f>J444+L444</f>
        <v>48172.73</v>
      </c>
      <c r="I444" s="45"/>
      <c r="J444" s="45"/>
      <c r="K444" s="45">
        <f>SUM(K445:K446)</f>
        <v>102665.29</v>
      </c>
      <c r="L444" s="45">
        <f>SUM(L445:L446)</f>
        <v>48172.73</v>
      </c>
      <c r="M444" s="45"/>
      <c r="N444" s="45"/>
      <c r="O444" s="50"/>
      <c r="P444" s="103"/>
      <c r="Q444" s="50"/>
      <c r="R444" s="103"/>
      <c r="S444" s="50"/>
      <c r="T444" s="103"/>
      <c r="U444" s="50"/>
      <c r="V444" s="103"/>
      <c r="W444" s="88"/>
      <c r="X444" s="88"/>
      <c r="Y444" s="88"/>
      <c r="Z444" s="88"/>
    </row>
    <row r="445" spans="1:26" s="5" customFormat="1" ht="86.25" customHeight="1" x14ac:dyDescent="0.2">
      <c r="A445" s="17"/>
      <c r="B445" s="18">
        <v>2910</v>
      </c>
      <c r="C445" s="35" t="s">
        <v>157</v>
      </c>
      <c r="D445" s="47">
        <f t="shared" ref="D445" si="158">G445+M445+O445+Q445+S445+U445</f>
        <v>173.29</v>
      </c>
      <c r="E445" s="47">
        <f t="shared" ref="E445" si="159">H445+N445+P445+R445+T445+V445</f>
        <v>173.29</v>
      </c>
      <c r="F445" s="47">
        <f t="shared" ref="F445" si="160">E445/D445*100</f>
        <v>100</v>
      </c>
      <c r="G445" s="47">
        <f t="shared" ref="G445" si="161">I445+K445</f>
        <v>173.29</v>
      </c>
      <c r="H445" s="47">
        <f t="shared" ref="H445" si="162">J445+L445</f>
        <v>173.29</v>
      </c>
      <c r="I445" s="47"/>
      <c r="J445" s="47"/>
      <c r="K445" s="47">
        <v>173.29</v>
      </c>
      <c r="L445" s="47">
        <v>173.29</v>
      </c>
      <c r="M445" s="47"/>
      <c r="N445" s="47"/>
      <c r="O445" s="47"/>
      <c r="P445" s="106"/>
      <c r="Q445" s="47"/>
      <c r="R445" s="106"/>
      <c r="S445" s="47"/>
      <c r="T445" s="106"/>
      <c r="U445" s="47"/>
      <c r="V445" s="106"/>
      <c r="W445" s="92"/>
      <c r="X445" s="88"/>
      <c r="Y445" s="92"/>
      <c r="Z445" s="92"/>
    </row>
    <row r="446" spans="1:26" s="5" customFormat="1" ht="16.5" customHeight="1" x14ac:dyDescent="0.2">
      <c r="A446" s="22"/>
      <c r="B446" s="23">
        <v>4130</v>
      </c>
      <c r="C446" s="30" t="s">
        <v>109</v>
      </c>
      <c r="D446" s="46">
        <f t="shared" ref="D446:D505" si="163">G446+M446+O446+Q446+S446+U446</f>
        <v>102492</v>
      </c>
      <c r="E446" s="46">
        <f t="shared" ref="E446:E505" si="164">H446+N446+P446+R446+T446+V446</f>
        <v>47999.44</v>
      </c>
      <c r="F446" s="46">
        <f t="shared" si="157"/>
        <v>46.832377161144287</v>
      </c>
      <c r="G446" s="46">
        <f>I446+K446</f>
        <v>102492</v>
      </c>
      <c r="H446" s="46">
        <f>J446+L446</f>
        <v>47999.44</v>
      </c>
      <c r="I446" s="46"/>
      <c r="J446" s="46"/>
      <c r="K446" s="46">
        <v>102492</v>
      </c>
      <c r="L446" s="46">
        <v>47999.44</v>
      </c>
      <c r="M446" s="46"/>
      <c r="N446" s="46"/>
      <c r="O446" s="46"/>
      <c r="P446" s="104"/>
      <c r="Q446" s="46"/>
      <c r="R446" s="104"/>
      <c r="S446" s="46"/>
      <c r="T446" s="104"/>
      <c r="U446" s="46"/>
      <c r="V446" s="104"/>
      <c r="W446" s="92"/>
      <c r="X446" s="88"/>
      <c r="Y446" s="92"/>
      <c r="Z446" s="92"/>
    </row>
    <row r="447" spans="1:26" s="1" customFormat="1" ht="54" customHeight="1" x14ac:dyDescent="0.2">
      <c r="A447" s="20">
        <v>85214</v>
      </c>
      <c r="B447" s="16"/>
      <c r="C447" s="32" t="s">
        <v>150</v>
      </c>
      <c r="D447" s="45">
        <f t="shared" si="163"/>
        <v>601000</v>
      </c>
      <c r="E447" s="45">
        <f t="shared" si="164"/>
        <v>179999</v>
      </c>
      <c r="F447" s="59">
        <f t="shared" si="157"/>
        <v>29.949916805324463</v>
      </c>
      <c r="G447" s="45"/>
      <c r="H447" s="45"/>
      <c r="I447" s="50"/>
      <c r="J447" s="50"/>
      <c r="K447" s="50"/>
      <c r="L447" s="50"/>
      <c r="M447" s="50"/>
      <c r="N447" s="50"/>
      <c r="O447" s="50">
        <f>SUM(O448:O448)</f>
        <v>601000</v>
      </c>
      <c r="P447" s="50">
        <f>SUM(P448:P448)</f>
        <v>179999</v>
      </c>
      <c r="Q447" s="50"/>
      <c r="R447" s="103"/>
      <c r="S447" s="50"/>
      <c r="T447" s="103"/>
      <c r="U447" s="50"/>
      <c r="V447" s="103"/>
      <c r="W447" s="88"/>
      <c r="X447" s="88"/>
      <c r="Y447" s="88"/>
      <c r="Z447" s="88"/>
    </row>
    <row r="448" spans="1:26" s="5" customFormat="1" ht="16.5" customHeight="1" x14ac:dyDescent="0.2">
      <c r="A448" s="20"/>
      <c r="B448" s="18">
        <v>3110</v>
      </c>
      <c r="C448" s="35" t="s">
        <v>110</v>
      </c>
      <c r="D448" s="46">
        <f t="shared" si="163"/>
        <v>601000</v>
      </c>
      <c r="E448" s="46">
        <f t="shared" si="164"/>
        <v>179999</v>
      </c>
      <c r="F448" s="46">
        <f t="shared" si="157"/>
        <v>29.949916805324463</v>
      </c>
      <c r="G448" s="51"/>
      <c r="H448" s="51"/>
      <c r="I448" s="50"/>
      <c r="J448" s="50"/>
      <c r="K448" s="50"/>
      <c r="L448" s="50"/>
      <c r="M448" s="50"/>
      <c r="N448" s="50"/>
      <c r="O448" s="47">
        <v>601000</v>
      </c>
      <c r="P448" s="47">
        <v>179999</v>
      </c>
      <c r="Q448" s="47"/>
      <c r="R448" s="106"/>
      <c r="S448" s="50"/>
      <c r="T448" s="103"/>
      <c r="U448" s="50"/>
      <c r="V448" s="103"/>
      <c r="W448" s="92"/>
      <c r="X448" s="88"/>
      <c r="Y448" s="92"/>
      <c r="Z448" s="92"/>
    </row>
    <row r="449" spans="1:26" s="1" customFormat="1" ht="16.5" customHeight="1" x14ac:dyDescent="0.2">
      <c r="A449" s="15">
        <v>85215</v>
      </c>
      <c r="B449" s="19"/>
      <c r="C449" s="29" t="s">
        <v>8</v>
      </c>
      <c r="D449" s="50">
        <f t="shared" si="163"/>
        <v>488887</v>
      </c>
      <c r="E449" s="50">
        <f t="shared" si="164"/>
        <v>225854.27000000002</v>
      </c>
      <c r="F449" s="47">
        <f t="shared" si="157"/>
        <v>46.197642809074495</v>
      </c>
      <c r="G449" s="50">
        <f>I449+K449</f>
        <v>174.25</v>
      </c>
      <c r="H449" s="50">
        <f>J449+L449</f>
        <v>118.39</v>
      </c>
      <c r="I449" s="45">
        <f>SUM(I450:I453)</f>
        <v>174.25</v>
      </c>
      <c r="J449" s="45">
        <f>SUM(J450:J453)</f>
        <v>118.39</v>
      </c>
      <c r="K449" s="45"/>
      <c r="L449" s="45"/>
      <c r="M449" s="45"/>
      <c r="N449" s="45"/>
      <c r="O449" s="45">
        <f>O450</f>
        <v>488712.75</v>
      </c>
      <c r="P449" s="45">
        <f>P450</f>
        <v>225735.88</v>
      </c>
      <c r="Q449" s="45"/>
      <c r="R449" s="105"/>
      <c r="S449" s="45"/>
      <c r="T449" s="105"/>
      <c r="U449" s="45"/>
      <c r="V449" s="105"/>
      <c r="W449" s="88"/>
      <c r="X449" s="88"/>
      <c r="Y449" s="88"/>
      <c r="Z449" s="88"/>
    </row>
    <row r="450" spans="1:26" s="5" customFormat="1" ht="16.5" customHeight="1" x14ac:dyDescent="0.2">
      <c r="A450" s="20"/>
      <c r="B450" s="18">
        <v>3110</v>
      </c>
      <c r="C450" s="35" t="s">
        <v>110</v>
      </c>
      <c r="D450" s="47">
        <f t="shared" si="163"/>
        <v>488712.75</v>
      </c>
      <c r="E450" s="47">
        <f t="shared" si="164"/>
        <v>225735.88</v>
      </c>
      <c r="F450" s="47">
        <f t="shared" si="157"/>
        <v>46.189889664225049</v>
      </c>
      <c r="G450" s="50"/>
      <c r="H450" s="50"/>
      <c r="I450" s="50"/>
      <c r="J450" s="50"/>
      <c r="K450" s="50"/>
      <c r="L450" s="50"/>
      <c r="M450" s="50"/>
      <c r="N450" s="50"/>
      <c r="O450" s="47">
        <v>488712.75</v>
      </c>
      <c r="P450" s="47">
        <v>225735.88</v>
      </c>
      <c r="Q450" s="47"/>
      <c r="R450" s="106"/>
      <c r="S450" s="50"/>
      <c r="T450" s="103"/>
      <c r="U450" s="50"/>
      <c r="V450" s="103"/>
      <c r="W450" s="92"/>
      <c r="X450" s="88"/>
      <c r="Y450" s="92"/>
      <c r="Z450" s="92"/>
    </row>
    <row r="451" spans="1:26" s="5" customFormat="1" ht="16.5" customHeight="1" x14ac:dyDescent="0.2">
      <c r="A451" s="17"/>
      <c r="B451" s="18">
        <v>4010</v>
      </c>
      <c r="C451" s="34" t="s">
        <v>95</v>
      </c>
      <c r="D451" s="47">
        <f t="shared" si="163"/>
        <v>145.27000000000001</v>
      </c>
      <c r="E451" s="47">
        <f t="shared" si="164"/>
        <v>98.69</v>
      </c>
      <c r="F451" s="47">
        <f t="shared" si="157"/>
        <v>67.935568252220008</v>
      </c>
      <c r="G451" s="47">
        <f t="shared" ref="G451:H453" si="165">I451+K451</f>
        <v>145.27000000000001</v>
      </c>
      <c r="H451" s="47">
        <f t="shared" si="165"/>
        <v>98.69</v>
      </c>
      <c r="I451" s="47">
        <v>145.27000000000001</v>
      </c>
      <c r="J451" s="47">
        <v>98.69</v>
      </c>
      <c r="K451" s="47"/>
      <c r="L451" s="47"/>
      <c r="M451" s="47"/>
      <c r="N451" s="47"/>
      <c r="O451" s="47"/>
      <c r="P451" s="47"/>
      <c r="Q451" s="47"/>
      <c r="R451" s="106"/>
      <c r="S451" s="47"/>
      <c r="T451" s="106"/>
      <c r="U451" s="47"/>
      <c r="V451" s="106"/>
      <c r="W451" s="92"/>
      <c r="X451" s="88"/>
      <c r="Y451" s="92"/>
      <c r="Z451" s="92"/>
    </row>
    <row r="452" spans="1:26" s="5" customFormat="1" ht="16.5" customHeight="1" x14ac:dyDescent="0.2">
      <c r="A452" s="17"/>
      <c r="B452" s="18">
        <v>4110</v>
      </c>
      <c r="C452" s="34" t="s">
        <v>85</v>
      </c>
      <c r="D452" s="47">
        <f t="shared" si="163"/>
        <v>25.42</v>
      </c>
      <c r="E452" s="47">
        <f t="shared" si="164"/>
        <v>17.28</v>
      </c>
      <c r="F452" s="47">
        <f t="shared" si="157"/>
        <v>67.977970102281674</v>
      </c>
      <c r="G452" s="47">
        <f t="shared" si="165"/>
        <v>25.42</v>
      </c>
      <c r="H452" s="47">
        <f t="shared" si="165"/>
        <v>17.28</v>
      </c>
      <c r="I452" s="47">
        <v>25.42</v>
      </c>
      <c r="J452" s="47">
        <v>17.28</v>
      </c>
      <c r="K452" s="47"/>
      <c r="L452" s="47"/>
      <c r="M452" s="47"/>
      <c r="N452" s="47"/>
      <c r="O452" s="47"/>
      <c r="P452" s="47"/>
      <c r="Q452" s="47"/>
      <c r="R452" s="106"/>
      <c r="S452" s="47"/>
      <c r="T452" s="106"/>
      <c r="U452" s="47"/>
      <c r="V452" s="106"/>
      <c r="W452" s="92"/>
      <c r="X452" s="88"/>
      <c r="Y452" s="92"/>
      <c r="Z452" s="92"/>
    </row>
    <row r="453" spans="1:26" s="5" customFormat="1" ht="28.5" customHeight="1" x14ac:dyDescent="0.2">
      <c r="A453" s="22"/>
      <c r="B453" s="23">
        <v>4120</v>
      </c>
      <c r="C453" s="30" t="s">
        <v>178</v>
      </c>
      <c r="D453" s="46">
        <f t="shared" si="163"/>
        <v>3.56</v>
      </c>
      <c r="E453" s="46">
        <f t="shared" si="164"/>
        <v>2.42</v>
      </c>
      <c r="F453" s="46">
        <f t="shared" si="157"/>
        <v>67.977528089887642</v>
      </c>
      <c r="G453" s="46">
        <f t="shared" si="165"/>
        <v>3.56</v>
      </c>
      <c r="H453" s="46">
        <f t="shared" si="165"/>
        <v>2.42</v>
      </c>
      <c r="I453" s="46">
        <v>3.56</v>
      </c>
      <c r="J453" s="46">
        <v>2.42</v>
      </c>
      <c r="K453" s="46"/>
      <c r="L453" s="46"/>
      <c r="M453" s="46"/>
      <c r="N453" s="46"/>
      <c r="O453" s="46"/>
      <c r="P453" s="46"/>
      <c r="Q453" s="46"/>
      <c r="R453" s="104"/>
      <c r="S453" s="46"/>
      <c r="T453" s="104"/>
      <c r="U453" s="46"/>
      <c r="V453" s="104"/>
      <c r="W453" s="92"/>
      <c r="X453" s="88"/>
      <c r="Y453" s="92"/>
      <c r="Z453" s="92"/>
    </row>
    <row r="454" spans="1:26" s="1" customFormat="1" ht="16.5" customHeight="1" x14ac:dyDescent="0.2">
      <c r="A454" s="20">
        <v>85216</v>
      </c>
      <c r="B454" s="16"/>
      <c r="C454" s="32" t="s">
        <v>74</v>
      </c>
      <c r="D454" s="50">
        <f t="shared" si="163"/>
        <v>921932.05</v>
      </c>
      <c r="E454" s="50">
        <f t="shared" si="164"/>
        <v>552693.52</v>
      </c>
      <c r="F454" s="47">
        <f t="shared" si="157"/>
        <v>59.949485431165996</v>
      </c>
      <c r="G454" s="50">
        <f>I454+K454</f>
        <v>1932.05</v>
      </c>
      <c r="H454" s="50">
        <f>J454+L454</f>
        <v>1932.05</v>
      </c>
      <c r="I454" s="50"/>
      <c r="J454" s="50"/>
      <c r="K454" s="50">
        <f>SUM(K455:K456)</f>
        <v>1932.05</v>
      </c>
      <c r="L454" s="50">
        <f>SUM(L455:L456)</f>
        <v>1932.05</v>
      </c>
      <c r="M454" s="50"/>
      <c r="N454" s="50"/>
      <c r="O454" s="50">
        <f>O456</f>
        <v>920000</v>
      </c>
      <c r="P454" s="50">
        <f>P456</f>
        <v>550761.47</v>
      </c>
      <c r="Q454" s="50"/>
      <c r="R454" s="103"/>
      <c r="S454" s="50"/>
      <c r="T454" s="103"/>
      <c r="U454" s="50"/>
      <c r="V454" s="103"/>
      <c r="W454" s="88"/>
      <c r="X454" s="88"/>
      <c r="Y454" s="88"/>
      <c r="Z454" s="88"/>
    </row>
    <row r="455" spans="1:26" s="1" customFormat="1" ht="87" customHeight="1" x14ac:dyDescent="0.2">
      <c r="A455" s="17"/>
      <c r="B455" s="18">
        <v>2910</v>
      </c>
      <c r="C455" s="35" t="s">
        <v>157</v>
      </c>
      <c r="D455" s="47">
        <f t="shared" si="163"/>
        <v>1932.05</v>
      </c>
      <c r="E455" s="47">
        <f t="shared" si="164"/>
        <v>1932.05</v>
      </c>
      <c r="F455" s="47">
        <f>E455/D455*100</f>
        <v>100</v>
      </c>
      <c r="G455" s="47">
        <f>I455+K455</f>
        <v>1932.05</v>
      </c>
      <c r="H455" s="47">
        <f>J455+L455</f>
        <v>1932.05</v>
      </c>
      <c r="I455" s="47"/>
      <c r="J455" s="47"/>
      <c r="K455" s="47">
        <v>1932.05</v>
      </c>
      <c r="L455" s="47">
        <v>1932.05</v>
      </c>
      <c r="M455" s="47"/>
      <c r="N455" s="47"/>
      <c r="O455" s="47"/>
      <c r="P455" s="47"/>
      <c r="Q455" s="47"/>
      <c r="R455" s="106"/>
      <c r="S455" s="47"/>
      <c r="T455" s="106"/>
      <c r="U455" s="47"/>
      <c r="V455" s="106"/>
      <c r="W455" s="88"/>
      <c r="X455" s="88"/>
      <c r="Y455" s="88"/>
      <c r="Z455" s="88"/>
    </row>
    <row r="456" spans="1:26" s="5" customFormat="1" ht="16.5" customHeight="1" x14ac:dyDescent="0.2">
      <c r="A456" s="25"/>
      <c r="B456" s="23">
        <v>3110</v>
      </c>
      <c r="C456" s="30" t="s">
        <v>110</v>
      </c>
      <c r="D456" s="46">
        <f t="shared" si="163"/>
        <v>920000</v>
      </c>
      <c r="E456" s="46">
        <f t="shared" si="164"/>
        <v>550761.47</v>
      </c>
      <c r="F456" s="46">
        <f t="shared" si="157"/>
        <v>59.865377173913039</v>
      </c>
      <c r="G456" s="46"/>
      <c r="H456" s="46"/>
      <c r="I456" s="51"/>
      <c r="J456" s="51"/>
      <c r="K456" s="51"/>
      <c r="L456" s="51"/>
      <c r="M456" s="51"/>
      <c r="N456" s="51"/>
      <c r="O456" s="46">
        <v>920000</v>
      </c>
      <c r="P456" s="46">
        <v>550761.47</v>
      </c>
      <c r="Q456" s="46"/>
      <c r="R456" s="104"/>
      <c r="S456" s="51"/>
      <c r="T456" s="108"/>
      <c r="U456" s="51"/>
      <c r="V456" s="108"/>
      <c r="W456" s="92"/>
      <c r="X456" s="88"/>
      <c r="Y456" s="92"/>
      <c r="Z456" s="92"/>
    </row>
    <row r="457" spans="1:26" s="1" customFormat="1" ht="16.5" customHeight="1" x14ac:dyDescent="0.2">
      <c r="A457" s="15">
        <v>85219</v>
      </c>
      <c r="B457" s="19"/>
      <c r="C457" s="29" t="s">
        <v>19</v>
      </c>
      <c r="D457" s="50">
        <f t="shared" si="163"/>
        <v>3537614</v>
      </c>
      <c r="E457" s="50">
        <f t="shared" si="164"/>
        <v>1404170.7500000002</v>
      </c>
      <c r="F457" s="47">
        <f t="shared" si="157"/>
        <v>39.692593652105636</v>
      </c>
      <c r="G457" s="50">
        <f>I457+K457</f>
        <v>3527614</v>
      </c>
      <c r="H457" s="50">
        <f>J457+L457</f>
        <v>1403625.5500000003</v>
      </c>
      <c r="I457" s="45">
        <f t="shared" ref="I457:O457" si="166">SUM(I458:I475)</f>
        <v>2904673</v>
      </c>
      <c r="J457" s="45">
        <f>SUM(J458:J475)</f>
        <v>1144750.1800000002</v>
      </c>
      <c r="K457" s="45">
        <f t="shared" si="166"/>
        <v>622941</v>
      </c>
      <c r="L457" s="45">
        <f>SUM(L458:L475)</f>
        <v>258875.37</v>
      </c>
      <c r="M457" s="45"/>
      <c r="N457" s="45"/>
      <c r="O457" s="45">
        <f t="shared" si="166"/>
        <v>10000</v>
      </c>
      <c r="P457" s="45">
        <f>SUM(P458:P475)</f>
        <v>545.20000000000005</v>
      </c>
      <c r="Q457" s="45"/>
      <c r="R457" s="105"/>
      <c r="S457" s="45"/>
      <c r="T457" s="105"/>
      <c r="U457" s="45"/>
      <c r="V457" s="105"/>
      <c r="W457" s="88"/>
      <c r="X457" s="88"/>
      <c r="Y457" s="88"/>
      <c r="Z457" s="88"/>
    </row>
    <row r="458" spans="1:26" s="5" customFormat="1" ht="28.5" customHeight="1" x14ac:dyDescent="0.2">
      <c r="A458" s="17"/>
      <c r="B458" s="18">
        <v>3020</v>
      </c>
      <c r="C458" s="35" t="s">
        <v>84</v>
      </c>
      <c r="D458" s="47">
        <f t="shared" si="163"/>
        <v>10000</v>
      </c>
      <c r="E458" s="47">
        <f t="shared" si="164"/>
        <v>545.20000000000005</v>
      </c>
      <c r="F458" s="47">
        <f>E458/D458*100</f>
        <v>5.4520000000000008</v>
      </c>
      <c r="G458" s="47"/>
      <c r="H458" s="47"/>
      <c r="I458" s="47"/>
      <c r="J458" s="47"/>
      <c r="K458" s="47"/>
      <c r="L458" s="47"/>
      <c r="M458" s="47"/>
      <c r="N458" s="47"/>
      <c r="O458" s="47">
        <v>10000</v>
      </c>
      <c r="P458" s="47">
        <v>545.20000000000005</v>
      </c>
      <c r="Q458" s="47"/>
      <c r="R458" s="106"/>
      <c r="S458" s="47"/>
      <c r="T458" s="106"/>
      <c r="U458" s="47"/>
      <c r="V458" s="106"/>
      <c r="W458" s="92"/>
      <c r="X458" s="88"/>
      <c r="Y458" s="92"/>
      <c r="Z458" s="92"/>
    </row>
    <row r="459" spans="1:26" s="5" customFormat="1" ht="16.5" customHeight="1" x14ac:dyDescent="0.2">
      <c r="A459" s="17"/>
      <c r="B459" s="18">
        <v>4010</v>
      </c>
      <c r="C459" s="34" t="s">
        <v>95</v>
      </c>
      <c r="D459" s="47">
        <f t="shared" si="163"/>
        <v>2248968</v>
      </c>
      <c r="E459" s="47">
        <f t="shared" si="164"/>
        <v>816890.31</v>
      </c>
      <c r="F459" s="47">
        <f t="shared" si="157"/>
        <v>36.322896101678637</v>
      </c>
      <c r="G459" s="47">
        <f t="shared" ref="G459:G476" si="167">I459+K459</f>
        <v>2248968</v>
      </c>
      <c r="H459" s="47">
        <f t="shared" ref="H459:H476" si="168">J459+L459</f>
        <v>816890.31</v>
      </c>
      <c r="I459" s="47">
        <v>2248968</v>
      </c>
      <c r="J459" s="47">
        <v>816890.31</v>
      </c>
      <c r="K459" s="47"/>
      <c r="L459" s="47"/>
      <c r="M459" s="47"/>
      <c r="N459" s="106"/>
      <c r="O459" s="47"/>
      <c r="P459" s="106"/>
      <c r="Q459" s="47"/>
      <c r="R459" s="106"/>
      <c r="S459" s="47"/>
      <c r="T459" s="106"/>
      <c r="U459" s="47"/>
      <c r="V459" s="106"/>
      <c r="W459" s="92"/>
      <c r="X459" s="88"/>
      <c r="Y459" s="92"/>
      <c r="Z459" s="92"/>
    </row>
    <row r="460" spans="1:26" s="5" customFormat="1" ht="16.5" customHeight="1" x14ac:dyDescent="0.2">
      <c r="A460" s="17"/>
      <c r="B460" s="18">
        <v>4040</v>
      </c>
      <c r="C460" s="35" t="s">
        <v>96</v>
      </c>
      <c r="D460" s="47">
        <f t="shared" si="163"/>
        <v>173702</v>
      </c>
      <c r="E460" s="47">
        <f t="shared" si="164"/>
        <v>133758.64000000001</v>
      </c>
      <c r="F460" s="47">
        <f t="shared" si="157"/>
        <v>77.004663158743142</v>
      </c>
      <c r="G460" s="47">
        <f t="shared" si="167"/>
        <v>173702</v>
      </c>
      <c r="H460" s="47">
        <f t="shared" si="168"/>
        <v>133758.64000000001</v>
      </c>
      <c r="I460" s="47">
        <v>173702</v>
      </c>
      <c r="J460" s="47">
        <v>133758.64000000001</v>
      </c>
      <c r="K460" s="47"/>
      <c r="L460" s="47"/>
      <c r="M460" s="47"/>
      <c r="N460" s="106"/>
      <c r="O460" s="47"/>
      <c r="P460" s="106"/>
      <c r="Q460" s="47"/>
      <c r="R460" s="106"/>
      <c r="S460" s="47"/>
      <c r="T460" s="106"/>
      <c r="U460" s="47"/>
      <c r="V460" s="106"/>
      <c r="W460" s="92"/>
      <c r="X460" s="88"/>
      <c r="Y460" s="92"/>
      <c r="Z460" s="92"/>
    </row>
    <row r="461" spans="1:26" s="5" customFormat="1" ht="16.5" customHeight="1" x14ac:dyDescent="0.2">
      <c r="A461" s="17"/>
      <c r="B461" s="18">
        <v>4110</v>
      </c>
      <c r="C461" s="34" t="s">
        <v>85</v>
      </c>
      <c r="D461" s="47">
        <f t="shared" si="163"/>
        <v>416325</v>
      </c>
      <c r="E461" s="47">
        <f t="shared" si="164"/>
        <v>160125.95000000001</v>
      </c>
      <c r="F461" s="47">
        <f t="shared" si="157"/>
        <v>38.461766648651896</v>
      </c>
      <c r="G461" s="47">
        <f t="shared" si="167"/>
        <v>416325</v>
      </c>
      <c r="H461" s="47">
        <f t="shared" si="168"/>
        <v>160125.95000000001</v>
      </c>
      <c r="I461" s="47">
        <v>416325</v>
      </c>
      <c r="J461" s="47">
        <v>160125.95000000001</v>
      </c>
      <c r="K461" s="47"/>
      <c r="L461" s="47"/>
      <c r="M461" s="47"/>
      <c r="N461" s="106"/>
      <c r="O461" s="47"/>
      <c r="P461" s="106"/>
      <c r="Q461" s="47"/>
      <c r="R461" s="106"/>
      <c r="S461" s="47"/>
      <c r="T461" s="106"/>
      <c r="U461" s="47"/>
      <c r="V461" s="106"/>
      <c r="W461" s="92"/>
      <c r="X461" s="88"/>
      <c r="Y461" s="92"/>
      <c r="Z461" s="92"/>
    </row>
    <row r="462" spans="1:26" s="5" customFormat="1" ht="28.5" customHeight="1" x14ac:dyDescent="0.2">
      <c r="A462" s="17"/>
      <c r="B462" s="18">
        <v>4120</v>
      </c>
      <c r="C462" s="35" t="s">
        <v>178</v>
      </c>
      <c r="D462" s="47">
        <f t="shared" si="163"/>
        <v>44878</v>
      </c>
      <c r="E462" s="47">
        <f t="shared" si="164"/>
        <v>17975.28</v>
      </c>
      <c r="F462" s="47">
        <f t="shared" si="157"/>
        <v>40.053656580061499</v>
      </c>
      <c r="G462" s="47">
        <f t="shared" si="167"/>
        <v>44878</v>
      </c>
      <c r="H462" s="47">
        <f t="shared" si="168"/>
        <v>17975.28</v>
      </c>
      <c r="I462" s="47">
        <v>44878</v>
      </c>
      <c r="J462" s="47">
        <v>17975.28</v>
      </c>
      <c r="K462" s="47"/>
      <c r="L462" s="47"/>
      <c r="M462" s="47"/>
      <c r="N462" s="106"/>
      <c r="O462" s="47"/>
      <c r="P462" s="106"/>
      <c r="Q462" s="47"/>
      <c r="R462" s="106"/>
      <c r="S462" s="47"/>
      <c r="T462" s="106"/>
      <c r="U462" s="47"/>
      <c r="V462" s="106"/>
      <c r="W462" s="92"/>
      <c r="X462" s="88"/>
      <c r="Y462" s="92"/>
      <c r="Z462" s="92"/>
    </row>
    <row r="463" spans="1:26" s="5" customFormat="1" ht="16.5" customHeight="1" x14ac:dyDescent="0.2">
      <c r="A463" s="17"/>
      <c r="B463" s="18">
        <v>4140</v>
      </c>
      <c r="C463" s="35" t="s">
        <v>100</v>
      </c>
      <c r="D463" s="47">
        <f t="shared" si="163"/>
        <v>12000</v>
      </c>
      <c r="E463" s="47">
        <f t="shared" si="164"/>
        <v>0</v>
      </c>
      <c r="F463" s="47">
        <f t="shared" si="157"/>
        <v>0</v>
      </c>
      <c r="G463" s="47">
        <f t="shared" si="167"/>
        <v>12000</v>
      </c>
      <c r="H463" s="47">
        <f>J463+L463</f>
        <v>0</v>
      </c>
      <c r="I463" s="47"/>
      <c r="J463" s="47"/>
      <c r="K463" s="47">
        <v>12000</v>
      </c>
      <c r="L463" s="47">
        <v>0</v>
      </c>
      <c r="M463" s="47"/>
      <c r="N463" s="106"/>
      <c r="O463" s="47"/>
      <c r="P463" s="106"/>
      <c r="Q463" s="47"/>
      <c r="R463" s="106"/>
      <c r="S463" s="47"/>
      <c r="T463" s="106"/>
      <c r="U463" s="47"/>
      <c r="V463" s="106"/>
      <c r="W463" s="92"/>
      <c r="X463" s="88"/>
      <c r="Y463" s="92"/>
      <c r="Z463" s="92"/>
    </row>
    <row r="464" spans="1:26" s="5" customFormat="1" ht="16.5" customHeight="1" x14ac:dyDescent="0.2">
      <c r="A464" s="17"/>
      <c r="B464" s="18">
        <v>4170</v>
      </c>
      <c r="C464" s="35" t="s">
        <v>86</v>
      </c>
      <c r="D464" s="47">
        <f t="shared" si="163"/>
        <v>20800</v>
      </c>
      <c r="E464" s="47">
        <f t="shared" si="164"/>
        <v>16000</v>
      </c>
      <c r="F464" s="47">
        <f t="shared" si="157"/>
        <v>76.923076923076934</v>
      </c>
      <c r="G464" s="47">
        <f t="shared" si="167"/>
        <v>20800</v>
      </c>
      <c r="H464" s="47">
        <f t="shared" si="168"/>
        <v>16000</v>
      </c>
      <c r="I464" s="47">
        <v>20800</v>
      </c>
      <c r="J464" s="47">
        <v>16000</v>
      </c>
      <c r="K464" s="47"/>
      <c r="L464" s="47"/>
      <c r="M464" s="47"/>
      <c r="N464" s="106"/>
      <c r="O464" s="47"/>
      <c r="P464" s="106"/>
      <c r="Q464" s="47"/>
      <c r="R464" s="106"/>
      <c r="S464" s="47"/>
      <c r="T464" s="106"/>
      <c r="U464" s="47"/>
      <c r="V464" s="106"/>
      <c r="W464" s="92"/>
      <c r="X464" s="88"/>
      <c r="Y464" s="92"/>
      <c r="Z464" s="92"/>
    </row>
    <row r="465" spans="1:26" s="5" customFormat="1" ht="16.5" customHeight="1" x14ac:dyDescent="0.2">
      <c r="A465" s="17"/>
      <c r="B465" s="18">
        <v>4210</v>
      </c>
      <c r="C465" s="35" t="s">
        <v>87</v>
      </c>
      <c r="D465" s="47">
        <f t="shared" si="163"/>
        <v>125000</v>
      </c>
      <c r="E465" s="47">
        <f t="shared" si="164"/>
        <v>32105.13</v>
      </c>
      <c r="F465" s="47">
        <f t="shared" si="157"/>
        <v>25.684104000000001</v>
      </c>
      <c r="G465" s="47">
        <f t="shared" si="167"/>
        <v>125000</v>
      </c>
      <c r="H465" s="47">
        <f>J465+L465</f>
        <v>32105.13</v>
      </c>
      <c r="I465" s="106"/>
      <c r="J465" s="47"/>
      <c r="K465" s="47">
        <v>125000</v>
      </c>
      <c r="L465" s="47">
        <v>32105.13</v>
      </c>
      <c r="M465" s="47"/>
      <c r="N465" s="106"/>
      <c r="O465" s="47"/>
      <c r="P465" s="106"/>
      <c r="Q465" s="47"/>
      <c r="R465" s="106"/>
      <c r="S465" s="47"/>
      <c r="T465" s="106"/>
      <c r="U465" s="47"/>
      <c r="V465" s="106"/>
      <c r="W465" s="92"/>
      <c r="X465" s="88"/>
      <c r="Y465" s="92"/>
      <c r="Z465" s="92"/>
    </row>
    <row r="466" spans="1:26" s="5" customFormat="1" ht="16.5" customHeight="1" x14ac:dyDescent="0.2">
      <c r="A466" s="17"/>
      <c r="B466" s="18">
        <v>4260</v>
      </c>
      <c r="C466" s="35" t="s">
        <v>88</v>
      </c>
      <c r="D466" s="47">
        <f t="shared" si="163"/>
        <v>75000</v>
      </c>
      <c r="E466" s="47">
        <f t="shared" si="164"/>
        <v>23755.25</v>
      </c>
      <c r="F466" s="47">
        <f t="shared" si="157"/>
        <v>31.673666666666666</v>
      </c>
      <c r="G466" s="47">
        <f t="shared" si="167"/>
        <v>75000</v>
      </c>
      <c r="H466" s="47">
        <f t="shared" si="168"/>
        <v>23755.25</v>
      </c>
      <c r="I466" s="106"/>
      <c r="J466" s="47"/>
      <c r="K466" s="47">
        <v>75000</v>
      </c>
      <c r="L466" s="47">
        <v>23755.25</v>
      </c>
      <c r="M466" s="47"/>
      <c r="N466" s="106"/>
      <c r="O466" s="47"/>
      <c r="P466" s="106"/>
      <c r="Q466" s="47"/>
      <c r="R466" s="106"/>
      <c r="S466" s="47"/>
      <c r="T466" s="106"/>
      <c r="U466" s="47"/>
      <c r="V466" s="106"/>
      <c r="W466" s="92"/>
      <c r="X466" s="88"/>
      <c r="Y466" s="92"/>
      <c r="Z466" s="92"/>
    </row>
    <row r="467" spans="1:26" s="5" customFormat="1" ht="16.5" customHeight="1" x14ac:dyDescent="0.2">
      <c r="A467" s="17"/>
      <c r="B467" s="18">
        <v>4270</v>
      </c>
      <c r="C467" s="35" t="s">
        <v>89</v>
      </c>
      <c r="D467" s="47">
        <f t="shared" si="163"/>
        <v>15000</v>
      </c>
      <c r="E467" s="47">
        <f t="shared" si="164"/>
        <v>0</v>
      </c>
      <c r="F467" s="47">
        <f t="shared" si="157"/>
        <v>0</v>
      </c>
      <c r="G467" s="47">
        <f t="shared" si="167"/>
        <v>15000</v>
      </c>
      <c r="H467" s="47">
        <f t="shared" si="168"/>
        <v>0</v>
      </c>
      <c r="I467" s="106"/>
      <c r="J467" s="47"/>
      <c r="K467" s="47">
        <v>15000</v>
      </c>
      <c r="L467" s="47">
        <v>0</v>
      </c>
      <c r="M467" s="47"/>
      <c r="N467" s="106"/>
      <c r="O467" s="47"/>
      <c r="P467" s="106"/>
      <c r="Q467" s="47"/>
      <c r="R467" s="106"/>
      <c r="S467" s="47"/>
      <c r="T467" s="106"/>
      <c r="U467" s="47"/>
      <c r="V467" s="106"/>
      <c r="W467" s="92"/>
      <c r="X467" s="88"/>
      <c r="Y467" s="92"/>
      <c r="Z467" s="92"/>
    </row>
    <row r="468" spans="1:26" s="5" customFormat="1" ht="16.5" customHeight="1" x14ac:dyDescent="0.2">
      <c r="A468" s="17"/>
      <c r="B468" s="18">
        <v>4280</v>
      </c>
      <c r="C468" s="35" t="s">
        <v>101</v>
      </c>
      <c r="D468" s="47">
        <f t="shared" si="163"/>
        <v>4000</v>
      </c>
      <c r="E468" s="47">
        <f t="shared" si="164"/>
        <v>375</v>
      </c>
      <c r="F468" s="47">
        <f t="shared" si="157"/>
        <v>9.375</v>
      </c>
      <c r="G468" s="47">
        <f t="shared" si="167"/>
        <v>4000</v>
      </c>
      <c r="H468" s="47">
        <f t="shared" si="168"/>
        <v>375</v>
      </c>
      <c r="I468" s="106"/>
      <c r="J468" s="47"/>
      <c r="K468" s="47">
        <v>4000</v>
      </c>
      <c r="L468" s="47">
        <v>375</v>
      </c>
      <c r="M468" s="47"/>
      <c r="N468" s="106"/>
      <c r="O468" s="47"/>
      <c r="P468" s="106"/>
      <c r="Q468" s="47"/>
      <c r="R468" s="106"/>
      <c r="S468" s="47"/>
      <c r="T468" s="106"/>
      <c r="U468" s="47"/>
      <c r="V468" s="106"/>
      <c r="W468" s="92"/>
      <c r="X468" s="88"/>
      <c r="Y468" s="92"/>
      <c r="Z468" s="92"/>
    </row>
    <row r="469" spans="1:26" s="5" customFormat="1" ht="16.5" customHeight="1" x14ac:dyDescent="0.2">
      <c r="A469" s="17"/>
      <c r="B469" s="18">
        <v>4300</v>
      </c>
      <c r="C469" s="35" t="s">
        <v>82</v>
      </c>
      <c r="D469" s="47">
        <f t="shared" si="163"/>
        <v>310000</v>
      </c>
      <c r="E469" s="47">
        <f t="shared" si="164"/>
        <v>157902.39999999999</v>
      </c>
      <c r="F469" s="47">
        <f t="shared" si="157"/>
        <v>50.936258064516124</v>
      </c>
      <c r="G469" s="47">
        <f t="shared" si="167"/>
        <v>310000</v>
      </c>
      <c r="H469" s="47">
        <f t="shared" si="168"/>
        <v>157902.39999999999</v>
      </c>
      <c r="I469" s="106"/>
      <c r="J469" s="47"/>
      <c r="K469" s="47">
        <v>310000</v>
      </c>
      <c r="L469" s="47">
        <v>157902.39999999999</v>
      </c>
      <c r="M469" s="47"/>
      <c r="N469" s="106"/>
      <c r="O469" s="47"/>
      <c r="P469" s="106"/>
      <c r="Q469" s="47"/>
      <c r="R469" s="106"/>
      <c r="S469" s="47"/>
      <c r="T469" s="106"/>
      <c r="U469" s="47"/>
      <c r="V469" s="106"/>
      <c r="W469" s="92"/>
      <c r="X469" s="88"/>
      <c r="Y469" s="92"/>
      <c r="Z469" s="92"/>
    </row>
    <row r="470" spans="1:26" s="5" customFormat="1" ht="28.5" customHeight="1" x14ac:dyDescent="0.2">
      <c r="A470" s="17"/>
      <c r="B470" s="18">
        <v>4360</v>
      </c>
      <c r="C470" s="35" t="s">
        <v>129</v>
      </c>
      <c r="D470" s="47">
        <f t="shared" si="163"/>
        <v>9000</v>
      </c>
      <c r="E470" s="47">
        <f t="shared" si="164"/>
        <v>2827.31</v>
      </c>
      <c r="F470" s="47">
        <f t="shared" si="157"/>
        <v>31.414555555555555</v>
      </c>
      <c r="G470" s="47">
        <f t="shared" si="167"/>
        <v>9000</v>
      </c>
      <c r="H470" s="47">
        <f t="shared" si="168"/>
        <v>2827.31</v>
      </c>
      <c r="I470" s="106"/>
      <c r="J470" s="47"/>
      <c r="K470" s="47">
        <v>9000</v>
      </c>
      <c r="L470" s="47">
        <v>2827.31</v>
      </c>
      <c r="M470" s="47"/>
      <c r="N470" s="106"/>
      <c r="O470" s="47"/>
      <c r="P470" s="106"/>
      <c r="Q470" s="47"/>
      <c r="R470" s="106"/>
      <c r="S470" s="47"/>
      <c r="T470" s="106"/>
      <c r="U470" s="47"/>
      <c r="V470" s="106"/>
      <c r="W470" s="92"/>
      <c r="X470" s="88"/>
      <c r="Y470" s="92"/>
      <c r="Z470" s="92"/>
    </row>
    <row r="471" spans="1:26" s="5" customFormat="1" ht="16.5" customHeight="1" x14ac:dyDescent="0.2">
      <c r="A471" s="17"/>
      <c r="B471" s="18">
        <v>4410</v>
      </c>
      <c r="C471" s="35" t="s">
        <v>102</v>
      </c>
      <c r="D471" s="47">
        <f t="shared" si="163"/>
        <v>1500</v>
      </c>
      <c r="E471" s="47">
        <f t="shared" si="164"/>
        <v>62.82</v>
      </c>
      <c r="F471" s="47">
        <f t="shared" si="157"/>
        <v>4.1879999999999997</v>
      </c>
      <c r="G471" s="47">
        <f t="shared" si="167"/>
        <v>1500</v>
      </c>
      <c r="H471" s="47">
        <f t="shared" si="168"/>
        <v>62.82</v>
      </c>
      <c r="I471" s="106"/>
      <c r="J471" s="47"/>
      <c r="K471" s="47">
        <v>1500</v>
      </c>
      <c r="L471" s="47">
        <v>62.82</v>
      </c>
      <c r="M471" s="47"/>
      <c r="N471" s="106"/>
      <c r="O471" s="47"/>
      <c r="P471" s="106"/>
      <c r="Q471" s="47"/>
      <c r="R471" s="106"/>
      <c r="S471" s="47"/>
      <c r="T471" s="106"/>
      <c r="U471" s="47"/>
      <c r="V471" s="106"/>
      <c r="W471" s="92"/>
      <c r="X471" s="88"/>
      <c r="Y471" s="92"/>
      <c r="Z471" s="92"/>
    </row>
    <row r="472" spans="1:26" s="5" customFormat="1" ht="16.5" customHeight="1" x14ac:dyDescent="0.2">
      <c r="A472" s="17"/>
      <c r="B472" s="18">
        <v>4430</v>
      </c>
      <c r="C472" s="35" t="s">
        <v>83</v>
      </c>
      <c r="D472" s="47">
        <f t="shared" si="163"/>
        <v>5000</v>
      </c>
      <c r="E472" s="47">
        <f t="shared" si="164"/>
        <v>275</v>
      </c>
      <c r="F472" s="47">
        <f t="shared" si="157"/>
        <v>5.5</v>
      </c>
      <c r="G472" s="47">
        <f t="shared" si="167"/>
        <v>5000</v>
      </c>
      <c r="H472" s="47">
        <f t="shared" si="168"/>
        <v>275</v>
      </c>
      <c r="I472" s="106"/>
      <c r="J472" s="47"/>
      <c r="K472" s="47">
        <v>5000</v>
      </c>
      <c r="L472" s="47">
        <v>275</v>
      </c>
      <c r="M472" s="47"/>
      <c r="N472" s="106"/>
      <c r="O472" s="47"/>
      <c r="P472" s="106"/>
      <c r="Q472" s="47"/>
      <c r="R472" s="106"/>
      <c r="S472" s="47"/>
      <c r="T472" s="106"/>
      <c r="U472" s="47"/>
      <c r="V472" s="106"/>
      <c r="W472" s="92"/>
      <c r="X472" s="88"/>
      <c r="Y472" s="92"/>
      <c r="Z472" s="92"/>
    </row>
    <row r="473" spans="1:26" s="5" customFormat="1" ht="16.5" customHeight="1" x14ac:dyDescent="0.2">
      <c r="A473" s="17"/>
      <c r="B473" s="18">
        <v>4440</v>
      </c>
      <c r="C473" s="35" t="s">
        <v>104</v>
      </c>
      <c r="D473" s="47">
        <f t="shared" si="163"/>
        <v>49941</v>
      </c>
      <c r="E473" s="47">
        <f t="shared" si="164"/>
        <v>37455.75</v>
      </c>
      <c r="F473" s="47">
        <f t="shared" si="157"/>
        <v>75</v>
      </c>
      <c r="G473" s="47">
        <f t="shared" si="167"/>
        <v>49941</v>
      </c>
      <c r="H473" s="47">
        <f t="shared" si="168"/>
        <v>37455.75</v>
      </c>
      <c r="I473" s="47"/>
      <c r="J473" s="47"/>
      <c r="K473" s="47">
        <v>49941</v>
      </c>
      <c r="L473" s="47">
        <v>37455.75</v>
      </c>
      <c r="M473" s="47"/>
      <c r="N473" s="47"/>
      <c r="O473" s="47"/>
      <c r="P473" s="47"/>
      <c r="Q473" s="47"/>
      <c r="R473" s="106"/>
      <c r="S473" s="47"/>
      <c r="T473" s="106"/>
      <c r="U473" s="47"/>
      <c r="V473" s="106"/>
      <c r="W473" s="92"/>
      <c r="X473" s="88"/>
      <c r="Y473" s="92"/>
      <c r="Z473" s="92"/>
    </row>
    <row r="474" spans="1:26" s="5" customFormat="1" ht="28.5" customHeight="1" x14ac:dyDescent="0.2">
      <c r="A474" s="17"/>
      <c r="B474" s="18">
        <v>4610</v>
      </c>
      <c r="C474" s="35" t="s">
        <v>94</v>
      </c>
      <c r="D474" s="47">
        <f t="shared" si="163"/>
        <v>1500</v>
      </c>
      <c r="E474" s="47">
        <f t="shared" si="164"/>
        <v>303.77</v>
      </c>
      <c r="F474" s="47">
        <f t="shared" si="157"/>
        <v>20.251333333333331</v>
      </c>
      <c r="G474" s="47">
        <f t="shared" si="167"/>
        <v>1500</v>
      </c>
      <c r="H474" s="47">
        <f t="shared" si="168"/>
        <v>303.77</v>
      </c>
      <c r="I474" s="47"/>
      <c r="J474" s="47"/>
      <c r="K474" s="47">
        <v>1500</v>
      </c>
      <c r="L474" s="47">
        <v>303.77</v>
      </c>
      <c r="M474" s="47"/>
      <c r="N474" s="47"/>
      <c r="O474" s="47"/>
      <c r="P474" s="47"/>
      <c r="Q474" s="47"/>
      <c r="R474" s="106"/>
      <c r="S474" s="47"/>
      <c r="T474" s="106"/>
      <c r="U474" s="47"/>
      <c r="V474" s="106"/>
      <c r="W474" s="92"/>
      <c r="X474" s="88"/>
      <c r="Y474" s="92"/>
      <c r="Z474" s="92"/>
    </row>
    <row r="475" spans="1:26" s="5" customFormat="1" ht="28.5" customHeight="1" x14ac:dyDescent="0.2">
      <c r="A475" s="22"/>
      <c r="B475" s="23">
        <v>4700</v>
      </c>
      <c r="C475" s="30" t="s">
        <v>105</v>
      </c>
      <c r="D475" s="46">
        <f t="shared" si="163"/>
        <v>15000</v>
      </c>
      <c r="E475" s="46">
        <f t="shared" si="164"/>
        <v>3812.94</v>
      </c>
      <c r="F475" s="46">
        <f t="shared" si="157"/>
        <v>25.419599999999999</v>
      </c>
      <c r="G475" s="46">
        <f t="shared" si="167"/>
        <v>15000</v>
      </c>
      <c r="H475" s="46">
        <f t="shared" si="168"/>
        <v>3812.94</v>
      </c>
      <c r="I475" s="46"/>
      <c r="J475" s="46"/>
      <c r="K475" s="46">
        <v>15000</v>
      </c>
      <c r="L475" s="46">
        <v>3812.94</v>
      </c>
      <c r="M475" s="46"/>
      <c r="N475" s="46"/>
      <c r="O475" s="46"/>
      <c r="P475" s="46"/>
      <c r="Q475" s="46"/>
      <c r="R475" s="104"/>
      <c r="S475" s="46"/>
      <c r="T475" s="104"/>
      <c r="U475" s="46"/>
      <c r="V475" s="104"/>
      <c r="W475" s="92"/>
      <c r="X475" s="88"/>
      <c r="Y475" s="92"/>
      <c r="Z475" s="92"/>
    </row>
    <row r="476" spans="1:26" s="1" customFormat="1" ht="28.5" customHeight="1" x14ac:dyDescent="0.2">
      <c r="A476" s="15">
        <v>85228</v>
      </c>
      <c r="B476" s="19"/>
      <c r="C476" s="29" t="s">
        <v>40</v>
      </c>
      <c r="D476" s="50">
        <f t="shared" si="163"/>
        <v>891847</v>
      </c>
      <c r="E476" s="50">
        <f t="shared" si="164"/>
        <v>310629.02999999997</v>
      </c>
      <c r="F476" s="47">
        <f t="shared" si="157"/>
        <v>34.829856466411833</v>
      </c>
      <c r="G476" s="50">
        <f t="shared" si="167"/>
        <v>884847</v>
      </c>
      <c r="H476" s="50">
        <f t="shared" si="168"/>
        <v>310629.02999999997</v>
      </c>
      <c r="I476" s="50">
        <f>SUM(I477:I487)</f>
        <v>857299</v>
      </c>
      <c r="J476" s="50">
        <f>SUM(J477:J487)</f>
        <v>295223.96999999997</v>
      </c>
      <c r="K476" s="50">
        <f>SUM(K477:K487)</f>
        <v>27548</v>
      </c>
      <c r="L476" s="50">
        <f>SUM(L477:L487)</f>
        <v>15405.06</v>
      </c>
      <c r="M476" s="45"/>
      <c r="N476" s="45"/>
      <c r="O476" s="50">
        <f>SUM(O477:O487)</f>
        <v>7000</v>
      </c>
      <c r="P476" s="50">
        <f>SUM(P477:P487)</f>
        <v>0</v>
      </c>
      <c r="Q476" s="50"/>
      <c r="R476" s="103"/>
      <c r="S476" s="50"/>
      <c r="T476" s="103"/>
      <c r="U476" s="50"/>
      <c r="V476" s="103"/>
      <c r="W476" s="88"/>
      <c r="X476" s="88"/>
      <c r="Y476" s="88"/>
      <c r="Z476" s="88"/>
    </row>
    <row r="477" spans="1:26" s="5" customFormat="1" ht="28.5" customHeight="1" x14ac:dyDescent="0.2">
      <c r="A477" s="17"/>
      <c r="B477" s="18">
        <v>3020</v>
      </c>
      <c r="C477" s="35" t="s">
        <v>84</v>
      </c>
      <c r="D477" s="47">
        <f t="shared" si="163"/>
        <v>7000</v>
      </c>
      <c r="E477" s="47">
        <f t="shared" si="164"/>
        <v>0</v>
      </c>
      <c r="F477" s="47">
        <f t="shared" ref="F477:F489" si="169">E477/D477*100</f>
        <v>0</v>
      </c>
      <c r="G477" s="47"/>
      <c r="H477" s="47"/>
      <c r="I477" s="47"/>
      <c r="J477" s="47"/>
      <c r="K477" s="47"/>
      <c r="L477" s="47"/>
      <c r="M477" s="47"/>
      <c r="N477" s="106"/>
      <c r="O477" s="47">
        <v>7000</v>
      </c>
      <c r="P477" s="47">
        <v>0</v>
      </c>
      <c r="Q477" s="47"/>
      <c r="R477" s="106"/>
      <c r="S477" s="47"/>
      <c r="T477" s="106"/>
      <c r="U477" s="47"/>
      <c r="V477" s="106"/>
      <c r="W477" s="92"/>
      <c r="X477" s="88"/>
      <c r="Y477" s="92"/>
      <c r="Z477" s="92"/>
    </row>
    <row r="478" spans="1:26" s="5" customFormat="1" ht="16.5" customHeight="1" x14ac:dyDescent="0.2">
      <c r="A478" s="17"/>
      <c r="B478" s="18">
        <v>4010</v>
      </c>
      <c r="C478" s="34" t="s">
        <v>95</v>
      </c>
      <c r="D478" s="47">
        <f t="shared" si="163"/>
        <v>660985</v>
      </c>
      <c r="E478" s="47">
        <f t="shared" si="164"/>
        <v>211095.24</v>
      </c>
      <c r="F478" s="47">
        <f t="shared" si="169"/>
        <v>31.936464518862</v>
      </c>
      <c r="G478" s="47">
        <f t="shared" ref="G478:G487" si="170">I478+K478</f>
        <v>660985</v>
      </c>
      <c r="H478" s="47">
        <f t="shared" ref="H478:H490" si="171">J478+L478</f>
        <v>211095.24</v>
      </c>
      <c r="I478" s="47">
        <v>660985</v>
      </c>
      <c r="J478" s="47">
        <v>211095.24</v>
      </c>
      <c r="K478" s="47"/>
      <c r="L478" s="47"/>
      <c r="M478" s="47"/>
      <c r="N478" s="106"/>
      <c r="O478" s="47"/>
      <c r="P478" s="106"/>
      <c r="Q478" s="47"/>
      <c r="R478" s="106"/>
      <c r="S478" s="47"/>
      <c r="T478" s="106"/>
      <c r="U478" s="47"/>
      <c r="V478" s="106"/>
      <c r="W478" s="92"/>
      <c r="X478" s="88"/>
      <c r="Y478" s="92"/>
      <c r="Z478" s="92"/>
    </row>
    <row r="479" spans="1:26" s="5" customFormat="1" ht="16.5" customHeight="1" x14ac:dyDescent="0.2">
      <c r="A479" s="17"/>
      <c r="B479" s="18">
        <v>4040</v>
      </c>
      <c r="C479" s="35" t="s">
        <v>96</v>
      </c>
      <c r="D479" s="47">
        <f t="shared" si="163"/>
        <v>49389</v>
      </c>
      <c r="E479" s="47">
        <f t="shared" si="164"/>
        <v>36288.870000000003</v>
      </c>
      <c r="F479" s="47">
        <f t="shared" si="169"/>
        <v>73.475611978375753</v>
      </c>
      <c r="G479" s="47">
        <f t="shared" si="170"/>
        <v>49389</v>
      </c>
      <c r="H479" s="47">
        <f t="shared" si="171"/>
        <v>36288.870000000003</v>
      </c>
      <c r="I479" s="47">
        <v>49389</v>
      </c>
      <c r="J479" s="47">
        <v>36288.870000000003</v>
      </c>
      <c r="K479" s="47"/>
      <c r="L479" s="47"/>
      <c r="M479" s="47"/>
      <c r="N479" s="106"/>
      <c r="O479" s="47"/>
      <c r="P479" s="106"/>
      <c r="Q479" s="47"/>
      <c r="R479" s="106"/>
      <c r="S479" s="47"/>
      <c r="T479" s="106"/>
      <c r="U479" s="47"/>
      <c r="V479" s="106"/>
      <c r="W479" s="92"/>
      <c r="X479" s="88"/>
      <c r="Y479" s="92"/>
      <c r="Z479" s="92"/>
    </row>
    <row r="480" spans="1:26" s="5" customFormat="1" ht="16.5" customHeight="1" x14ac:dyDescent="0.2">
      <c r="A480" s="17"/>
      <c r="B480" s="18">
        <v>4110</v>
      </c>
      <c r="C480" s="34" t="s">
        <v>85</v>
      </c>
      <c r="D480" s="47">
        <f t="shared" si="163"/>
        <v>118329</v>
      </c>
      <c r="E480" s="47">
        <f t="shared" si="164"/>
        <v>40781.69</v>
      </c>
      <c r="F480" s="47">
        <f t="shared" si="169"/>
        <v>34.464662086217245</v>
      </c>
      <c r="G480" s="47">
        <f t="shared" si="170"/>
        <v>118329</v>
      </c>
      <c r="H480" s="47">
        <f t="shared" si="171"/>
        <v>40781.69</v>
      </c>
      <c r="I480" s="47">
        <v>118329</v>
      </c>
      <c r="J480" s="47">
        <v>40781.69</v>
      </c>
      <c r="K480" s="47"/>
      <c r="L480" s="47"/>
      <c r="M480" s="47"/>
      <c r="N480" s="106"/>
      <c r="O480" s="47"/>
      <c r="P480" s="106"/>
      <c r="Q480" s="47"/>
      <c r="R480" s="106"/>
      <c r="S480" s="47"/>
      <c r="T480" s="106"/>
      <c r="U480" s="47"/>
      <c r="V480" s="106"/>
      <c r="W480" s="92"/>
      <c r="X480" s="88"/>
      <c r="Y480" s="92"/>
      <c r="Z480" s="92"/>
    </row>
    <row r="481" spans="1:26" s="5" customFormat="1" ht="28.5" customHeight="1" x14ac:dyDescent="0.2">
      <c r="A481" s="17"/>
      <c r="B481" s="18">
        <v>4120</v>
      </c>
      <c r="C481" s="35" t="s">
        <v>178</v>
      </c>
      <c r="D481" s="47">
        <f t="shared" si="163"/>
        <v>14076</v>
      </c>
      <c r="E481" s="47">
        <f t="shared" si="164"/>
        <v>3398.17</v>
      </c>
      <c r="F481" s="47">
        <f t="shared" si="169"/>
        <v>24.141588519465756</v>
      </c>
      <c r="G481" s="47">
        <f t="shared" si="170"/>
        <v>14076</v>
      </c>
      <c r="H481" s="47">
        <f t="shared" si="171"/>
        <v>3398.17</v>
      </c>
      <c r="I481" s="47">
        <v>14076</v>
      </c>
      <c r="J481" s="47">
        <v>3398.17</v>
      </c>
      <c r="K481" s="47"/>
      <c r="L481" s="47"/>
      <c r="M481" s="47"/>
      <c r="N481" s="106"/>
      <c r="O481" s="47"/>
      <c r="P481" s="106"/>
      <c r="Q481" s="47"/>
      <c r="R481" s="106"/>
      <c r="S481" s="47"/>
      <c r="T481" s="106"/>
      <c r="U481" s="47"/>
      <c r="V481" s="106"/>
      <c r="W481" s="92"/>
      <c r="X481" s="88"/>
      <c r="Y481" s="92"/>
      <c r="Z481" s="92"/>
    </row>
    <row r="482" spans="1:26" s="5" customFormat="1" ht="16.5" customHeight="1" x14ac:dyDescent="0.2">
      <c r="A482" s="17"/>
      <c r="B482" s="18">
        <v>4170</v>
      </c>
      <c r="C482" s="34" t="s">
        <v>86</v>
      </c>
      <c r="D482" s="47">
        <f t="shared" si="163"/>
        <v>14520</v>
      </c>
      <c r="E482" s="47">
        <f t="shared" si="164"/>
        <v>3660</v>
      </c>
      <c r="F482" s="47">
        <f>E482/D482*100</f>
        <v>25.206611570247933</v>
      </c>
      <c r="G482" s="47">
        <f t="shared" si="170"/>
        <v>14520</v>
      </c>
      <c r="H482" s="47">
        <f t="shared" si="171"/>
        <v>3660</v>
      </c>
      <c r="I482" s="47">
        <v>14520</v>
      </c>
      <c r="J482" s="47">
        <v>3660</v>
      </c>
      <c r="K482" s="47"/>
      <c r="L482" s="47"/>
      <c r="M482" s="47"/>
      <c r="N482" s="106"/>
      <c r="O482" s="47"/>
      <c r="P482" s="106"/>
      <c r="Q482" s="47"/>
      <c r="R482" s="106"/>
      <c r="S482" s="47"/>
      <c r="T482" s="106"/>
      <c r="U482" s="47"/>
      <c r="V482" s="106"/>
      <c r="W482" s="92"/>
      <c r="X482" s="88"/>
      <c r="Y482" s="92"/>
      <c r="Z482" s="92"/>
    </row>
    <row r="483" spans="1:26" s="5" customFormat="1" ht="16.5" customHeight="1" x14ac:dyDescent="0.2">
      <c r="A483" s="17"/>
      <c r="B483" s="18">
        <v>4210</v>
      </c>
      <c r="C483" s="35" t="s">
        <v>87</v>
      </c>
      <c r="D483" s="47">
        <f t="shared" si="163"/>
        <v>2000</v>
      </c>
      <c r="E483" s="47">
        <f t="shared" si="164"/>
        <v>724.94</v>
      </c>
      <c r="F483" s="47">
        <f t="shared" si="169"/>
        <v>36.247</v>
      </c>
      <c r="G483" s="47">
        <f t="shared" si="170"/>
        <v>2000</v>
      </c>
      <c r="H483" s="47">
        <f t="shared" si="171"/>
        <v>724.94</v>
      </c>
      <c r="I483" s="47"/>
      <c r="J483" s="47"/>
      <c r="K483" s="47">
        <v>2000</v>
      </c>
      <c r="L483" s="47">
        <v>724.94</v>
      </c>
      <c r="M483" s="47"/>
      <c r="N483" s="106"/>
      <c r="O483" s="47"/>
      <c r="P483" s="106"/>
      <c r="Q483" s="47"/>
      <c r="R483" s="106"/>
      <c r="S483" s="47"/>
      <c r="T483" s="106"/>
      <c r="U483" s="47"/>
      <c r="V483" s="106"/>
      <c r="W483" s="92"/>
      <c r="X483" s="88"/>
      <c r="Y483" s="92"/>
      <c r="Z483" s="92"/>
    </row>
    <row r="484" spans="1:26" s="5" customFormat="1" ht="16.5" customHeight="1" x14ac:dyDescent="0.2">
      <c r="A484" s="17"/>
      <c r="B484" s="18">
        <v>4280</v>
      </c>
      <c r="C484" s="35" t="s">
        <v>101</v>
      </c>
      <c r="D484" s="47">
        <f t="shared" si="163"/>
        <v>1000</v>
      </c>
      <c r="E484" s="47">
        <f t="shared" si="164"/>
        <v>0</v>
      </c>
      <c r="F484" s="47">
        <f t="shared" si="169"/>
        <v>0</v>
      </c>
      <c r="G484" s="47">
        <f t="shared" si="170"/>
        <v>1000</v>
      </c>
      <c r="H484" s="47">
        <f t="shared" si="171"/>
        <v>0</v>
      </c>
      <c r="I484" s="47"/>
      <c r="J484" s="106"/>
      <c r="K484" s="47">
        <v>1000</v>
      </c>
      <c r="L484" s="47">
        <v>0</v>
      </c>
      <c r="M484" s="47"/>
      <c r="N484" s="106"/>
      <c r="O484" s="47"/>
      <c r="P484" s="106"/>
      <c r="Q484" s="47"/>
      <c r="R484" s="106"/>
      <c r="S484" s="47"/>
      <c r="T484" s="106"/>
      <c r="U484" s="47"/>
      <c r="V484" s="106"/>
      <c r="W484" s="92"/>
      <c r="X484" s="88"/>
      <c r="Y484" s="92"/>
      <c r="Z484" s="92"/>
    </row>
    <row r="485" spans="1:26" s="5" customFormat="1" ht="28.5" customHeight="1" x14ac:dyDescent="0.2">
      <c r="A485" s="17"/>
      <c r="B485" s="18">
        <v>4360</v>
      </c>
      <c r="C485" s="35" t="s">
        <v>129</v>
      </c>
      <c r="D485" s="47">
        <f t="shared" si="163"/>
        <v>3000</v>
      </c>
      <c r="E485" s="47">
        <f t="shared" si="164"/>
        <v>655.12</v>
      </c>
      <c r="F485" s="47">
        <f t="shared" si="169"/>
        <v>21.837333333333333</v>
      </c>
      <c r="G485" s="47">
        <f t="shared" si="170"/>
        <v>3000</v>
      </c>
      <c r="H485" s="47">
        <f t="shared" si="171"/>
        <v>655.12</v>
      </c>
      <c r="I485" s="47"/>
      <c r="J485" s="106"/>
      <c r="K485" s="47">
        <v>3000</v>
      </c>
      <c r="L485" s="47">
        <v>655.12</v>
      </c>
      <c r="M485" s="47"/>
      <c r="N485" s="106"/>
      <c r="O485" s="47"/>
      <c r="P485" s="106"/>
      <c r="Q485" s="47"/>
      <c r="R485" s="106"/>
      <c r="S485" s="47"/>
      <c r="T485" s="106"/>
      <c r="U485" s="47"/>
      <c r="V485" s="106"/>
      <c r="W485" s="92"/>
      <c r="X485" s="88"/>
      <c r="Y485" s="92"/>
      <c r="Z485" s="92"/>
    </row>
    <row r="486" spans="1:26" s="5" customFormat="1" ht="16.5" customHeight="1" x14ac:dyDescent="0.2">
      <c r="A486" s="17"/>
      <c r="B486" s="18">
        <v>4410</v>
      </c>
      <c r="C486" s="35" t="s">
        <v>102</v>
      </c>
      <c r="D486" s="47">
        <f t="shared" si="163"/>
        <v>3000</v>
      </c>
      <c r="E486" s="47">
        <f t="shared" si="164"/>
        <v>114</v>
      </c>
      <c r="F486" s="47">
        <f t="shared" si="169"/>
        <v>3.8</v>
      </c>
      <c r="G486" s="47">
        <f t="shared" si="170"/>
        <v>3000</v>
      </c>
      <c r="H486" s="47">
        <f t="shared" si="171"/>
        <v>114</v>
      </c>
      <c r="I486" s="106"/>
      <c r="J486" s="106"/>
      <c r="K486" s="47">
        <v>3000</v>
      </c>
      <c r="L486" s="47">
        <v>114</v>
      </c>
      <c r="M486" s="47"/>
      <c r="N486" s="106"/>
      <c r="O486" s="47"/>
      <c r="P486" s="106"/>
      <c r="Q486" s="47"/>
      <c r="R486" s="106"/>
      <c r="S486" s="47"/>
      <c r="T486" s="106"/>
      <c r="U486" s="47"/>
      <c r="V486" s="106"/>
      <c r="W486" s="92"/>
      <c r="X486" s="88"/>
      <c r="Y486" s="92"/>
      <c r="Z486" s="92"/>
    </row>
    <row r="487" spans="1:26" s="5" customFormat="1" ht="16.5" customHeight="1" x14ac:dyDescent="0.2">
      <c r="A487" s="22"/>
      <c r="B487" s="23">
        <v>4440</v>
      </c>
      <c r="C487" s="30" t="s">
        <v>104</v>
      </c>
      <c r="D487" s="46">
        <f t="shared" si="163"/>
        <v>18548</v>
      </c>
      <c r="E487" s="46">
        <f t="shared" si="164"/>
        <v>13911</v>
      </c>
      <c r="F487" s="46">
        <f t="shared" si="169"/>
        <v>75</v>
      </c>
      <c r="G487" s="46">
        <f t="shared" si="170"/>
        <v>18548</v>
      </c>
      <c r="H487" s="46">
        <f t="shared" si="171"/>
        <v>13911</v>
      </c>
      <c r="I487" s="104"/>
      <c r="J487" s="104"/>
      <c r="K487" s="46">
        <v>18548</v>
      </c>
      <c r="L487" s="46">
        <v>13911</v>
      </c>
      <c r="M487" s="46"/>
      <c r="N487" s="104"/>
      <c r="O487" s="46"/>
      <c r="P487" s="104"/>
      <c r="Q487" s="46"/>
      <c r="R487" s="104"/>
      <c r="S487" s="46"/>
      <c r="T487" s="104"/>
      <c r="U487" s="46"/>
      <c r="V487" s="104"/>
      <c r="W487" s="92"/>
      <c r="X487" s="88"/>
      <c r="Y487" s="92"/>
      <c r="Z487" s="92"/>
    </row>
    <row r="488" spans="1:26" s="1" customFormat="1" ht="16.5" customHeight="1" x14ac:dyDescent="0.2">
      <c r="A488" s="15">
        <v>85230</v>
      </c>
      <c r="B488" s="19"/>
      <c r="C488" s="29" t="s">
        <v>141</v>
      </c>
      <c r="D488" s="45">
        <f t="shared" si="163"/>
        <v>366900</v>
      </c>
      <c r="E488" s="45">
        <f t="shared" si="164"/>
        <v>124915.43</v>
      </c>
      <c r="F488" s="59">
        <f>E488/D488*100</f>
        <v>34.046178795312073</v>
      </c>
      <c r="G488" s="45"/>
      <c r="H488" s="45"/>
      <c r="I488" s="105"/>
      <c r="J488" s="105"/>
      <c r="K488" s="45"/>
      <c r="L488" s="105"/>
      <c r="M488" s="45"/>
      <c r="N488" s="105"/>
      <c r="O488" s="45">
        <f>O489</f>
        <v>366900</v>
      </c>
      <c r="P488" s="45">
        <f>P489</f>
        <v>124915.43</v>
      </c>
      <c r="Q488" s="45"/>
      <c r="R488" s="105"/>
      <c r="S488" s="45"/>
      <c r="T488" s="105"/>
      <c r="U488" s="45"/>
      <c r="V488" s="105"/>
      <c r="W488" s="88"/>
      <c r="X488" s="88"/>
      <c r="Y488" s="88"/>
      <c r="Z488" s="88"/>
    </row>
    <row r="489" spans="1:26" s="5" customFormat="1" ht="16.5" customHeight="1" x14ac:dyDescent="0.2">
      <c r="A489" s="20"/>
      <c r="B489" s="18">
        <v>3110</v>
      </c>
      <c r="C489" s="35" t="s">
        <v>110</v>
      </c>
      <c r="D489" s="47">
        <f t="shared" si="163"/>
        <v>366900</v>
      </c>
      <c r="E489" s="47">
        <f t="shared" si="164"/>
        <v>124915.43</v>
      </c>
      <c r="F489" s="47">
        <f t="shared" si="169"/>
        <v>34.046178795312073</v>
      </c>
      <c r="G489" s="50"/>
      <c r="H489" s="50"/>
      <c r="I489" s="103"/>
      <c r="J489" s="103"/>
      <c r="K489" s="50"/>
      <c r="L489" s="103"/>
      <c r="M489" s="50"/>
      <c r="N489" s="103"/>
      <c r="O489" s="47">
        <v>366900</v>
      </c>
      <c r="P489" s="47">
        <v>124915.43</v>
      </c>
      <c r="Q489" s="50"/>
      <c r="R489" s="103"/>
      <c r="S489" s="50"/>
      <c r="T489" s="103"/>
      <c r="U489" s="50"/>
      <c r="V489" s="103"/>
      <c r="W489" s="92"/>
      <c r="X489" s="88"/>
      <c r="Y489" s="92"/>
      <c r="Z489" s="92"/>
    </row>
    <row r="490" spans="1:26" s="1" customFormat="1" ht="16.5" customHeight="1" x14ac:dyDescent="0.2">
      <c r="A490" s="15">
        <v>85295</v>
      </c>
      <c r="B490" s="19"/>
      <c r="C490" s="29" t="s">
        <v>1</v>
      </c>
      <c r="D490" s="45">
        <f t="shared" si="163"/>
        <v>471550</v>
      </c>
      <c r="E490" s="45">
        <f t="shared" si="164"/>
        <v>62816.24</v>
      </c>
      <c r="F490" s="59">
        <f t="shared" ref="F490:F507" si="172">E490/D490*100</f>
        <v>13.321225744883893</v>
      </c>
      <c r="G490" s="45">
        <f>I490+K490</f>
        <v>344550</v>
      </c>
      <c r="H490" s="45">
        <f t="shared" si="171"/>
        <v>52055.78</v>
      </c>
      <c r="I490" s="45">
        <f t="shared" ref="I490:P490" si="173">SUM(I491:I502)</f>
        <v>102284</v>
      </c>
      <c r="J490" s="45">
        <f t="shared" si="173"/>
        <v>5962.2</v>
      </c>
      <c r="K490" s="45">
        <f t="shared" si="173"/>
        <v>242266</v>
      </c>
      <c r="L490" s="45">
        <f t="shared" si="173"/>
        <v>46093.58</v>
      </c>
      <c r="M490" s="45">
        <f t="shared" si="173"/>
        <v>20000</v>
      </c>
      <c r="N490" s="45">
        <f t="shared" si="173"/>
        <v>0</v>
      </c>
      <c r="O490" s="45">
        <f t="shared" si="173"/>
        <v>107000</v>
      </c>
      <c r="P490" s="45">
        <f t="shared" si="173"/>
        <v>10760.46</v>
      </c>
      <c r="Q490" s="45"/>
      <c r="R490" s="45"/>
      <c r="S490" s="45"/>
      <c r="T490" s="105"/>
      <c r="U490" s="45"/>
      <c r="V490" s="105"/>
      <c r="W490" s="88"/>
      <c r="X490" s="88"/>
      <c r="Y490" s="88"/>
      <c r="Z490" s="88"/>
    </row>
    <row r="491" spans="1:26" s="5" customFormat="1" ht="90" x14ac:dyDescent="0.2">
      <c r="A491" s="17"/>
      <c r="B491" s="21">
        <v>2360</v>
      </c>
      <c r="C491" s="35" t="s">
        <v>119</v>
      </c>
      <c r="D491" s="47">
        <f t="shared" si="163"/>
        <v>20000</v>
      </c>
      <c r="E491" s="47">
        <f t="shared" si="164"/>
        <v>0</v>
      </c>
      <c r="F491" s="47">
        <f t="shared" si="172"/>
        <v>0</v>
      </c>
      <c r="G491" s="47"/>
      <c r="H491" s="47"/>
      <c r="I491" s="47"/>
      <c r="J491" s="47"/>
      <c r="K491" s="47"/>
      <c r="L491" s="47"/>
      <c r="M491" s="47">
        <v>20000</v>
      </c>
      <c r="N491" s="47">
        <v>0</v>
      </c>
      <c r="O491" s="47"/>
      <c r="P491" s="47"/>
      <c r="Q491" s="47"/>
      <c r="R491" s="47"/>
      <c r="S491" s="47"/>
      <c r="T491" s="106"/>
      <c r="U491" s="47"/>
      <c r="V491" s="106"/>
      <c r="W491" s="92"/>
      <c r="X491" s="88"/>
      <c r="Y491" s="92"/>
      <c r="Z491" s="92"/>
    </row>
    <row r="492" spans="1:26" s="5" customFormat="1" ht="16.5" customHeight="1" x14ac:dyDescent="0.2">
      <c r="A492" s="17"/>
      <c r="B492" s="18">
        <v>3110</v>
      </c>
      <c r="C492" s="35" t="s">
        <v>110</v>
      </c>
      <c r="D492" s="47">
        <f t="shared" si="163"/>
        <v>107000</v>
      </c>
      <c r="E492" s="47">
        <f t="shared" si="164"/>
        <v>10760.46</v>
      </c>
      <c r="F492" s="47">
        <f t="shared" si="172"/>
        <v>10.056504672897196</v>
      </c>
      <c r="G492" s="47"/>
      <c r="H492" s="47"/>
      <c r="I492" s="47"/>
      <c r="J492" s="47"/>
      <c r="K492" s="47"/>
      <c r="L492" s="47"/>
      <c r="M492" s="47"/>
      <c r="N492" s="47"/>
      <c r="O492" s="47">
        <v>107000</v>
      </c>
      <c r="P492" s="47">
        <v>10760.46</v>
      </c>
      <c r="Q492" s="47"/>
      <c r="R492" s="47"/>
      <c r="S492" s="47"/>
      <c r="T492" s="106"/>
      <c r="U492" s="47"/>
      <c r="V492" s="106"/>
      <c r="W492" s="92"/>
      <c r="X492" s="88"/>
      <c r="Y492" s="92"/>
      <c r="Z492" s="92"/>
    </row>
    <row r="493" spans="1:26" s="5" customFormat="1" ht="16.5" customHeight="1" x14ac:dyDescent="0.2">
      <c r="A493" s="17"/>
      <c r="B493" s="18">
        <v>4010</v>
      </c>
      <c r="C493" s="34" t="s">
        <v>95</v>
      </c>
      <c r="D493" s="47">
        <f t="shared" ref="D493" si="174">G493+M493+O493+Q493+S493+U493</f>
        <v>44100</v>
      </c>
      <c r="E493" s="47">
        <f t="shared" ref="E493" si="175">H493+N493+P493+R493+T493+V493</f>
        <v>0</v>
      </c>
      <c r="F493" s="47">
        <f t="shared" si="172"/>
        <v>0</v>
      </c>
      <c r="G493" s="47">
        <f t="shared" ref="G493" si="176">I493+K493</f>
        <v>44100</v>
      </c>
      <c r="H493" s="47">
        <f t="shared" ref="H493" si="177">J493+L493</f>
        <v>0</v>
      </c>
      <c r="I493" s="47">
        <v>44100</v>
      </c>
      <c r="J493" s="47">
        <v>0</v>
      </c>
      <c r="K493" s="47"/>
      <c r="L493" s="47"/>
      <c r="M493" s="47"/>
      <c r="N493" s="47"/>
      <c r="O493" s="47"/>
      <c r="P493" s="47"/>
      <c r="Q493" s="47"/>
      <c r="R493" s="106"/>
      <c r="S493" s="47"/>
      <c r="T493" s="106"/>
      <c r="U493" s="47"/>
      <c r="V493" s="106"/>
      <c r="W493" s="92"/>
      <c r="X493" s="88"/>
      <c r="Y493" s="92"/>
      <c r="Z493" s="92"/>
    </row>
    <row r="494" spans="1:26" s="6" customFormat="1" ht="16.5" customHeight="1" x14ac:dyDescent="0.2">
      <c r="A494" s="17"/>
      <c r="B494" s="18">
        <v>4110</v>
      </c>
      <c r="C494" s="34" t="s">
        <v>85</v>
      </c>
      <c r="D494" s="47">
        <f t="shared" ref="D494:E496" si="178">G494+M494+O494+Q494+S494+U494</f>
        <v>14851</v>
      </c>
      <c r="E494" s="47">
        <f t="shared" si="178"/>
        <v>278.48</v>
      </c>
      <c r="F494" s="47">
        <f t="shared" si="172"/>
        <v>1.875159921890782</v>
      </c>
      <c r="G494" s="47">
        <f t="shared" ref="G494:H496" si="179">I494+K494</f>
        <v>14851</v>
      </c>
      <c r="H494" s="47">
        <f t="shared" si="179"/>
        <v>278.48</v>
      </c>
      <c r="I494" s="47">
        <v>14851</v>
      </c>
      <c r="J494" s="47">
        <v>278.48</v>
      </c>
      <c r="K494" s="47"/>
      <c r="L494" s="47"/>
      <c r="M494" s="47"/>
      <c r="N494" s="47"/>
      <c r="O494" s="47"/>
      <c r="P494" s="47"/>
      <c r="Q494" s="47"/>
      <c r="R494" s="106"/>
      <c r="S494" s="47"/>
      <c r="T494" s="106"/>
      <c r="U494" s="47"/>
      <c r="V494" s="106"/>
      <c r="W494" s="97"/>
      <c r="X494" s="88"/>
      <c r="Y494" s="97"/>
      <c r="Z494" s="97"/>
    </row>
    <row r="495" spans="1:26" s="6" customFormat="1" ht="28.5" customHeight="1" x14ac:dyDescent="0.2">
      <c r="A495" s="17"/>
      <c r="B495" s="18">
        <v>4120</v>
      </c>
      <c r="C495" s="35" t="s">
        <v>178</v>
      </c>
      <c r="D495" s="47">
        <f t="shared" si="178"/>
        <v>2135</v>
      </c>
      <c r="E495" s="47">
        <f t="shared" si="178"/>
        <v>39.69</v>
      </c>
      <c r="F495" s="47">
        <f t="shared" si="172"/>
        <v>1.8590163934426227</v>
      </c>
      <c r="G495" s="47">
        <f t="shared" si="179"/>
        <v>2135</v>
      </c>
      <c r="H495" s="47">
        <f t="shared" si="179"/>
        <v>39.69</v>
      </c>
      <c r="I495" s="47">
        <v>2135</v>
      </c>
      <c r="J495" s="47">
        <v>39.69</v>
      </c>
      <c r="K495" s="47"/>
      <c r="L495" s="47"/>
      <c r="M495" s="47"/>
      <c r="N495" s="47"/>
      <c r="O495" s="47"/>
      <c r="P495" s="47"/>
      <c r="Q495" s="47"/>
      <c r="R495" s="106"/>
      <c r="S495" s="47"/>
      <c r="T495" s="106"/>
      <c r="U495" s="47"/>
      <c r="V495" s="106"/>
      <c r="W495" s="97"/>
      <c r="X495" s="88"/>
      <c r="Y495" s="97"/>
      <c r="Z495" s="97"/>
    </row>
    <row r="496" spans="1:26" s="6" customFormat="1" ht="16.5" customHeight="1" x14ac:dyDescent="0.2">
      <c r="A496" s="17"/>
      <c r="B496" s="18">
        <v>4170</v>
      </c>
      <c r="C496" s="34" t="s">
        <v>86</v>
      </c>
      <c r="D496" s="47">
        <f t="shared" si="178"/>
        <v>41198</v>
      </c>
      <c r="E496" s="47">
        <f t="shared" si="178"/>
        <v>5644.03</v>
      </c>
      <c r="F496" s="47">
        <f>E496/D496*100</f>
        <v>13.699766978979561</v>
      </c>
      <c r="G496" s="47">
        <f t="shared" si="179"/>
        <v>41198</v>
      </c>
      <c r="H496" s="47">
        <f t="shared" si="179"/>
        <v>5644.03</v>
      </c>
      <c r="I496" s="47">
        <v>41198</v>
      </c>
      <c r="J496" s="47">
        <v>5644.03</v>
      </c>
      <c r="K496" s="47"/>
      <c r="L496" s="47"/>
      <c r="M496" s="47"/>
      <c r="N496" s="47"/>
      <c r="O496" s="47"/>
      <c r="P496" s="47"/>
      <c r="Q496" s="47"/>
      <c r="R496" s="106"/>
      <c r="S496" s="47"/>
      <c r="T496" s="106"/>
      <c r="U496" s="47"/>
      <c r="V496" s="106"/>
      <c r="W496" s="97"/>
      <c r="X496" s="88"/>
      <c r="Y496" s="97"/>
      <c r="Z496" s="97"/>
    </row>
    <row r="497" spans="1:26" s="5" customFormat="1" ht="16.5" customHeight="1" x14ac:dyDescent="0.2">
      <c r="A497" s="17"/>
      <c r="B497" s="18">
        <v>4210</v>
      </c>
      <c r="C497" s="35" t="s">
        <v>87</v>
      </c>
      <c r="D497" s="47">
        <f t="shared" si="163"/>
        <v>33350</v>
      </c>
      <c r="E497" s="47">
        <f t="shared" si="164"/>
        <v>352.84</v>
      </c>
      <c r="F497" s="47">
        <f>E497/D497*100</f>
        <v>1.0579910044977512</v>
      </c>
      <c r="G497" s="47">
        <f t="shared" ref="G497:H499" si="180">I497+K497</f>
        <v>33350</v>
      </c>
      <c r="H497" s="47">
        <f t="shared" si="180"/>
        <v>352.84</v>
      </c>
      <c r="I497" s="47"/>
      <c r="J497" s="47"/>
      <c r="K497" s="47">
        <v>33350</v>
      </c>
      <c r="L497" s="47">
        <v>352.84</v>
      </c>
      <c r="M497" s="47"/>
      <c r="N497" s="47"/>
      <c r="O497" s="47"/>
      <c r="P497" s="47"/>
      <c r="Q497" s="47"/>
      <c r="R497" s="106"/>
      <c r="S497" s="47"/>
      <c r="T497" s="106"/>
      <c r="U497" s="47"/>
      <c r="V497" s="106"/>
      <c r="W497" s="92"/>
      <c r="X497" s="88"/>
      <c r="Y497" s="92"/>
      <c r="Z497" s="92"/>
    </row>
    <row r="498" spans="1:26" s="5" customFormat="1" ht="16.5" customHeight="1" x14ac:dyDescent="0.2">
      <c r="A498" s="17"/>
      <c r="B498" s="18">
        <v>4220</v>
      </c>
      <c r="C498" s="35" t="s">
        <v>135</v>
      </c>
      <c r="D498" s="47">
        <f t="shared" si="163"/>
        <v>6000</v>
      </c>
      <c r="E498" s="47">
        <f t="shared" si="164"/>
        <v>61.22</v>
      </c>
      <c r="F498" s="47">
        <f>E498/D498*100</f>
        <v>1.0203333333333333</v>
      </c>
      <c r="G498" s="47">
        <f>I498+K498</f>
        <v>6000</v>
      </c>
      <c r="H498" s="47">
        <f>J498+L498</f>
        <v>61.22</v>
      </c>
      <c r="I498" s="47"/>
      <c r="J498" s="47"/>
      <c r="K498" s="47">
        <v>6000</v>
      </c>
      <c r="L498" s="47">
        <v>61.22</v>
      </c>
      <c r="M498" s="47"/>
      <c r="N498" s="47"/>
      <c r="O498" s="47"/>
      <c r="P498" s="47"/>
      <c r="Q498" s="47"/>
      <c r="R498" s="106"/>
      <c r="S498" s="47"/>
      <c r="T498" s="106"/>
      <c r="U498" s="47"/>
      <c r="V498" s="106"/>
      <c r="W498" s="92"/>
      <c r="X498" s="88"/>
      <c r="Y498" s="92"/>
      <c r="Z498" s="92"/>
    </row>
    <row r="499" spans="1:26" s="5" customFormat="1" ht="16.5" customHeight="1" x14ac:dyDescent="0.2">
      <c r="A499" s="17"/>
      <c r="B499" s="18">
        <v>4260</v>
      </c>
      <c r="C499" s="35" t="s">
        <v>88</v>
      </c>
      <c r="D499" s="47">
        <f t="shared" si="163"/>
        <v>6260</v>
      </c>
      <c r="E499" s="47">
        <f t="shared" si="164"/>
        <v>1315.55</v>
      </c>
      <c r="F499" s="47">
        <f>E499/D499*100</f>
        <v>21.015175718849839</v>
      </c>
      <c r="G499" s="47">
        <f t="shared" si="180"/>
        <v>6260</v>
      </c>
      <c r="H499" s="47">
        <f t="shared" si="180"/>
        <v>1315.55</v>
      </c>
      <c r="I499" s="47"/>
      <c r="J499" s="47"/>
      <c r="K499" s="47">
        <v>6260</v>
      </c>
      <c r="L499" s="47">
        <v>1315.55</v>
      </c>
      <c r="M499" s="47"/>
      <c r="N499" s="47"/>
      <c r="O499" s="47"/>
      <c r="P499" s="47"/>
      <c r="Q499" s="47"/>
      <c r="R499" s="106"/>
      <c r="S499" s="47"/>
      <c r="T499" s="106"/>
      <c r="U499" s="47"/>
      <c r="V499" s="106"/>
      <c r="W499" s="92"/>
      <c r="X499" s="88"/>
      <c r="Y499" s="92"/>
      <c r="Z499" s="92"/>
    </row>
    <row r="500" spans="1:26" s="5" customFormat="1" ht="16.5" customHeight="1" x14ac:dyDescent="0.2">
      <c r="A500" s="17"/>
      <c r="B500" s="18">
        <v>4300</v>
      </c>
      <c r="C500" s="35" t="s">
        <v>111</v>
      </c>
      <c r="D500" s="47">
        <f t="shared" si="163"/>
        <v>175656</v>
      </c>
      <c r="E500" s="47">
        <f t="shared" si="164"/>
        <v>42149.97</v>
      </c>
      <c r="F500" s="47">
        <f t="shared" si="172"/>
        <v>23.99574736985927</v>
      </c>
      <c r="G500" s="47">
        <f t="shared" ref="G500:H504" si="181">I500+K500</f>
        <v>175656</v>
      </c>
      <c r="H500" s="47">
        <f t="shared" si="181"/>
        <v>42149.97</v>
      </c>
      <c r="I500" s="47"/>
      <c r="J500" s="47"/>
      <c r="K500" s="47">
        <v>175656</v>
      </c>
      <c r="L500" s="47">
        <v>42149.97</v>
      </c>
      <c r="M500" s="47"/>
      <c r="N500" s="47"/>
      <c r="O500" s="47"/>
      <c r="P500" s="47"/>
      <c r="Q500" s="47"/>
      <c r="R500" s="106"/>
      <c r="S500" s="47"/>
      <c r="T500" s="106"/>
      <c r="U500" s="47"/>
      <c r="V500" s="106"/>
      <c r="W500" s="92"/>
      <c r="X500" s="88"/>
      <c r="Y500" s="92"/>
      <c r="Z500" s="92"/>
    </row>
    <row r="501" spans="1:26" s="5" customFormat="1" ht="28.5" customHeight="1" x14ac:dyDescent="0.2">
      <c r="A501" s="17"/>
      <c r="B501" s="18">
        <v>4360</v>
      </c>
      <c r="C501" s="35" t="s">
        <v>129</v>
      </c>
      <c r="D501" s="47">
        <f t="shared" si="163"/>
        <v>5000</v>
      </c>
      <c r="E501" s="47">
        <f t="shared" si="164"/>
        <v>2214</v>
      </c>
      <c r="F501" s="47">
        <f t="shared" si="172"/>
        <v>44.28</v>
      </c>
      <c r="G501" s="47">
        <f t="shared" si="181"/>
        <v>5000</v>
      </c>
      <c r="H501" s="47">
        <f t="shared" si="181"/>
        <v>2214</v>
      </c>
      <c r="I501" s="47"/>
      <c r="J501" s="47"/>
      <c r="K501" s="47">
        <v>5000</v>
      </c>
      <c r="L501" s="47">
        <v>2214</v>
      </c>
      <c r="M501" s="47"/>
      <c r="N501" s="47"/>
      <c r="O501" s="47"/>
      <c r="P501" s="47"/>
      <c r="Q501" s="47"/>
      <c r="R501" s="106"/>
      <c r="S501" s="47"/>
      <c r="T501" s="106"/>
      <c r="U501" s="47"/>
      <c r="V501" s="106"/>
      <c r="W501" s="92"/>
      <c r="X501" s="88"/>
      <c r="Y501" s="92"/>
      <c r="Z501" s="92"/>
    </row>
    <row r="502" spans="1:26" s="5" customFormat="1" ht="16.5" customHeight="1" x14ac:dyDescent="0.2">
      <c r="A502" s="17"/>
      <c r="B502" s="18">
        <v>4430</v>
      </c>
      <c r="C502" s="34" t="s">
        <v>83</v>
      </c>
      <c r="D502" s="47">
        <f t="shared" si="163"/>
        <v>16000</v>
      </c>
      <c r="E502" s="47">
        <f t="shared" si="164"/>
        <v>0</v>
      </c>
      <c r="F502" s="47">
        <f t="shared" si="172"/>
        <v>0</v>
      </c>
      <c r="G502" s="47">
        <f t="shared" si="181"/>
        <v>16000</v>
      </c>
      <c r="H502" s="47">
        <f t="shared" si="181"/>
        <v>0</v>
      </c>
      <c r="I502" s="47"/>
      <c r="J502" s="47"/>
      <c r="K502" s="47">
        <v>16000</v>
      </c>
      <c r="L502" s="47">
        <v>0</v>
      </c>
      <c r="M502" s="47"/>
      <c r="N502" s="47"/>
      <c r="O502" s="47"/>
      <c r="P502" s="47"/>
      <c r="Q502" s="47"/>
      <c r="R502" s="106"/>
      <c r="S502" s="47"/>
      <c r="T502" s="106"/>
      <c r="U502" s="47"/>
      <c r="V502" s="106"/>
      <c r="W502" s="92"/>
      <c r="X502" s="88"/>
      <c r="Y502" s="92"/>
      <c r="Z502" s="92"/>
    </row>
    <row r="503" spans="1:26" s="2" customFormat="1" ht="28.5" customHeight="1" x14ac:dyDescent="0.2">
      <c r="A503" s="13">
        <v>853</v>
      </c>
      <c r="B503" s="13"/>
      <c r="C503" s="33" t="s">
        <v>172</v>
      </c>
      <c r="D503" s="44">
        <f t="shared" si="163"/>
        <v>16000</v>
      </c>
      <c r="E503" s="44">
        <f t="shared" si="164"/>
        <v>0</v>
      </c>
      <c r="F503" s="54">
        <f t="shared" si="172"/>
        <v>0</v>
      </c>
      <c r="G503" s="44">
        <f t="shared" si="181"/>
        <v>6000</v>
      </c>
      <c r="H503" s="44">
        <f t="shared" si="181"/>
        <v>0</v>
      </c>
      <c r="I503" s="44">
        <f t="shared" ref="I503:N503" si="182">SUM(I505:I507)</f>
        <v>0</v>
      </c>
      <c r="J503" s="44">
        <f t="shared" si="182"/>
        <v>0</v>
      </c>
      <c r="K503" s="44">
        <f t="shared" si="182"/>
        <v>6000</v>
      </c>
      <c r="L503" s="44">
        <f t="shared" si="182"/>
        <v>0</v>
      </c>
      <c r="M503" s="44">
        <f t="shared" si="182"/>
        <v>10000</v>
      </c>
      <c r="N503" s="44">
        <f t="shared" si="182"/>
        <v>0</v>
      </c>
      <c r="O503" s="44"/>
      <c r="P503" s="44"/>
      <c r="Q503" s="44"/>
      <c r="R503" s="107"/>
      <c r="S503" s="44"/>
      <c r="T503" s="107"/>
      <c r="U503" s="44"/>
      <c r="V503" s="107"/>
      <c r="W503" s="93"/>
      <c r="X503" s="88"/>
      <c r="Y503" s="93"/>
      <c r="Z503" s="93"/>
    </row>
    <row r="504" spans="1:26" s="9" customFormat="1" ht="16.5" customHeight="1" x14ac:dyDescent="0.2">
      <c r="A504" s="15">
        <v>85395</v>
      </c>
      <c r="B504" s="19"/>
      <c r="C504" s="29" t="s">
        <v>1</v>
      </c>
      <c r="D504" s="45">
        <f t="shared" si="163"/>
        <v>16000</v>
      </c>
      <c r="E504" s="45">
        <f t="shared" si="164"/>
        <v>0</v>
      </c>
      <c r="F504" s="59">
        <f t="shared" si="172"/>
        <v>0</v>
      </c>
      <c r="G504" s="45">
        <f t="shared" si="181"/>
        <v>6000</v>
      </c>
      <c r="H504" s="45">
        <f t="shared" si="181"/>
        <v>0</v>
      </c>
      <c r="I504" s="45">
        <f t="shared" ref="I504:N504" si="183">SUM(I505:I507)</f>
        <v>0</v>
      </c>
      <c r="J504" s="45">
        <f t="shared" si="183"/>
        <v>0</v>
      </c>
      <c r="K504" s="45">
        <f t="shared" si="183"/>
        <v>6000</v>
      </c>
      <c r="L504" s="45">
        <f t="shared" si="183"/>
        <v>0</v>
      </c>
      <c r="M504" s="45">
        <f t="shared" si="183"/>
        <v>10000</v>
      </c>
      <c r="N504" s="45">
        <f t="shared" si="183"/>
        <v>0</v>
      </c>
      <c r="O504" s="45"/>
      <c r="P504" s="45"/>
      <c r="Q504" s="45"/>
      <c r="R504" s="105"/>
      <c r="S504" s="45"/>
      <c r="T504" s="105"/>
      <c r="U504" s="45"/>
      <c r="V504" s="105"/>
      <c r="W504" s="94"/>
      <c r="X504" s="88"/>
      <c r="Y504" s="94"/>
      <c r="Z504" s="94"/>
    </row>
    <row r="505" spans="1:26" s="8" customFormat="1" ht="90" x14ac:dyDescent="0.2">
      <c r="A505" s="20"/>
      <c r="B505" s="21">
        <v>2360</v>
      </c>
      <c r="C505" s="35" t="s">
        <v>119</v>
      </c>
      <c r="D505" s="47">
        <f t="shared" si="163"/>
        <v>10000</v>
      </c>
      <c r="E505" s="47">
        <f t="shared" si="164"/>
        <v>0</v>
      </c>
      <c r="F505" s="47">
        <f t="shared" si="172"/>
        <v>0</v>
      </c>
      <c r="G505" s="47"/>
      <c r="H505" s="47"/>
      <c r="I505" s="50"/>
      <c r="J505" s="50"/>
      <c r="K505" s="50"/>
      <c r="L505" s="50"/>
      <c r="M505" s="47">
        <v>10000</v>
      </c>
      <c r="N505" s="47">
        <v>0</v>
      </c>
      <c r="O505" s="50"/>
      <c r="P505" s="50"/>
      <c r="Q505" s="50"/>
      <c r="R505" s="103"/>
      <c r="S505" s="50"/>
      <c r="T505" s="103"/>
      <c r="U505" s="50"/>
      <c r="V505" s="103"/>
      <c r="W505" s="95"/>
      <c r="X505" s="88"/>
      <c r="Y505" s="95"/>
      <c r="Z505" s="95"/>
    </row>
    <row r="506" spans="1:26" s="5" customFormat="1" ht="16.5" customHeight="1" x14ac:dyDescent="0.2">
      <c r="A506" s="17"/>
      <c r="B506" s="18">
        <v>4210</v>
      </c>
      <c r="C506" s="35" t="s">
        <v>87</v>
      </c>
      <c r="D506" s="47">
        <f t="shared" ref="D506:D507" si="184">G506+M506+O506+Q506+S506+U506</f>
        <v>3000</v>
      </c>
      <c r="E506" s="47">
        <f t="shared" ref="E506:E507" si="185">H506+N506+P506+R506+T506+V506</f>
        <v>0</v>
      </c>
      <c r="F506" s="47">
        <f t="shared" si="172"/>
        <v>0</v>
      </c>
      <c r="G506" s="47">
        <f>I506+K506</f>
        <v>3000</v>
      </c>
      <c r="H506" s="47">
        <f>J506+L506</f>
        <v>0</v>
      </c>
      <c r="I506" s="47"/>
      <c r="J506" s="47"/>
      <c r="K506" s="47">
        <v>3000</v>
      </c>
      <c r="L506" s="47">
        <v>0</v>
      </c>
      <c r="M506" s="47"/>
      <c r="N506" s="47"/>
      <c r="O506" s="47"/>
      <c r="P506" s="47"/>
      <c r="Q506" s="47"/>
      <c r="R506" s="106"/>
      <c r="S506" s="47"/>
      <c r="T506" s="106"/>
      <c r="U506" s="47"/>
      <c r="V506" s="106"/>
      <c r="W506" s="92"/>
      <c r="X506" s="88"/>
      <c r="Y506" s="92"/>
      <c r="Z506" s="92"/>
    </row>
    <row r="507" spans="1:26" s="9" customFormat="1" ht="16.5" customHeight="1" x14ac:dyDescent="0.2">
      <c r="A507" s="20"/>
      <c r="B507" s="18">
        <v>4300</v>
      </c>
      <c r="C507" s="35" t="s">
        <v>82</v>
      </c>
      <c r="D507" s="47">
        <f t="shared" si="184"/>
        <v>3000</v>
      </c>
      <c r="E507" s="47">
        <f t="shared" si="185"/>
        <v>0</v>
      </c>
      <c r="F507" s="47">
        <f t="shared" si="172"/>
        <v>0</v>
      </c>
      <c r="G507" s="47">
        <f t="shared" ref="G507" si="186">I507+K507</f>
        <v>3000</v>
      </c>
      <c r="H507" s="47">
        <f t="shared" ref="H507" si="187">J507+L507</f>
        <v>0</v>
      </c>
      <c r="I507" s="50"/>
      <c r="J507" s="50"/>
      <c r="K507" s="47">
        <v>3000</v>
      </c>
      <c r="L507" s="47">
        <v>0</v>
      </c>
      <c r="M507" s="47"/>
      <c r="N507" s="47"/>
      <c r="O507" s="50"/>
      <c r="P507" s="50"/>
      <c r="Q507" s="50"/>
      <c r="R507" s="103"/>
      <c r="S507" s="50"/>
      <c r="T507" s="103"/>
      <c r="U507" s="50"/>
      <c r="V507" s="103"/>
      <c r="W507" s="94"/>
      <c r="X507" s="88"/>
      <c r="Y507" s="94"/>
      <c r="Z507" s="94"/>
    </row>
    <row r="508" spans="1:26" s="2" customFormat="1" ht="29.25" customHeight="1" x14ac:dyDescent="0.2">
      <c r="A508" s="13">
        <v>854</v>
      </c>
      <c r="B508" s="13"/>
      <c r="C508" s="33" t="s">
        <v>20</v>
      </c>
      <c r="D508" s="44">
        <f t="shared" ref="D508:D571" si="188">G508+M508+O508+Q508+S508+U508</f>
        <v>2449515</v>
      </c>
      <c r="E508" s="44">
        <f t="shared" ref="E508:E571" si="189">H508+N508+P508+R508+T508+V508</f>
        <v>1091189.52</v>
      </c>
      <c r="F508" s="54">
        <f>E508/D508*100</f>
        <v>44.547166275772959</v>
      </c>
      <c r="G508" s="44">
        <f t="shared" ref="G508:G526" si="190">I508+K508</f>
        <v>2280863</v>
      </c>
      <c r="H508" s="44">
        <f t="shared" ref="H508:H526" si="191">J508+L508</f>
        <v>1033354.4400000001</v>
      </c>
      <c r="I508" s="44">
        <f t="shared" ref="I508:P508" si="192">I509+I522+I528+I531</f>
        <v>2145631</v>
      </c>
      <c r="J508" s="44">
        <f t="shared" si="192"/>
        <v>938304.35000000009</v>
      </c>
      <c r="K508" s="44">
        <f t="shared" si="192"/>
        <v>135232</v>
      </c>
      <c r="L508" s="44">
        <f t="shared" si="192"/>
        <v>95050.09</v>
      </c>
      <c r="M508" s="44">
        <f t="shared" si="192"/>
        <v>98600</v>
      </c>
      <c r="N508" s="44">
        <f t="shared" si="192"/>
        <v>38203.08</v>
      </c>
      <c r="O508" s="44">
        <f t="shared" si="192"/>
        <v>70052</v>
      </c>
      <c r="P508" s="44">
        <f t="shared" si="192"/>
        <v>19632</v>
      </c>
      <c r="Q508" s="44"/>
      <c r="R508" s="107"/>
      <c r="S508" s="44"/>
      <c r="T508" s="107"/>
      <c r="U508" s="44"/>
      <c r="V508" s="107"/>
      <c r="W508" s="93"/>
      <c r="X508" s="88"/>
      <c r="Y508" s="93"/>
      <c r="Z508" s="93"/>
    </row>
    <row r="509" spans="1:26" s="1" customFormat="1" ht="16.5" customHeight="1" x14ac:dyDescent="0.2">
      <c r="A509" s="15">
        <v>85401</v>
      </c>
      <c r="B509" s="19"/>
      <c r="C509" s="29" t="s">
        <v>26</v>
      </c>
      <c r="D509" s="50">
        <f t="shared" si="188"/>
        <v>2170395</v>
      </c>
      <c r="E509" s="50">
        <f t="shared" si="189"/>
        <v>986457.13</v>
      </c>
      <c r="F509" s="47">
        <f>E509/D509*100</f>
        <v>45.450580654673459</v>
      </c>
      <c r="G509" s="50">
        <f t="shared" si="190"/>
        <v>2169395</v>
      </c>
      <c r="H509" s="50">
        <f t="shared" si="191"/>
        <v>986457.13</v>
      </c>
      <c r="I509" s="45">
        <f>SUM(I510:I521)</f>
        <v>2034163</v>
      </c>
      <c r="J509" s="45">
        <f>SUM(J510:J521)</f>
        <v>891407.04</v>
      </c>
      <c r="K509" s="45">
        <f>SUM(K510:K521)</f>
        <v>135232</v>
      </c>
      <c r="L509" s="45">
        <f>SUM(L510:L521)</f>
        <v>95050.09</v>
      </c>
      <c r="M509" s="45"/>
      <c r="N509" s="45"/>
      <c r="O509" s="45">
        <f>SUM(O510:O521)</f>
        <v>1000</v>
      </c>
      <c r="P509" s="45">
        <f>SUM(P510:P521)</f>
        <v>0</v>
      </c>
      <c r="Q509" s="45"/>
      <c r="R509" s="105"/>
      <c r="S509" s="45"/>
      <c r="T509" s="105"/>
      <c r="U509" s="45"/>
      <c r="V509" s="105"/>
      <c r="W509" s="88"/>
      <c r="X509" s="88"/>
      <c r="Y509" s="88"/>
      <c r="Z509" s="88"/>
    </row>
    <row r="510" spans="1:26" s="5" customFormat="1" ht="29.1" customHeight="1" x14ac:dyDescent="0.2">
      <c r="A510" s="17"/>
      <c r="B510" s="18">
        <v>3020</v>
      </c>
      <c r="C510" s="35" t="s">
        <v>84</v>
      </c>
      <c r="D510" s="47">
        <f t="shared" si="188"/>
        <v>1000</v>
      </c>
      <c r="E510" s="47">
        <f t="shared" si="189"/>
        <v>0</v>
      </c>
      <c r="F510" s="47">
        <f t="shared" ref="F510" si="193">E510/D510*100</f>
        <v>0</v>
      </c>
      <c r="G510" s="47"/>
      <c r="H510" s="47"/>
      <c r="I510" s="47"/>
      <c r="J510" s="47"/>
      <c r="K510" s="47"/>
      <c r="L510" s="47"/>
      <c r="M510" s="47"/>
      <c r="N510" s="47"/>
      <c r="O510" s="47">
        <v>1000</v>
      </c>
      <c r="P510" s="47">
        <v>0</v>
      </c>
      <c r="Q510" s="47"/>
      <c r="R510" s="106"/>
      <c r="S510" s="47"/>
      <c r="T510" s="106"/>
      <c r="U510" s="47"/>
      <c r="V510" s="106"/>
      <c r="W510" s="92"/>
      <c r="X510" s="88"/>
      <c r="Y510" s="92"/>
      <c r="Z510" s="92"/>
    </row>
    <row r="511" spans="1:26" s="5" customFormat="1" ht="16.5" customHeight="1" x14ac:dyDescent="0.2">
      <c r="A511" s="17"/>
      <c r="B511" s="18">
        <v>4010</v>
      </c>
      <c r="C511" s="34" t="s">
        <v>95</v>
      </c>
      <c r="D511" s="47">
        <f t="shared" ref="D511" si="194">G511+M511+O511+Q511+S511+U511</f>
        <v>1603138</v>
      </c>
      <c r="E511" s="47">
        <f t="shared" ref="E511" si="195">H511+N511+P511+R511+T511+V511</f>
        <v>658343.62</v>
      </c>
      <c r="F511" s="47">
        <f t="shared" ref="F511" si="196">E511/D511*100</f>
        <v>41.065935683640461</v>
      </c>
      <c r="G511" s="47">
        <f t="shared" ref="G511" si="197">I511+K511</f>
        <v>1603138</v>
      </c>
      <c r="H511" s="47">
        <f t="shared" ref="H511" si="198">J511+L511</f>
        <v>658343.62</v>
      </c>
      <c r="I511" s="47">
        <v>1603138</v>
      </c>
      <c r="J511" s="47">
        <v>658343.62</v>
      </c>
      <c r="K511" s="47"/>
      <c r="L511" s="47"/>
      <c r="M511" s="47"/>
      <c r="N511" s="106"/>
      <c r="O511" s="47"/>
      <c r="P511" s="106"/>
      <c r="Q511" s="47"/>
      <c r="R511" s="106"/>
      <c r="S511" s="47"/>
      <c r="T511" s="106"/>
      <c r="U511" s="47"/>
      <c r="V511" s="106"/>
      <c r="W511" s="92"/>
      <c r="X511" s="88"/>
      <c r="Y511" s="92"/>
      <c r="Z511" s="92"/>
    </row>
    <row r="512" spans="1:26" s="5" customFormat="1" ht="16.5" customHeight="1" x14ac:dyDescent="0.2">
      <c r="A512" s="17"/>
      <c r="B512" s="18">
        <v>4040</v>
      </c>
      <c r="C512" s="35" t="s">
        <v>96</v>
      </c>
      <c r="D512" s="47">
        <f t="shared" si="188"/>
        <v>99908</v>
      </c>
      <c r="E512" s="47">
        <f t="shared" si="189"/>
        <v>98828.13</v>
      </c>
      <c r="F512" s="47">
        <f t="shared" ref="F512:F521" si="199">E512/D512*100</f>
        <v>98.919135604756377</v>
      </c>
      <c r="G512" s="47">
        <f t="shared" si="190"/>
        <v>99908</v>
      </c>
      <c r="H512" s="47">
        <f t="shared" si="191"/>
        <v>98828.13</v>
      </c>
      <c r="I512" s="47">
        <v>99908</v>
      </c>
      <c r="J512" s="47">
        <v>98828.13</v>
      </c>
      <c r="K512" s="47"/>
      <c r="L512" s="47"/>
      <c r="M512" s="47"/>
      <c r="N512" s="106"/>
      <c r="O512" s="47"/>
      <c r="P512" s="106"/>
      <c r="Q512" s="47"/>
      <c r="R512" s="106"/>
      <c r="S512" s="47"/>
      <c r="T512" s="106"/>
      <c r="U512" s="47"/>
      <c r="V512" s="106"/>
      <c r="W512" s="92"/>
      <c r="X512" s="88"/>
      <c r="Y512" s="92"/>
      <c r="Z512" s="92"/>
    </row>
    <row r="513" spans="1:26" s="5" customFormat="1" ht="16.5" customHeight="1" x14ac:dyDescent="0.2">
      <c r="A513" s="17"/>
      <c r="B513" s="18">
        <v>4110</v>
      </c>
      <c r="C513" s="34" t="s">
        <v>85</v>
      </c>
      <c r="D513" s="47">
        <f t="shared" si="188"/>
        <v>289798</v>
      </c>
      <c r="E513" s="47">
        <f t="shared" si="189"/>
        <v>119385.78</v>
      </c>
      <c r="F513" s="47">
        <f t="shared" si="199"/>
        <v>41.196205632889118</v>
      </c>
      <c r="G513" s="47">
        <f t="shared" si="190"/>
        <v>289798</v>
      </c>
      <c r="H513" s="47">
        <f t="shared" si="191"/>
        <v>119385.78</v>
      </c>
      <c r="I513" s="47">
        <v>289798</v>
      </c>
      <c r="J513" s="47">
        <v>119385.78</v>
      </c>
      <c r="K513" s="47"/>
      <c r="L513" s="47"/>
      <c r="M513" s="47"/>
      <c r="N513" s="106"/>
      <c r="O513" s="47"/>
      <c r="P513" s="106"/>
      <c r="Q513" s="47"/>
      <c r="R513" s="106"/>
      <c r="S513" s="47"/>
      <c r="T513" s="106"/>
      <c r="U513" s="47"/>
      <c r="V513" s="106"/>
      <c r="W513" s="92"/>
      <c r="X513" s="88"/>
      <c r="Y513" s="92"/>
      <c r="Z513" s="92"/>
    </row>
    <row r="514" spans="1:26" s="5" customFormat="1" ht="28.5" customHeight="1" x14ac:dyDescent="0.2">
      <c r="A514" s="17"/>
      <c r="B514" s="18">
        <v>4120</v>
      </c>
      <c r="C514" s="35" t="s">
        <v>178</v>
      </c>
      <c r="D514" s="47">
        <f t="shared" si="188"/>
        <v>41319</v>
      </c>
      <c r="E514" s="47">
        <f t="shared" si="189"/>
        <v>14849.51</v>
      </c>
      <c r="F514" s="47">
        <f t="shared" si="199"/>
        <v>35.938696483457974</v>
      </c>
      <c r="G514" s="47">
        <f t="shared" si="190"/>
        <v>41319</v>
      </c>
      <c r="H514" s="47">
        <f t="shared" si="191"/>
        <v>14849.51</v>
      </c>
      <c r="I514" s="47">
        <v>41319</v>
      </c>
      <c r="J514" s="47">
        <v>14849.51</v>
      </c>
      <c r="K514" s="47"/>
      <c r="L514" s="47"/>
      <c r="M514" s="47"/>
      <c r="N514" s="106"/>
      <c r="O514" s="47"/>
      <c r="P514" s="106"/>
      <c r="Q514" s="47"/>
      <c r="R514" s="106"/>
      <c r="S514" s="47"/>
      <c r="T514" s="106"/>
      <c r="U514" s="47"/>
      <c r="V514" s="106"/>
      <c r="W514" s="92"/>
      <c r="X514" s="88"/>
      <c r="Y514" s="92"/>
      <c r="Z514" s="92"/>
    </row>
    <row r="515" spans="1:26" s="5" customFormat="1" ht="16.5" customHeight="1" x14ac:dyDescent="0.2">
      <c r="A515" s="17"/>
      <c r="B515" s="18">
        <v>4210</v>
      </c>
      <c r="C515" s="35" t="s">
        <v>87</v>
      </c>
      <c r="D515" s="47">
        <f t="shared" si="188"/>
        <v>13000</v>
      </c>
      <c r="E515" s="47">
        <f t="shared" si="189"/>
        <v>1475.34</v>
      </c>
      <c r="F515" s="47">
        <f t="shared" si="199"/>
        <v>11.34876923076923</v>
      </c>
      <c r="G515" s="47">
        <f t="shared" si="190"/>
        <v>13000</v>
      </c>
      <c r="H515" s="47">
        <f t="shared" si="191"/>
        <v>1475.34</v>
      </c>
      <c r="I515" s="47"/>
      <c r="J515" s="47"/>
      <c r="K515" s="47">
        <v>13000</v>
      </c>
      <c r="L515" s="47">
        <v>1475.34</v>
      </c>
      <c r="M515" s="47"/>
      <c r="N515" s="106"/>
      <c r="O515" s="47"/>
      <c r="P515" s="106"/>
      <c r="Q515" s="47"/>
      <c r="R515" s="106"/>
      <c r="S515" s="47"/>
      <c r="T515" s="106"/>
      <c r="U515" s="47"/>
      <c r="V515" s="106"/>
      <c r="W515" s="92"/>
      <c r="X515" s="88"/>
      <c r="Y515" s="92"/>
      <c r="Z515" s="92"/>
    </row>
    <row r="516" spans="1:26" s="5" customFormat="1" ht="16.5" customHeight="1" x14ac:dyDescent="0.2">
      <c r="A516" s="17"/>
      <c r="B516" s="18">
        <v>4240</v>
      </c>
      <c r="C516" s="73" t="s">
        <v>133</v>
      </c>
      <c r="D516" s="47">
        <f t="shared" si="188"/>
        <v>9500</v>
      </c>
      <c r="E516" s="47">
        <f t="shared" si="189"/>
        <v>5058.2</v>
      </c>
      <c r="F516" s="47">
        <f t="shared" si="199"/>
        <v>53.244210526315783</v>
      </c>
      <c r="G516" s="47">
        <f t="shared" si="190"/>
        <v>9500</v>
      </c>
      <c r="H516" s="47">
        <f t="shared" si="191"/>
        <v>5058.2</v>
      </c>
      <c r="I516" s="47"/>
      <c r="J516" s="47"/>
      <c r="K516" s="47">
        <v>9500</v>
      </c>
      <c r="L516" s="47">
        <v>5058.2</v>
      </c>
      <c r="M516" s="47"/>
      <c r="N516" s="106"/>
      <c r="O516" s="47"/>
      <c r="P516" s="106"/>
      <c r="Q516" s="47"/>
      <c r="R516" s="106"/>
      <c r="S516" s="47"/>
      <c r="T516" s="106"/>
      <c r="U516" s="47"/>
      <c r="V516" s="106"/>
      <c r="W516" s="92"/>
      <c r="X516" s="88"/>
      <c r="Y516" s="92"/>
      <c r="Z516" s="92"/>
    </row>
    <row r="517" spans="1:26" s="5" customFormat="1" ht="16.5" customHeight="1" x14ac:dyDescent="0.2">
      <c r="A517" s="17"/>
      <c r="B517" s="18">
        <v>4270</v>
      </c>
      <c r="C517" s="35" t="s">
        <v>89</v>
      </c>
      <c r="D517" s="47">
        <f t="shared" si="188"/>
        <v>8000</v>
      </c>
      <c r="E517" s="47">
        <f t="shared" si="189"/>
        <v>6540.14</v>
      </c>
      <c r="F517" s="47">
        <f t="shared" si="199"/>
        <v>81.751750000000001</v>
      </c>
      <c r="G517" s="47">
        <f t="shared" si="190"/>
        <v>8000</v>
      </c>
      <c r="H517" s="47">
        <f t="shared" si="191"/>
        <v>6540.14</v>
      </c>
      <c r="I517" s="47"/>
      <c r="J517" s="47"/>
      <c r="K517" s="47">
        <v>8000</v>
      </c>
      <c r="L517" s="47">
        <v>6540.14</v>
      </c>
      <c r="M517" s="47"/>
      <c r="N517" s="106"/>
      <c r="O517" s="47"/>
      <c r="P517" s="106"/>
      <c r="Q517" s="47"/>
      <c r="R517" s="106"/>
      <c r="S517" s="47"/>
      <c r="T517" s="106"/>
      <c r="U517" s="47"/>
      <c r="V517" s="106"/>
      <c r="W517" s="92"/>
      <c r="X517" s="88"/>
      <c r="Y517" s="92"/>
      <c r="Z517" s="92"/>
    </row>
    <row r="518" spans="1:26" s="5" customFormat="1" ht="16.5" customHeight="1" x14ac:dyDescent="0.2">
      <c r="A518" s="17"/>
      <c r="B518" s="18">
        <v>4280</v>
      </c>
      <c r="C518" s="35" t="s">
        <v>101</v>
      </c>
      <c r="D518" s="47">
        <f t="shared" si="188"/>
        <v>1700</v>
      </c>
      <c r="E518" s="47">
        <f t="shared" si="189"/>
        <v>0</v>
      </c>
      <c r="F518" s="47">
        <f t="shared" si="199"/>
        <v>0</v>
      </c>
      <c r="G518" s="47">
        <f t="shared" si="190"/>
        <v>1700</v>
      </c>
      <c r="H518" s="47">
        <f t="shared" si="191"/>
        <v>0</v>
      </c>
      <c r="I518" s="47"/>
      <c r="J518" s="47"/>
      <c r="K518" s="47">
        <v>1700</v>
      </c>
      <c r="L518" s="47">
        <v>0</v>
      </c>
      <c r="M518" s="47"/>
      <c r="N518" s="106"/>
      <c r="O518" s="47"/>
      <c r="P518" s="106"/>
      <c r="Q518" s="47"/>
      <c r="R518" s="106"/>
      <c r="S518" s="47"/>
      <c r="T518" s="106"/>
      <c r="U518" s="47"/>
      <c r="V518" s="106"/>
      <c r="W518" s="92"/>
      <c r="X518" s="88"/>
      <c r="Y518" s="92"/>
      <c r="Z518" s="92"/>
    </row>
    <row r="519" spans="1:26" s="5" customFormat="1" ht="16.5" customHeight="1" x14ac:dyDescent="0.2">
      <c r="A519" s="17"/>
      <c r="B519" s="18">
        <v>4300</v>
      </c>
      <c r="C519" s="35" t="s">
        <v>82</v>
      </c>
      <c r="D519" s="47">
        <f t="shared" si="188"/>
        <v>1100</v>
      </c>
      <c r="E519" s="47">
        <f t="shared" si="189"/>
        <v>16</v>
      </c>
      <c r="F519" s="47">
        <f>E519/D519*100</f>
        <v>1.4545454545454546</v>
      </c>
      <c r="G519" s="47">
        <f t="shared" si="190"/>
        <v>1100</v>
      </c>
      <c r="H519" s="47">
        <f t="shared" si="191"/>
        <v>16</v>
      </c>
      <c r="I519" s="47"/>
      <c r="J519" s="47"/>
      <c r="K519" s="47">
        <v>1100</v>
      </c>
      <c r="L519" s="47">
        <v>16</v>
      </c>
      <c r="M519" s="47"/>
      <c r="N519" s="106"/>
      <c r="O519" s="47"/>
      <c r="P519" s="106"/>
      <c r="Q519" s="47"/>
      <c r="R519" s="106"/>
      <c r="S519" s="47"/>
      <c r="T519" s="106"/>
      <c r="U519" s="47"/>
      <c r="V519" s="106"/>
      <c r="W519" s="92"/>
      <c r="X519" s="88"/>
      <c r="Y519" s="92"/>
      <c r="Z519" s="92"/>
    </row>
    <row r="520" spans="1:26" s="5" customFormat="1" ht="16.5" customHeight="1" x14ac:dyDescent="0.2">
      <c r="A520" s="17"/>
      <c r="B520" s="18">
        <v>4440</v>
      </c>
      <c r="C520" s="35" t="s">
        <v>104</v>
      </c>
      <c r="D520" s="47">
        <f t="shared" ref="D520" si="200">G520+M520+O520+Q520+S520+U520</f>
        <v>100732</v>
      </c>
      <c r="E520" s="47">
        <f t="shared" ref="E520" si="201">H520+N520+P520+R520+T520+V520</f>
        <v>81960.41</v>
      </c>
      <c r="F520" s="47">
        <f t="shared" ref="F520" si="202">E520/D520*100</f>
        <v>81.364819521105517</v>
      </c>
      <c r="G520" s="47">
        <f t="shared" ref="G520" si="203">I520+K520</f>
        <v>100732</v>
      </c>
      <c r="H520" s="47">
        <f t="shared" ref="H520" si="204">J520+L520</f>
        <v>81960.41</v>
      </c>
      <c r="I520" s="47"/>
      <c r="J520" s="47"/>
      <c r="K520" s="47">
        <v>100732</v>
      </c>
      <c r="L520" s="47">
        <v>81960.41</v>
      </c>
      <c r="M520" s="47"/>
      <c r="N520" s="47"/>
      <c r="O520" s="47"/>
      <c r="P520" s="47"/>
      <c r="Q520" s="47"/>
      <c r="R520" s="106"/>
      <c r="S520" s="47"/>
      <c r="T520" s="106"/>
      <c r="U520" s="47"/>
      <c r="V520" s="106"/>
      <c r="W520" s="92"/>
      <c r="X520" s="92"/>
      <c r="Y520" s="92"/>
      <c r="Z520" s="92"/>
    </row>
    <row r="521" spans="1:26" s="5" customFormat="1" ht="28.5" customHeight="1" x14ac:dyDescent="0.2">
      <c r="A521" s="22"/>
      <c r="B521" s="23">
        <v>4700</v>
      </c>
      <c r="C521" s="30" t="s">
        <v>105</v>
      </c>
      <c r="D521" s="46">
        <f t="shared" si="188"/>
        <v>1200</v>
      </c>
      <c r="E521" s="46">
        <f t="shared" si="189"/>
        <v>0</v>
      </c>
      <c r="F521" s="46">
        <f t="shared" si="199"/>
        <v>0</v>
      </c>
      <c r="G521" s="46">
        <f t="shared" si="190"/>
        <v>1200</v>
      </c>
      <c r="H521" s="46">
        <f t="shared" si="191"/>
        <v>0</v>
      </c>
      <c r="I521" s="46"/>
      <c r="J521" s="46"/>
      <c r="K521" s="46">
        <v>1200</v>
      </c>
      <c r="L521" s="46">
        <v>0</v>
      </c>
      <c r="M521" s="46"/>
      <c r="N521" s="46"/>
      <c r="O521" s="46"/>
      <c r="P521" s="46"/>
      <c r="Q521" s="46"/>
      <c r="R521" s="104"/>
      <c r="S521" s="46"/>
      <c r="T521" s="104"/>
      <c r="U521" s="46"/>
      <c r="V521" s="104"/>
      <c r="W521" s="92"/>
      <c r="X521" s="92"/>
      <c r="Y521" s="92"/>
      <c r="Z521" s="92"/>
    </row>
    <row r="522" spans="1:26" s="1" customFormat="1" ht="28.5" customHeight="1" x14ac:dyDescent="0.2">
      <c r="A522" s="20">
        <v>85404</v>
      </c>
      <c r="B522" s="16"/>
      <c r="C522" s="32" t="s">
        <v>56</v>
      </c>
      <c r="D522" s="50">
        <f t="shared" si="188"/>
        <v>210068</v>
      </c>
      <c r="E522" s="50">
        <f t="shared" si="189"/>
        <v>85100.39</v>
      </c>
      <c r="F522" s="47">
        <f t="shared" ref="F522:F546" si="205">E522/D522*100</f>
        <v>40.510877430165472</v>
      </c>
      <c r="G522" s="50">
        <f t="shared" si="190"/>
        <v>111468</v>
      </c>
      <c r="H522" s="50">
        <f t="shared" si="191"/>
        <v>46897.31</v>
      </c>
      <c r="I522" s="50">
        <f>SUM(I524:I527)</f>
        <v>111468</v>
      </c>
      <c r="J522" s="50">
        <f>SUM(J524:J527)</f>
        <v>46897.31</v>
      </c>
      <c r="K522" s="50"/>
      <c r="L522" s="50"/>
      <c r="M522" s="50">
        <f>SUM(M523:M527)</f>
        <v>98600</v>
      </c>
      <c r="N522" s="50">
        <f>SUM(N523:N527)</f>
        <v>38203.08</v>
      </c>
      <c r="O522" s="50"/>
      <c r="P522" s="50"/>
      <c r="Q522" s="50"/>
      <c r="R522" s="103"/>
      <c r="S522" s="50"/>
      <c r="T522" s="103"/>
      <c r="U522" s="50"/>
      <c r="V522" s="103"/>
      <c r="W522" s="88"/>
      <c r="X522" s="88"/>
      <c r="Y522" s="88"/>
      <c r="Z522" s="88"/>
    </row>
    <row r="523" spans="1:26" s="5" customFormat="1" ht="39.75" customHeight="1" x14ac:dyDescent="0.2">
      <c r="A523" s="17"/>
      <c r="B523" s="18">
        <v>2540</v>
      </c>
      <c r="C523" s="35" t="s">
        <v>112</v>
      </c>
      <c r="D523" s="47">
        <f t="shared" si="188"/>
        <v>98600</v>
      </c>
      <c r="E523" s="47">
        <f t="shared" si="189"/>
        <v>38203.08</v>
      </c>
      <c r="F523" s="47">
        <f t="shared" si="205"/>
        <v>38.745517241379311</v>
      </c>
      <c r="G523" s="47"/>
      <c r="H523" s="47"/>
      <c r="I523" s="47"/>
      <c r="J523" s="47"/>
      <c r="K523" s="47"/>
      <c r="L523" s="47"/>
      <c r="M523" s="47">
        <v>98600</v>
      </c>
      <c r="N523" s="47">
        <v>38203.08</v>
      </c>
      <c r="O523" s="47"/>
      <c r="P523" s="47"/>
      <c r="Q523" s="47"/>
      <c r="R523" s="106"/>
      <c r="S523" s="47"/>
      <c r="T523" s="106"/>
      <c r="U523" s="47"/>
      <c r="V523" s="106"/>
      <c r="W523" s="92"/>
      <c r="X523" s="88"/>
      <c r="Y523" s="92"/>
      <c r="Z523" s="92"/>
    </row>
    <row r="524" spans="1:26" s="5" customFormat="1" ht="16.5" customHeight="1" x14ac:dyDescent="0.2">
      <c r="A524" s="17"/>
      <c r="B524" s="18">
        <v>4010</v>
      </c>
      <c r="C524" s="34" t="s">
        <v>95</v>
      </c>
      <c r="D524" s="47">
        <f t="shared" si="188"/>
        <v>89859</v>
      </c>
      <c r="E524" s="47">
        <f t="shared" si="189"/>
        <v>36939.69</v>
      </c>
      <c r="F524" s="47">
        <f t="shared" si="205"/>
        <v>41.108503321870934</v>
      </c>
      <c r="G524" s="47">
        <f t="shared" si="190"/>
        <v>89859</v>
      </c>
      <c r="H524" s="47">
        <f t="shared" si="191"/>
        <v>36939.69</v>
      </c>
      <c r="I524" s="47">
        <v>89859</v>
      </c>
      <c r="J524" s="47">
        <v>36939.69</v>
      </c>
      <c r="K524" s="47"/>
      <c r="L524" s="47"/>
      <c r="M524" s="47"/>
      <c r="N524" s="47"/>
      <c r="O524" s="47"/>
      <c r="P524" s="47"/>
      <c r="Q524" s="47"/>
      <c r="R524" s="106"/>
      <c r="S524" s="47"/>
      <c r="T524" s="106"/>
      <c r="U524" s="47"/>
      <c r="V524" s="106"/>
      <c r="W524" s="92"/>
      <c r="X524" s="88"/>
      <c r="Y524" s="92"/>
      <c r="Z524" s="92"/>
    </row>
    <row r="525" spans="1:26" s="5" customFormat="1" ht="16.5" customHeight="1" x14ac:dyDescent="0.2">
      <c r="A525" s="17"/>
      <c r="B525" s="18">
        <v>4040</v>
      </c>
      <c r="C525" s="35" t="s">
        <v>96</v>
      </c>
      <c r="D525" s="47">
        <f t="shared" si="188"/>
        <v>3333</v>
      </c>
      <c r="E525" s="47">
        <f t="shared" si="189"/>
        <v>3332</v>
      </c>
      <c r="F525" s="47">
        <f t="shared" si="205"/>
        <v>99.969996999699973</v>
      </c>
      <c r="G525" s="47">
        <f t="shared" si="190"/>
        <v>3333</v>
      </c>
      <c r="H525" s="47">
        <f t="shared" si="191"/>
        <v>3332</v>
      </c>
      <c r="I525" s="47">
        <v>3333</v>
      </c>
      <c r="J525" s="47">
        <v>3332</v>
      </c>
      <c r="K525" s="47"/>
      <c r="L525" s="47"/>
      <c r="M525" s="47"/>
      <c r="N525" s="47"/>
      <c r="O525" s="47"/>
      <c r="P525" s="47"/>
      <c r="Q525" s="47"/>
      <c r="R525" s="106"/>
      <c r="S525" s="47"/>
      <c r="T525" s="106"/>
      <c r="U525" s="47"/>
      <c r="V525" s="106"/>
      <c r="W525" s="92"/>
      <c r="X525" s="88"/>
      <c r="Y525" s="92"/>
      <c r="Z525" s="92"/>
    </row>
    <row r="526" spans="1:26" s="5" customFormat="1" ht="16.5" customHeight="1" x14ac:dyDescent="0.2">
      <c r="A526" s="17"/>
      <c r="B526" s="18">
        <v>4110</v>
      </c>
      <c r="C526" s="34" t="s">
        <v>85</v>
      </c>
      <c r="D526" s="47">
        <f t="shared" si="188"/>
        <v>16009</v>
      </c>
      <c r="E526" s="47">
        <f t="shared" si="189"/>
        <v>5974.88</v>
      </c>
      <c r="F526" s="47">
        <f t="shared" si="205"/>
        <v>37.32200637141608</v>
      </c>
      <c r="G526" s="47">
        <f t="shared" si="190"/>
        <v>16009</v>
      </c>
      <c r="H526" s="47">
        <f t="shared" si="191"/>
        <v>5974.88</v>
      </c>
      <c r="I526" s="47">
        <v>16009</v>
      </c>
      <c r="J526" s="47">
        <v>5974.88</v>
      </c>
      <c r="K526" s="47"/>
      <c r="L526" s="47"/>
      <c r="M526" s="47"/>
      <c r="N526" s="47"/>
      <c r="O526" s="47"/>
      <c r="P526" s="47"/>
      <c r="Q526" s="47"/>
      <c r="R526" s="106"/>
      <c r="S526" s="47"/>
      <c r="T526" s="106"/>
      <c r="U526" s="47"/>
      <c r="V526" s="106"/>
      <c r="W526" s="92"/>
      <c r="X526" s="88"/>
      <c r="Y526" s="92"/>
      <c r="Z526" s="92"/>
    </row>
    <row r="527" spans="1:26" s="5" customFormat="1" ht="28.5" customHeight="1" x14ac:dyDescent="0.2">
      <c r="A527" s="17"/>
      <c r="B527" s="18">
        <v>4120</v>
      </c>
      <c r="C527" s="35" t="s">
        <v>178</v>
      </c>
      <c r="D527" s="47">
        <f t="shared" si="188"/>
        <v>2267</v>
      </c>
      <c r="E527" s="47">
        <f t="shared" si="189"/>
        <v>650.74</v>
      </c>
      <c r="F527" s="47">
        <f t="shared" si="205"/>
        <v>28.704896338773711</v>
      </c>
      <c r="G527" s="47">
        <f t="shared" ref="G527:H528" si="206">I527+K527</f>
        <v>2267</v>
      </c>
      <c r="H527" s="47">
        <f t="shared" si="206"/>
        <v>650.74</v>
      </c>
      <c r="I527" s="47">
        <v>2267</v>
      </c>
      <c r="J527" s="47">
        <v>650.74</v>
      </c>
      <c r="K527" s="47"/>
      <c r="L527" s="47"/>
      <c r="M527" s="47"/>
      <c r="N527" s="47"/>
      <c r="O527" s="47"/>
      <c r="P527" s="47"/>
      <c r="Q527" s="47"/>
      <c r="R527" s="47"/>
      <c r="S527" s="47"/>
      <c r="T527" s="106"/>
      <c r="U527" s="47"/>
      <c r="V527" s="106"/>
      <c r="W527" s="92"/>
      <c r="X527" s="88"/>
      <c r="Y527" s="92"/>
      <c r="Z527" s="92"/>
    </row>
    <row r="528" spans="1:26" s="1" customFormat="1" ht="28.5" customHeight="1" x14ac:dyDescent="0.2">
      <c r="A528" s="15">
        <v>85415</v>
      </c>
      <c r="B528" s="19"/>
      <c r="C528" s="29" t="s">
        <v>142</v>
      </c>
      <c r="D528" s="45">
        <f t="shared" si="188"/>
        <v>34052</v>
      </c>
      <c r="E528" s="45">
        <f t="shared" si="189"/>
        <v>19632</v>
      </c>
      <c r="F528" s="59">
        <f t="shared" ref="F528:F530" si="207">E528/D528*100</f>
        <v>57.653001292141425</v>
      </c>
      <c r="G528" s="45">
        <f t="shared" si="206"/>
        <v>0</v>
      </c>
      <c r="H528" s="45">
        <f t="shared" si="206"/>
        <v>0</v>
      </c>
      <c r="I528" s="45"/>
      <c r="J528" s="45"/>
      <c r="K528" s="45"/>
      <c r="L528" s="45"/>
      <c r="M528" s="45"/>
      <c r="N528" s="45"/>
      <c r="O528" s="45">
        <f>SUM(O529:O530)</f>
        <v>34052</v>
      </c>
      <c r="P528" s="45">
        <f>SUM(P529:P530)</f>
        <v>19632</v>
      </c>
      <c r="Q528" s="45"/>
      <c r="R528" s="45"/>
      <c r="S528" s="45"/>
      <c r="T528" s="105"/>
      <c r="U528" s="45"/>
      <c r="V528" s="105"/>
      <c r="W528" s="88"/>
      <c r="X528" s="88"/>
      <c r="Y528" s="88"/>
      <c r="Z528" s="88"/>
    </row>
    <row r="529" spans="1:26" s="5" customFormat="1" ht="16.5" customHeight="1" x14ac:dyDescent="0.2">
      <c r="A529" s="17"/>
      <c r="B529" s="18">
        <v>3240</v>
      </c>
      <c r="C529" s="35" t="s">
        <v>113</v>
      </c>
      <c r="D529" s="47">
        <f t="shared" si="188"/>
        <v>28052</v>
      </c>
      <c r="E529" s="47">
        <f t="shared" si="189"/>
        <v>17400</v>
      </c>
      <c r="F529" s="47">
        <f t="shared" si="207"/>
        <v>62.027662911735348</v>
      </c>
      <c r="G529" s="47"/>
      <c r="H529" s="47"/>
      <c r="I529" s="47"/>
      <c r="J529" s="47"/>
      <c r="K529" s="47"/>
      <c r="L529" s="47"/>
      <c r="M529" s="47"/>
      <c r="N529" s="47"/>
      <c r="O529" s="47">
        <v>28052</v>
      </c>
      <c r="P529" s="47">
        <v>17400</v>
      </c>
      <c r="Q529" s="47"/>
      <c r="R529" s="47"/>
      <c r="S529" s="47"/>
      <c r="T529" s="106"/>
      <c r="U529" s="47"/>
      <c r="V529" s="106"/>
      <c r="W529" s="92"/>
      <c r="X529" s="88"/>
      <c r="Y529" s="92"/>
      <c r="Z529" s="92"/>
    </row>
    <row r="530" spans="1:26" s="77" customFormat="1" ht="16.5" customHeight="1" x14ac:dyDescent="0.2">
      <c r="A530" s="17"/>
      <c r="B530" s="18">
        <v>3260</v>
      </c>
      <c r="C530" s="35" t="s">
        <v>114</v>
      </c>
      <c r="D530" s="47">
        <f t="shared" si="188"/>
        <v>6000</v>
      </c>
      <c r="E530" s="47">
        <f t="shared" si="189"/>
        <v>2232</v>
      </c>
      <c r="F530" s="47">
        <f t="shared" si="207"/>
        <v>37.200000000000003</v>
      </c>
      <c r="G530" s="47"/>
      <c r="H530" s="47"/>
      <c r="I530" s="47"/>
      <c r="J530" s="47"/>
      <c r="K530" s="47"/>
      <c r="L530" s="47"/>
      <c r="M530" s="47"/>
      <c r="N530" s="47"/>
      <c r="O530" s="47">
        <v>6000</v>
      </c>
      <c r="P530" s="47">
        <v>2232</v>
      </c>
      <c r="Q530" s="47"/>
      <c r="R530" s="47"/>
      <c r="S530" s="47"/>
      <c r="T530" s="106"/>
      <c r="U530" s="47"/>
      <c r="V530" s="106"/>
      <c r="W530" s="99"/>
      <c r="X530" s="88"/>
      <c r="Y530" s="99"/>
      <c r="Z530" s="99"/>
    </row>
    <row r="531" spans="1:26" s="1" customFormat="1" ht="28.5" customHeight="1" x14ac:dyDescent="0.2">
      <c r="A531" s="15">
        <v>85416</v>
      </c>
      <c r="B531" s="19"/>
      <c r="C531" s="29" t="s">
        <v>143</v>
      </c>
      <c r="D531" s="45">
        <f t="shared" si="188"/>
        <v>35000</v>
      </c>
      <c r="E531" s="45">
        <f t="shared" si="189"/>
        <v>0</v>
      </c>
      <c r="F531" s="59">
        <f t="shared" si="205"/>
        <v>0</v>
      </c>
      <c r="G531" s="45"/>
      <c r="H531" s="45"/>
      <c r="I531" s="45"/>
      <c r="J531" s="45"/>
      <c r="K531" s="45"/>
      <c r="L531" s="45"/>
      <c r="M531" s="45"/>
      <c r="N531" s="45"/>
      <c r="O531" s="45">
        <f>SUM(O532:O532)</f>
        <v>35000</v>
      </c>
      <c r="P531" s="45">
        <f>SUM(P532:P532)</f>
        <v>0</v>
      </c>
      <c r="Q531" s="45"/>
      <c r="R531" s="45"/>
      <c r="S531" s="45"/>
      <c r="T531" s="105"/>
      <c r="U531" s="45"/>
      <c r="V531" s="105"/>
      <c r="W531" s="88"/>
      <c r="X531" s="88"/>
      <c r="Y531" s="88"/>
      <c r="Z531" s="88"/>
    </row>
    <row r="532" spans="1:26" s="5" customFormat="1" ht="16.5" customHeight="1" x14ac:dyDescent="0.2">
      <c r="A532" s="17"/>
      <c r="B532" s="18">
        <v>3240</v>
      </c>
      <c r="C532" s="35" t="s">
        <v>113</v>
      </c>
      <c r="D532" s="47">
        <f t="shared" si="188"/>
        <v>35000</v>
      </c>
      <c r="E532" s="47">
        <f t="shared" si="189"/>
        <v>0</v>
      </c>
      <c r="F532" s="47">
        <f t="shared" si="205"/>
        <v>0</v>
      </c>
      <c r="G532" s="47"/>
      <c r="H532" s="47"/>
      <c r="I532" s="47"/>
      <c r="J532" s="47"/>
      <c r="K532" s="47"/>
      <c r="L532" s="47"/>
      <c r="M532" s="47"/>
      <c r="N532" s="47"/>
      <c r="O532" s="47">
        <v>35000</v>
      </c>
      <c r="P532" s="47">
        <v>0</v>
      </c>
      <c r="Q532" s="47"/>
      <c r="R532" s="47"/>
      <c r="S532" s="47"/>
      <c r="T532" s="106"/>
      <c r="U532" s="47"/>
      <c r="V532" s="106"/>
      <c r="W532" s="92"/>
      <c r="X532" s="88"/>
      <c r="Y532" s="92"/>
      <c r="Z532" s="92"/>
    </row>
    <row r="533" spans="1:26" s="2" customFormat="1" ht="18" customHeight="1" x14ac:dyDescent="0.2">
      <c r="A533" s="14">
        <v>855</v>
      </c>
      <c r="B533" s="14"/>
      <c r="C533" s="33" t="s">
        <v>140</v>
      </c>
      <c r="D533" s="44">
        <f t="shared" si="188"/>
        <v>40394712.060000002</v>
      </c>
      <c r="E533" s="44">
        <f t="shared" si="189"/>
        <v>21610362.290000003</v>
      </c>
      <c r="F533" s="54">
        <f t="shared" si="205"/>
        <v>53.497998099110603</v>
      </c>
      <c r="G533" s="44">
        <f>I533+K533</f>
        <v>2278858.06</v>
      </c>
      <c r="H533" s="44">
        <f>J533+L533</f>
        <v>1154576.3700000001</v>
      </c>
      <c r="I533" s="44">
        <f>I534+I546+I555+I557+I572+I591+I593</f>
        <v>1547959</v>
      </c>
      <c r="J533" s="44">
        <f t="shared" ref="J533:P533" si="208">J534+J546+J555+J557+J572+J591+J593</f>
        <v>771925.99</v>
      </c>
      <c r="K533" s="44">
        <f t="shared" si="208"/>
        <v>730899.06</v>
      </c>
      <c r="L533" s="44">
        <f t="shared" si="208"/>
        <v>382650.38</v>
      </c>
      <c r="M533" s="44"/>
      <c r="N533" s="44"/>
      <c r="O533" s="44">
        <f t="shared" si="208"/>
        <v>38115854</v>
      </c>
      <c r="P533" s="44">
        <f t="shared" si="208"/>
        <v>20455785.920000002</v>
      </c>
      <c r="Q533" s="44"/>
      <c r="R533" s="44"/>
      <c r="S533" s="44"/>
      <c r="T533" s="107"/>
      <c r="U533" s="44"/>
      <c r="V533" s="107"/>
      <c r="W533" s="93"/>
      <c r="X533" s="88"/>
      <c r="Y533" s="93"/>
      <c r="Z533" s="93"/>
    </row>
    <row r="534" spans="1:26" s="1" customFormat="1" ht="16.5" customHeight="1" x14ac:dyDescent="0.2">
      <c r="A534" s="15">
        <v>85501</v>
      </c>
      <c r="B534" s="19"/>
      <c r="C534" s="29" t="s">
        <v>136</v>
      </c>
      <c r="D534" s="45">
        <f t="shared" si="188"/>
        <v>29513910.469999999</v>
      </c>
      <c r="E534" s="45">
        <f t="shared" si="189"/>
        <v>16483238.310000001</v>
      </c>
      <c r="F534" s="59">
        <f t="shared" si="205"/>
        <v>55.849048965418248</v>
      </c>
      <c r="G534" s="45">
        <f>I534+K534</f>
        <v>266513.46999999997</v>
      </c>
      <c r="H534" s="45">
        <f>J534+L534</f>
        <v>165130.31</v>
      </c>
      <c r="I534" s="45">
        <f>SUM(I535:I545)</f>
        <v>231952</v>
      </c>
      <c r="J534" s="45">
        <f>SUM(J535:J545)</f>
        <v>141253.89000000001</v>
      </c>
      <c r="K534" s="45">
        <f>SUM(K535:K545)</f>
        <v>34561.47</v>
      </c>
      <c r="L534" s="45">
        <f>SUM(L535:L545)</f>
        <v>23876.42</v>
      </c>
      <c r="M534" s="45"/>
      <c r="N534" s="45"/>
      <c r="O534" s="45">
        <f>SUM(O535:O545)</f>
        <v>29247397</v>
      </c>
      <c r="P534" s="45">
        <f>SUM(P535:P545)</f>
        <v>16318108</v>
      </c>
      <c r="Q534" s="45"/>
      <c r="R534" s="105"/>
      <c r="S534" s="45"/>
      <c r="T534" s="105"/>
      <c r="U534" s="45"/>
      <c r="V534" s="105"/>
      <c r="W534" s="88"/>
      <c r="X534" s="88"/>
      <c r="Y534" s="88"/>
      <c r="Z534" s="88"/>
    </row>
    <row r="535" spans="1:26" s="1" customFormat="1" ht="87.75" customHeight="1" x14ac:dyDescent="0.2">
      <c r="A535" s="17"/>
      <c r="B535" s="18">
        <v>2910</v>
      </c>
      <c r="C535" s="35" t="s">
        <v>157</v>
      </c>
      <c r="D535" s="47">
        <f t="shared" si="188"/>
        <v>15709.63</v>
      </c>
      <c r="E535" s="47">
        <f t="shared" si="189"/>
        <v>15709.63</v>
      </c>
      <c r="F535" s="47">
        <f>E535/D535*100</f>
        <v>100</v>
      </c>
      <c r="G535" s="47">
        <f t="shared" ref="G535" si="209">I535+K535</f>
        <v>15709.63</v>
      </c>
      <c r="H535" s="47">
        <f t="shared" ref="H535" si="210">J535+L535</f>
        <v>15709.63</v>
      </c>
      <c r="I535" s="47"/>
      <c r="J535" s="47"/>
      <c r="K535" s="47">
        <v>15709.63</v>
      </c>
      <c r="L535" s="47">
        <v>15709.63</v>
      </c>
      <c r="M535" s="47"/>
      <c r="N535" s="47"/>
      <c r="O535" s="47"/>
      <c r="P535" s="47"/>
      <c r="Q535" s="47"/>
      <c r="R535" s="106"/>
      <c r="S535" s="47"/>
      <c r="T535" s="106"/>
      <c r="U535" s="47"/>
      <c r="V535" s="106"/>
      <c r="W535" s="88"/>
      <c r="X535" s="88"/>
      <c r="Y535" s="88"/>
      <c r="Z535" s="88"/>
    </row>
    <row r="536" spans="1:26" s="5" customFormat="1" ht="16.5" customHeight="1" x14ac:dyDescent="0.2">
      <c r="A536" s="17"/>
      <c r="B536" s="18">
        <v>3110</v>
      </c>
      <c r="C536" s="35" t="s">
        <v>110</v>
      </c>
      <c r="D536" s="47">
        <f t="shared" si="188"/>
        <v>29247397</v>
      </c>
      <c r="E536" s="47">
        <f t="shared" si="189"/>
        <v>16318108</v>
      </c>
      <c r="F536" s="47">
        <f>E536/D536*100</f>
        <v>55.793368551738119</v>
      </c>
      <c r="G536" s="47"/>
      <c r="H536" s="47"/>
      <c r="I536" s="47"/>
      <c r="J536" s="47"/>
      <c r="K536" s="47"/>
      <c r="L536" s="47"/>
      <c r="M536" s="47"/>
      <c r="N536" s="47"/>
      <c r="O536" s="47">
        <v>29247397</v>
      </c>
      <c r="P536" s="47">
        <v>16318108</v>
      </c>
      <c r="Q536" s="47"/>
      <c r="R536" s="106"/>
      <c r="S536" s="47"/>
      <c r="T536" s="106"/>
      <c r="U536" s="47"/>
      <c r="V536" s="106"/>
      <c r="W536" s="92"/>
      <c r="X536" s="88"/>
      <c r="Y536" s="92"/>
      <c r="Z536" s="92"/>
    </row>
    <row r="537" spans="1:26" s="5" customFormat="1" ht="16.5" customHeight="1" x14ac:dyDescent="0.2">
      <c r="A537" s="17"/>
      <c r="B537" s="18">
        <v>4010</v>
      </c>
      <c r="C537" s="34" t="s">
        <v>95</v>
      </c>
      <c r="D537" s="47">
        <f t="shared" si="188"/>
        <v>177360</v>
      </c>
      <c r="E537" s="47">
        <f t="shared" si="189"/>
        <v>102077.31</v>
      </c>
      <c r="F537" s="47">
        <f t="shared" si="205"/>
        <v>57.553738159675241</v>
      </c>
      <c r="G537" s="47">
        <f t="shared" ref="G537:G547" si="211">I537+K537</f>
        <v>177360</v>
      </c>
      <c r="H537" s="47">
        <f t="shared" ref="H537:H547" si="212">J537+L537</f>
        <v>102077.31</v>
      </c>
      <c r="I537" s="47">
        <v>177360</v>
      </c>
      <c r="J537" s="47">
        <v>102077.31</v>
      </c>
      <c r="K537" s="47"/>
      <c r="L537" s="47"/>
      <c r="M537" s="47"/>
      <c r="N537" s="47"/>
      <c r="O537" s="47"/>
      <c r="P537" s="47"/>
      <c r="Q537" s="47"/>
      <c r="R537" s="106"/>
      <c r="S537" s="47"/>
      <c r="T537" s="106"/>
      <c r="U537" s="47"/>
      <c r="V537" s="106"/>
      <c r="W537" s="92"/>
      <c r="X537" s="88"/>
      <c r="Y537" s="92"/>
      <c r="Z537" s="92"/>
    </row>
    <row r="538" spans="1:26" s="5" customFormat="1" ht="16.5" customHeight="1" x14ac:dyDescent="0.2">
      <c r="A538" s="17"/>
      <c r="B538" s="18">
        <v>4040</v>
      </c>
      <c r="C538" s="35" t="s">
        <v>96</v>
      </c>
      <c r="D538" s="47">
        <f t="shared" si="188"/>
        <v>15884</v>
      </c>
      <c r="E538" s="47">
        <f t="shared" si="189"/>
        <v>15884</v>
      </c>
      <c r="F538" s="47">
        <f>E538/D538*100</f>
        <v>100</v>
      </c>
      <c r="G538" s="47">
        <f t="shared" si="211"/>
        <v>15884</v>
      </c>
      <c r="H538" s="47">
        <f t="shared" si="212"/>
        <v>15884</v>
      </c>
      <c r="I538" s="47">
        <v>15884</v>
      </c>
      <c r="J538" s="47">
        <v>15884</v>
      </c>
      <c r="K538" s="47"/>
      <c r="L538" s="47"/>
      <c r="M538" s="47"/>
      <c r="N538" s="47"/>
      <c r="O538" s="47"/>
      <c r="P538" s="47"/>
      <c r="Q538" s="47"/>
      <c r="R538" s="106"/>
      <c r="S538" s="47"/>
      <c r="T538" s="106"/>
      <c r="U538" s="47"/>
      <c r="V538" s="106"/>
      <c r="W538" s="92"/>
      <c r="X538" s="88"/>
      <c r="Y538" s="92"/>
      <c r="Z538" s="92"/>
    </row>
    <row r="539" spans="1:26" s="5" customFormat="1" ht="16.5" customHeight="1" x14ac:dyDescent="0.2">
      <c r="A539" s="17"/>
      <c r="B539" s="18">
        <v>4110</v>
      </c>
      <c r="C539" s="34" t="s">
        <v>85</v>
      </c>
      <c r="D539" s="47">
        <f t="shared" si="188"/>
        <v>33973</v>
      </c>
      <c r="E539" s="47">
        <f t="shared" si="189"/>
        <v>20458.66</v>
      </c>
      <c r="F539" s="47">
        <f t="shared" si="205"/>
        <v>60.220351455567652</v>
      </c>
      <c r="G539" s="47">
        <f t="shared" si="211"/>
        <v>33973</v>
      </c>
      <c r="H539" s="47">
        <f t="shared" si="212"/>
        <v>20458.66</v>
      </c>
      <c r="I539" s="47">
        <v>33973</v>
      </c>
      <c r="J539" s="47">
        <v>20458.66</v>
      </c>
      <c r="K539" s="47"/>
      <c r="L539" s="47"/>
      <c r="M539" s="47"/>
      <c r="N539" s="47"/>
      <c r="O539" s="47"/>
      <c r="P539" s="47"/>
      <c r="Q539" s="47"/>
      <c r="R539" s="106"/>
      <c r="S539" s="47"/>
      <c r="T539" s="106"/>
      <c r="U539" s="47"/>
      <c r="V539" s="106"/>
      <c r="W539" s="92"/>
      <c r="X539" s="88"/>
      <c r="Y539" s="92"/>
      <c r="Z539" s="92"/>
    </row>
    <row r="540" spans="1:26" s="5" customFormat="1" ht="28.5" customHeight="1" x14ac:dyDescent="0.2">
      <c r="A540" s="17"/>
      <c r="B540" s="18">
        <v>4120</v>
      </c>
      <c r="C540" s="35" t="s">
        <v>178</v>
      </c>
      <c r="D540" s="47">
        <f t="shared" si="188"/>
        <v>4735</v>
      </c>
      <c r="E540" s="47">
        <f t="shared" si="189"/>
        <v>2833.92</v>
      </c>
      <c r="F540" s="47">
        <f t="shared" si="205"/>
        <v>59.850475184794085</v>
      </c>
      <c r="G540" s="47">
        <f t="shared" si="211"/>
        <v>4735</v>
      </c>
      <c r="H540" s="47">
        <f t="shared" si="212"/>
        <v>2833.92</v>
      </c>
      <c r="I540" s="47">
        <v>4735</v>
      </c>
      <c r="J540" s="47">
        <v>2833.92</v>
      </c>
      <c r="K540" s="47"/>
      <c r="L540" s="47"/>
      <c r="M540" s="47"/>
      <c r="N540" s="47"/>
      <c r="O540" s="47"/>
      <c r="P540" s="47"/>
      <c r="Q540" s="47"/>
      <c r="R540" s="106"/>
      <c r="S540" s="47"/>
      <c r="T540" s="106"/>
      <c r="U540" s="47"/>
      <c r="V540" s="106"/>
      <c r="W540" s="92"/>
      <c r="X540" s="88"/>
      <c r="Y540" s="92"/>
      <c r="Z540" s="92"/>
    </row>
    <row r="541" spans="1:26" s="5" customFormat="1" ht="16.5" customHeight="1" x14ac:dyDescent="0.2">
      <c r="A541" s="17"/>
      <c r="B541" s="18">
        <v>4210</v>
      </c>
      <c r="C541" s="35" t="s">
        <v>87</v>
      </c>
      <c r="D541" s="47">
        <f t="shared" ref="D541" si="213">G541+M541+O541+Q541+S541+U541</f>
        <v>5000</v>
      </c>
      <c r="E541" s="47">
        <f t="shared" ref="E541" si="214">H541+N541+P541+R541+T541+V541</f>
        <v>0</v>
      </c>
      <c r="F541" s="47">
        <f t="shared" si="205"/>
        <v>0</v>
      </c>
      <c r="G541" s="47">
        <f t="shared" si="211"/>
        <v>5000</v>
      </c>
      <c r="H541" s="47">
        <f t="shared" si="212"/>
        <v>0</v>
      </c>
      <c r="I541" s="47"/>
      <c r="J541" s="47"/>
      <c r="K541" s="47">
        <v>5000</v>
      </c>
      <c r="L541" s="47">
        <v>0</v>
      </c>
      <c r="M541" s="47"/>
      <c r="N541" s="47"/>
      <c r="O541" s="47"/>
      <c r="P541" s="47"/>
      <c r="Q541" s="47"/>
      <c r="R541" s="106"/>
      <c r="S541" s="47"/>
      <c r="T541" s="106"/>
      <c r="U541" s="47"/>
      <c r="V541" s="106"/>
      <c r="W541" s="92"/>
      <c r="X541" s="88"/>
      <c r="Y541" s="92"/>
      <c r="Z541" s="92"/>
    </row>
    <row r="542" spans="1:26" s="5" customFormat="1" ht="16.5" customHeight="1" x14ac:dyDescent="0.2">
      <c r="A542" s="17"/>
      <c r="B542" s="18">
        <v>4300</v>
      </c>
      <c r="C542" s="35" t="s">
        <v>82</v>
      </c>
      <c r="D542" s="47">
        <f>G542+M542+O542+Q542+S542+U542</f>
        <v>5000</v>
      </c>
      <c r="E542" s="47">
        <f>H542+N542+P542+R542+T542+V542</f>
        <v>2078.6999999999998</v>
      </c>
      <c r="F542" s="47">
        <f>E542/D542*100</f>
        <v>41.573999999999991</v>
      </c>
      <c r="G542" s="47">
        <f t="shared" si="211"/>
        <v>5000</v>
      </c>
      <c r="H542" s="47">
        <f t="shared" si="212"/>
        <v>2078.6999999999998</v>
      </c>
      <c r="I542" s="47"/>
      <c r="J542" s="47"/>
      <c r="K542" s="47">
        <v>5000</v>
      </c>
      <c r="L542" s="47">
        <v>2078.6999999999998</v>
      </c>
      <c r="M542" s="47"/>
      <c r="N542" s="47"/>
      <c r="O542" s="47"/>
      <c r="P542" s="47"/>
      <c r="Q542" s="47"/>
      <c r="R542" s="106"/>
      <c r="S542" s="47"/>
      <c r="T542" s="106"/>
      <c r="U542" s="47"/>
      <c r="V542" s="106"/>
      <c r="W542" s="92"/>
      <c r="X542" s="88"/>
      <c r="Y542" s="92"/>
      <c r="Z542" s="92"/>
    </row>
    <row r="543" spans="1:26" s="5" customFormat="1" ht="16.5" customHeight="1" x14ac:dyDescent="0.2">
      <c r="A543" s="17"/>
      <c r="B543" s="18">
        <v>4440</v>
      </c>
      <c r="C543" s="35" t="s">
        <v>104</v>
      </c>
      <c r="D543" s="47">
        <f t="shared" si="188"/>
        <v>4651</v>
      </c>
      <c r="E543" s="47">
        <f t="shared" si="189"/>
        <v>3488.25</v>
      </c>
      <c r="F543" s="47">
        <f t="shared" si="205"/>
        <v>75</v>
      </c>
      <c r="G543" s="47">
        <f t="shared" si="211"/>
        <v>4651</v>
      </c>
      <c r="H543" s="47">
        <f t="shared" si="212"/>
        <v>3488.25</v>
      </c>
      <c r="I543" s="47"/>
      <c r="J543" s="47"/>
      <c r="K543" s="47">
        <v>4651</v>
      </c>
      <c r="L543" s="47">
        <v>3488.25</v>
      </c>
      <c r="M543" s="47"/>
      <c r="N543" s="47"/>
      <c r="O543" s="47"/>
      <c r="P543" s="47"/>
      <c r="Q543" s="47"/>
      <c r="R543" s="106"/>
      <c r="S543" s="47"/>
      <c r="T543" s="106"/>
      <c r="U543" s="47"/>
      <c r="V543" s="106"/>
      <c r="W543" s="92"/>
      <c r="X543" s="88"/>
      <c r="Y543" s="92"/>
      <c r="Z543" s="92"/>
    </row>
    <row r="544" spans="1:26" s="5" customFormat="1" ht="16.5" customHeight="1" x14ac:dyDescent="0.2">
      <c r="A544" s="17"/>
      <c r="B544" s="18">
        <v>4580</v>
      </c>
      <c r="C544" s="35" t="s">
        <v>126</v>
      </c>
      <c r="D544" s="47">
        <f t="shared" si="188"/>
        <v>2200.84</v>
      </c>
      <c r="E544" s="47">
        <f t="shared" si="189"/>
        <v>2200.84</v>
      </c>
      <c r="F544" s="47">
        <f>E544/D544*100</f>
        <v>100</v>
      </c>
      <c r="G544" s="47">
        <f>I544+K544</f>
        <v>2200.84</v>
      </c>
      <c r="H544" s="47">
        <f>J544+L544</f>
        <v>2200.84</v>
      </c>
      <c r="I544" s="47"/>
      <c r="J544" s="47"/>
      <c r="K544" s="47">
        <v>2200.84</v>
      </c>
      <c r="L544" s="47">
        <v>2200.84</v>
      </c>
      <c r="M544" s="47"/>
      <c r="N544" s="47"/>
      <c r="O544" s="47"/>
      <c r="P544" s="47"/>
      <c r="Q544" s="47"/>
      <c r="R544" s="106"/>
      <c r="S544" s="47"/>
      <c r="T544" s="106"/>
      <c r="U544" s="47"/>
      <c r="V544" s="106"/>
      <c r="W544" s="92"/>
      <c r="X544" s="88"/>
      <c r="Y544" s="92"/>
      <c r="Z544" s="92"/>
    </row>
    <row r="545" spans="1:26" s="5" customFormat="1" ht="28.5" customHeight="1" x14ac:dyDescent="0.2">
      <c r="A545" s="22"/>
      <c r="B545" s="23">
        <v>4700</v>
      </c>
      <c r="C545" s="30" t="s">
        <v>105</v>
      </c>
      <c r="D545" s="46">
        <f t="shared" si="188"/>
        <v>2000</v>
      </c>
      <c r="E545" s="46">
        <f t="shared" si="189"/>
        <v>399</v>
      </c>
      <c r="F545" s="46">
        <f t="shared" si="205"/>
        <v>19.950000000000003</v>
      </c>
      <c r="G545" s="46">
        <f t="shared" si="211"/>
        <v>2000</v>
      </c>
      <c r="H545" s="46">
        <f t="shared" si="212"/>
        <v>399</v>
      </c>
      <c r="I545" s="46"/>
      <c r="J545" s="46"/>
      <c r="K545" s="46">
        <v>2000</v>
      </c>
      <c r="L545" s="46">
        <v>399</v>
      </c>
      <c r="M545" s="46"/>
      <c r="N545" s="46"/>
      <c r="O545" s="46"/>
      <c r="P545" s="46"/>
      <c r="Q545" s="46"/>
      <c r="R545" s="104"/>
      <c r="S545" s="46"/>
      <c r="T545" s="104"/>
      <c r="U545" s="46"/>
      <c r="V545" s="104"/>
      <c r="W545" s="92"/>
      <c r="X545" s="88"/>
      <c r="Y545" s="92"/>
      <c r="Z545" s="92"/>
    </row>
    <row r="546" spans="1:26" s="1" customFormat="1" ht="72.75" customHeight="1" x14ac:dyDescent="0.2">
      <c r="A546" s="15">
        <v>85502</v>
      </c>
      <c r="B546" s="19"/>
      <c r="C546" s="29" t="s">
        <v>57</v>
      </c>
      <c r="D546" s="45">
        <f t="shared" si="188"/>
        <v>8609160.7200000007</v>
      </c>
      <c r="E546" s="45">
        <f t="shared" si="189"/>
        <v>4543524</v>
      </c>
      <c r="F546" s="59">
        <f t="shared" si="205"/>
        <v>52.775458000742262</v>
      </c>
      <c r="G546" s="45">
        <f t="shared" si="211"/>
        <v>729063.72</v>
      </c>
      <c r="H546" s="45">
        <f t="shared" si="212"/>
        <v>409559.4</v>
      </c>
      <c r="I546" s="45">
        <f t="shared" ref="I546:O546" si="215">SUM(I547:I554)</f>
        <v>692151</v>
      </c>
      <c r="J546" s="45">
        <f>SUM(J547:J554)</f>
        <v>374584.68</v>
      </c>
      <c r="K546" s="45">
        <f t="shared" si="215"/>
        <v>36912.720000000001</v>
      </c>
      <c r="L546" s="45">
        <f>SUM(L547:L554)</f>
        <v>34974.720000000001</v>
      </c>
      <c r="M546" s="45"/>
      <c r="N546" s="45"/>
      <c r="O546" s="45">
        <f t="shared" si="215"/>
        <v>7880097</v>
      </c>
      <c r="P546" s="45">
        <f>SUM(P547:P554)</f>
        <v>4133964.6</v>
      </c>
      <c r="Q546" s="45"/>
      <c r="R546" s="105"/>
      <c r="S546" s="45"/>
      <c r="T546" s="105"/>
      <c r="U546" s="45"/>
      <c r="V546" s="105"/>
      <c r="W546" s="88"/>
      <c r="X546" s="88"/>
      <c r="Y546" s="88"/>
      <c r="Z546" s="88"/>
    </row>
    <row r="547" spans="1:26" s="1" customFormat="1" ht="87.75" customHeight="1" x14ac:dyDescent="0.2">
      <c r="A547" s="17"/>
      <c r="B547" s="18">
        <v>2910</v>
      </c>
      <c r="C547" s="35" t="s">
        <v>157</v>
      </c>
      <c r="D547" s="47">
        <f>G547+M547+O547+Q547+S547+U547</f>
        <v>26520.5</v>
      </c>
      <c r="E547" s="47">
        <f>H547+N547+P547+R547+T547+V547</f>
        <v>26520.5</v>
      </c>
      <c r="F547" s="47">
        <f>E547/D547*100</f>
        <v>100</v>
      </c>
      <c r="G547" s="47">
        <f t="shared" si="211"/>
        <v>26520.5</v>
      </c>
      <c r="H547" s="47">
        <f t="shared" si="212"/>
        <v>26520.5</v>
      </c>
      <c r="I547" s="47"/>
      <c r="J547" s="47"/>
      <c r="K547" s="47">
        <v>26520.5</v>
      </c>
      <c r="L547" s="47">
        <v>26520.5</v>
      </c>
      <c r="M547" s="47"/>
      <c r="N547" s="47"/>
      <c r="O547" s="47"/>
      <c r="P547" s="47"/>
      <c r="Q547" s="47"/>
      <c r="R547" s="106"/>
      <c r="S547" s="47"/>
      <c r="T547" s="106"/>
      <c r="U547" s="47"/>
      <c r="V547" s="106"/>
      <c r="W547" s="88"/>
      <c r="X547" s="88"/>
      <c r="Y547" s="88"/>
      <c r="Z547" s="88"/>
    </row>
    <row r="548" spans="1:26" s="5" customFormat="1" ht="16.5" customHeight="1" x14ac:dyDescent="0.2">
      <c r="A548" s="17"/>
      <c r="B548" s="18">
        <v>3110</v>
      </c>
      <c r="C548" s="35" t="s">
        <v>110</v>
      </c>
      <c r="D548" s="47">
        <f t="shared" si="188"/>
        <v>7880097</v>
      </c>
      <c r="E548" s="47">
        <f t="shared" si="189"/>
        <v>4133964.6</v>
      </c>
      <c r="F548" s="47">
        <f t="shared" ref="F548:F565" si="216">E548/D548*100</f>
        <v>52.460833921206806</v>
      </c>
      <c r="G548" s="47"/>
      <c r="H548" s="47"/>
      <c r="I548" s="47"/>
      <c r="J548" s="47"/>
      <c r="K548" s="47"/>
      <c r="L548" s="47"/>
      <c r="M548" s="47"/>
      <c r="N548" s="47"/>
      <c r="O548" s="47">
        <v>7880097</v>
      </c>
      <c r="P548" s="47">
        <v>4133964.6</v>
      </c>
      <c r="Q548" s="47"/>
      <c r="R548" s="106"/>
      <c r="S548" s="47"/>
      <c r="T548" s="106"/>
      <c r="U548" s="47"/>
      <c r="V548" s="106"/>
      <c r="W548" s="92"/>
      <c r="X548" s="88"/>
      <c r="Y548" s="92"/>
      <c r="Z548" s="92"/>
    </row>
    <row r="549" spans="1:26" s="5" customFormat="1" ht="16.5" customHeight="1" x14ac:dyDescent="0.2">
      <c r="A549" s="17"/>
      <c r="B549" s="18">
        <v>4010</v>
      </c>
      <c r="C549" s="34" t="s">
        <v>95</v>
      </c>
      <c r="D549" s="47">
        <f t="shared" si="188"/>
        <v>184742</v>
      </c>
      <c r="E549" s="47">
        <f t="shared" si="189"/>
        <v>103652.48</v>
      </c>
      <c r="F549" s="47">
        <f t="shared" si="216"/>
        <v>56.106613547541976</v>
      </c>
      <c r="G549" s="47">
        <f t="shared" ref="G549:H558" si="217">I549+K549</f>
        <v>184742</v>
      </c>
      <c r="H549" s="47">
        <f t="shared" si="217"/>
        <v>103652.48</v>
      </c>
      <c r="I549" s="47">
        <v>184742</v>
      </c>
      <c r="J549" s="47">
        <v>103652.48</v>
      </c>
      <c r="K549" s="47"/>
      <c r="L549" s="47"/>
      <c r="M549" s="47"/>
      <c r="N549" s="47"/>
      <c r="O549" s="47"/>
      <c r="P549" s="47"/>
      <c r="Q549" s="47"/>
      <c r="R549" s="106"/>
      <c r="S549" s="47"/>
      <c r="T549" s="106"/>
      <c r="U549" s="47"/>
      <c r="V549" s="106"/>
      <c r="W549" s="92"/>
      <c r="X549" s="88"/>
      <c r="Y549" s="92"/>
      <c r="Z549" s="92"/>
    </row>
    <row r="550" spans="1:26" s="5" customFormat="1" ht="16.5" customHeight="1" x14ac:dyDescent="0.2">
      <c r="A550" s="17"/>
      <c r="B550" s="18">
        <v>4040</v>
      </c>
      <c r="C550" s="35" t="s">
        <v>96</v>
      </c>
      <c r="D550" s="47">
        <f t="shared" si="188"/>
        <v>17000</v>
      </c>
      <c r="E550" s="47">
        <f t="shared" si="189"/>
        <v>17000</v>
      </c>
      <c r="F550" s="47">
        <f t="shared" si="216"/>
        <v>100</v>
      </c>
      <c r="G550" s="47">
        <f t="shared" si="217"/>
        <v>17000</v>
      </c>
      <c r="H550" s="47">
        <f t="shared" si="217"/>
        <v>17000</v>
      </c>
      <c r="I550" s="47">
        <v>17000</v>
      </c>
      <c r="J550" s="47">
        <v>17000</v>
      </c>
      <c r="K550" s="47"/>
      <c r="L550" s="47"/>
      <c r="M550" s="47"/>
      <c r="N550" s="47"/>
      <c r="O550" s="47"/>
      <c r="P550" s="106"/>
      <c r="Q550" s="47"/>
      <c r="R550" s="106"/>
      <c r="S550" s="47"/>
      <c r="T550" s="106"/>
      <c r="U550" s="47"/>
      <c r="V550" s="106"/>
      <c r="W550" s="92"/>
      <c r="X550" s="88"/>
      <c r="Y550" s="92"/>
      <c r="Z550" s="92"/>
    </row>
    <row r="551" spans="1:26" s="5" customFormat="1" ht="16.5" customHeight="1" x14ac:dyDescent="0.2">
      <c r="A551" s="17"/>
      <c r="B551" s="18">
        <v>4110</v>
      </c>
      <c r="C551" s="34" t="s">
        <v>85</v>
      </c>
      <c r="D551" s="47">
        <f t="shared" si="188"/>
        <v>485466</v>
      </c>
      <c r="E551" s="47">
        <f t="shared" si="189"/>
        <v>252215.25</v>
      </c>
      <c r="F551" s="47">
        <f t="shared" si="216"/>
        <v>51.953226384545978</v>
      </c>
      <c r="G551" s="47">
        <f t="shared" si="217"/>
        <v>485466</v>
      </c>
      <c r="H551" s="47">
        <f t="shared" si="217"/>
        <v>252215.25</v>
      </c>
      <c r="I551" s="47">
        <v>485466</v>
      </c>
      <c r="J551" s="47">
        <v>252215.25</v>
      </c>
      <c r="K551" s="47"/>
      <c r="L551" s="47"/>
      <c r="M551" s="47"/>
      <c r="N551" s="47"/>
      <c r="O551" s="47"/>
      <c r="P551" s="106"/>
      <c r="Q551" s="47"/>
      <c r="R551" s="106"/>
      <c r="S551" s="47"/>
      <c r="T551" s="106"/>
      <c r="U551" s="47"/>
      <c r="V551" s="106"/>
      <c r="W551" s="92"/>
      <c r="X551" s="88"/>
      <c r="Y551" s="92"/>
      <c r="Z551" s="92"/>
    </row>
    <row r="552" spans="1:26" s="5" customFormat="1" ht="28.5" customHeight="1" x14ac:dyDescent="0.2">
      <c r="A552" s="17"/>
      <c r="B552" s="18">
        <v>4120</v>
      </c>
      <c r="C552" s="35" t="s">
        <v>178</v>
      </c>
      <c r="D552" s="47">
        <f t="shared" si="188"/>
        <v>4943</v>
      </c>
      <c r="E552" s="47">
        <f t="shared" si="189"/>
        <v>1716.95</v>
      </c>
      <c r="F552" s="47">
        <f t="shared" si="216"/>
        <v>34.734978757839372</v>
      </c>
      <c r="G552" s="47">
        <f t="shared" si="217"/>
        <v>4943</v>
      </c>
      <c r="H552" s="47">
        <f t="shared" si="217"/>
        <v>1716.95</v>
      </c>
      <c r="I552" s="47">
        <v>4943</v>
      </c>
      <c r="J552" s="47">
        <v>1716.95</v>
      </c>
      <c r="K552" s="47"/>
      <c r="L552" s="47"/>
      <c r="M552" s="47"/>
      <c r="N552" s="47"/>
      <c r="O552" s="47"/>
      <c r="P552" s="47"/>
      <c r="Q552" s="47"/>
      <c r="R552" s="106"/>
      <c r="S552" s="47"/>
      <c r="T552" s="106"/>
      <c r="U552" s="47"/>
      <c r="V552" s="106"/>
      <c r="W552" s="92"/>
      <c r="X552" s="88"/>
      <c r="Y552" s="92"/>
      <c r="Z552" s="92"/>
    </row>
    <row r="553" spans="1:26" s="5" customFormat="1" ht="16.5" customHeight="1" x14ac:dyDescent="0.2">
      <c r="A553" s="17"/>
      <c r="B553" s="18">
        <v>4440</v>
      </c>
      <c r="C553" s="35" t="s">
        <v>104</v>
      </c>
      <c r="D553" s="47">
        <f>G553+M553+O553+Q553+S553+U553</f>
        <v>7752</v>
      </c>
      <c r="E553" s="47">
        <f>H553+N553+P553+R553+T553+V553</f>
        <v>5814</v>
      </c>
      <c r="F553" s="47">
        <f>E553/D553*100</f>
        <v>75</v>
      </c>
      <c r="G553" s="47">
        <f>I553+K553</f>
        <v>7752</v>
      </c>
      <c r="H553" s="47">
        <f>J553+L553</f>
        <v>5814</v>
      </c>
      <c r="I553" s="47"/>
      <c r="J553" s="47"/>
      <c r="K553" s="47">
        <v>7752</v>
      </c>
      <c r="L553" s="47">
        <v>5814</v>
      </c>
      <c r="M553" s="47"/>
      <c r="N553" s="47"/>
      <c r="O553" s="47"/>
      <c r="P553" s="47"/>
      <c r="Q553" s="47"/>
      <c r="R553" s="106"/>
      <c r="S553" s="47"/>
      <c r="T553" s="106"/>
      <c r="U553" s="47"/>
      <c r="V553" s="106"/>
      <c r="W553" s="92"/>
      <c r="X553" s="88"/>
      <c r="Y553" s="92"/>
      <c r="Z553" s="92"/>
    </row>
    <row r="554" spans="1:26" s="5" customFormat="1" ht="16.5" customHeight="1" x14ac:dyDescent="0.2">
      <c r="A554" s="22"/>
      <c r="B554" s="23">
        <v>4580</v>
      </c>
      <c r="C554" s="30" t="s">
        <v>126</v>
      </c>
      <c r="D554" s="46">
        <f>G554+M554+O554+Q554+S554+U554</f>
        <v>2640.22</v>
      </c>
      <c r="E554" s="46">
        <f>H554+N554+P554+R554+T554+V554</f>
        <v>2640.22</v>
      </c>
      <c r="F554" s="46">
        <f>E554/D554*100</f>
        <v>100</v>
      </c>
      <c r="G554" s="46">
        <f>I554+K554</f>
        <v>2640.22</v>
      </c>
      <c r="H554" s="46">
        <f>J554+L554</f>
        <v>2640.22</v>
      </c>
      <c r="I554" s="46"/>
      <c r="J554" s="46"/>
      <c r="K554" s="46">
        <v>2640.22</v>
      </c>
      <c r="L554" s="46">
        <v>2640.22</v>
      </c>
      <c r="M554" s="46"/>
      <c r="N554" s="46"/>
      <c r="O554" s="46"/>
      <c r="P554" s="46"/>
      <c r="Q554" s="46"/>
      <c r="R554" s="104"/>
      <c r="S554" s="46"/>
      <c r="T554" s="104"/>
      <c r="U554" s="46"/>
      <c r="V554" s="104"/>
      <c r="W554" s="92"/>
      <c r="X554" s="88"/>
      <c r="Y554" s="92"/>
      <c r="Z554" s="92"/>
    </row>
    <row r="555" spans="1:26" s="1" customFormat="1" ht="16.5" customHeight="1" x14ac:dyDescent="0.2">
      <c r="A555" s="20">
        <v>85503</v>
      </c>
      <c r="B555" s="16"/>
      <c r="C555" s="32" t="s">
        <v>144</v>
      </c>
      <c r="D555" s="50">
        <f t="shared" si="188"/>
        <v>450</v>
      </c>
      <c r="E555" s="50">
        <f t="shared" si="189"/>
        <v>0</v>
      </c>
      <c r="F555" s="47">
        <f>E555/D555*100</f>
        <v>0</v>
      </c>
      <c r="G555" s="50">
        <f t="shared" si="217"/>
        <v>450</v>
      </c>
      <c r="H555" s="50">
        <f t="shared" si="217"/>
        <v>0</v>
      </c>
      <c r="I555" s="50"/>
      <c r="J555" s="50"/>
      <c r="K555" s="50">
        <f>K556</f>
        <v>450</v>
      </c>
      <c r="L555" s="50">
        <f>L556</f>
        <v>0</v>
      </c>
      <c r="M555" s="50"/>
      <c r="N555" s="50"/>
      <c r="O555" s="50"/>
      <c r="P555" s="50"/>
      <c r="Q555" s="50"/>
      <c r="R555" s="103"/>
      <c r="S555" s="50"/>
      <c r="T555" s="103"/>
      <c r="U555" s="50"/>
      <c r="V555" s="103"/>
      <c r="W555" s="88"/>
      <c r="X555" s="88"/>
      <c r="Y555" s="88"/>
      <c r="Z555" s="88"/>
    </row>
    <row r="556" spans="1:26" s="5" customFormat="1" ht="16.5" customHeight="1" x14ac:dyDescent="0.2">
      <c r="A556" s="22"/>
      <c r="B556" s="23">
        <v>4210</v>
      </c>
      <c r="C556" s="30" t="s">
        <v>87</v>
      </c>
      <c r="D556" s="46">
        <f t="shared" si="188"/>
        <v>450</v>
      </c>
      <c r="E556" s="46">
        <f t="shared" si="189"/>
        <v>0</v>
      </c>
      <c r="F556" s="46">
        <f>E556/D556*100</f>
        <v>0</v>
      </c>
      <c r="G556" s="46">
        <f t="shared" si="217"/>
        <v>450</v>
      </c>
      <c r="H556" s="46">
        <f t="shared" si="217"/>
        <v>0</v>
      </c>
      <c r="I556" s="46"/>
      <c r="J556" s="46"/>
      <c r="K556" s="46">
        <v>450</v>
      </c>
      <c r="L556" s="46">
        <v>0</v>
      </c>
      <c r="M556" s="46"/>
      <c r="N556" s="46"/>
      <c r="O556" s="46"/>
      <c r="P556" s="46"/>
      <c r="Q556" s="46"/>
      <c r="R556" s="104"/>
      <c r="S556" s="46"/>
      <c r="T556" s="104"/>
      <c r="U556" s="46"/>
      <c r="V556" s="104"/>
      <c r="W556" s="92"/>
      <c r="X556" s="88"/>
      <c r="Y556" s="92"/>
      <c r="Z556" s="92"/>
    </row>
    <row r="557" spans="1:26" s="2" customFormat="1" ht="16.5" customHeight="1" x14ac:dyDescent="0.2">
      <c r="A557" s="20">
        <v>85504</v>
      </c>
      <c r="B557" s="16"/>
      <c r="C557" s="32" t="s">
        <v>128</v>
      </c>
      <c r="D557" s="50">
        <f t="shared" si="188"/>
        <v>1143160.8799999999</v>
      </c>
      <c r="E557" s="50">
        <f t="shared" si="189"/>
        <v>51409.950000000004</v>
      </c>
      <c r="F557" s="47">
        <f t="shared" si="216"/>
        <v>4.4971754106911019</v>
      </c>
      <c r="G557" s="50">
        <f t="shared" si="217"/>
        <v>158760.88</v>
      </c>
      <c r="H557" s="50">
        <f t="shared" si="217"/>
        <v>47809.950000000004</v>
      </c>
      <c r="I557" s="50">
        <f>SUM(I558:I571)</f>
        <v>146740</v>
      </c>
      <c r="J557" s="50">
        <f>SUM(J558:J571)</f>
        <v>45087.62</v>
      </c>
      <c r="K557" s="50">
        <f>SUM(K558:K571)</f>
        <v>12020.88</v>
      </c>
      <c r="L557" s="50">
        <f>SUM(L558:L571)</f>
        <v>2722.33</v>
      </c>
      <c r="M557" s="50"/>
      <c r="N557" s="50"/>
      <c r="O557" s="50">
        <f>SUM(O558:O571)</f>
        <v>984400</v>
      </c>
      <c r="P557" s="50">
        <f>SUM(P558:P571)</f>
        <v>3600</v>
      </c>
      <c r="Q557" s="50"/>
      <c r="R557" s="103"/>
      <c r="S557" s="50"/>
      <c r="T557" s="103"/>
      <c r="U557" s="50"/>
      <c r="V557" s="103"/>
      <c r="W557" s="93"/>
      <c r="X557" s="88"/>
      <c r="Y557" s="93"/>
      <c r="Z557" s="93"/>
    </row>
    <row r="558" spans="1:26" s="1" customFormat="1" ht="87.75" customHeight="1" x14ac:dyDescent="0.2">
      <c r="A558" s="17"/>
      <c r="B558" s="18">
        <v>2910</v>
      </c>
      <c r="C558" s="35" t="s">
        <v>157</v>
      </c>
      <c r="D558" s="47">
        <f>G558+M558+O558+Q558+S558+U558</f>
        <v>600</v>
      </c>
      <c r="E558" s="47">
        <f>H558+N558+P558+R558+T558+V558</f>
        <v>600</v>
      </c>
      <c r="F558" s="47">
        <f>E558/D558*100</f>
        <v>100</v>
      </c>
      <c r="G558" s="47">
        <f t="shared" si="217"/>
        <v>600</v>
      </c>
      <c r="H558" s="47">
        <f t="shared" si="217"/>
        <v>600</v>
      </c>
      <c r="I558" s="47"/>
      <c r="J558" s="47"/>
      <c r="K558" s="47">
        <v>600</v>
      </c>
      <c r="L558" s="47">
        <v>600</v>
      </c>
      <c r="M558" s="47"/>
      <c r="N558" s="47"/>
      <c r="O558" s="47"/>
      <c r="P558" s="47"/>
      <c r="Q558" s="47"/>
      <c r="R558" s="106"/>
      <c r="S558" s="47"/>
      <c r="T558" s="106"/>
      <c r="U558" s="47"/>
      <c r="V558" s="106"/>
      <c r="W558" s="88"/>
      <c r="X558" s="88"/>
      <c r="Y558" s="88"/>
      <c r="Z558" s="88"/>
    </row>
    <row r="559" spans="1:26" s="5" customFormat="1" ht="28.5" customHeight="1" x14ac:dyDescent="0.2">
      <c r="A559" s="17"/>
      <c r="B559" s="18">
        <v>3020</v>
      </c>
      <c r="C559" s="35" t="s">
        <v>84</v>
      </c>
      <c r="D559" s="47">
        <f>G559+M559+O559+Q559+S559+U559</f>
        <v>1000</v>
      </c>
      <c r="E559" s="47">
        <f>H559+N559+P559+R559+T559+V559</f>
        <v>0</v>
      </c>
      <c r="F559" s="47">
        <f>E559/D559*100</f>
        <v>0</v>
      </c>
      <c r="G559" s="47"/>
      <c r="H559" s="47"/>
      <c r="I559" s="47"/>
      <c r="J559" s="106"/>
      <c r="K559" s="47"/>
      <c r="L559" s="106"/>
      <c r="M559" s="47"/>
      <c r="N559" s="106"/>
      <c r="O559" s="47">
        <v>1000</v>
      </c>
      <c r="P559" s="47">
        <v>0</v>
      </c>
      <c r="Q559" s="47"/>
      <c r="R559" s="106"/>
      <c r="S559" s="47"/>
      <c r="T559" s="106"/>
      <c r="U559" s="47"/>
      <c r="V559" s="106"/>
      <c r="W559" s="92"/>
      <c r="X559" s="88"/>
      <c r="Y559" s="92"/>
      <c r="Z559" s="92"/>
    </row>
    <row r="560" spans="1:26" s="5" customFormat="1" ht="16.5" customHeight="1" x14ac:dyDescent="0.2">
      <c r="A560" s="17"/>
      <c r="B560" s="18">
        <v>3110</v>
      </c>
      <c r="C560" s="35" t="s">
        <v>110</v>
      </c>
      <c r="D560" s="47">
        <f t="shared" si="188"/>
        <v>983400</v>
      </c>
      <c r="E560" s="47">
        <f t="shared" si="189"/>
        <v>3600</v>
      </c>
      <c r="F560" s="47">
        <f>E560/D560*100</f>
        <v>0.36607687614399026</v>
      </c>
      <c r="G560" s="47"/>
      <c r="H560" s="47"/>
      <c r="I560" s="47"/>
      <c r="J560" s="47"/>
      <c r="K560" s="47"/>
      <c r="L560" s="106"/>
      <c r="M560" s="47"/>
      <c r="N560" s="106"/>
      <c r="O560" s="47">
        <v>983400</v>
      </c>
      <c r="P560" s="47">
        <v>3600</v>
      </c>
      <c r="Q560" s="47"/>
      <c r="R560" s="106"/>
      <c r="S560" s="47"/>
      <c r="T560" s="106"/>
      <c r="U560" s="47"/>
      <c r="V560" s="106"/>
      <c r="W560" s="92"/>
      <c r="X560" s="88"/>
      <c r="Y560" s="92"/>
      <c r="Z560" s="92"/>
    </row>
    <row r="561" spans="1:26" s="5" customFormat="1" ht="16.5" customHeight="1" x14ac:dyDescent="0.2">
      <c r="A561" s="17"/>
      <c r="B561" s="18">
        <v>4010</v>
      </c>
      <c r="C561" s="34" t="s">
        <v>95</v>
      </c>
      <c r="D561" s="47">
        <f t="shared" si="188"/>
        <v>114770</v>
      </c>
      <c r="E561" s="47">
        <f t="shared" si="189"/>
        <v>30958.240000000002</v>
      </c>
      <c r="F561" s="47">
        <f t="shared" si="216"/>
        <v>26.974157009671519</v>
      </c>
      <c r="G561" s="47">
        <f t="shared" ref="G561:G571" si="218">I561+K561</f>
        <v>114770</v>
      </c>
      <c r="H561" s="47">
        <f t="shared" ref="H561:H571" si="219">J561+L561</f>
        <v>30958.240000000002</v>
      </c>
      <c r="I561" s="47">
        <v>114770</v>
      </c>
      <c r="J561" s="47">
        <v>30958.240000000002</v>
      </c>
      <c r="K561" s="47"/>
      <c r="L561" s="106"/>
      <c r="M561" s="47"/>
      <c r="N561" s="106"/>
      <c r="O561" s="47"/>
      <c r="P561" s="106"/>
      <c r="Q561" s="47"/>
      <c r="R561" s="106"/>
      <c r="S561" s="47"/>
      <c r="T561" s="106"/>
      <c r="U561" s="47"/>
      <c r="V561" s="106"/>
      <c r="W561" s="92"/>
      <c r="X561" s="88"/>
      <c r="Y561" s="92"/>
      <c r="Z561" s="92"/>
    </row>
    <row r="562" spans="1:26" s="5" customFormat="1" ht="16.5" customHeight="1" x14ac:dyDescent="0.2">
      <c r="A562" s="17"/>
      <c r="B562" s="18">
        <v>4040</v>
      </c>
      <c r="C562" s="35" t="s">
        <v>96</v>
      </c>
      <c r="D562" s="47">
        <f t="shared" si="188"/>
        <v>7582</v>
      </c>
      <c r="E562" s="47">
        <f t="shared" si="189"/>
        <v>7380.85</v>
      </c>
      <c r="F562" s="47">
        <f t="shared" si="216"/>
        <v>97.347006067000791</v>
      </c>
      <c r="G562" s="47">
        <f t="shared" si="218"/>
        <v>7582</v>
      </c>
      <c r="H562" s="47">
        <f t="shared" si="219"/>
        <v>7380.85</v>
      </c>
      <c r="I562" s="47">
        <v>7582</v>
      </c>
      <c r="J562" s="47">
        <v>7380.85</v>
      </c>
      <c r="K562" s="47"/>
      <c r="L562" s="47"/>
      <c r="M562" s="47"/>
      <c r="N562" s="106"/>
      <c r="O562" s="47"/>
      <c r="P562" s="106"/>
      <c r="Q562" s="47"/>
      <c r="R562" s="106"/>
      <c r="S562" s="47"/>
      <c r="T562" s="106"/>
      <c r="U562" s="47"/>
      <c r="V562" s="106"/>
      <c r="W562" s="92"/>
      <c r="X562" s="88"/>
      <c r="Y562" s="92"/>
      <c r="Z562" s="92"/>
    </row>
    <row r="563" spans="1:26" s="5" customFormat="1" ht="16.5" customHeight="1" x14ac:dyDescent="0.2">
      <c r="A563" s="17"/>
      <c r="B563" s="18">
        <v>4110</v>
      </c>
      <c r="C563" s="34" t="s">
        <v>85</v>
      </c>
      <c r="D563" s="47">
        <f t="shared" si="188"/>
        <v>21390</v>
      </c>
      <c r="E563" s="47">
        <f t="shared" si="189"/>
        <v>5919.97</v>
      </c>
      <c r="F563" s="47">
        <f t="shared" si="216"/>
        <v>27.676344086021508</v>
      </c>
      <c r="G563" s="47">
        <f t="shared" si="218"/>
        <v>21390</v>
      </c>
      <c r="H563" s="47">
        <f t="shared" si="219"/>
        <v>5919.97</v>
      </c>
      <c r="I563" s="47">
        <v>21390</v>
      </c>
      <c r="J563" s="47">
        <v>5919.97</v>
      </c>
      <c r="K563" s="47"/>
      <c r="L563" s="47"/>
      <c r="M563" s="47"/>
      <c r="N563" s="106"/>
      <c r="O563" s="47"/>
      <c r="P563" s="106"/>
      <c r="Q563" s="47"/>
      <c r="R563" s="106"/>
      <c r="S563" s="47"/>
      <c r="T563" s="106"/>
      <c r="U563" s="47"/>
      <c r="V563" s="106"/>
      <c r="W563" s="92"/>
      <c r="X563" s="88"/>
      <c r="Y563" s="92"/>
      <c r="Z563" s="92"/>
    </row>
    <row r="564" spans="1:26" s="5" customFormat="1" ht="28.5" customHeight="1" x14ac:dyDescent="0.2">
      <c r="A564" s="17"/>
      <c r="B564" s="18">
        <v>4120</v>
      </c>
      <c r="C564" s="35" t="s">
        <v>178</v>
      </c>
      <c r="D564" s="47">
        <f t="shared" si="188"/>
        <v>2998</v>
      </c>
      <c r="E564" s="47">
        <f t="shared" si="189"/>
        <v>828.56</v>
      </c>
      <c r="F564" s="47">
        <f t="shared" si="216"/>
        <v>27.637091394262843</v>
      </c>
      <c r="G564" s="47">
        <f t="shared" si="218"/>
        <v>2998</v>
      </c>
      <c r="H564" s="47">
        <f t="shared" si="219"/>
        <v>828.56</v>
      </c>
      <c r="I564" s="47">
        <v>2998</v>
      </c>
      <c r="J564" s="47">
        <v>828.56</v>
      </c>
      <c r="K564" s="47"/>
      <c r="L564" s="47"/>
      <c r="M564" s="47"/>
      <c r="N564" s="106"/>
      <c r="O564" s="47"/>
      <c r="P564" s="106"/>
      <c r="Q564" s="47"/>
      <c r="R564" s="106"/>
      <c r="S564" s="47"/>
      <c r="T564" s="106"/>
      <c r="U564" s="47"/>
      <c r="V564" s="106"/>
      <c r="W564" s="92"/>
      <c r="X564" s="88"/>
      <c r="Y564" s="92"/>
      <c r="Z564" s="92"/>
    </row>
    <row r="565" spans="1:26" s="5" customFormat="1" ht="16.5" customHeight="1" x14ac:dyDescent="0.2">
      <c r="A565" s="17"/>
      <c r="B565" s="18">
        <v>4210</v>
      </c>
      <c r="C565" s="35" t="s">
        <v>87</v>
      </c>
      <c r="D565" s="47">
        <f t="shared" si="188"/>
        <v>6000</v>
      </c>
      <c r="E565" s="47">
        <f t="shared" si="189"/>
        <v>134.01</v>
      </c>
      <c r="F565" s="47">
        <f t="shared" si="216"/>
        <v>2.2334999999999998</v>
      </c>
      <c r="G565" s="47">
        <f t="shared" si="218"/>
        <v>6000</v>
      </c>
      <c r="H565" s="47">
        <f t="shared" si="219"/>
        <v>134.01</v>
      </c>
      <c r="I565" s="47"/>
      <c r="J565" s="47"/>
      <c r="K565" s="47">
        <v>6000</v>
      </c>
      <c r="L565" s="47">
        <v>134.01</v>
      </c>
      <c r="M565" s="47"/>
      <c r="N565" s="106"/>
      <c r="O565" s="47"/>
      <c r="P565" s="106"/>
      <c r="Q565" s="47"/>
      <c r="R565" s="106"/>
      <c r="S565" s="47"/>
      <c r="T565" s="106"/>
      <c r="U565" s="47"/>
      <c r="V565" s="106"/>
      <c r="W565" s="92"/>
      <c r="X565" s="88"/>
      <c r="Y565" s="92"/>
      <c r="Z565" s="92"/>
    </row>
    <row r="566" spans="1:26" s="5" customFormat="1" ht="16.5" customHeight="1" x14ac:dyDescent="0.2">
      <c r="A566" s="17"/>
      <c r="B566" s="18">
        <v>4300</v>
      </c>
      <c r="C566" s="35" t="s">
        <v>82</v>
      </c>
      <c r="D566" s="47">
        <f>G566+M566+O566+Q566+S566+U566</f>
        <v>1000</v>
      </c>
      <c r="E566" s="47">
        <f>H566+N566+P566+R566+T566+V566</f>
        <v>0</v>
      </c>
      <c r="F566" s="47">
        <f>E566/D566*100</f>
        <v>0</v>
      </c>
      <c r="G566" s="47">
        <f t="shared" si="218"/>
        <v>1000</v>
      </c>
      <c r="H566" s="47">
        <f t="shared" si="219"/>
        <v>0</v>
      </c>
      <c r="I566" s="47"/>
      <c r="J566" s="47"/>
      <c r="K566" s="47">
        <v>1000</v>
      </c>
      <c r="L566" s="47">
        <v>0</v>
      </c>
      <c r="M566" s="47"/>
      <c r="N566" s="106"/>
      <c r="O566" s="47"/>
      <c r="P566" s="106"/>
      <c r="Q566" s="47"/>
      <c r="R566" s="106"/>
      <c r="S566" s="47"/>
      <c r="T566" s="106"/>
      <c r="U566" s="47"/>
      <c r="V566" s="106"/>
      <c r="W566" s="92"/>
      <c r="X566" s="88"/>
      <c r="Y566" s="92"/>
      <c r="Z566" s="92"/>
    </row>
    <row r="567" spans="1:26" s="1" customFormat="1" ht="28.5" customHeight="1" x14ac:dyDescent="0.2">
      <c r="A567" s="17"/>
      <c r="B567" s="18">
        <v>4360</v>
      </c>
      <c r="C567" s="35" t="s">
        <v>129</v>
      </c>
      <c r="D567" s="47">
        <f t="shared" si="188"/>
        <v>720</v>
      </c>
      <c r="E567" s="47">
        <f t="shared" si="189"/>
        <v>102.19</v>
      </c>
      <c r="F567" s="47">
        <f t="shared" ref="F567:F573" si="220">E567/D567*100</f>
        <v>14.193055555555556</v>
      </c>
      <c r="G567" s="47">
        <f t="shared" si="218"/>
        <v>720</v>
      </c>
      <c r="H567" s="47">
        <f t="shared" si="219"/>
        <v>102.19</v>
      </c>
      <c r="I567" s="106"/>
      <c r="J567" s="47"/>
      <c r="K567" s="47">
        <v>720</v>
      </c>
      <c r="L567" s="47">
        <v>102.19</v>
      </c>
      <c r="M567" s="47"/>
      <c r="N567" s="106"/>
      <c r="O567" s="47"/>
      <c r="P567" s="106"/>
      <c r="Q567" s="47"/>
      <c r="R567" s="106"/>
      <c r="S567" s="47"/>
      <c r="T567" s="106"/>
      <c r="U567" s="47"/>
      <c r="V567" s="106"/>
      <c r="W567" s="88"/>
      <c r="X567" s="88"/>
      <c r="Y567" s="88"/>
      <c r="Z567" s="88"/>
    </row>
    <row r="568" spans="1:26" s="5" customFormat="1" ht="16.5" customHeight="1" x14ac:dyDescent="0.2">
      <c r="A568" s="17"/>
      <c r="B568" s="18">
        <v>4410</v>
      </c>
      <c r="C568" s="35" t="s">
        <v>102</v>
      </c>
      <c r="D568" s="47">
        <f t="shared" si="188"/>
        <v>200</v>
      </c>
      <c r="E568" s="47">
        <f t="shared" si="189"/>
        <v>0</v>
      </c>
      <c r="F568" s="47">
        <f t="shared" si="220"/>
        <v>0</v>
      </c>
      <c r="G568" s="47">
        <f t="shared" si="218"/>
        <v>200</v>
      </c>
      <c r="H568" s="47">
        <f t="shared" si="219"/>
        <v>0</v>
      </c>
      <c r="I568" s="106"/>
      <c r="J568" s="47"/>
      <c r="K568" s="47">
        <v>200</v>
      </c>
      <c r="L568" s="47">
        <v>0</v>
      </c>
      <c r="M568" s="47"/>
      <c r="N568" s="106"/>
      <c r="O568" s="47"/>
      <c r="P568" s="106"/>
      <c r="Q568" s="47"/>
      <c r="R568" s="106"/>
      <c r="S568" s="47"/>
      <c r="T568" s="106"/>
      <c r="U568" s="47"/>
      <c r="V568" s="106"/>
      <c r="W568" s="92"/>
      <c r="X568" s="88"/>
      <c r="Y568" s="92"/>
      <c r="Z568" s="92"/>
    </row>
    <row r="569" spans="1:26" s="5" customFormat="1" ht="16.5" customHeight="1" x14ac:dyDescent="0.2">
      <c r="A569" s="17"/>
      <c r="B569" s="18">
        <v>4440</v>
      </c>
      <c r="C569" s="35" t="s">
        <v>104</v>
      </c>
      <c r="D569" s="47">
        <f t="shared" si="188"/>
        <v>2459</v>
      </c>
      <c r="E569" s="47">
        <f t="shared" si="189"/>
        <v>1844.25</v>
      </c>
      <c r="F569" s="47">
        <f t="shared" si="220"/>
        <v>75</v>
      </c>
      <c r="G569" s="47">
        <f t="shared" si="218"/>
        <v>2459</v>
      </c>
      <c r="H569" s="47">
        <f t="shared" si="219"/>
        <v>1844.25</v>
      </c>
      <c r="I569" s="106"/>
      <c r="J569" s="47"/>
      <c r="K569" s="47">
        <v>2459</v>
      </c>
      <c r="L569" s="47">
        <v>1844.25</v>
      </c>
      <c r="M569" s="47"/>
      <c r="N569" s="106"/>
      <c r="O569" s="47"/>
      <c r="P569" s="106"/>
      <c r="Q569" s="47"/>
      <c r="R569" s="106"/>
      <c r="S569" s="47"/>
      <c r="T569" s="106"/>
      <c r="U569" s="47"/>
      <c r="V569" s="106"/>
      <c r="W569" s="92"/>
      <c r="X569" s="88"/>
      <c r="Y569" s="92"/>
      <c r="Z569" s="92"/>
    </row>
    <row r="570" spans="1:26" s="5" customFormat="1" ht="16.5" customHeight="1" x14ac:dyDescent="0.2">
      <c r="A570" s="17"/>
      <c r="B570" s="18">
        <v>4580</v>
      </c>
      <c r="C570" s="35" t="s">
        <v>126</v>
      </c>
      <c r="D570" s="47">
        <f t="shared" si="188"/>
        <v>41.88</v>
      </c>
      <c r="E570" s="47">
        <f t="shared" si="189"/>
        <v>41.88</v>
      </c>
      <c r="F570" s="47">
        <f>E570/D570*100</f>
        <v>100</v>
      </c>
      <c r="G570" s="47">
        <f>I570+K570</f>
        <v>41.88</v>
      </c>
      <c r="H570" s="47">
        <f>J570+L570</f>
        <v>41.88</v>
      </c>
      <c r="I570" s="106"/>
      <c r="J570" s="47"/>
      <c r="K570" s="47">
        <v>41.88</v>
      </c>
      <c r="L570" s="47">
        <v>41.88</v>
      </c>
      <c r="M570" s="47"/>
      <c r="N570" s="106"/>
      <c r="O570" s="47"/>
      <c r="P570" s="106"/>
      <c r="Q570" s="47"/>
      <c r="R570" s="106"/>
      <c r="S570" s="47"/>
      <c r="T570" s="106"/>
      <c r="U570" s="47"/>
      <c r="V570" s="106"/>
      <c r="W570" s="92"/>
      <c r="X570" s="88"/>
      <c r="Y570" s="92"/>
      <c r="Z570" s="92"/>
    </row>
    <row r="571" spans="1:26" s="5" customFormat="1" ht="29.1" customHeight="1" x14ac:dyDescent="0.2">
      <c r="A571" s="17"/>
      <c r="B571" s="23">
        <v>4700</v>
      </c>
      <c r="C571" s="30" t="s">
        <v>105</v>
      </c>
      <c r="D571" s="47">
        <f t="shared" si="188"/>
        <v>1000</v>
      </c>
      <c r="E571" s="47">
        <f t="shared" si="189"/>
        <v>0</v>
      </c>
      <c r="F571" s="47">
        <f t="shared" si="220"/>
        <v>0</v>
      </c>
      <c r="G571" s="47">
        <f t="shared" si="218"/>
        <v>1000</v>
      </c>
      <c r="H571" s="47">
        <f t="shared" si="219"/>
        <v>0</v>
      </c>
      <c r="I571" s="106"/>
      <c r="J571" s="47"/>
      <c r="K571" s="47">
        <v>1000</v>
      </c>
      <c r="L571" s="47">
        <v>0</v>
      </c>
      <c r="M571" s="47"/>
      <c r="N571" s="47"/>
      <c r="O571" s="47"/>
      <c r="P571" s="106"/>
      <c r="Q571" s="47"/>
      <c r="R571" s="106"/>
      <c r="S571" s="47"/>
      <c r="T571" s="106"/>
      <c r="U571" s="47"/>
      <c r="V571" s="106"/>
      <c r="W571" s="92"/>
      <c r="X571" s="88"/>
      <c r="Y571" s="92"/>
      <c r="Z571" s="92"/>
    </row>
    <row r="572" spans="1:26" s="1" customFormat="1" ht="29.1" customHeight="1" x14ac:dyDescent="0.2">
      <c r="A572" s="15">
        <v>85505</v>
      </c>
      <c r="B572" s="19"/>
      <c r="C572" s="29" t="s">
        <v>145</v>
      </c>
      <c r="D572" s="45">
        <f t="shared" ref="D572:D643" si="221">G572+M572+O572+Q572+S572+U572</f>
        <v>683007</v>
      </c>
      <c r="E572" s="45">
        <f t="shared" ref="E572:E643" si="222">H572+N572+P572+R572+T572+V572</f>
        <v>277638.71000000002</v>
      </c>
      <c r="F572" s="59">
        <f t="shared" si="220"/>
        <v>40.649467721414275</v>
      </c>
      <c r="G572" s="45">
        <f>I572+K572</f>
        <v>679047</v>
      </c>
      <c r="H572" s="45">
        <f>J572+L572</f>
        <v>277525.39</v>
      </c>
      <c r="I572" s="45">
        <f>SUM(I573:I590)</f>
        <v>477116</v>
      </c>
      <c r="J572" s="45">
        <f>SUM(J573:J590)</f>
        <v>210999.8</v>
      </c>
      <c r="K572" s="45">
        <f>SUM(K573:K590)</f>
        <v>201931</v>
      </c>
      <c r="L572" s="45">
        <f>SUM(L573:L590)</f>
        <v>66525.59</v>
      </c>
      <c r="M572" s="45"/>
      <c r="N572" s="45"/>
      <c r="O572" s="45">
        <f>SUM(O573:O590)</f>
        <v>3960</v>
      </c>
      <c r="P572" s="45">
        <f>SUM(P573:P590)</f>
        <v>113.32</v>
      </c>
      <c r="Q572" s="45"/>
      <c r="R572" s="105"/>
      <c r="S572" s="45"/>
      <c r="T572" s="105"/>
      <c r="U572" s="45"/>
      <c r="V572" s="105"/>
      <c r="W572" s="88"/>
      <c r="X572" s="88"/>
      <c r="Y572" s="88"/>
      <c r="Z572" s="88"/>
    </row>
    <row r="573" spans="1:26" s="5" customFormat="1" ht="29.1" customHeight="1" x14ac:dyDescent="0.2">
      <c r="A573" s="17"/>
      <c r="B573" s="18">
        <v>3020</v>
      </c>
      <c r="C573" s="35" t="s">
        <v>84</v>
      </c>
      <c r="D573" s="47">
        <f t="shared" si="221"/>
        <v>3960</v>
      </c>
      <c r="E573" s="47">
        <f t="shared" si="222"/>
        <v>113.32</v>
      </c>
      <c r="F573" s="47">
        <f t="shared" si="220"/>
        <v>2.8616161616161615</v>
      </c>
      <c r="G573" s="47"/>
      <c r="H573" s="47"/>
      <c r="I573" s="47"/>
      <c r="J573" s="47"/>
      <c r="K573" s="47"/>
      <c r="L573" s="47"/>
      <c r="M573" s="47"/>
      <c r="N573" s="47"/>
      <c r="O573" s="47">
        <v>3960</v>
      </c>
      <c r="P573" s="47">
        <v>113.32</v>
      </c>
      <c r="Q573" s="47"/>
      <c r="R573" s="106"/>
      <c r="S573" s="47"/>
      <c r="T573" s="106"/>
      <c r="U573" s="47"/>
      <c r="V573" s="106"/>
      <c r="W573" s="92"/>
      <c r="X573" s="88"/>
      <c r="Y573" s="92"/>
      <c r="Z573" s="92"/>
    </row>
    <row r="574" spans="1:26" s="5" customFormat="1" ht="16.5" customHeight="1" x14ac:dyDescent="0.2">
      <c r="A574" s="17"/>
      <c r="B574" s="18">
        <v>4010</v>
      </c>
      <c r="C574" s="34" t="s">
        <v>95</v>
      </c>
      <c r="D574" s="47">
        <f t="shared" si="221"/>
        <v>368036</v>
      </c>
      <c r="E574" s="47">
        <f t="shared" si="222"/>
        <v>152932.5</v>
      </c>
      <c r="F574" s="47">
        <f t="shared" ref="F574:F590" si="223">E574/D574*100</f>
        <v>41.553679531350198</v>
      </c>
      <c r="G574" s="47">
        <f t="shared" ref="G574:G592" si="224">I574+K574</f>
        <v>368036</v>
      </c>
      <c r="H574" s="47">
        <f t="shared" ref="H574:H592" si="225">J574+L574</f>
        <v>152932.5</v>
      </c>
      <c r="I574" s="47">
        <v>368036</v>
      </c>
      <c r="J574" s="47">
        <v>152932.5</v>
      </c>
      <c r="K574" s="47"/>
      <c r="L574" s="47"/>
      <c r="M574" s="47"/>
      <c r="N574" s="47"/>
      <c r="O574" s="47"/>
      <c r="P574" s="106"/>
      <c r="Q574" s="47"/>
      <c r="R574" s="106"/>
      <c r="S574" s="47"/>
      <c r="T574" s="106"/>
      <c r="U574" s="47"/>
      <c r="V574" s="106"/>
      <c r="W574" s="92"/>
      <c r="X574" s="88"/>
      <c r="Y574" s="92"/>
      <c r="Z574" s="92"/>
    </row>
    <row r="575" spans="1:26" s="5" customFormat="1" ht="16.5" customHeight="1" x14ac:dyDescent="0.2">
      <c r="A575" s="17"/>
      <c r="B575" s="18">
        <v>4040</v>
      </c>
      <c r="C575" s="35" t="s">
        <v>96</v>
      </c>
      <c r="D575" s="47">
        <f t="shared" si="221"/>
        <v>29382</v>
      </c>
      <c r="E575" s="47">
        <f t="shared" si="222"/>
        <v>24287.18</v>
      </c>
      <c r="F575" s="47">
        <f t="shared" si="223"/>
        <v>82.660063984752568</v>
      </c>
      <c r="G575" s="47">
        <f t="shared" si="224"/>
        <v>29382</v>
      </c>
      <c r="H575" s="47">
        <f t="shared" si="225"/>
        <v>24287.18</v>
      </c>
      <c r="I575" s="47">
        <v>29382</v>
      </c>
      <c r="J575" s="47">
        <v>24287.18</v>
      </c>
      <c r="K575" s="47"/>
      <c r="L575" s="47"/>
      <c r="M575" s="47"/>
      <c r="N575" s="47"/>
      <c r="O575" s="47"/>
      <c r="P575" s="106"/>
      <c r="Q575" s="47"/>
      <c r="R575" s="106"/>
      <c r="S575" s="47"/>
      <c r="T575" s="106"/>
      <c r="U575" s="47"/>
      <c r="V575" s="106"/>
      <c r="W575" s="92"/>
      <c r="X575" s="88"/>
      <c r="Y575" s="92"/>
      <c r="Z575" s="92"/>
    </row>
    <row r="576" spans="1:26" s="5" customFormat="1" ht="16.5" customHeight="1" x14ac:dyDescent="0.2">
      <c r="A576" s="17"/>
      <c r="B576" s="18">
        <v>4110</v>
      </c>
      <c r="C576" s="34" t="s">
        <v>85</v>
      </c>
      <c r="D576" s="47">
        <f t="shared" si="221"/>
        <v>69774</v>
      </c>
      <c r="E576" s="47">
        <f t="shared" si="222"/>
        <v>30636.49</v>
      </c>
      <c r="F576" s="47">
        <f t="shared" si="223"/>
        <v>43.908174964886641</v>
      </c>
      <c r="G576" s="47">
        <f t="shared" si="224"/>
        <v>69774</v>
      </c>
      <c r="H576" s="47">
        <f t="shared" si="225"/>
        <v>30636.49</v>
      </c>
      <c r="I576" s="47">
        <v>69774</v>
      </c>
      <c r="J576" s="47">
        <v>30636.49</v>
      </c>
      <c r="K576" s="47"/>
      <c r="L576" s="47"/>
      <c r="M576" s="47"/>
      <c r="N576" s="47"/>
      <c r="O576" s="47"/>
      <c r="P576" s="106"/>
      <c r="Q576" s="47"/>
      <c r="R576" s="106"/>
      <c r="S576" s="47"/>
      <c r="T576" s="106"/>
      <c r="U576" s="47"/>
      <c r="V576" s="106"/>
      <c r="W576" s="92"/>
      <c r="X576" s="88"/>
      <c r="Y576" s="92"/>
      <c r="Z576" s="92"/>
    </row>
    <row r="577" spans="1:26" s="5" customFormat="1" ht="28.5" customHeight="1" x14ac:dyDescent="0.2">
      <c r="A577" s="17"/>
      <c r="B577" s="18">
        <v>4120</v>
      </c>
      <c r="C577" s="35" t="s">
        <v>178</v>
      </c>
      <c r="D577" s="47">
        <f t="shared" si="221"/>
        <v>9424</v>
      </c>
      <c r="E577" s="47">
        <f t="shared" si="222"/>
        <v>3143.63</v>
      </c>
      <c r="F577" s="47">
        <f t="shared" si="223"/>
        <v>33.357703735144312</v>
      </c>
      <c r="G577" s="47">
        <f t="shared" si="224"/>
        <v>9424</v>
      </c>
      <c r="H577" s="47">
        <f t="shared" si="225"/>
        <v>3143.63</v>
      </c>
      <c r="I577" s="47">
        <v>9424</v>
      </c>
      <c r="J577" s="47">
        <v>3143.63</v>
      </c>
      <c r="K577" s="47"/>
      <c r="L577" s="47"/>
      <c r="M577" s="47"/>
      <c r="N577" s="47"/>
      <c r="O577" s="47"/>
      <c r="P577" s="106"/>
      <c r="Q577" s="47"/>
      <c r="R577" s="106"/>
      <c r="S577" s="47"/>
      <c r="T577" s="106"/>
      <c r="U577" s="47"/>
      <c r="V577" s="106"/>
      <c r="W577" s="92"/>
      <c r="X577" s="88"/>
      <c r="Y577" s="92"/>
      <c r="Z577" s="92"/>
    </row>
    <row r="578" spans="1:26" s="5" customFormat="1" ht="16.5" customHeight="1" x14ac:dyDescent="0.2">
      <c r="A578" s="17"/>
      <c r="B578" s="18">
        <v>4170</v>
      </c>
      <c r="C578" s="34" t="s">
        <v>86</v>
      </c>
      <c r="D578" s="47">
        <f t="shared" si="221"/>
        <v>500</v>
      </c>
      <c r="E578" s="47">
        <f t="shared" si="222"/>
        <v>0</v>
      </c>
      <c r="F578" s="47">
        <f>E578/D578*100</f>
        <v>0</v>
      </c>
      <c r="G578" s="47">
        <f>I578+K578</f>
        <v>500</v>
      </c>
      <c r="H578" s="47">
        <f>J578+L578</f>
        <v>0</v>
      </c>
      <c r="I578" s="47">
        <v>500</v>
      </c>
      <c r="J578" s="47">
        <v>0</v>
      </c>
      <c r="K578" s="47"/>
      <c r="L578" s="47"/>
      <c r="M578" s="47"/>
      <c r="N578" s="47"/>
      <c r="O578" s="47"/>
      <c r="P578" s="106"/>
      <c r="Q578" s="47"/>
      <c r="R578" s="106"/>
      <c r="S578" s="47"/>
      <c r="T578" s="106"/>
      <c r="U578" s="47"/>
      <c r="V578" s="106"/>
      <c r="W578" s="92"/>
      <c r="X578" s="88"/>
      <c r="Y578" s="92"/>
      <c r="Z578" s="92"/>
    </row>
    <row r="579" spans="1:26" s="5" customFormat="1" ht="16.5" customHeight="1" x14ac:dyDescent="0.2">
      <c r="A579" s="17"/>
      <c r="B579" s="18">
        <v>4210</v>
      </c>
      <c r="C579" s="35" t="s">
        <v>87</v>
      </c>
      <c r="D579" s="47">
        <f t="shared" si="221"/>
        <v>50550</v>
      </c>
      <c r="E579" s="47">
        <f t="shared" si="222"/>
        <v>18198.38</v>
      </c>
      <c r="F579" s="47">
        <f t="shared" si="223"/>
        <v>36.000751730959443</v>
      </c>
      <c r="G579" s="47">
        <f t="shared" si="224"/>
        <v>50550</v>
      </c>
      <c r="H579" s="47">
        <f t="shared" si="225"/>
        <v>18198.38</v>
      </c>
      <c r="I579" s="47"/>
      <c r="J579" s="47"/>
      <c r="K579" s="47">
        <v>50550</v>
      </c>
      <c r="L579" s="47">
        <v>18198.38</v>
      </c>
      <c r="M579" s="47"/>
      <c r="N579" s="47"/>
      <c r="O579" s="47"/>
      <c r="P579" s="106"/>
      <c r="Q579" s="47"/>
      <c r="R579" s="106"/>
      <c r="S579" s="47"/>
      <c r="T579" s="106"/>
      <c r="U579" s="47"/>
      <c r="V579" s="106"/>
      <c r="W579" s="92"/>
      <c r="X579" s="88"/>
      <c r="Y579" s="92"/>
      <c r="Z579" s="92"/>
    </row>
    <row r="580" spans="1:26" s="5" customFormat="1" ht="16.5" customHeight="1" x14ac:dyDescent="0.2">
      <c r="A580" s="17"/>
      <c r="B580" s="18">
        <v>4220</v>
      </c>
      <c r="C580" s="35" t="s">
        <v>135</v>
      </c>
      <c r="D580" s="47">
        <f t="shared" si="221"/>
        <v>53400</v>
      </c>
      <c r="E580" s="47">
        <f t="shared" si="222"/>
        <v>10590.84</v>
      </c>
      <c r="F580" s="47">
        <f>E580/D580*100</f>
        <v>19.83303370786517</v>
      </c>
      <c r="G580" s="47">
        <f>I580+K580</f>
        <v>53400</v>
      </c>
      <c r="H580" s="47">
        <f>J580+L580</f>
        <v>10590.84</v>
      </c>
      <c r="I580" s="106"/>
      <c r="J580" s="47"/>
      <c r="K580" s="47">
        <v>53400</v>
      </c>
      <c r="L580" s="47">
        <v>10590.84</v>
      </c>
      <c r="M580" s="47"/>
      <c r="N580" s="47"/>
      <c r="O580" s="47"/>
      <c r="P580" s="106"/>
      <c r="Q580" s="47"/>
      <c r="R580" s="106"/>
      <c r="S580" s="47"/>
      <c r="T580" s="106"/>
      <c r="U580" s="47"/>
      <c r="V580" s="106"/>
      <c r="W580" s="92"/>
      <c r="X580" s="88"/>
      <c r="Y580" s="92"/>
      <c r="Z580" s="92"/>
    </row>
    <row r="581" spans="1:26" s="5" customFormat="1" ht="16.5" customHeight="1" x14ac:dyDescent="0.2">
      <c r="A581" s="17"/>
      <c r="B581" s="18">
        <v>4260</v>
      </c>
      <c r="C581" s="35" t="s">
        <v>88</v>
      </c>
      <c r="D581" s="47">
        <f t="shared" si="221"/>
        <v>52890</v>
      </c>
      <c r="E581" s="47">
        <f t="shared" si="222"/>
        <v>16765.310000000001</v>
      </c>
      <c r="F581" s="47">
        <f t="shared" si="223"/>
        <v>31.698449612403103</v>
      </c>
      <c r="G581" s="47">
        <f t="shared" si="224"/>
        <v>52890</v>
      </c>
      <c r="H581" s="47">
        <f t="shared" si="225"/>
        <v>16765.310000000001</v>
      </c>
      <c r="I581" s="106"/>
      <c r="J581" s="47"/>
      <c r="K581" s="47">
        <v>52890</v>
      </c>
      <c r="L581" s="47">
        <v>16765.310000000001</v>
      </c>
      <c r="M581" s="47"/>
      <c r="N581" s="47"/>
      <c r="O581" s="47"/>
      <c r="P581" s="106"/>
      <c r="Q581" s="47"/>
      <c r="R581" s="106"/>
      <c r="S581" s="47"/>
      <c r="T581" s="106"/>
      <c r="U581" s="47"/>
      <c r="V581" s="106"/>
      <c r="W581" s="92"/>
      <c r="X581" s="88"/>
      <c r="Y581" s="92"/>
      <c r="Z581" s="92"/>
    </row>
    <row r="582" spans="1:26" s="5" customFormat="1" ht="16.5" customHeight="1" x14ac:dyDescent="0.2">
      <c r="A582" s="17"/>
      <c r="B582" s="18">
        <v>4270</v>
      </c>
      <c r="C582" s="35" t="s">
        <v>89</v>
      </c>
      <c r="D582" s="47">
        <f t="shared" si="221"/>
        <v>5500</v>
      </c>
      <c r="E582" s="47">
        <f t="shared" si="222"/>
        <v>1578</v>
      </c>
      <c r="F582" s="47">
        <f t="shared" si="223"/>
        <v>28.690909090909088</v>
      </c>
      <c r="G582" s="47">
        <f t="shared" si="224"/>
        <v>5500</v>
      </c>
      <c r="H582" s="47">
        <f t="shared" si="225"/>
        <v>1578</v>
      </c>
      <c r="I582" s="106"/>
      <c r="J582" s="47"/>
      <c r="K582" s="47">
        <v>5500</v>
      </c>
      <c r="L582" s="47">
        <v>1578</v>
      </c>
      <c r="M582" s="47"/>
      <c r="N582" s="47"/>
      <c r="O582" s="47"/>
      <c r="P582" s="106"/>
      <c r="Q582" s="47"/>
      <c r="R582" s="106"/>
      <c r="S582" s="47"/>
      <c r="T582" s="106"/>
      <c r="U582" s="47"/>
      <c r="V582" s="106"/>
      <c r="W582" s="92"/>
      <c r="X582" s="88"/>
      <c r="Y582" s="92"/>
      <c r="Z582" s="92"/>
    </row>
    <row r="583" spans="1:26" s="5" customFormat="1" ht="16.5" customHeight="1" x14ac:dyDescent="0.2">
      <c r="A583" s="17"/>
      <c r="B583" s="18">
        <v>4280</v>
      </c>
      <c r="C583" s="35" t="s">
        <v>101</v>
      </c>
      <c r="D583" s="47">
        <f t="shared" si="221"/>
        <v>3039</v>
      </c>
      <c r="E583" s="47">
        <f t="shared" si="222"/>
        <v>60</v>
      </c>
      <c r="F583" s="47">
        <f t="shared" si="223"/>
        <v>1.9743336623889436</v>
      </c>
      <c r="G583" s="47">
        <f t="shared" si="224"/>
        <v>3039</v>
      </c>
      <c r="H583" s="47">
        <f t="shared" si="225"/>
        <v>60</v>
      </c>
      <c r="I583" s="106"/>
      <c r="J583" s="47"/>
      <c r="K583" s="47">
        <v>3039</v>
      </c>
      <c r="L583" s="47">
        <v>60</v>
      </c>
      <c r="M583" s="47"/>
      <c r="N583" s="47"/>
      <c r="O583" s="47"/>
      <c r="P583" s="106"/>
      <c r="Q583" s="47"/>
      <c r="R583" s="106"/>
      <c r="S583" s="47"/>
      <c r="T583" s="106"/>
      <c r="U583" s="47"/>
      <c r="V583" s="106"/>
      <c r="W583" s="92"/>
      <c r="X583" s="88"/>
      <c r="Y583" s="92"/>
      <c r="Z583" s="92"/>
    </row>
    <row r="584" spans="1:26" s="5" customFormat="1" ht="16.5" customHeight="1" x14ac:dyDescent="0.2">
      <c r="A584" s="17"/>
      <c r="B584" s="18">
        <v>4300</v>
      </c>
      <c r="C584" s="35" t="s">
        <v>82</v>
      </c>
      <c r="D584" s="47">
        <f t="shared" si="221"/>
        <v>21105</v>
      </c>
      <c r="E584" s="47">
        <f t="shared" si="222"/>
        <v>6678.35</v>
      </c>
      <c r="F584" s="47">
        <f t="shared" si="223"/>
        <v>31.643449419568825</v>
      </c>
      <c r="G584" s="47">
        <f t="shared" si="224"/>
        <v>21105</v>
      </c>
      <c r="H584" s="47">
        <f t="shared" si="225"/>
        <v>6678.35</v>
      </c>
      <c r="I584" s="106"/>
      <c r="J584" s="47"/>
      <c r="K584" s="47">
        <v>21105</v>
      </c>
      <c r="L584" s="47">
        <v>6678.35</v>
      </c>
      <c r="M584" s="47"/>
      <c r="N584" s="47"/>
      <c r="O584" s="47"/>
      <c r="P584" s="106"/>
      <c r="Q584" s="47"/>
      <c r="R584" s="106"/>
      <c r="S584" s="47"/>
      <c r="T584" s="106"/>
      <c r="U584" s="47"/>
      <c r="V584" s="106"/>
      <c r="W584" s="92"/>
      <c r="X584" s="88"/>
      <c r="Y584" s="92"/>
      <c r="Z584" s="92"/>
    </row>
    <row r="585" spans="1:26" s="5" customFormat="1" ht="29.1" customHeight="1" x14ac:dyDescent="0.2">
      <c r="A585" s="17"/>
      <c r="B585" s="18">
        <v>4360</v>
      </c>
      <c r="C585" s="35" t="s">
        <v>129</v>
      </c>
      <c r="D585" s="47">
        <f t="shared" si="221"/>
        <v>861</v>
      </c>
      <c r="E585" s="47">
        <f t="shared" si="222"/>
        <v>195.9</v>
      </c>
      <c r="F585" s="47">
        <f t="shared" si="223"/>
        <v>22.752613240418118</v>
      </c>
      <c r="G585" s="47">
        <f t="shared" si="224"/>
        <v>861</v>
      </c>
      <c r="H585" s="47">
        <f t="shared" si="225"/>
        <v>195.9</v>
      </c>
      <c r="I585" s="106"/>
      <c r="J585" s="47"/>
      <c r="K585" s="47">
        <v>861</v>
      </c>
      <c r="L585" s="47">
        <v>195.9</v>
      </c>
      <c r="M585" s="47"/>
      <c r="N585" s="47"/>
      <c r="O585" s="47"/>
      <c r="P585" s="106"/>
      <c r="Q585" s="47"/>
      <c r="R585" s="106"/>
      <c r="S585" s="47"/>
      <c r="T585" s="106"/>
      <c r="U585" s="47"/>
      <c r="V585" s="106"/>
      <c r="W585" s="92"/>
      <c r="X585" s="88"/>
      <c r="Y585" s="92"/>
      <c r="Z585" s="92"/>
    </row>
    <row r="586" spans="1:26" s="5" customFormat="1" ht="16.5" customHeight="1" x14ac:dyDescent="0.2">
      <c r="A586" s="17"/>
      <c r="B586" s="18">
        <v>4410</v>
      </c>
      <c r="C586" s="35" t="s">
        <v>102</v>
      </c>
      <c r="D586" s="47">
        <f t="shared" si="221"/>
        <v>150</v>
      </c>
      <c r="E586" s="47">
        <f t="shared" si="222"/>
        <v>0</v>
      </c>
      <c r="F586" s="47">
        <f t="shared" si="223"/>
        <v>0</v>
      </c>
      <c r="G586" s="47">
        <f t="shared" si="224"/>
        <v>150</v>
      </c>
      <c r="H586" s="47">
        <f t="shared" si="225"/>
        <v>0</v>
      </c>
      <c r="I586" s="106"/>
      <c r="J586" s="47"/>
      <c r="K586" s="47">
        <v>150</v>
      </c>
      <c r="L586" s="47">
        <v>0</v>
      </c>
      <c r="M586" s="47"/>
      <c r="N586" s="47"/>
      <c r="O586" s="47"/>
      <c r="P586" s="106"/>
      <c r="Q586" s="47"/>
      <c r="R586" s="106"/>
      <c r="S586" s="47"/>
      <c r="T586" s="106"/>
      <c r="U586" s="47"/>
      <c r="V586" s="106"/>
      <c r="W586" s="92"/>
      <c r="X586" s="88"/>
      <c r="Y586" s="92"/>
      <c r="Z586" s="92"/>
    </row>
    <row r="587" spans="1:26" s="5" customFormat="1" ht="16.5" customHeight="1" x14ac:dyDescent="0.2">
      <c r="A587" s="17"/>
      <c r="B587" s="18">
        <v>4430</v>
      </c>
      <c r="C587" s="35" t="s">
        <v>83</v>
      </c>
      <c r="D587" s="47">
        <f t="shared" si="221"/>
        <v>200</v>
      </c>
      <c r="E587" s="47">
        <f t="shared" si="222"/>
        <v>23</v>
      </c>
      <c r="F587" s="47">
        <f t="shared" si="223"/>
        <v>11.5</v>
      </c>
      <c r="G587" s="47">
        <f t="shared" si="224"/>
        <v>200</v>
      </c>
      <c r="H587" s="47">
        <f t="shared" si="225"/>
        <v>23</v>
      </c>
      <c r="I587" s="106"/>
      <c r="J587" s="47"/>
      <c r="K587" s="47">
        <v>200</v>
      </c>
      <c r="L587" s="47">
        <v>23</v>
      </c>
      <c r="M587" s="47"/>
      <c r="N587" s="47"/>
      <c r="O587" s="47"/>
      <c r="P587" s="106"/>
      <c r="Q587" s="47"/>
      <c r="R587" s="106"/>
      <c r="S587" s="47"/>
      <c r="T587" s="106"/>
      <c r="U587" s="47"/>
      <c r="V587" s="106"/>
      <c r="W587" s="92"/>
      <c r="X587" s="88"/>
      <c r="Y587" s="92"/>
      <c r="Z587" s="92"/>
    </row>
    <row r="588" spans="1:26" s="5" customFormat="1" ht="16.5" customHeight="1" x14ac:dyDescent="0.2">
      <c r="A588" s="17"/>
      <c r="B588" s="18">
        <v>4440</v>
      </c>
      <c r="C588" s="35" t="s">
        <v>104</v>
      </c>
      <c r="D588" s="47">
        <f t="shared" si="221"/>
        <v>12286</v>
      </c>
      <c r="E588" s="47">
        <f t="shared" si="222"/>
        <v>12285.81</v>
      </c>
      <c r="F588" s="47">
        <f t="shared" si="223"/>
        <v>99.998453524336639</v>
      </c>
      <c r="G588" s="47">
        <f t="shared" si="224"/>
        <v>12286</v>
      </c>
      <c r="H588" s="47">
        <f t="shared" si="225"/>
        <v>12285.81</v>
      </c>
      <c r="I588" s="106"/>
      <c r="J588" s="47"/>
      <c r="K588" s="47">
        <v>12286</v>
      </c>
      <c r="L588" s="47">
        <v>12285.81</v>
      </c>
      <c r="M588" s="47"/>
      <c r="N588" s="47"/>
      <c r="O588" s="47"/>
      <c r="P588" s="106"/>
      <c r="Q588" s="47"/>
      <c r="R588" s="106"/>
      <c r="S588" s="47"/>
      <c r="T588" s="106"/>
      <c r="U588" s="47"/>
      <c r="V588" s="106"/>
      <c r="W588" s="92"/>
      <c r="X588" s="88"/>
      <c r="Y588" s="92"/>
      <c r="Z588" s="92"/>
    </row>
    <row r="589" spans="1:26" s="5" customFormat="1" ht="16.5" customHeight="1" x14ac:dyDescent="0.2">
      <c r="A589" s="17"/>
      <c r="B589" s="18">
        <v>4510</v>
      </c>
      <c r="C589" s="35" t="s">
        <v>98</v>
      </c>
      <c r="D589" s="47">
        <f t="shared" si="221"/>
        <v>800</v>
      </c>
      <c r="E589" s="47">
        <f t="shared" si="222"/>
        <v>0</v>
      </c>
      <c r="F589" s="47">
        <f t="shared" si="223"/>
        <v>0</v>
      </c>
      <c r="G589" s="47">
        <f t="shared" si="224"/>
        <v>800</v>
      </c>
      <c r="H589" s="47">
        <f t="shared" si="225"/>
        <v>0</v>
      </c>
      <c r="I589" s="106"/>
      <c r="J589" s="47"/>
      <c r="K589" s="47">
        <v>800</v>
      </c>
      <c r="L589" s="47">
        <v>0</v>
      </c>
      <c r="M589" s="47"/>
      <c r="N589" s="47"/>
      <c r="O589" s="47"/>
      <c r="P589" s="106"/>
      <c r="Q589" s="47"/>
      <c r="R589" s="106"/>
      <c r="S589" s="47"/>
      <c r="T589" s="106"/>
      <c r="U589" s="47"/>
      <c r="V589" s="106"/>
      <c r="W589" s="92"/>
      <c r="X589" s="88"/>
      <c r="Y589" s="92"/>
      <c r="Z589" s="92"/>
    </row>
    <row r="590" spans="1:26" s="5" customFormat="1" ht="29.1" customHeight="1" x14ac:dyDescent="0.2">
      <c r="A590" s="22"/>
      <c r="B590" s="23">
        <v>4700</v>
      </c>
      <c r="C590" s="30" t="s">
        <v>105</v>
      </c>
      <c r="D590" s="46">
        <f t="shared" si="221"/>
        <v>1150</v>
      </c>
      <c r="E590" s="46">
        <f t="shared" si="222"/>
        <v>150</v>
      </c>
      <c r="F590" s="46">
        <f t="shared" si="223"/>
        <v>13.043478260869565</v>
      </c>
      <c r="G590" s="46">
        <f t="shared" si="224"/>
        <v>1150</v>
      </c>
      <c r="H590" s="46">
        <f t="shared" si="225"/>
        <v>150</v>
      </c>
      <c r="I590" s="104"/>
      <c r="J590" s="46"/>
      <c r="K590" s="46">
        <v>1150</v>
      </c>
      <c r="L590" s="46">
        <v>150</v>
      </c>
      <c r="M590" s="46"/>
      <c r="N590" s="46"/>
      <c r="O590" s="46"/>
      <c r="P590" s="104"/>
      <c r="Q590" s="46"/>
      <c r="R590" s="104"/>
      <c r="S590" s="46"/>
      <c r="T590" s="104"/>
      <c r="U590" s="46"/>
      <c r="V590" s="104"/>
      <c r="W590" s="92"/>
      <c r="X590" s="88"/>
      <c r="Y590" s="92"/>
      <c r="Z590" s="92"/>
    </row>
    <row r="591" spans="1:26" s="2" customFormat="1" ht="16.5" customHeight="1" x14ac:dyDescent="0.2">
      <c r="A591" s="15">
        <v>85508</v>
      </c>
      <c r="B591" s="19"/>
      <c r="C591" s="29" t="s">
        <v>153</v>
      </c>
      <c r="D591" s="45">
        <f t="shared" si="221"/>
        <v>390000</v>
      </c>
      <c r="E591" s="45">
        <f t="shared" si="222"/>
        <v>215394.89</v>
      </c>
      <c r="F591" s="59">
        <f>E591/D591*100</f>
        <v>55.229458974358977</v>
      </c>
      <c r="G591" s="45">
        <f t="shared" si="224"/>
        <v>390000</v>
      </c>
      <c r="H591" s="45">
        <f t="shared" si="225"/>
        <v>215394.89</v>
      </c>
      <c r="I591" s="105"/>
      <c r="J591" s="45"/>
      <c r="K591" s="45">
        <f>SUM(K592:K592)</f>
        <v>390000</v>
      </c>
      <c r="L591" s="45">
        <f>SUM(L592:L592)</f>
        <v>215394.89</v>
      </c>
      <c r="M591" s="45"/>
      <c r="N591" s="45"/>
      <c r="O591" s="45"/>
      <c r="P591" s="105"/>
      <c r="Q591" s="50"/>
      <c r="R591" s="103"/>
      <c r="S591" s="50"/>
      <c r="T591" s="103"/>
      <c r="U591" s="50"/>
      <c r="V591" s="103"/>
      <c r="W591" s="80"/>
      <c r="X591" s="83"/>
      <c r="Y591" s="80"/>
      <c r="Z591" s="80"/>
    </row>
    <row r="592" spans="1:26" s="5" customFormat="1" ht="39.75" customHeight="1" x14ac:dyDescent="0.2">
      <c r="A592" s="22"/>
      <c r="B592" s="23">
        <v>4330</v>
      </c>
      <c r="C592" s="30" t="s">
        <v>124</v>
      </c>
      <c r="D592" s="46">
        <f t="shared" si="221"/>
        <v>390000</v>
      </c>
      <c r="E592" s="46">
        <f t="shared" si="222"/>
        <v>215394.89</v>
      </c>
      <c r="F592" s="46">
        <f>E592/D592*100</f>
        <v>55.229458974358977</v>
      </c>
      <c r="G592" s="46">
        <f t="shared" si="224"/>
        <v>390000</v>
      </c>
      <c r="H592" s="46">
        <f t="shared" si="225"/>
        <v>215394.89</v>
      </c>
      <c r="I592" s="104"/>
      <c r="J592" s="46"/>
      <c r="K592" s="46">
        <v>390000</v>
      </c>
      <c r="L592" s="46">
        <v>215394.89</v>
      </c>
      <c r="M592" s="46"/>
      <c r="N592" s="46"/>
      <c r="O592" s="46"/>
      <c r="P592" s="104"/>
      <c r="Q592" s="46"/>
      <c r="R592" s="104"/>
      <c r="S592" s="46"/>
      <c r="T592" s="104"/>
      <c r="U592" s="46"/>
      <c r="V592" s="104"/>
      <c r="W592" s="92"/>
      <c r="X592" s="88"/>
      <c r="Y592" s="92"/>
      <c r="Z592" s="92"/>
    </row>
    <row r="593" spans="1:26" s="1" customFormat="1" ht="135" customHeight="1" x14ac:dyDescent="0.2">
      <c r="A593" s="20">
        <v>85513</v>
      </c>
      <c r="B593" s="16"/>
      <c r="C593" s="32" t="s">
        <v>161</v>
      </c>
      <c r="D593" s="50">
        <f t="shared" si="221"/>
        <v>55022.99</v>
      </c>
      <c r="E593" s="50">
        <f t="shared" si="222"/>
        <v>39156.43</v>
      </c>
      <c r="F593" s="47">
        <f>E593/D593*100</f>
        <v>71.163762638126357</v>
      </c>
      <c r="G593" s="50">
        <f t="shared" ref="G593:H600" si="226">I593+K593</f>
        <v>55022.99</v>
      </c>
      <c r="H593" s="50">
        <f t="shared" si="226"/>
        <v>39156.43</v>
      </c>
      <c r="I593" s="105"/>
      <c r="J593" s="105"/>
      <c r="K593" s="45">
        <f>SUM(K594:K595)</f>
        <v>55022.99</v>
      </c>
      <c r="L593" s="45">
        <f>SUM(L594:L595)</f>
        <v>39156.43</v>
      </c>
      <c r="M593" s="45"/>
      <c r="N593" s="105"/>
      <c r="O593" s="50"/>
      <c r="P593" s="103"/>
      <c r="Q593" s="50"/>
      <c r="R593" s="103"/>
      <c r="S593" s="50"/>
      <c r="T593" s="103"/>
      <c r="U593" s="50"/>
      <c r="V593" s="103"/>
      <c r="W593" s="88"/>
      <c r="X593" s="88"/>
      <c r="Y593" s="88"/>
      <c r="Z593" s="88"/>
    </row>
    <row r="594" spans="1:26" s="1" customFormat="1" ht="87.75" customHeight="1" x14ac:dyDescent="0.2">
      <c r="A594" s="17"/>
      <c r="B594" s="18">
        <v>2910</v>
      </c>
      <c r="C594" s="35" t="s">
        <v>157</v>
      </c>
      <c r="D594" s="47">
        <f t="shared" si="221"/>
        <v>22.99</v>
      </c>
      <c r="E594" s="47">
        <f t="shared" si="222"/>
        <v>22.99</v>
      </c>
      <c r="F594" s="47">
        <f>E594/D594*100</f>
        <v>100</v>
      </c>
      <c r="G594" s="47">
        <f t="shared" si="226"/>
        <v>22.99</v>
      </c>
      <c r="H594" s="47">
        <f t="shared" si="226"/>
        <v>22.99</v>
      </c>
      <c r="I594" s="106"/>
      <c r="J594" s="106"/>
      <c r="K594" s="47">
        <v>22.99</v>
      </c>
      <c r="L594" s="47">
        <v>22.99</v>
      </c>
      <c r="M594" s="47"/>
      <c r="N594" s="106"/>
      <c r="O594" s="47"/>
      <c r="P594" s="106"/>
      <c r="Q594" s="47"/>
      <c r="R594" s="106"/>
      <c r="S594" s="47"/>
      <c r="T594" s="106"/>
      <c r="U594" s="47"/>
      <c r="V594" s="106"/>
      <c r="W594" s="88"/>
      <c r="X594" s="88"/>
      <c r="Y594" s="88"/>
      <c r="Z594" s="88"/>
    </row>
    <row r="595" spans="1:26" s="5" customFormat="1" ht="16.5" customHeight="1" x14ac:dyDescent="0.2">
      <c r="A595" s="22"/>
      <c r="B595" s="23">
        <v>4130</v>
      </c>
      <c r="C595" s="30" t="s">
        <v>109</v>
      </c>
      <c r="D595" s="46">
        <f t="shared" si="221"/>
        <v>55000</v>
      </c>
      <c r="E595" s="46">
        <f t="shared" si="222"/>
        <v>39133.440000000002</v>
      </c>
      <c r="F595" s="46">
        <f>E595/D595*100</f>
        <v>71.151709090909094</v>
      </c>
      <c r="G595" s="46">
        <f t="shared" si="226"/>
        <v>55000</v>
      </c>
      <c r="H595" s="46">
        <f t="shared" si="226"/>
        <v>39133.440000000002</v>
      </c>
      <c r="I595" s="104"/>
      <c r="J595" s="104"/>
      <c r="K595" s="46">
        <v>55000</v>
      </c>
      <c r="L595" s="46">
        <v>39133.440000000002</v>
      </c>
      <c r="M595" s="46"/>
      <c r="N595" s="104"/>
      <c r="O595" s="46"/>
      <c r="P595" s="104"/>
      <c r="Q595" s="46"/>
      <c r="R595" s="104"/>
      <c r="S595" s="46"/>
      <c r="T595" s="104"/>
      <c r="U595" s="46"/>
      <c r="V595" s="104"/>
      <c r="W595" s="92"/>
      <c r="X595" s="88"/>
      <c r="Y595" s="92"/>
      <c r="Z595" s="92"/>
    </row>
    <row r="596" spans="1:26" s="2" customFormat="1" ht="29.25" customHeight="1" x14ac:dyDescent="0.2">
      <c r="A596" s="13">
        <v>900</v>
      </c>
      <c r="B596" s="13"/>
      <c r="C596" s="33" t="s">
        <v>21</v>
      </c>
      <c r="D596" s="44">
        <f t="shared" si="221"/>
        <v>13216374.640000001</v>
      </c>
      <c r="E596" s="44">
        <f t="shared" si="222"/>
        <v>6107565.9900000002</v>
      </c>
      <c r="F596" s="54">
        <f t="shared" ref="F596:F633" si="227">E596/D596*100</f>
        <v>46.212113051904225</v>
      </c>
      <c r="G596" s="44">
        <f t="shared" si="226"/>
        <v>13106308</v>
      </c>
      <c r="H596" s="44">
        <f t="shared" si="226"/>
        <v>6069055.4100000001</v>
      </c>
      <c r="I596" s="44"/>
      <c r="J596" s="44"/>
      <c r="K596" s="44">
        <f>K597+K601+K604+K607+K620+K622+K627+K629</f>
        <v>13106308</v>
      </c>
      <c r="L596" s="44">
        <f>L597+L601+L604+L607+L620+L622+L627+L629</f>
        <v>6069055.4100000001</v>
      </c>
      <c r="M596" s="44"/>
      <c r="N596" s="44"/>
      <c r="O596" s="44"/>
      <c r="P596" s="44"/>
      <c r="Q596" s="44">
        <f>Q597+Q601+Q604+Q607+Q620+Q622+Q627+Q629</f>
        <v>110066.64000000001</v>
      </c>
      <c r="R596" s="44">
        <f>R597+R601+R604+R607+R620+R622+R627+R629</f>
        <v>38510.58</v>
      </c>
      <c r="S596" s="44"/>
      <c r="T596" s="107"/>
      <c r="U596" s="44"/>
      <c r="V596" s="107"/>
      <c r="W596" s="93"/>
      <c r="X596" s="88"/>
      <c r="Y596" s="93"/>
      <c r="Z596" s="93"/>
    </row>
    <row r="597" spans="1:26" s="1" customFormat="1" ht="28.5" customHeight="1" x14ac:dyDescent="0.2">
      <c r="A597" s="15">
        <v>90001</v>
      </c>
      <c r="B597" s="19"/>
      <c r="C597" s="29" t="s">
        <v>28</v>
      </c>
      <c r="D597" s="50">
        <f t="shared" si="221"/>
        <v>718000</v>
      </c>
      <c r="E597" s="50">
        <f t="shared" si="222"/>
        <v>271109.87</v>
      </c>
      <c r="F597" s="47">
        <f t="shared" si="227"/>
        <v>37.759034818941508</v>
      </c>
      <c r="G597" s="50">
        <f t="shared" si="226"/>
        <v>718000</v>
      </c>
      <c r="H597" s="50">
        <f t="shared" si="226"/>
        <v>271109.87</v>
      </c>
      <c r="I597" s="45"/>
      <c r="J597" s="45"/>
      <c r="K597" s="45">
        <f>SUM(K598:K600)</f>
        <v>718000</v>
      </c>
      <c r="L597" s="45">
        <f>SUM(L598:L600)</f>
        <v>271109.87</v>
      </c>
      <c r="M597" s="45"/>
      <c r="N597" s="45"/>
      <c r="O597" s="45"/>
      <c r="P597" s="45"/>
      <c r="Q597" s="45"/>
      <c r="R597" s="45"/>
      <c r="S597" s="45"/>
      <c r="T597" s="105"/>
      <c r="U597" s="45"/>
      <c r="V597" s="105"/>
      <c r="W597" s="88"/>
      <c r="X597" s="88"/>
      <c r="Y597" s="88"/>
      <c r="Z597" s="88"/>
    </row>
    <row r="598" spans="1:26" s="5" customFormat="1" ht="16.5" customHeight="1" x14ac:dyDescent="0.2">
      <c r="A598" s="17"/>
      <c r="B598" s="18">
        <v>4260</v>
      </c>
      <c r="C598" s="35" t="s">
        <v>88</v>
      </c>
      <c r="D598" s="47">
        <f t="shared" si="221"/>
        <v>3000</v>
      </c>
      <c r="E598" s="47">
        <f t="shared" si="222"/>
        <v>268.89</v>
      </c>
      <c r="F598" s="47">
        <f t="shared" si="227"/>
        <v>8.963000000000001</v>
      </c>
      <c r="G598" s="47">
        <f t="shared" si="226"/>
        <v>3000</v>
      </c>
      <c r="H598" s="47">
        <f t="shared" si="226"/>
        <v>268.89</v>
      </c>
      <c r="I598" s="47"/>
      <c r="J598" s="47"/>
      <c r="K598" s="47">
        <v>3000</v>
      </c>
      <c r="L598" s="47">
        <v>268.89</v>
      </c>
      <c r="M598" s="47"/>
      <c r="N598" s="47"/>
      <c r="O598" s="47"/>
      <c r="P598" s="106"/>
      <c r="Q598" s="47"/>
      <c r="R598" s="106"/>
      <c r="S598" s="47"/>
      <c r="T598" s="106"/>
      <c r="U598" s="47"/>
      <c r="V598" s="106"/>
      <c r="W598" s="92"/>
      <c r="X598" s="88"/>
      <c r="Y598" s="92"/>
      <c r="Z598" s="92"/>
    </row>
    <row r="599" spans="1:26" s="5" customFormat="1" ht="16.5" customHeight="1" x14ac:dyDescent="0.2">
      <c r="A599" s="17"/>
      <c r="B599" s="18">
        <v>4300</v>
      </c>
      <c r="C599" s="35" t="s">
        <v>82</v>
      </c>
      <c r="D599" s="47">
        <f t="shared" si="221"/>
        <v>690000</v>
      </c>
      <c r="E599" s="47">
        <f t="shared" si="222"/>
        <v>268420.98</v>
      </c>
      <c r="F599" s="47">
        <f t="shared" si="227"/>
        <v>38.901591304347818</v>
      </c>
      <c r="G599" s="47">
        <f t="shared" si="226"/>
        <v>690000</v>
      </c>
      <c r="H599" s="47">
        <f t="shared" si="226"/>
        <v>268420.98</v>
      </c>
      <c r="I599" s="47"/>
      <c r="J599" s="47"/>
      <c r="K599" s="47">
        <v>690000</v>
      </c>
      <c r="L599" s="47">
        <v>268420.98</v>
      </c>
      <c r="M599" s="47"/>
      <c r="N599" s="47"/>
      <c r="O599" s="47"/>
      <c r="P599" s="106"/>
      <c r="Q599" s="47"/>
      <c r="R599" s="106"/>
      <c r="S599" s="47"/>
      <c r="T599" s="106"/>
      <c r="U599" s="47"/>
      <c r="V599" s="106"/>
      <c r="W599" s="92"/>
      <c r="X599" s="88"/>
      <c r="Y599" s="92"/>
      <c r="Z599" s="92"/>
    </row>
    <row r="600" spans="1:26" s="5" customFormat="1" ht="16.5" customHeight="1" x14ac:dyDescent="0.2">
      <c r="A600" s="17"/>
      <c r="B600" s="18">
        <v>4430</v>
      </c>
      <c r="C600" s="30" t="s">
        <v>83</v>
      </c>
      <c r="D600" s="46">
        <f t="shared" si="221"/>
        <v>25000</v>
      </c>
      <c r="E600" s="46">
        <f t="shared" si="222"/>
        <v>2420</v>
      </c>
      <c r="F600" s="46">
        <f t="shared" si="227"/>
        <v>9.68</v>
      </c>
      <c r="G600" s="46">
        <f t="shared" si="226"/>
        <v>25000</v>
      </c>
      <c r="H600" s="46">
        <f t="shared" si="226"/>
        <v>2420</v>
      </c>
      <c r="I600" s="46"/>
      <c r="J600" s="46"/>
      <c r="K600" s="46">
        <v>25000</v>
      </c>
      <c r="L600" s="46">
        <v>2420</v>
      </c>
      <c r="M600" s="46"/>
      <c r="N600" s="46"/>
      <c r="O600" s="46"/>
      <c r="P600" s="104"/>
      <c r="Q600" s="46"/>
      <c r="R600" s="104"/>
      <c r="S600" s="46"/>
      <c r="T600" s="104"/>
      <c r="U600" s="46"/>
      <c r="V600" s="104"/>
      <c r="W600" s="92"/>
      <c r="X600" s="88"/>
      <c r="Y600" s="92"/>
      <c r="Z600" s="92"/>
    </row>
    <row r="601" spans="1:26" s="1" customFormat="1" ht="28.5" customHeight="1" x14ac:dyDescent="0.2">
      <c r="A601" s="15">
        <v>90002</v>
      </c>
      <c r="B601" s="19"/>
      <c r="C601" s="32" t="s">
        <v>162</v>
      </c>
      <c r="D601" s="50">
        <f t="shared" si="221"/>
        <v>8209398</v>
      </c>
      <c r="E601" s="50">
        <f t="shared" si="222"/>
        <v>4057603.31</v>
      </c>
      <c r="F601" s="47">
        <f t="shared" si="227"/>
        <v>49.426319810539091</v>
      </c>
      <c r="G601" s="50">
        <f t="shared" ref="G601:H603" si="228">I601+K601</f>
        <v>8209398</v>
      </c>
      <c r="H601" s="50">
        <f t="shared" si="228"/>
        <v>4057603.31</v>
      </c>
      <c r="I601" s="103"/>
      <c r="J601" s="50"/>
      <c r="K601" s="50">
        <f>SUM(K602:K603)</f>
        <v>8209398</v>
      </c>
      <c r="L601" s="50">
        <f>SUM(L602:L603)</f>
        <v>4057603.31</v>
      </c>
      <c r="M601" s="50"/>
      <c r="N601" s="103"/>
      <c r="O601" s="50"/>
      <c r="P601" s="103"/>
      <c r="Q601" s="50"/>
      <c r="R601" s="103"/>
      <c r="S601" s="50"/>
      <c r="T601" s="103"/>
      <c r="U601" s="50"/>
      <c r="V601" s="103"/>
      <c r="W601" s="88"/>
      <c r="X601" s="88"/>
      <c r="Y601" s="88"/>
      <c r="Z601" s="88"/>
    </row>
    <row r="602" spans="1:26" s="5" customFormat="1" ht="16.5" customHeight="1" x14ac:dyDescent="0.2">
      <c r="A602" s="17"/>
      <c r="B602" s="18">
        <v>4210</v>
      </c>
      <c r="C602" s="35" t="s">
        <v>87</v>
      </c>
      <c r="D602" s="47">
        <f t="shared" si="221"/>
        <v>10000</v>
      </c>
      <c r="E602" s="47">
        <f t="shared" si="222"/>
        <v>0</v>
      </c>
      <c r="F602" s="47">
        <f>E602/D602*100</f>
        <v>0</v>
      </c>
      <c r="G602" s="47">
        <f t="shared" si="228"/>
        <v>10000</v>
      </c>
      <c r="H602" s="47">
        <f t="shared" si="228"/>
        <v>0</v>
      </c>
      <c r="I602" s="106"/>
      <c r="J602" s="47"/>
      <c r="K602" s="47">
        <v>10000</v>
      </c>
      <c r="L602" s="47">
        <v>0</v>
      </c>
      <c r="M602" s="47"/>
      <c r="N602" s="106"/>
      <c r="O602" s="47"/>
      <c r="P602" s="106"/>
      <c r="Q602" s="47"/>
      <c r="R602" s="106"/>
      <c r="S602" s="47"/>
      <c r="T602" s="106"/>
      <c r="U602" s="47"/>
      <c r="V602" s="106"/>
      <c r="W602" s="92"/>
      <c r="X602" s="88"/>
      <c r="Y602" s="92"/>
      <c r="Z602" s="92"/>
    </row>
    <row r="603" spans="1:26" s="5" customFormat="1" ht="16.5" customHeight="1" x14ac:dyDescent="0.2">
      <c r="A603" s="17"/>
      <c r="B603" s="23">
        <v>4300</v>
      </c>
      <c r="C603" s="30" t="s">
        <v>82</v>
      </c>
      <c r="D603" s="46">
        <f t="shared" si="221"/>
        <v>8199398</v>
      </c>
      <c r="E603" s="46">
        <f t="shared" si="222"/>
        <v>4057603.31</v>
      </c>
      <c r="F603" s="46">
        <f t="shared" si="227"/>
        <v>49.486600235773409</v>
      </c>
      <c r="G603" s="46">
        <f t="shared" si="228"/>
        <v>8199398</v>
      </c>
      <c r="H603" s="46">
        <f t="shared" si="228"/>
        <v>4057603.31</v>
      </c>
      <c r="I603" s="104"/>
      <c r="J603" s="46"/>
      <c r="K603" s="46">
        <v>8199398</v>
      </c>
      <c r="L603" s="46">
        <v>4057603.31</v>
      </c>
      <c r="M603" s="46"/>
      <c r="N603" s="104"/>
      <c r="O603" s="46"/>
      <c r="P603" s="104"/>
      <c r="Q603" s="46"/>
      <c r="R603" s="104"/>
      <c r="S603" s="46"/>
      <c r="T603" s="104"/>
      <c r="U603" s="46"/>
      <c r="V603" s="104"/>
      <c r="W603" s="92"/>
      <c r="X603" s="88"/>
      <c r="Y603" s="92"/>
      <c r="Z603" s="92"/>
    </row>
    <row r="604" spans="1:26" s="1" customFormat="1" ht="16.5" customHeight="1" x14ac:dyDescent="0.2">
      <c r="A604" s="15">
        <v>90003</v>
      </c>
      <c r="B604" s="19"/>
      <c r="C604" s="32" t="s">
        <v>29</v>
      </c>
      <c r="D604" s="50">
        <f t="shared" si="221"/>
        <v>1904910</v>
      </c>
      <c r="E604" s="50">
        <f t="shared" si="222"/>
        <v>852963.42</v>
      </c>
      <c r="F604" s="47">
        <f t="shared" si="227"/>
        <v>44.777098130620345</v>
      </c>
      <c r="G604" s="50">
        <f t="shared" ref="G604:H607" si="229">I604+K604</f>
        <v>1904910</v>
      </c>
      <c r="H604" s="50">
        <f t="shared" si="229"/>
        <v>852963.42</v>
      </c>
      <c r="I604" s="103"/>
      <c r="J604" s="50"/>
      <c r="K604" s="50">
        <f>SUM(K605:K606)</f>
        <v>1904910</v>
      </c>
      <c r="L604" s="50">
        <f>SUM(L605:L606)</f>
        <v>852963.42</v>
      </c>
      <c r="M604" s="50"/>
      <c r="N604" s="103"/>
      <c r="O604" s="50"/>
      <c r="P604" s="103"/>
      <c r="Q604" s="50"/>
      <c r="R604" s="103"/>
      <c r="S604" s="50"/>
      <c r="T604" s="103"/>
      <c r="U604" s="50"/>
      <c r="V604" s="103"/>
      <c r="W604" s="88"/>
      <c r="X604" s="88"/>
      <c r="Y604" s="88"/>
      <c r="Z604" s="88"/>
    </row>
    <row r="605" spans="1:26" s="5" customFormat="1" ht="16.5" customHeight="1" x14ac:dyDescent="0.2">
      <c r="A605" s="17"/>
      <c r="B605" s="18">
        <v>4210</v>
      </c>
      <c r="C605" s="35" t="s">
        <v>87</v>
      </c>
      <c r="D605" s="47">
        <f t="shared" si="221"/>
        <v>20000</v>
      </c>
      <c r="E605" s="47">
        <f t="shared" si="222"/>
        <v>15067.5</v>
      </c>
      <c r="F605" s="47">
        <f t="shared" si="227"/>
        <v>75.337500000000006</v>
      </c>
      <c r="G605" s="47">
        <f t="shared" si="229"/>
        <v>20000</v>
      </c>
      <c r="H605" s="47">
        <f t="shared" si="229"/>
        <v>15067.5</v>
      </c>
      <c r="I605" s="106"/>
      <c r="J605" s="47"/>
      <c r="K605" s="47">
        <v>20000</v>
      </c>
      <c r="L605" s="47">
        <v>15067.5</v>
      </c>
      <c r="M605" s="47"/>
      <c r="N605" s="106"/>
      <c r="O605" s="47"/>
      <c r="P605" s="106"/>
      <c r="Q605" s="47"/>
      <c r="R605" s="106"/>
      <c r="S605" s="47"/>
      <c r="T605" s="106"/>
      <c r="U605" s="47"/>
      <c r="V605" s="106"/>
      <c r="W605" s="92"/>
      <c r="X605" s="88"/>
      <c r="Y605" s="92"/>
      <c r="Z605" s="92"/>
    </row>
    <row r="606" spans="1:26" s="5" customFormat="1" ht="16.5" customHeight="1" x14ac:dyDescent="0.2">
      <c r="A606" s="17"/>
      <c r="B606" s="23">
        <v>4300</v>
      </c>
      <c r="C606" s="30" t="s">
        <v>82</v>
      </c>
      <c r="D606" s="46">
        <f t="shared" si="221"/>
        <v>1884910</v>
      </c>
      <c r="E606" s="46">
        <f t="shared" si="222"/>
        <v>837895.92</v>
      </c>
      <c r="F606" s="46">
        <f t="shared" si="227"/>
        <v>44.452834352833825</v>
      </c>
      <c r="G606" s="46">
        <f t="shared" si="229"/>
        <v>1884910</v>
      </c>
      <c r="H606" s="46">
        <f t="shared" si="229"/>
        <v>837895.92</v>
      </c>
      <c r="I606" s="46"/>
      <c r="J606" s="46"/>
      <c r="K606" s="46">
        <v>1884910</v>
      </c>
      <c r="L606" s="46">
        <v>837895.92</v>
      </c>
      <c r="M606" s="46"/>
      <c r="N606" s="46"/>
      <c r="O606" s="46"/>
      <c r="P606" s="46"/>
      <c r="Q606" s="46"/>
      <c r="R606" s="46"/>
      <c r="S606" s="46"/>
      <c r="T606" s="104"/>
      <c r="U606" s="46"/>
      <c r="V606" s="104"/>
      <c r="W606" s="92"/>
      <c r="X606" s="88"/>
      <c r="Y606" s="92"/>
      <c r="Z606" s="92"/>
    </row>
    <row r="607" spans="1:26" s="1" customFormat="1" ht="28.5" customHeight="1" x14ac:dyDescent="0.2">
      <c r="A607" s="15">
        <v>90004</v>
      </c>
      <c r="B607" s="16"/>
      <c r="C607" s="32" t="s">
        <v>30</v>
      </c>
      <c r="D607" s="50">
        <f t="shared" si="221"/>
        <v>498066.64</v>
      </c>
      <c r="E607" s="50">
        <f t="shared" si="222"/>
        <v>138715.19</v>
      </c>
      <c r="F607" s="47">
        <f t="shared" si="227"/>
        <v>27.850728970725687</v>
      </c>
      <c r="G607" s="50">
        <f t="shared" si="229"/>
        <v>388000</v>
      </c>
      <c r="H607" s="50">
        <f t="shared" si="229"/>
        <v>100204.61</v>
      </c>
      <c r="I607" s="45"/>
      <c r="J607" s="45"/>
      <c r="K607" s="45">
        <f>SUM(K614:K619)</f>
        <v>388000</v>
      </c>
      <c r="L607" s="45">
        <f>SUM(L614:L619)</f>
        <v>100204.61</v>
      </c>
      <c r="M607" s="45"/>
      <c r="N607" s="45"/>
      <c r="O607" s="45"/>
      <c r="P607" s="45"/>
      <c r="Q607" s="45">
        <f>SUM(Q608:Q619)</f>
        <v>110066.64000000001</v>
      </c>
      <c r="R607" s="45">
        <f>SUM(R608:R619)</f>
        <v>38510.58</v>
      </c>
      <c r="S607" s="45"/>
      <c r="T607" s="105"/>
      <c r="U607" s="45"/>
      <c r="V607" s="105"/>
      <c r="W607" s="88"/>
      <c r="X607" s="88"/>
      <c r="Y607" s="88"/>
      <c r="Z607" s="88"/>
    </row>
    <row r="608" spans="1:26" s="6" customFormat="1" ht="17.100000000000001" customHeight="1" x14ac:dyDescent="0.2">
      <c r="A608" s="17"/>
      <c r="B608" s="18">
        <v>4017</v>
      </c>
      <c r="C608" s="34" t="s">
        <v>95</v>
      </c>
      <c r="D608" s="47">
        <f t="shared" ref="D608:D613" si="230">G608+M608+O608+Q608+S608+U608</f>
        <v>55080</v>
      </c>
      <c r="E608" s="47">
        <f t="shared" ref="E608:E613" si="231">H608+N608+P608+R608+T608+V608</f>
        <v>27487.77</v>
      </c>
      <c r="F608" s="47">
        <f t="shared" ref="F608:F614" si="232">E608/D608*100</f>
        <v>49.905174291938998</v>
      </c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>
        <v>55080</v>
      </c>
      <c r="R608" s="47">
        <v>27487.77</v>
      </c>
      <c r="S608" s="47"/>
      <c r="T608" s="106"/>
      <c r="U608" s="47"/>
      <c r="V608" s="106"/>
      <c r="W608" s="97"/>
      <c r="X608" s="88"/>
      <c r="Y608" s="97"/>
      <c r="Z608" s="97"/>
    </row>
    <row r="609" spans="1:26" s="6" customFormat="1" ht="17.100000000000001" customHeight="1" x14ac:dyDescent="0.2">
      <c r="A609" s="17"/>
      <c r="B609" s="18">
        <v>4019</v>
      </c>
      <c r="C609" s="34" t="s">
        <v>95</v>
      </c>
      <c r="D609" s="47">
        <f t="shared" si="230"/>
        <v>9720</v>
      </c>
      <c r="E609" s="47">
        <f t="shared" si="231"/>
        <v>4850.8100000000004</v>
      </c>
      <c r="F609" s="47">
        <f t="shared" si="232"/>
        <v>49.90545267489712</v>
      </c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>
        <v>9720</v>
      </c>
      <c r="R609" s="47">
        <v>4850.8100000000004</v>
      </c>
      <c r="S609" s="47"/>
      <c r="T609" s="106"/>
      <c r="U609" s="47"/>
      <c r="V609" s="106"/>
      <c r="W609" s="97"/>
      <c r="X609" s="88"/>
      <c r="Y609" s="97"/>
      <c r="Z609" s="97"/>
    </row>
    <row r="610" spans="1:26" s="6" customFormat="1" ht="17.100000000000001" customHeight="1" x14ac:dyDescent="0.2">
      <c r="A610" s="17"/>
      <c r="B610" s="18">
        <v>4117</v>
      </c>
      <c r="C610" s="34" t="s">
        <v>85</v>
      </c>
      <c r="D610" s="47">
        <f t="shared" si="230"/>
        <v>9468.24</v>
      </c>
      <c r="E610" s="47">
        <f t="shared" si="231"/>
        <v>4725.18</v>
      </c>
      <c r="F610" s="47">
        <f t="shared" si="232"/>
        <v>49.905579072773826</v>
      </c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>
        <v>9468.24</v>
      </c>
      <c r="R610" s="47">
        <v>4725.18</v>
      </c>
      <c r="S610" s="47"/>
      <c r="T610" s="106"/>
      <c r="U610" s="47"/>
      <c r="V610" s="106"/>
      <c r="W610" s="97"/>
      <c r="X610" s="88"/>
      <c r="Y610" s="97"/>
      <c r="Z610" s="97"/>
    </row>
    <row r="611" spans="1:26" s="6" customFormat="1" ht="17.100000000000001" customHeight="1" x14ac:dyDescent="0.2">
      <c r="A611" s="17"/>
      <c r="B611" s="18">
        <v>4119</v>
      </c>
      <c r="C611" s="34" t="s">
        <v>85</v>
      </c>
      <c r="D611" s="47">
        <f t="shared" si="230"/>
        <v>1670.88</v>
      </c>
      <c r="E611" s="47">
        <f t="shared" si="231"/>
        <v>833.82</v>
      </c>
      <c r="F611" s="47">
        <f t="shared" si="232"/>
        <v>49.903045101982194</v>
      </c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>
        <v>1670.88</v>
      </c>
      <c r="R611" s="47">
        <v>833.82</v>
      </c>
      <c r="S611" s="47"/>
      <c r="T611" s="106"/>
      <c r="U611" s="47"/>
      <c r="V611" s="106"/>
      <c r="W611" s="97"/>
      <c r="X611" s="88"/>
      <c r="Y611" s="97"/>
      <c r="Z611" s="97"/>
    </row>
    <row r="612" spans="1:26" s="6" customFormat="1" ht="28.5" customHeight="1" x14ac:dyDescent="0.2">
      <c r="A612" s="17"/>
      <c r="B612" s="18">
        <v>4127</v>
      </c>
      <c r="C612" s="35" t="s">
        <v>178</v>
      </c>
      <c r="D612" s="47">
        <f t="shared" si="230"/>
        <v>1349.52</v>
      </c>
      <c r="E612" s="47">
        <f t="shared" si="231"/>
        <v>521.05999999999995</v>
      </c>
      <c r="F612" s="47">
        <f t="shared" si="232"/>
        <v>38.610765309146956</v>
      </c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>
        <v>1349.52</v>
      </c>
      <c r="R612" s="47">
        <v>521.05999999999995</v>
      </c>
      <c r="S612" s="47"/>
      <c r="T612" s="106"/>
      <c r="U612" s="47"/>
      <c r="V612" s="106"/>
      <c r="W612" s="97"/>
      <c r="X612" s="88"/>
      <c r="Y612" s="97"/>
      <c r="Z612" s="97"/>
    </row>
    <row r="613" spans="1:26" s="6" customFormat="1" ht="28.5" customHeight="1" x14ac:dyDescent="0.2">
      <c r="A613" s="17"/>
      <c r="B613" s="18">
        <v>4129</v>
      </c>
      <c r="C613" s="35" t="s">
        <v>178</v>
      </c>
      <c r="D613" s="47">
        <f t="shared" si="230"/>
        <v>238.2</v>
      </c>
      <c r="E613" s="47">
        <f t="shared" si="231"/>
        <v>91.94</v>
      </c>
      <c r="F613" s="47">
        <f t="shared" si="232"/>
        <v>38.597816960537365</v>
      </c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>
        <v>238.2</v>
      </c>
      <c r="R613" s="47">
        <v>91.94</v>
      </c>
      <c r="S613" s="47"/>
      <c r="T613" s="106"/>
      <c r="U613" s="47"/>
      <c r="V613" s="106"/>
      <c r="W613" s="97"/>
      <c r="X613" s="88"/>
      <c r="Y613" s="97"/>
      <c r="Z613" s="97"/>
    </row>
    <row r="614" spans="1:26" s="5" customFormat="1" ht="16.5" customHeight="1" x14ac:dyDescent="0.2">
      <c r="A614" s="17"/>
      <c r="B614" s="18">
        <v>4190</v>
      </c>
      <c r="C614" s="35" t="s">
        <v>137</v>
      </c>
      <c r="D614" s="47">
        <f t="shared" si="221"/>
        <v>8000</v>
      </c>
      <c r="E614" s="47">
        <f t="shared" si="222"/>
        <v>0</v>
      </c>
      <c r="F614" s="47">
        <f t="shared" si="232"/>
        <v>0</v>
      </c>
      <c r="G614" s="47">
        <f t="shared" ref="G614:H617" si="233">I614+K614</f>
        <v>8000</v>
      </c>
      <c r="H614" s="47">
        <f t="shared" si="233"/>
        <v>0</v>
      </c>
      <c r="I614" s="47"/>
      <c r="J614" s="47"/>
      <c r="K614" s="47">
        <v>8000</v>
      </c>
      <c r="L614" s="47">
        <v>0</v>
      </c>
      <c r="M614" s="47"/>
      <c r="N614" s="47"/>
      <c r="O614" s="47"/>
      <c r="P614" s="47"/>
      <c r="Q614" s="47"/>
      <c r="R614" s="47"/>
      <c r="S614" s="47"/>
      <c r="T614" s="106"/>
      <c r="U614" s="47"/>
      <c r="V614" s="106"/>
      <c r="W614" s="92"/>
      <c r="X614" s="88"/>
      <c r="Y614" s="92"/>
      <c r="Z614" s="92"/>
    </row>
    <row r="615" spans="1:26" s="5" customFormat="1" ht="16.5" customHeight="1" x14ac:dyDescent="0.2">
      <c r="A615" s="17"/>
      <c r="B615" s="18">
        <v>4210</v>
      </c>
      <c r="C615" s="35" t="s">
        <v>87</v>
      </c>
      <c r="D615" s="47">
        <f t="shared" si="221"/>
        <v>50000</v>
      </c>
      <c r="E615" s="47">
        <f t="shared" si="222"/>
        <v>6752.61</v>
      </c>
      <c r="F615" s="47">
        <f t="shared" si="227"/>
        <v>13.505219999999998</v>
      </c>
      <c r="G615" s="47">
        <f t="shared" si="233"/>
        <v>50000</v>
      </c>
      <c r="H615" s="47">
        <f t="shared" si="233"/>
        <v>6752.61</v>
      </c>
      <c r="I615" s="106"/>
      <c r="J615" s="47"/>
      <c r="K615" s="47">
        <v>50000</v>
      </c>
      <c r="L615" s="47">
        <v>6752.61</v>
      </c>
      <c r="M615" s="47"/>
      <c r="N615" s="47"/>
      <c r="O615" s="47"/>
      <c r="P615" s="47"/>
      <c r="Q615" s="47"/>
      <c r="R615" s="47"/>
      <c r="S615" s="47"/>
      <c r="T615" s="106"/>
      <c r="U615" s="47"/>
      <c r="V615" s="106"/>
      <c r="W615" s="92"/>
      <c r="X615" s="88"/>
      <c r="Y615" s="92"/>
      <c r="Z615" s="92"/>
    </row>
    <row r="616" spans="1:26" s="5" customFormat="1" ht="16.5" customHeight="1" x14ac:dyDescent="0.2">
      <c r="A616" s="17"/>
      <c r="B616" s="18">
        <v>4270</v>
      </c>
      <c r="C616" s="35" t="s">
        <v>89</v>
      </c>
      <c r="D616" s="47">
        <f t="shared" si="221"/>
        <v>10000</v>
      </c>
      <c r="E616" s="47">
        <f t="shared" si="222"/>
        <v>0</v>
      </c>
      <c r="F616" s="47">
        <f t="shared" si="227"/>
        <v>0</v>
      </c>
      <c r="G616" s="47">
        <f t="shared" si="233"/>
        <v>10000</v>
      </c>
      <c r="H616" s="47">
        <f t="shared" si="233"/>
        <v>0</v>
      </c>
      <c r="I616" s="106"/>
      <c r="J616" s="47"/>
      <c r="K616" s="47">
        <v>10000</v>
      </c>
      <c r="L616" s="47">
        <v>0</v>
      </c>
      <c r="M616" s="47"/>
      <c r="N616" s="47"/>
      <c r="O616" s="47"/>
      <c r="P616" s="47"/>
      <c r="Q616" s="47"/>
      <c r="R616" s="47"/>
      <c r="S616" s="47"/>
      <c r="T616" s="106"/>
      <c r="U616" s="47"/>
      <c r="V616" s="106"/>
      <c r="W616" s="92"/>
      <c r="X616" s="88"/>
      <c r="Y616" s="92"/>
      <c r="Z616" s="92"/>
    </row>
    <row r="617" spans="1:26" s="5" customFormat="1" ht="16.5" customHeight="1" x14ac:dyDescent="0.2">
      <c r="A617" s="17"/>
      <c r="B617" s="18">
        <v>4300</v>
      </c>
      <c r="C617" s="35" t="s">
        <v>82</v>
      </c>
      <c r="D617" s="47">
        <f t="shared" ref="D617:E619" si="234">G617+M617+O617+Q617+S617+U617</f>
        <v>320000</v>
      </c>
      <c r="E617" s="47">
        <f t="shared" si="234"/>
        <v>93452</v>
      </c>
      <c r="F617" s="47">
        <f>E617/D617*100</f>
        <v>29.203749999999999</v>
      </c>
      <c r="G617" s="47">
        <f t="shared" si="233"/>
        <v>320000</v>
      </c>
      <c r="H617" s="47">
        <f t="shared" si="233"/>
        <v>93452</v>
      </c>
      <c r="I617" s="106"/>
      <c r="J617" s="47"/>
      <c r="K617" s="47">
        <v>320000</v>
      </c>
      <c r="L617" s="47">
        <v>93452</v>
      </c>
      <c r="M617" s="47"/>
      <c r="N617" s="47"/>
      <c r="O617" s="47"/>
      <c r="P617" s="47"/>
      <c r="Q617" s="47"/>
      <c r="R617" s="47"/>
      <c r="S617" s="47"/>
      <c r="T617" s="106"/>
      <c r="U617" s="47"/>
      <c r="V617" s="106"/>
      <c r="W617" s="92"/>
      <c r="X617" s="88"/>
      <c r="Y617" s="92"/>
      <c r="Z617" s="92"/>
    </row>
    <row r="618" spans="1:26" s="6" customFormat="1" ht="16.5" customHeight="1" x14ac:dyDescent="0.2">
      <c r="A618" s="17"/>
      <c r="B618" s="18">
        <v>4307</v>
      </c>
      <c r="C618" s="35" t="s">
        <v>111</v>
      </c>
      <c r="D618" s="47">
        <f t="shared" si="234"/>
        <v>27658.880000000001</v>
      </c>
      <c r="E618" s="47">
        <f t="shared" si="234"/>
        <v>0</v>
      </c>
      <c r="F618" s="47">
        <f>E618/D618*100</f>
        <v>0</v>
      </c>
      <c r="G618" s="47"/>
      <c r="H618" s="47"/>
      <c r="I618" s="106"/>
      <c r="J618" s="47"/>
      <c r="K618" s="47"/>
      <c r="L618" s="47"/>
      <c r="M618" s="47"/>
      <c r="N618" s="47"/>
      <c r="O618" s="47"/>
      <c r="P618" s="47"/>
      <c r="Q618" s="47">
        <v>27658.880000000001</v>
      </c>
      <c r="R618" s="47">
        <v>0</v>
      </c>
      <c r="S618" s="47"/>
      <c r="T618" s="106"/>
      <c r="U618" s="47"/>
      <c r="V618" s="106"/>
      <c r="W618" s="97"/>
      <c r="X618" s="88"/>
      <c r="Y618" s="97"/>
      <c r="Z618" s="97"/>
    </row>
    <row r="619" spans="1:26" s="6" customFormat="1" ht="16.5" customHeight="1" x14ac:dyDescent="0.2">
      <c r="A619" s="17"/>
      <c r="B619" s="18">
        <v>4309</v>
      </c>
      <c r="C619" s="35" t="s">
        <v>111</v>
      </c>
      <c r="D619" s="47">
        <f t="shared" si="234"/>
        <v>4880.92</v>
      </c>
      <c r="E619" s="47">
        <f t="shared" si="234"/>
        <v>0</v>
      </c>
      <c r="F619" s="47">
        <f>E619/D619*100</f>
        <v>0</v>
      </c>
      <c r="G619" s="47"/>
      <c r="H619" s="47"/>
      <c r="I619" s="106"/>
      <c r="J619" s="47"/>
      <c r="K619" s="47"/>
      <c r="L619" s="47"/>
      <c r="M619" s="47"/>
      <c r="N619" s="47"/>
      <c r="O619" s="47"/>
      <c r="P619" s="47"/>
      <c r="Q619" s="47">
        <v>4880.92</v>
      </c>
      <c r="R619" s="47">
        <v>0</v>
      </c>
      <c r="S619" s="47"/>
      <c r="T619" s="106"/>
      <c r="U619" s="47"/>
      <c r="V619" s="106"/>
      <c r="W619" s="97"/>
      <c r="X619" s="88"/>
      <c r="Y619" s="97"/>
      <c r="Z619" s="97"/>
    </row>
    <row r="620" spans="1:26" s="1" customFormat="1" ht="16.5" customHeight="1" x14ac:dyDescent="0.2">
      <c r="A620" s="15">
        <v>90013</v>
      </c>
      <c r="B620" s="19"/>
      <c r="C620" s="29" t="s">
        <v>31</v>
      </c>
      <c r="D620" s="45">
        <f t="shared" si="221"/>
        <v>50000</v>
      </c>
      <c r="E620" s="45">
        <f t="shared" si="222"/>
        <v>15744</v>
      </c>
      <c r="F620" s="59">
        <f t="shared" si="227"/>
        <v>31.488</v>
      </c>
      <c r="G620" s="45">
        <f t="shared" ref="G620:G633" si="235">I620+K620</f>
        <v>50000</v>
      </c>
      <c r="H620" s="45">
        <f t="shared" ref="H620:H633" si="236">J620+L620</f>
        <v>15744</v>
      </c>
      <c r="I620" s="105"/>
      <c r="J620" s="105"/>
      <c r="K620" s="45">
        <f>K621</f>
        <v>50000</v>
      </c>
      <c r="L620" s="45">
        <f>L621</f>
        <v>15744</v>
      </c>
      <c r="M620" s="45"/>
      <c r="N620" s="105"/>
      <c r="O620" s="45"/>
      <c r="P620" s="105"/>
      <c r="Q620" s="45"/>
      <c r="R620" s="105"/>
      <c r="S620" s="45"/>
      <c r="T620" s="105"/>
      <c r="U620" s="45"/>
      <c r="V620" s="105"/>
      <c r="W620" s="88"/>
      <c r="X620" s="88"/>
      <c r="Y620" s="88"/>
      <c r="Z620" s="88"/>
    </row>
    <row r="621" spans="1:26" s="1" customFormat="1" ht="16.5" customHeight="1" x14ac:dyDescent="0.2">
      <c r="A621" s="22"/>
      <c r="B621" s="18">
        <v>4300</v>
      </c>
      <c r="C621" s="35" t="s">
        <v>82</v>
      </c>
      <c r="D621" s="46">
        <f t="shared" si="221"/>
        <v>50000</v>
      </c>
      <c r="E621" s="46">
        <f t="shared" si="222"/>
        <v>15744</v>
      </c>
      <c r="F621" s="46">
        <f t="shared" si="227"/>
        <v>31.488</v>
      </c>
      <c r="G621" s="46">
        <f t="shared" si="235"/>
        <v>50000</v>
      </c>
      <c r="H621" s="46">
        <f t="shared" si="236"/>
        <v>15744</v>
      </c>
      <c r="I621" s="104"/>
      <c r="J621" s="104"/>
      <c r="K621" s="46">
        <v>50000</v>
      </c>
      <c r="L621" s="46">
        <v>15744</v>
      </c>
      <c r="M621" s="46"/>
      <c r="N621" s="104"/>
      <c r="O621" s="46"/>
      <c r="P621" s="104"/>
      <c r="Q621" s="46"/>
      <c r="R621" s="104"/>
      <c r="S621" s="46"/>
      <c r="T621" s="104"/>
      <c r="U621" s="46"/>
      <c r="V621" s="104"/>
      <c r="W621" s="88"/>
      <c r="X621" s="88"/>
      <c r="Y621" s="88"/>
      <c r="Z621" s="88"/>
    </row>
    <row r="622" spans="1:26" s="1" customFormat="1" ht="16.5" customHeight="1" x14ac:dyDescent="0.2">
      <c r="A622" s="15">
        <v>90015</v>
      </c>
      <c r="B622" s="19"/>
      <c r="C622" s="29" t="s">
        <v>44</v>
      </c>
      <c r="D622" s="50">
        <f t="shared" si="221"/>
        <v>1284000</v>
      </c>
      <c r="E622" s="50">
        <f t="shared" si="222"/>
        <v>627938.18999999994</v>
      </c>
      <c r="F622" s="47">
        <f t="shared" si="227"/>
        <v>48.904843457943919</v>
      </c>
      <c r="G622" s="50">
        <f t="shared" si="235"/>
        <v>1284000</v>
      </c>
      <c r="H622" s="50">
        <f t="shared" si="236"/>
        <v>627938.18999999994</v>
      </c>
      <c r="I622" s="105"/>
      <c r="J622" s="105"/>
      <c r="K622" s="45">
        <f>SUM(K623:K626)</f>
        <v>1284000</v>
      </c>
      <c r="L622" s="45">
        <f>SUM(L623:L626)</f>
        <v>627938.18999999994</v>
      </c>
      <c r="M622" s="45"/>
      <c r="N622" s="105"/>
      <c r="O622" s="45"/>
      <c r="P622" s="105"/>
      <c r="Q622" s="45"/>
      <c r="R622" s="105"/>
      <c r="S622" s="45"/>
      <c r="T622" s="105"/>
      <c r="U622" s="45"/>
      <c r="V622" s="105"/>
      <c r="W622" s="88"/>
      <c r="X622" s="88"/>
      <c r="Y622" s="88"/>
      <c r="Z622" s="88"/>
    </row>
    <row r="623" spans="1:26" s="5" customFormat="1" ht="16.5" customHeight="1" x14ac:dyDescent="0.2">
      <c r="A623" s="17"/>
      <c r="B623" s="18">
        <v>4210</v>
      </c>
      <c r="C623" s="35" t="s">
        <v>87</v>
      </c>
      <c r="D623" s="47">
        <f t="shared" si="221"/>
        <v>10000</v>
      </c>
      <c r="E623" s="47">
        <f t="shared" si="222"/>
        <v>0</v>
      </c>
      <c r="F623" s="47">
        <f t="shared" si="227"/>
        <v>0</v>
      </c>
      <c r="G623" s="47">
        <f t="shared" si="235"/>
        <v>10000</v>
      </c>
      <c r="H623" s="47">
        <f t="shared" si="236"/>
        <v>0</v>
      </c>
      <c r="I623" s="106"/>
      <c r="J623" s="106"/>
      <c r="K623" s="47">
        <v>10000</v>
      </c>
      <c r="L623" s="47">
        <v>0</v>
      </c>
      <c r="M623" s="47"/>
      <c r="N623" s="106"/>
      <c r="O623" s="47"/>
      <c r="P623" s="106"/>
      <c r="Q623" s="47"/>
      <c r="R623" s="106"/>
      <c r="S623" s="47"/>
      <c r="T623" s="106"/>
      <c r="U623" s="47"/>
      <c r="V623" s="106"/>
      <c r="W623" s="92"/>
      <c r="X623" s="88"/>
      <c r="Y623" s="92"/>
      <c r="Z623" s="92"/>
    </row>
    <row r="624" spans="1:26" s="5" customFormat="1" ht="16.5" customHeight="1" x14ac:dyDescent="0.2">
      <c r="A624" s="17"/>
      <c r="B624" s="18">
        <v>4260</v>
      </c>
      <c r="C624" s="35" t="s">
        <v>88</v>
      </c>
      <c r="D624" s="47">
        <f t="shared" si="221"/>
        <v>900000</v>
      </c>
      <c r="E624" s="47">
        <f t="shared" si="222"/>
        <v>525286.98</v>
      </c>
      <c r="F624" s="47">
        <f t="shared" si="227"/>
        <v>58.365219999999994</v>
      </c>
      <c r="G624" s="47">
        <f t="shared" si="235"/>
        <v>900000</v>
      </c>
      <c r="H624" s="47">
        <f t="shared" si="236"/>
        <v>525286.98</v>
      </c>
      <c r="I624" s="106"/>
      <c r="J624" s="106"/>
      <c r="K624" s="47">
        <v>900000</v>
      </c>
      <c r="L624" s="47">
        <v>525286.98</v>
      </c>
      <c r="M624" s="47"/>
      <c r="N624" s="106"/>
      <c r="O624" s="47"/>
      <c r="P624" s="106"/>
      <c r="Q624" s="47"/>
      <c r="R624" s="106"/>
      <c r="S624" s="47"/>
      <c r="T624" s="106"/>
      <c r="U624" s="47"/>
      <c r="V624" s="106"/>
      <c r="W624" s="92"/>
      <c r="X624" s="88"/>
      <c r="Y624" s="92"/>
      <c r="Z624" s="92"/>
    </row>
    <row r="625" spans="1:26" s="5" customFormat="1" ht="16.5" customHeight="1" x14ac:dyDescent="0.2">
      <c r="A625" s="17"/>
      <c r="B625" s="18">
        <v>4270</v>
      </c>
      <c r="C625" s="35" t="s">
        <v>89</v>
      </c>
      <c r="D625" s="47">
        <f t="shared" si="221"/>
        <v>350000</v>
      </c>
      <c r="E625" s="47">
        <f t="shared" si="222"/>
        <v>101209.44</v>
      </c>
      <c r="F625" s="47">
        <f t="shared" si="227"/>
        <v>28.916982857142859</v>
      </c>
      <c r="G625" s="47">
        <f t="shared" si="235"/>
        <v>350000</v>
      </c>
      <c r="H625" s="47">
        <f t="shared" si="236"/>
        <v>101209.44</v>
      </c>
      <c r="I625" s="106"/>
      <c r="J625" s="106"/>
      <c r="K625" s="47">
        <v>350000</v>
      </c>
      <c r="L625" s="47">
        <v>101209.44</v>
      </c>
      <c r="M625" s="47"/>
      <c r="N625" s="106"/>
      <c r="O625" s="47"/>
      <c r="P625" s="106"/>
      <c r="Q625" s="47"/>
      <c r="R625" s="106"/>
      <c r="S625" s="47"/>
      <c r="T625" s="106"/>
      <c r="U625" s="47"/>
      <c r="V625" s="106"/>
      <c r="W625" s="92"/>
      <c r="X625" s="88"/>
      <c r="Y625" s="92"/>
      <c r="Z625" s="92"/>
    </row>
    <row r="626" spans="1:26" s="5" customFormat="1" ht="16.5" customHeight="1" x14ac:dyDescent="0.2">
      <c r="A626" s="17"/>
      <c r="B626" s="18">
        <v>4300</v>
      </c>
      <c r="C626" s="35" t="s">
        <v>82</v>
      </c>
      <c r="D626" s="46">
        <f t="shared" si="221"/>
        <v>24000</v>
      </c>
      <c r="E626" s="46">
        <f t="shared" si="222"/>
        <v>1441.77</v>
      </c>
      <c r="F626" s="46">
        <f t="shared" si="227"/>
        <v>6.0073750000000006</v>
      </c>
      <c r="G626" s="46">
        <f t="shared" si="235"/>
        <v>24000</v>
      </c>
      <c r="H626" s="46">
        <f t="shared" si="236"/>
        <v>1441.77</v>
      </c>
      <c r="I626" s="106"/>
      <c r="J626" s="47"/>
      <c r="K626" s="47">
        <v>24000</v>
      </c>
      <c r="L626" s="47">
        <v>1441.77</v>
      </c>
      <c r="M626" s="47"/>
      <c r="N626" s="106"/>
      <c r="O626" s="47"/>
      <c r="P626" s="106"/>
      <c r="Q626" s="47"/>
      <c r="R626" s="106"/>
      <c r="S626" s="47"/>
      <c r="T626" s="106"/>
      <c r="U626" s="47"/>
      <c r="V626" s="106"/>
      <c r="W626" s="92"/>
      <c r="X626" s="88"/>
      <c r="Y626" s="92"/>
      <c r="Z626" s="92"/>
    </row>
    <row r="627" spans="1:26" s="1" customFormat="1" ht="28.5" customHeight="1" x14ac:dyDescent="0.2">
      <c r="A627" s="15">
        <v>90026</v>
      </c>
      <c r="B627" s="19"/>
      <c r="C627" s="29" t="s">
        <v>163</v>
      </c>
      <c r="D627" s="50">
        <f>G627+M627+O627+Q627+S627+U627</f>
        <v>10000</v>
      </c>
      <c r="E627" s="50">
        <f>H627+N627+P627+R627+T627+V627</f>
        <v>0</v>
      </c>
      <c r="F627" s="47">
        <f>E627/D627*100</f>
        <v>0</v>
      </c>
      <c r="G627" s="50">
        <f>I627+K627</f>
        <v>10000</v>
      </c>
      <c r="H627" s="50">
        <f>J627+L627</f>
        <v>0</v>
      </c>
      <c r="I627" s="105"/>
      <c r="J627" s="45"/>
      <c r="K627" s="45">
        <f>SUM(K628:K628)</f>
        <v>10000</v>
      </c>
      <c r="L627" s="45">
        <f>SUM(L628:L628)</f>
        <v>0</v>
      </c>
      <c r="M627" s="45"/>
      <c r="N627" s="105"/>
      <c r="O627" s="45"/>
      <c r="P627" s="105"/>
      <c r="Q627" s="45"/>
      <c r="R627" s="105"/>
      <c r="S627" s="45"/>
      <c r="T627" s="105"/>
      <c r="U627" s="45"/>
      <c r="V627" s="105"/>
      <c r="W627" s="88"/>
      <c r="X627" s="88"/>
      <c r="Y627" s="88"/>
      <c r="Z627" s="88"/>
    </row>
    <row r="628" spans="1:26" s="1" customFormat="1" ht="16.5" customHeight="1" x14ac:dyDescent="0.2">
      <c r="A628" s="22"/>
      <c r="B628" s="23">
        <v>4300</v>
      </c>
      <c r="C628" s="30" t="s">
        <v>82</v>
      </c>
      <c r="D628" s="46">
        <f>G628+M628+O628+Q628+S628+U628</f>
        <v>10000</v>
      </c>
      <c r="E628" s="46">
        <f>H628+N628+P628+R628+T628+V628</f>
        <v>0</v>
      </c>
      <c r="F628" s="46">
        <f>E628/D628*100</f>
        <v>0</v>
      </c>
      <c r="G628" s="46">
        <f>I628+K628</f>
        <v>10000</v>
      </c>
      <c r="H628" s="46">
        <f>J628+L628</f>
        <v>0</v>
      </c>
      <c r="I628" s="104"/>
      <c r="J628" s="46"/>
      <c r="K628" s="46">
        <v>10000</v>
      </c>
      <c r="L628" s="46">
        <v>0</v>
      </c>
      <c r="M628" s="46"/>
      <c r="N628" s="104"/>
      <c r="O628" s="46"/>
      <c r="P628" s="104"/>
      <c r="Q628" s="46"/>
      <c r="R628" s="104"/>
      <c r="S628" s="46"/>
      <c r="T628" s="104"/>
      <c r="U628" s="46"/>
      <c r="V628" s="104"/>
      <c r="W628" s="88"/>
      <c r="X628" s="88"/>
      <c r="Y628" s="88"/>
      <c r="Z628" s="88"/>
    </row>
    <row r="629" spans="1:26" s="1" customFormat="1" ht="16.5" customHeight="1" x14ac:dyDescent="0.2">
      <c r="A629" s="15">
        <v>90095</v>
      </c>
      <c r="B629" s="19"/>
      <c r="C629" s="29" t="s">
        <v>1</v>
      </c>
      <c r="D629" s="50">
        <f t="shared" si="221"/>
        <v>542000</v>
      </c>
      <c r="E629" s="50">
        <f t="shared" si="222"/>
        <v>143492.01</v>
      </c>
      <c r="F629" s="47">
        <f t="shared" si="227"/>
        <v>26.474540590405905</v>
      </c>
      <c r="G629" s="50">
        <f t="shared" si="235"/>
        <v>542000</v>
      </c>
      <c r="H629" s="50">
        <f t="shared" si="236"/>
        <v>143492.01</v>
      </c>
      <c r="I629" s="105"/>
      <c r="J629" s="105"/>
      <c r="K629" s="45">
        <f>SUM(K630:K634)</f>
        <v>542000</v>
      </c>
      <c r="L629" s="45">
        <f>SUM(L630:L634)</f>
        <v>143492.01</v>
      </c>
      <c r="M629" s="45"/>
      <c r="N629" s="105"/>
      <c r="O629" s="45"/>
      <c r="P629" s="105"/>
      <c r="Q629" s="45"/>
      <c r="R629" s="105"/>
      <c r="S629" s="45"/>
      <c r="T629" s="105"/>
      <c r="U629" s="45"/>
      <c r="V629" s="105"/>
      <c r="W629" s="88"/>
      <c r="X629" s="88"/>
      <c r="Y629" s="88"/>
      <c r="Z629" s="88"/>
    </row>
    <row r="630" spans="1:26" s="5" customFormat="1" ht="16.5" customHeight="1" x14ac:dyDescent="0.2">
      <c r="A630" s="17"/>
      <c r="B630" s="18">
        <v>4190</v>
      </c>
      <c r="C630" s="35" t="s">
        <v>137</v>
      </c>
      <c r="D630" s="47">
        <f t="shared" si="221"/>
        <v>10000</v>
      </c>
      <c r="E630" s="47">
        <f t="shared" si="222"/>
        <v>0</v>
      </c>
      <c r="F630" s="47">
        <f>E630/D630*100</f>
        <v>0</v>
      </c>
      <c r="G630" s="47">
        <f>I630+K630</f>
        <v>10000</v>
      </c>
      <c r="H630" s="47">
        <f>J630+L630</f>
        <v>0</v>
      </c>
      <c r="I630" s="106"/>
      <c r="J630" s="106"/>
      <c r="K630" s="47">
        <v>10000</v>
      </c>
      <c r="L630" s="47">
        <v>0</v>
      </c>
      <c r="M630" s="47"/>
      <c r="N630" s="106"/>
      <c r="O630" s="47"/>
      <c r="P630" s="106"/>
      <c r="Q630" s="47"/>
      <c r="R630" s="106"/>
      <c r="S630" s="47"/>
      <c r="T630" s="106"/>
      <c r="U630" s="47"/>
      <c r="V630" s="106"/>
      <c r="W630" s="92"/>
      <c r="X630" s="88"/>
      <c r="Y630" s="92"/>
      <c r="Z630" s="92"/>
    </row>
    <row r="631" spans="1:26" s="5" customFormat="1" ht="16.5" customHeight="1" x14ac:dyDescent="0.2">
      <c r="A631" s="17"/>
      <c r="B631" s="18">
        <v>4210</v>
      </c>
      <c r="C631" s="35" t="s">
        <v>87</v>
      </c>
      <c r="D631" s="47">
        <f t="shared" si="221"/>
        <v>17000</v>
      </c>
      <c r="E631" s="47">
        <f t="shared" si="222"/>
        <v>6180.75</v>
      </c>
      <c r="F631" s="47">
        <f>E631/D631*100</f>
        <v>36.357352941176465</v>
      </c>
      <c r="G631" s="47">
        <f>I631+K631</f>
        <v>17000</v>
      </c>
      <c r="H631" s="47">
        <f>J631+L631</f>
        <v>6180.75</v>
      </c>
      <c r="I631" s="106"/>
      <c r="J631" s="106"/>
      <c r="K631" s="47">
        <v>17000</v>
      </c>
      <c r="L631" s="47">
        <v>6180.75</v>
      </c>
      <c r="M631" s="47"/>
      <c r="N631" s="106"/>
      <c r="O631" s="47"/>
      <c r="P631" s="106"/>
      <c r="Q631" s="47"/>
      <c r="R631" s="106"/>
      <c r="S631" s="47"/>
      <c r="T631" s="106"/>
      <c r="U631" s="47"/>
      <c r="V631" s="106"/>
      <c r="W631" s="92"/>
      <c r="X631" s="88"/>
      <c r="Y631" s="92"/>
      <c r="Z631" s="92"/>
    </row>
    <row r="632" spans="1:26" s="5" customFormat="1" ht="16.5" customHeight="1" x14ac:dyDescent="0.2">
      <c r="A632" s="17"/>
      <c r="B632" s="18">
        <v>4260</v>
      </c>
      <c r="C632" s="35" t="s">
        <v>88</v>
      </c>
      <c r="D632" s="47">
        <f t="shared" si="221"/>
        <v>30000</v>
      </c>
      <c r="E632" s="47">
        <f t="shared" si="222"/>
        <v>2374.83</v>
      </c>
      <c r="F632" s="47">
        <f t="shared" si="227"/>
        <v>7.9160999999999992</v>
      </c>
      <c r="G632" s="47">
        <f t="shared" si="235"/>
        <v>30000</v>
      </c>
      <c r="H632" s="47">
        <f t="shared" si="236"/>
        <v>2374.83</v>
      </c>
      <c r="I632" s="106"/>
      <c r="J632" s="106"/>
      <c r="K632" s="47">
        <v>30000</v>
      </c>
      <c r="L632" s="47">
        <v>2374.83</v>
      </c>
      <c r="M632" s="47"/>
      <c r="N632" s="106"/>
      <c r="O632" s="47"/>
      <c r="P632" s="106"/>
      <c r="Q632" s="47"/>
      <c r="R632" s="106"/>
      <c r="S632" s="47"/>
      <c r="T632" s="106"/>
      <c r="U632" s="47"/>
      <c r="V632" s="106"/>
      <c r="W632" s="92"/>
      <c r="X632" s="88"/>
      <c r="Y632" s="92"/>
      <c r="Z632" s="92"/>
    </row>
    <row r="633" spans="1:26" s="5" customFormat="1" ht="16.5" customHeight="1" x14ac:dyDescent="0.2">
      <c r="A633" s="17"/>
      <c r="B633" s="18">
        <v>4270</v>
      </c>
      <c r="C633" s="35" t="s">
        <v>89</v>
      </c>
      <c r="D633" s="47">
        <f t="shared" si="221"/>
        <v>125000</v>
      </c>
      <c r="E633" s="47">
        <f t="shared" si="222"/>
        <v>19000</v>
      </c>
      <c r="F633" s="47">
        <f t="shared" si="227"/>
        <v>15.2</v>
      </c>
      <c r="G633" s="47">
        <f t="shared" si="235"/>
        <v>125000</v>
      </c>
      <c r="H633" s="47">
        <f t="shared" si="236"/>
        <v>19000</v>
      </c>
      <c r="I633" s="106"/>
      <c r="J633" s="106"/>
      <c r="K633" s="47">
        <v>125000</v>
      </c>
      <c r="L633" s="47">
        <v>19000</v>
      </c>
      <c r="M633" s="47"/>
      <c r="N633" s="106"/>
      <c r="O633" s="47"/>
      <c r="P633" s="106"/>
      <c r="Q633" s="47"/>
      <c r="R633" s="106"/>
      <c r="S633" s="47"/>
      <c r="T633" s="106"/>
      <c r="U633" s="47"/>
      <c r="V633" s="106"/>
      <c r="W633" s="92"/>
      <c r="X633" s="88"/>
      <c r="Y633" s="92"/>
      <c r="Z633" s="92"/>
    </row>
    <row r="634" spans="1:26" s="5" customFormat="1" ht="16.5" customHeight="1" x14ac:dyDescent="0.2">
      <c r="A634" s="17"/>
      <c r="B634" s="18">
        <v>4300</v>
      </c>
      <c r="C634" s="35" t="s">
        <v>82</v>
      </c>
      <c r="D634" s="47">
        <f>G634+M634+O634+Q634+S634+U634</f>
        <v>360000</v>
      </c>
      <c r="E634" s="47">
        <f>H634+N634+P634+R634+T634+V634</f>
        <v>115936.43</v>
      </c>
      <c r="F634" s="47">
        <f>E634/D634*100</f>
        <v>32.204563888888885</v>
      </c>
      <c r="G634" s="47">
        <f>I634+K634</f>
        <v>360000</v>
      </c>
      <c r="H634" s="47">
        <f>J634+L634</f>
        <v>115936.43</v>
      </c>
      <c r="I634" s="106"/>
      <c r="J634" s="106"/>
      <c r="K634" s="47">
        <v>360000</v>
      </c>
      <c r="L634" s="47">
        <v>115936.43</v>
      </c>
      <c r="M634" s="47"/>
      <c r="N634" s="106"/>
      <c r="O634" s="47"/>
      <c r="P634" s="106"/>
      <c r="Q634" s="47"/>
      <c r="R634" s="106"/>
      <c r="S634" s="47"/>
      <c r="T634" s="106"/>
      <c r="U634" s="47"/>
      <c r="V634" s="106"/>
      <c r="W634" s="92"/>
      <c r="X634" s="92"/>
      <c r="Y634" s="92"/>
      <c r="Z634" s="92"/>
    </row>
    <row r="635" spans="1:26" s="2" customFormat="1" ht="29.1" customHeight="1" x14ac:dyDescent="0.2">
      <c r="A635" s="14">
        <v>921</v>
      </c>
      <c r="B635" s="14"/>
      <c r="C635" s="33" t="s">
        <v>32</v>
      </c>
      <c r="D635" s="44">
        <f t="shared" si="221"/>
        <v>3821592</v>
      </c>
      <c r="E635" s="44">
        <f t="shared" si="222"/>
        <v>1905096</v>
      </c>
      <c r="F635" s="54">
        <f t="shared" ref="F635:F683" si="237">E635/D635*100</f>
        <v>49.850847500204104</v>
      </c>
      <c r="G635" s="44">
        <f>I635+K635</f>
        <v>5000</v>
      </c>
      <c r="H635" s="44">
        <f>J635+L635</f>
        <v>300</v>
      </c>
      <c r="I635" s="44"/>
      <c r="J635" s="44"/>
      <c r="K635" s="44">
        <f>K636+K639+K642+K644</f>
        <v>5000</v>
      </c>
      <c r="L635" s="44">
        <f>L636+L639+L642+L644</f>
        <v>300</v>
      </c>
      <c r="M635" s="44">
        <f>M636+M639+M642+M644</f>
        <v>3816592</v>
      </c>
      <c r="N635" s="44">
        <f>N636+N639+N642+N644</f>
        <v>1904796</v>
      </c>
      <c r="O635" s="44"/>
      <c r="P635" s="107"/>
      <c r="Q635" s="44"/>
      <c r="R635" s="107"/>
      <c r="S635" s="44"/>
      <c r="T635" s="107"/>
      <c r="U635" s="44"/>
      <c r="V635" s="107"/>
      <c r="W635" s="93"/>
      <c r="X635" s="88"/>
      <c r="Y635" s="93"/>
      <c r="Z635" s="93"/>
    </row>
    <row r="636" spans="1:26" s="63" customFormat="1" ht="29.1" customHeight="1" x14ac:dyDescent="0.2">
      <c r="A636" s="15">
        <v>92109</v>
      </c>
      <c r="B636" s="19"/>
      <c r="C636" s="29" t="s">
        <v>41</v>
      </c>
      <c r="D636" s="50">
        <f t="shared" si="221"/>
        <v>1536392</v>
      </c>
      <c r="E636" s="50">
        <f t="shared" si="222"/>
        <v>795696</v>
      </c>
      <c r="F636" s="47">
        <f t="shared" si="237"/>
        <v>51.789907783950973</v>
      </c>
      <c r="G636" s="50"/>
      <c r="H636" s="50"/>
      <c r="I636" s="105"/>
      <c r="J636" s="105"/>
      <c r="K636" s="45"/>
      <c r="L636" s="45"/>
      <c r="M636" s="50">
        <f>SUM(M637:M638)</f>
        <v>1536392</v>
      </c>
      <c r="N636" s="50">
        <f>SUM(N637:N638)</f>
        <v>795696</v>
      </c>
      <c r="O636" s="45"/>
      <c r="P636" s="105"/>
      <c r="Q636" s="45"/>
      <c r="R636" s="105"/>
      <c r="S636" s="45"/>
      <c r="T636" s="105"/>
      <c r="U636" s="45"/>
      <c r="V636" s="105"/>
      <c r="W636" s="88"/>
      <c r="X636" s="88"/>
      <c r="Y636" s="88"/>
      <c r="Z636" s="88"/>
    </row>
    <row r="637" spans="1:26" s="5" customFormat="1" ht="29.1" customHeight="1" x14ac:dyDescent="0.2">
      <c r="A637" s="17"/>
      <c r="B637" s="18">
        <v>2480</v>
      </c>
      <c r="C637" s="35" t="s">
        <v>115</v>
      </c>
      <c r="D637" s="47">
        <f t="shared" si="221"/>
        <v>1456392</v>
      </c>
      <c r="E637" s="47">
        <f t="shared" si="222"/>
        <v>795696</v>
      </c>
      <c r="F637" s="47">
        <f t="shared" si="237"/>
        <v>54.634741196051614</v>
      </c>
      <c r="G637" s="47"/>
      <c r="H637" s="47"/>
      <c r="I637" s="106"/>
      <c r="J637" s="106"/>
      <c r="K637" s="47"/>
      <c r="L637" s="47"/>
      <c r="M637" s="47">
        <v>1456392</v>
      </c>
      <c r="N637" s="47">
        <v>795696</v>
      </c>
      <c r="O637" s="47"/>
      <c r="P637" s="106"/>
      <c r="Q637" s="47"/>
      <c r="R637" s="106"/>
      <c r="S637" s="47"/>
      <c r="T637" s="106"/>
      <c r="U637" s="47"/>
      <c r="V637" s="106"/>
      <c r="W637" s="92"/>
      <c r="X637" s="92"/>
      <c r="Y637" s="92"/>
      <c r="Z637" s="92"/>
    </row>
    <row r="638" spans="1:26" s="5" customFormat="1" ht="39.75" customHeight="1" x14ac:dyDescent="0.2">
      <c r="A638" s="22"/>
      <c r="B638" s="75">
        <v>2800</v>
      </c>
      <c r="C638" s="30" t="s">
        <v>154</v>
      </c>
      <c r="D638" s="46">
        <f>G638+M638+O638+Q638+S638+U638</f>
        <v>80000</v>
      </c>
      <c r="E638" s="46">
        <f>H638+N638+P638+R638+T638+V638</f>
        <v>0</v>
      </c>
      <c r="F638" s="46">
        <f t="shared" si="237"/>
        <v>0</v>
      </c>
      <c r="G638" s="46"/>
      <c r="H638" s="46"/>
      <c r="I638" s="46"/>
      <c r="J638" s="46"/>
      <c r="K638" s="46"/>
      <c r="L638" s="46"/>
      <c r="M638" s="46">
        <v>80000</v>
      </c>
      <c r="N638" s="46">
        <v>0</v>
      </c>
      <c r="O638" s="46"/>
      <c r="P638" s="104"/>
      <c r="Q638" s="46"/>
      <c r="R638" s="104"/>
      <c r="S638" s="46"/>
      <c r="T638" s="104"/>
      <c r="U638" s="46"/>
      <c r="V638" s="104"/>
      <c r="W638" s="92"/>
      <c r="X638" s="92"/>
      <c r="Y638" s="92"/>
      <c r="Z638" s="92"/>
    </row>
    <row r="639" spans="1:26" s="63" customFormat="1" ht="16.5" customHeight="1" x14ac:dyDescent="0.2">
      <c r="A639" s="20">
        <v>92116</v>
      </c>
      <c r="B639" s="16"/>
      <c r="C639" s="32" t="s">
        <v>6</v>
      </c>
      <c r="D639" s="50">
        <f>G639+M639+O639+Q639+S639+U639</f>
        <v>2232200</v>
      </c>
      <c r="E639" s="50">
        <f>H639+N639+P639+R639+T639+V639</f>
        <v>1091100</v>
      </c>
      <c r="F639" s="47">
        <f>E639/D639*100</f>
        <v>48.880028671266018</v>
      </c>
      <c r="G639" s="50"/>
      <c r="H639" s="50"/>
      <c r="I639" s="50"/>
      <c r="J639" s="50"/>
      <c r="K639" s="50"/>
      <c r="L639" s="50"/>
      <c r="M639" s="50">
        <f>SUM(M640:M641)</f>
        <v>2232200</v>
      </c>
      <c r="N639" s="50">
        <f>SUM(N640:N641)</f>
        <v>1091100</v>
      </c>
      <c r="O639" s="50"/>
      <c r="P639" s="50"/>
      <c r="Q639" s="50"/>
      <c r="R639" s="103"/>
      <c r="S639" s="50"/>
      <c r="T639" s="103"/>
      <c r="U639" s="50"/>
      <c r="V639" s="103"/>
      <c r="W639" s="88"/>
      <c r="X639" s="88"/>
      <c r="Y639" s="88"/>
      <c r="Z639" s="88"/>
    </row>
    <row r="640" spans="1:26" s="5" customFormat="1" ht="28.5" customHeight="1" x14ac:dyDescent="0.2">
      <c r="A640" s="17"/>
      <c r="B640" s="18">
        <v>2480</v>
      </c>
      <c r="C640" s="35" t="s">
        <v>115</v>
      </c>
      <c r="D640" s="47">
        <f t="shared" si="221"/>
        <v>2182200</v>
      </c>
      <c r="E640" s="47">
        <f t="shared" si="222"/>
        <v>1091100</v>
      </c>
      <c r="F640" s="47">
        <f t="shared" ref="F640:F643" si="238">E640/D640*100</f>
        <v>50</v>
      </c>
      <c r="G640" s="47"/>
      <c r="H640" s="47"/>
      <c r="I640" s="47"/>
      <c r="J640" s="47"/>
      <c r="K640" s="47"/>
      <c r="L640" s="47"/>
      <c r="M640" s="47">
        <v>2182200</v>
      </c>
      <c r="N640" s="47">
        <v>1091100</v>
      </c>
      <c r="O640" s="47"/>
      <c r="P640" s="47"/>
      <c r="Q640" s="47"/>
      <c r="R640" s="106"/>
      <c r="S640" s="47"/>
      <c r="T640" s="106"/>
      <c r="U640" s="47"/>
      <c r="V640" s="106"/>
      <c r="W640" s="92"/>
      <c r="X640" s="92"/>
      <c r="Y640" s="92"/>
      <c r="Z640" s="92"/>
    </row>
    <row r="641" spans="1:26" s="5" customFormat="1" ht="39.75" customHeight="1" x14ac:dyDescent="0.2">
      <c r="A641" s="22"/>
      <c r="B641" s="75">
        <v>2800</v>
      </c>
      <c r="C641" s="30" t="s">
        <v>154</v>
      </c>
      <c r="D641" s="46">
        <f>G641+M641+O641+Q641+S641+U641</f>
        <v>50000</v>
      </c>
      <c r="E641" s="46">
        <f>H641+N641+P641+R641+T641+V641</f>
        <v>0</v>
      </c>
      <c r="F641" s="46">
        <f t="shared" si="238"/>
        <v>0</v>
      </c>
      <c r="G641" s="46"/>
      <c r="H641" s="46"/>
      <c r="I641" s="46"/>
      <c r="J641" s="46"/>
      <c r="K641" s="46"/>
      <c r="L641" s="46"/>
      <c r="M641" s="46">
        <v>50000</v>
      </c>
      <c r="N641" s="46">
        <v>0</v>
      </c>
      <c r="O641" s="46"/>
      <c r="P641" s="46"/>
      <c r="Q641" s="46"/>
      <c r="R641" s="104"/>
      <c r="S641" s="46"/>
      <c r="T641" s="104"/>
      <c r="U641" s="46"/>
      <c r="V641" s="104"/>
      <c r="W641" s="92"/>
      <c r="X641" s="92"/>
      <c r="Y641" s="92"/>
      <c r="Z641" s="92"/>
    </row>
    <row r="642" spans="1:26" s="63" customFormat="1" ht="16.5" customHeight="1" x14ac:dyDescent="0.2">
      <c r="A642" s="20">
        <v>92118</v>
      </c>
      <c r="B642" s="16"/>
      <c r="C642" s="32" t="s">
        <v>146</v>
      </c>
      <c r="D642" s="50">
        <f t="shared" si="221"/>
        <v>40000</v>
      </c>
      <c r="E642" s="50">
        <f t="shared" si="222"/>
        <v>10000</v>
      </c>
      <c r="F642" s="47">
        <f t="shared" si="238"/>
        <v>25</v>
      </c>
      <c r="G642" s="50"/>
      <c r="H642" s="50"/>
      <c r="I642" s="50"/>
      <c r="J642" s="50"/>
      <c r="K642" s="50"/>
      <c r="L642" s="50"/>
      <c r="M642" s="50">
        <f>SUM(M643:M643)</f>
        <v>40000</v>
      </c>
      <c r="N642" s="50">
        <f>SUM(N643:N643)</f>
        <v>10000</v>
      </c>
      <c r="O642" s="50"/>
      <c r="P642" s="50"/>
      <c r="Q642" s="50"/>
      <c r="R642" s="103"/>
      <c r="S642" s="50"/>
      <c r="T642" s="103"/>
      <c r="U642" s="50"/>
      <c r="V642" s="103"/>
      <c r="W642" s="88"/>
      <c r="X642" s="88"/>
      <c r="Y642" s="88"/>
      <c r="Z642" s="88"/>
    </row>
    <row r="643" spans="1:26" s="5" customFormat="1" ht="90" x14ac:dyDescent="0.2">
      <c r="A643" s="17"/>
      <c r="B643" s="21">
        <v>2360</v>
      </c>
      <c r="C643" s="35" t="s">
        <v>119</v>
      </c>
      <c r="D643" s="47">
        <f t="shared" si="221"/>
        <v>40000</v>
      </c>
      <c r="E643" s="47">
        <f t="shared" si="222"/>
        <v>10000</v>
      </c>
      <c r="F643" s="47">
        <f t="shared" si="238"/>
        <v>25</v>
      </c>
      <c r="G643" s="47"/>
      <c r="H643" s="47"/>
      <c r="I643" s="47"/>
      <c r="J643" s="47"/>
      <c r="K643" s="47"/>
      <c r="L643" s="47"/>
      <c r="M643" s="47">
        <v>40000</v>
      </c>
      <c r="N643" s="47">
        <v>10000</v>
      </c>
      <c r="O643" s="47"/>
      <c r="P643" s="47"/>
      <c r="Q643" s="47"/>
      <c r="R643" s="106"/>
      <c r="S643" s="47"/>
      <c r="T643" s="106"/>
      <c r="U643" s="47"/>
      <c r="V643" s="106"/>
      <c r="W643" s="92"/>
      <c r="X643" s="88"/>
      <c r="Y643" s="92"/>
      <c r="Z643" s="92"/>
    </row>
    <row r="644" spans="1:26" s="63" customFormat="1" ht="16.5" customHeight="1" x14ac:dyDescent="0.2">
      <c r="A644" s="15">
        <v>92195</v>
      </c>
      <c r="B644" s="19"/>
      <c r="C644" s="29" t="s">
        <v>1</v>
      </c>
      <c r="D644" s="45">
        <f t="shared" ref="D644:D683" si="239">G644+M644+O644+Q644+S644+U644</f>
        <v>13000</v>
      </c>
      <c r="E644" s="45">
        <f t="shared" ref="E644:E683" si="240">H644+N644+P644+R644+T644+V644</f>
        <v>8300</v>
      </c>
      <c r="F644" s="59">
        <f t="shared" si="237"/>
        <v>63.84615384615384</v>
      </c>
      <c r="G644" s="45">
        <f t="shared" ref="G644:H650" si="241">I644+K644</f>
        <v>5000</v>
      </c>
      <c r="H644" s="45">
        <f t="shared" si="241"/>
        <v>300</v>
      </c>
      <c r="I644" s="45"/>
      <c r="J644" s="45"/>
      <c r="K644" s="45">
        <f>SUM(K645:K648)</f>
        <v>5000</v>
      </c>
      <c r="L644" s="45">
        <f>SUM(L645:L648)</f>
        <v>300</v>
      </c>
      <c r="M644" s="45">
        <f>SUM(M645:M648)</f>
        <v>8000</v>
      </c>
      <c r="N644" s="45">
        <f>SUM(N645:N648)</f>
        <v>8000</v>
      </c>
      <c r="O644" s="45"/>
      <c r="P644" s="45"/>
      <c r="Q644" s="45"/>
      <c r="R644" s="45"/>
      <c r="S644" s="45"/>
      <c r="T644" s="105"/>
      <c r="U644" s="45"/>
      <c r="V644" s="105"/>
      <c r="W644" s="88"/>
      <c r="X644" s="88"/>
      <c r="Y644" s="88"/>
      <c r="Z644" s="88"/>
    </row>
    <row r="645" spans="1:26" s="5" customFormat="1" ht="90" x14ac:dyDescent="0.2">
      <c r="A645" s="17"/>
      <c r="B645" s="21">
        <v>2360</v>
      </c>
      <c r="C645" s="35" t="s">
        <v>119</v>
      </c>
      <c r="D645" s="47">
        <f t="shared" si="239"/>
        <v>8000</v>
      </c>
      <c r="E645" s="47">
        <f t="shared" si="240"/>
        <v>8000</v>
      </c>
      <c r="F645" s="47">
        <f t="shared" si="237"/>
        <v>100</v>
      </c>
      <c r="G645" s="47"/>
      <c r="H645" s="47"/>
      <c r="I645" s="47"/>
      <c r="J645" s="47"/>
      <c r="K645" s="47"/>
      <c r="L645" s="47"/>
      <c r="M645" s="47">
        <v>8000</v>
      </c>
      <c r="N645" s="47">
        <v>8000</v>
      </c>
      <c r="O645" s="47"/>
      <c r="P645" s="47"/>
      <c r="Q645" s="47"/>
      <c r="R645" s="47"/>
      <c r="S645" s="47"/>
      <c r="T645" s="106"/>
      <c r="U645" s="47"/>
      <c r="V645" s="106"/>
      <c r="W645" s="92"/>
      <c r="X645" s="88"/>
      <c r="Y645" s="92"/>
      <c r="Z645" s="92"/>
    </row>
    <row r="646" spans="1:26" s="5" customFormat="1" ht="16.5" customHeight="1" x14ac:dyDescent="0.2">
      <c r="A646" s="17"/>
      <c r="B646" s="18">
        <v>4210</v>
      </c>
      <c r="C646" s="35" t="s">
        <v>87</v>
      </c>
      <c r="D646" s="47">
        <f t="shared" ref="D646" si="242">G646+M646+O646+Q646+S646+U646</f>
        <v>1000</v>
      </c>
      <c r="E646" s="47">
        <f t="shared" ref="E646" si="243">H646+N646+P646+R646+T646+V646</f>
        <v>0</v>
      </c>
      <c r="F646" s="47">
        <f t="shared" ref="F646" si="244">E646/D646*100</f>
        <v>0</v>
      </c>
      <c r="G646" s="47">
        <f t="shared" ref="G646" si="245">I646+K646</f>
        <v>1000</v>
      </c>
      <c r="H646" s="47">
        <f t="shared" ref="H646" si="246">J646+L646</f>
        <v>0</v>
      </c>
      <c r="I646" s="47"/>
      <c r="J646" s="47"/>
      <c r="K646" s="47">
        <v>1000</v>
      </c>
      <c r="L646" s="47">
        <v>0</v>
      </c>
      <c r="M646" s="47"/>
      <c r="N646" s="47"/>
      <c r="O646" s="47"/>
      <c r="P646" s="47"/>
      <c r="Q646" s="47"/>
      <c r="R646" s="47"/>
      <c r="S646" s="47"/>
      <c r="T646" s="106"/>
      <c r="U646" s="47"/>
      <c r="V646" s="106"/>
      <c r="W646" s="92"/>
      <c r="X646" s="88"/>
      <c r="Y646" s="92"/>
      <c r="Z646" s="92"/>
    </row>
    <row r="647" spans="1:26" s="5" customFormat="1" ht="16.5" customHeight="1" x14ac:dyDescent="0.2">
      <c r="A647" s="17"/>
      <c r="B647" s="18">
        <v>4270</v>
      </c>
      <c r="C647" s="35" t="s">
        <v>89</v>
      </c>
      <c r="D647" s="47">
        <f t="shared" si="239"/>
        <v>2000</v>
      </c>
      <c r="E647" s="47">
        <f t="shared" si="240"/>
        <v>0</v>
      </c>
      <c r="F647" s="47">
        <f t="shared" si="237"/>
        <v>0</v>
      </c>
      <c r="G647" s="47">
        <f t="shared" si="241"/>
        <v>2000</v>
      </c>
      <c r="H647" s="47">
        <f t="shared" si="241"/>
        <v>0</v>
      </c>
      <c r="I647" s="47"/>
      <c r="J647" s="47"/>
      <c r="K647" s="47">
        <v>2000</v>
      </c>
      <c r="L647" s="47">
        <v>0</v>
      </c>
      <c r="M647" s="47"/>
      <c r="N647" s="47"/>
      <c r="O647" s="47"/>
      <c r="P647" s="47"/>
      <c r="Q647" s="47"/>
      <c r="R647" s="47"/>
      <c r="S647" s="47"/>
      <c r="T647" s="106"/>
      <c r="U647" s="47"/>
      <c r="V647" s="106"/>
      <c r="W647" s="92"/>
      <c r="X647" s="88"/>
      <c r="Y647" s="92"/>
      <c r="Z647" s="92"/>
    </row>
    <row r="648" spans="1:26" s="1" customFormat="1" ht="16.5" customHeight="1" x14ac:dyDescent="0.2">
      <c r="A648" s="22"/>
      <c r="B648" s="23">
        <v>4300</v>
      </c>
      <c r="C648" s="30" t="s">
        <v>82</v>
      </c>
      <c r="D648" s="46">
        <f t="shared" si="239"/>
        <v>2000</v>
      </c>
      <c r="E648" s="46">
        <f t="shared" si="240"/>
        <v>300</v>
      </c>
      <c r="F648" s="46">
        <f t="shared" si="237"/>
        <v>15</v>
      </c>
      <c r="G648" s="46">
        <f t="shared" si="241"/>
        <v>2000</v>
      </c>
      <c r="H648" s="46">
        <f t="shared" si="241"/>
        <v>300</v>
      </c>
      <c r="I648" s="46"/>
      <c r="J648" s="46"/>
      <c r="K648" s="46">
        <v>2000</v>
      </c>
      <c r="L648" s="46">
        <v>300</v>
      </c>
      <c r="M648" s="46"/>
      <c r="N648" s="46"/>
      <c r="O648" s="46"/>
      <c r="P648" s="46"/>
      <c r="Q648" s="46"/>
      <c r="R648" s="46"/>
      <c r="S648" s="46"/>
      <c r="T648" s="104"/>
      <c r="U648" s="46"/>
      <c r="V648" s="104"/>
      <c r="W648" s="88"/>
      <c r="X648" s="88"/>
      <c r="Y648" s="88"/>
      <c r="Z648" s="88"/>
    </row>
    <row r="649" spans="1:26" s="2" customFormat="1" ht="18" customHeight="1" x14ac:dyDescent="0.2">
      <c r="A649" s="14">
        <v>926</v>
      </c>
      <c r="B649" s="24"/>
      <c r="C649" s="31" t="s">
        <v>77</v>
      </c>
      <c r="D649" s="49">
        <f t="shared" si="239"/>
        <v>10858998</v>
      </c>
      <c r="E649" s="49">
        <f t="shared" si="240"/>
        <v>4444612.21</v>
      </c>
      <c r="F649" s="60">
        <f t="shared" si="237"/>
        <v>40.930224040929005</v>
      </c>
      <c r="G649" s="49">
        <f t="shared" si="241"/>
        <v>9566998</v>
      </c>
      <c r="H649" s="49">
        <f t="shared" si="241"/>
        <v>3788904.25</v>
      </c>
      <c r="I649" s="49">
        <f t="shared" ref="I649:P649" si="247">I650+I674</f>
        <v>4247849</v>
      </c>
      <c r="J649" s="49">
        <f t="shared" si="247"/>
        <v>1961709.0899999999</v>
      </c>
      <c r="K649" s="49">
        <f t="shared" si="247"/>
        <v>5319149</v>
      </c>
      <c r="L649" s="49">
        <f t="shared" si="247"/>
        <v>1827195.16</v>
      </c>
      <c r="M649" s="49">
        <f t="shared" si="247"/>
        <v>260000</v>
      </c>
      <c r="N649" s="49">
        <f t="shared" si="247"/>
        <v>62000</v>
      </c>
      <c r="O649" s="49">
        <f t="shared" si="247"/>
        <v>1032000</v>
      </c>
      <c r="P649" s="49">
        <f t="shared" si="247"/>
        <v>593707.96</v>
      </c>
      <c r="Q649" s="49"/>
      <c r="R649" s="49"/>
      <c r="S649" s="49"/>
      <c r="T649" s="102"/>
      <c r="U649" s="49"/>
      <c r="V649" s="102"/>
      <c r="W649" s="93"/>
      <c r="X649" s="88"/>
      <c r="Y649" s="93"/>
      <c r="Z649" s="93"/>
    </row>
    <row r="650" spans="1:26" s="63" customFormat="1" ht="16.5" customHeight="1" x14ac:dyDescent="0.2">
      <c r="A650" s="15">
        <v>92601</v>
      </c>
      <c r="B650" s="19"/>
      <c r="C650" s="29" t="s">
        <v>33</v>
      </c>
      <c r="D650" s="50">
        <f t="shared" si="239"/>
        <v>10573198</v>
      </c>
      <c r="E650" s="50">
        <f t="shared" si="240"/>
        <v>4382612.21</v>
      </c>
      <c r="F650" s="47">
        <f t="shared" si="237"/>
        <v>41.450204658987758</v>
      </c>
      <c r="G650" s="50">
        <f t="shared" si="241"/>
        <v>9541198</v>
      </c>
      <c r="H650" s="50">
        <f t="shared" si="241"/>
        <v>3788904.25</v>
      </c>
      <c r="I650" s="45">
        <f>SUM(I651:I673)</f>
        <v>4234049</v>
      </c>
      <c r="J650" s="45">
        <f>SUM(J651:J673)</f>
        <v>1961709.0899999999</v>
      </c>
      <c r="K650" s="45">
        <f>SUM(K651:K673)</f>
        <v>5307149</v>
      </c>
      <c r="L650" s="45">
        <f>SUM(L651:L673)</f>
        <v>1827195.16</v>
      </c>
      <c r="M650" s="45"/>
      <c r="N650" s="45"/>
      <c r="O650" s="45">
        <f>SUM(O651:O673)</f>
        <v>1032000</v>
      </c>
      <c r="P650" s="45">
        <f>SUM(P651:P673)</f>
        <v>593707.96</v>
      </c>
      <c r="Q650" s="45"/>
      <c r="R650" s="45"/>
      <c r="S650" s="45"/>
      <c r="T650" s="105"/>
      <c r="U650" s="45"/>
      <c r="V650" s="105"/>
      <c r="W650" s="88"/>
      <c r="X650" s="88"/>
      <c r="Y650" s="88"/>
      <c r="Z650" s="88"/>
    </row>
    <row r="651" spans="1:26" s="5" customFormat="1" ht="28.5" customHeight="1" x14ac:dyDescent="0.2">
      <c r="A651" s="17"/>
      <c r="B651" s="18">
        <v>3020</v>
      </c>
      <c r="C651" s="35" t="s">
        <v>84</v>
      </c>
      <c r="D651" s="47">
        <f t="shared" si="239"/>
        <v>7000</v>
      </c>
      <c r="E651" s="47">
        <f t="shared" si="240"/>
        <v>350</v>
      </c>
      <c r="F651" s="47">
        <f>E651/D651*100</f>
        <v>5</v>
      </c>
      <c r="G651" s="47"/>
      <c r="H651" s="47"/>
      <c r="I651" s="47"/>
      <c r="J651" s="47"/>
      <c r="K651" s="47"/>
      <c r="L651" s="47"/>
      <c r="M651" s="47"/>
      <c r="N651" s="47"/>
      <c r="O651" s="47">
        <v>7000</v>
      </c>
      <c r="P651" s="47">
        <v>350</v>
      </c>
      <c r="Q651" s="47"/>
      <c r="R651" s="47"/>
      <c r="S651" s="47"/>
      <c r="T651" s="106"/>
      <c r="U651" s="47"/>
      <c r="V651" s="106"/>
      <c r="W651" s="92"/>
      <c r="X651" s="88"/>
      <c r="Y651" s="92"/>
      <c r="Z651" s="92"/>
    </row>
    <row r="652" spans="1:26" s="5" customFormat="1" ht="28.5" customHeight="1" x14ac:dyDescent="0.2">
      <c r="A652" s="17"/>
      <c r="B652" s="18">
        <v>3040</v>
      </c>
      <c r="C652" s="35" t="s">
        <v>116</v>
      </c>
      <c r="D652" s="47">
        <f t="shared" si="239"/>
        <v>25000</v>
      </c>
      <c r="E652" s="47">
        <f t="shared" si="240"/>
        <v>13500</v>
      </c>
      <c r="F652" s="47">
        <f t="shared" si="237"/>
        <v>54</v>
      </c>
      <c r="G652" s="47"/>
      <c r="H652" s="47"/>
      <c r="I652" s="47"/>
      <c r="J652" s="47"/>
      <c r="K652" s="47"/>
      <c r="L652" s="47"/>
      <c r="M652" s="47"/>
      <c r="N652" s="47"/>
      <c r="O652" s="47">
        <v>25000</v>
      </c>
      <c r="P652" s="47">
        <v>13500</v>
      </c>
      <c r="Q652" s="47"/>
      <c r="R652" s="47"/>
      <c r="S652" s="47"/>
      <c r="T652" s="106"/>
      <c r="U652" s="47"/>
      <c r="V652" s="106"/>
      <c r="W652" s="92"/>
      <c r="X652" s="88"/>
      <c r="Y652" s="92"/>
      <c r="Z652" s="92"/>
    </row>
    <row r="653" spans="1:26" s="5" customFormat="1" ht="16.5" customHeight="1" x14ac:dyDescent="0.2">
      <c r="A653" s="17"/>
      <c r="B653" s="18">
        <v>3250</v>
      </c>
      <c r="C653" s="35" t="s">
        <v>106</v>
      </c>
      <c r="D653" s="47">
        <f t="shared" si="239"/>
        <v>1000000</v>
      </c>
      <c r="E653" s="47">
        <f t="shared" si="240"/>
        <v>579857.96</v>
      </c>
      <c r="F653" s="47">
        <f t="shared" si="237"/>
        <v>57.985796000000001</v>
      </c>
      <c r="G653" s="47"/>
      <c r="H653" s="47"/>
      <c r="I653" s="47"/>
      <c r="J653" s="47"/>
      <c r="K653" s="47"/>
      <c r="L653" s="47"/>
      <c r="M653" s="47"/>
      <c r="N653" s="47"/>
      <c r="O653" s="47">
        <v>1000000</v>
      </c>
      <c r="P653" s="47">
        <v>579857.96</v>
      </c>
      <c r="Q653" s="47"/>
      <c r="R653" s="47"/>
      <c r="S653" s="47"/>
      <c r="T653" s="106"/>
      <c r="U653" s="47"/>
      <c r="V653" s="106"/>
      <c r="W653" s="92"/>
      <c r="X653" s="88"/>
      <c r="Y653" s="92"/>
      <c r="Z653" s="92"/>
    </row>
    <row r="654" spans="1:26" s="5" customFormat="1" ht="16.5" customHeight="1" x14ac:dyDescent="0.2">
      <c r="A654" s="17"/>
      <c r="B654" s="18">
        <v>4010</v>
      </c>
      <c r="C654" s="34" t="s">
        <v>95</v>
      </c>
      <c r="D654" s="47">
        <f t="shared" si="239"/>
        <v>2958200</v>
      </c>
      <c r="E654" s="47">
        <f t="shared" si="240"/>
        <v>1312057.93</v>
      </c>
      <c r="F654" s="47">
        <f t="shared" si="237"/>
        <v>44.35325299168413</v>
      </c>
      <c r="G654" s="47">
        <f t="shared" ref="G654:G674" si="248">I654+K654</f>
        <v>2958200</v>
      </c>
      <c r="H654" s="47">
        <f t="shared" ref="H654:H674" si="249">J654+L654</f>
        <v>1312057.93</v>
      </c>
      <c r="I654" s="47">
        <v>2958200</v>
      </c>
      <c r="J654" s="47">
        <v>1312057.93</v>
      </c>
      <c r="K654" s="47"/>
      <c r="L654" s="47"/>
      <c r="M654" s="47"/>
      <c r="N654" s="47"/>
      <c r="O654" s="47"/>
      <c r="P654" s="47"/>
      <c r="Q654" s="47"/>
      <c r="R654" s="47"/>
      <c r="S654" s="47"/>
      <c r="T654" s="106"/>
      <c r="U654" s="47"/>
      <c r="V654" s="106"/>
      <c r="W654" s="92"/>
      <c r="X654" s="88"/>
      <c r="Y654" s="92"/>
      <c r="Z654" s="92"/>
    </row>
    <row r="655" spans="1:26" s="5" customFormat="1" ht="16.5" customHeight="1" x14ac:dyDescent="0.2">
      <c r="A655" s="17"/>
      <c r="B655" s="18">
        <v>4040</v>
      </c>
      <c r="C655" s="35" t="s">
        <v>96</v>
      </c>
      <c r="D655" s="47">
        <f t="shared" si="239"/>
        <v>221511</v>
      </c>
      <c r="E655" s="47">
        <f t="shared" si="240"/>
        <v>198722.2</v>
      </c>
      <c r="F655" s="47">
        <f t="shared" si="237"/>
        <v>89.712113619639666</v>
      </c>
      <c r="G655" s="47">
        <f t="shared" si="248"/>
        <v>221511</v>
      </c>
      <c r="H655" s="47">
        <f t="shared" si="249"/>
        <v>198722.2</v>
      </c>
      <c r="I655" s="47">
        <v>221511</v>
      </c>
      <c r="J655" s="47">
        <v>198722.2</v>
      </c>
      <c r="K655" s="47"/>
      <c r="L655" s="47"/>
      <c r="M655" s="47"/>
      <c r="N655" s="106"/>
      <c r="O655" s="47"/>
      <c r="P655" s="106"/>
      <c r="Q655" s="47"/>
      <c r="R655" s="106"/>
      <c r="S655" s="47"/>
      <c r="T655" s="106"/>
      <c r="U655" s="47"/>
      <c r="V655" s="106"/>
      <c r="W655" s="92"/>
      <c r="X655" s="88"/>
      <c r="Y655" s="92"/>
      <c r="Z655" s="92"/>
    </row>
    <row r="656" spans="1:26" s="5" customFormat="1" ht="16.5" customHeight="1" x14ac:dyDescent="0.2">
      <c r="A656" s="17"/>
      <c r="B656" s="18">
        <v>4110</v>
      </c>
      <c r="C656" s="34" t="s">
        <v>85</v>
      </c>
      <c r="D656" s="47">
        <f t="shared" si="239"/>
        <v>628374</v>
      </c>
      <c r="E656" s="47">
        <f t="shared" si="240"/>
        <v>274340.5</v>
      </c>
      <c r="F656" s="47">
        <f t="shared" si="237"/>
        <v>43.658792375241497</v>
      </c>
      <c r="G656" s="47">
        <f t="shared" si="248"/>
        <v>628374</v>
      </c>
      <c r="H656" s="47">
        <f t="shared" si="249"/>
        <v>274340.5</v>
      </c>
      <c r="I656" s="47">
        <v>628374</v>
      </c>
      <c r="J656" s="47">
        <v>274340.5</v>
      </c>
      <c r="K656" s="47"/>
      <c r="L656" s="47"/>
      <c r="M656" s="47"/>
      <c r="N656" s="106"/>
      <c r="O656" s="47"/>
      <c r="P656" s="106"/>
      <c r="Q656" s="47"/>
      <c r="R656" s="106"/>
      <c r="S656" s="47"/>
      <c r="T656" s="106"/>
      <c r="U656" s="47"/>
      <c r="V656" s="106"/>
      <c r="W656" s="92"/>
      <c r="X656" s="88"/>
      <c r="Y656" s="92"/>
      <c r="Z656" s="92"/>
    </row>
    <row r="657" spans="1:26" s="5" customFormat="1" ht="28.5" customHeight="1" x14ac:dyDescent="0.2">
      <c r="A657" s="17"/>
      <c r="B657" s="18">
        <v>4120</v>
      </c>
      <c r="C657" s="35" t="s">
        <v>178</v>
      </c>
      <c r="D657" s="47">
        <f t="shared" si="239"/>
        <v>89964</v>
      </c>
      <c r="E657" s="47">
        <f t="shared" si="240"/>
        <v>28381.15</v>
      </c>
      <c r="F657" s="47">
        <f t="shared" si="237"/>
        <v>31.547230003112357</v>
      </c>
      <c r="G657" s="47">
        <f t="shared" si="248"/>
        <v>89964</v>
      </c>
      <c r="H657" s="47">
        <f t="shared" si="249"/>
        <v>28381.15</v>
      </c>
      <c r="I657" s="47">
        <v>89964</v>
      </c>
      <c r="J657" s="47">
        <v>28381.15</v>
      </c>
      <c r="K657" s="47"/>
      <c r="L657" s="47"/>
      <c r="M657" s="47"/>
      <c r="N657" s="106"/>
      <c r="O657" s="47"/>
      <c r="P657" s="106"/>
      <c r="Q657" s="47"/>
      <c r="R657" s="106"/>
      <c r="S657" s="47"/>
      <c r="T657" s="106"/>
      <c r="U657" s="47"/>
      <c r="V657" s="106"/>
      <c r="W657" s="92"/>
      <c r="X657" s="88"/>
      <c r="Y657" s="92"/>
      <c r="Z657" s="92"/>
    </row>
    <row r="658" spans="1:26" s="5" customFormat="1" ht="16.5" customHeight="1" x14ac:dyDescent="0.2">
      <c r="A658" s="17"/>
      <c r="B658" s="18">
        <v>4140</v>
      </c>
      <c r="C658" s="35" t="s">
        <v>100</v>
      </c>
      <c r="D658" s="47">
        <f t="shared" si="239"/>
        <v>30000</v>
      </c>
      <c r="E658" s="47">
        <f t="shared" si="240"/>
        <v>15064</v>
      </c>
      <c r="F658" s="47">
        <f t="shared" si="237"/>
        <v>50.213333333333331</v>
      </c>
      <c r="G658" s="47">
        <f t="shared" si="248"/>
        <v>30000</v>
      </c>
      <c r="H658" s="47">
        <f t="shared" si="249"/>
        <v>15064</v>
      </c>
      <c r="I658" s="47"/>
      <c r="J658" s="47"/>
      <c r="K658" s="47">
        <v>30000</v>
      </c>
      <c r="L658" s="47">
        <v>15064</v>
      </c>
      <c r="M658" s="47"/>
      <c r="N658" s="106"/>
      <c r="O658" s="47"/>
      <c r="P658" s="106"/>
      <c r="Q658" s="47"/>
      <c r="R658" s="106"/>
      <c r="S658" s="47"/>
      <c r="T658" s="106"/>
      <c r="U658" s="47"/>
      <c r="V658" s="106"/>
      <c r="W658" s="92"/>
      <c r="X658" s="88"/>
      <c r="Y658" s="92"/>
      <c r="Z658" s="92"/>
    </row>
    <row r="659" spans="1:26" s="5" customFormat="1" ht="16.5" customHeight="1" x14ac:dyDescent="0.2">
      <c r="A659" s="17"/>
      <c r="B659" s="18">
        <v>4170</v>
      </c>
      <c r="C659" s="35" t="s">
        <v>86</v>
      </c>
      <c r="D659" s="47">
        <f t="shared" si="239"/>
        <v>336000</v>
      </c>
      <c r="E659" s="47">
        <f t="shared" si="240"/>
        <v>148207.31</v>
      </c>
      <c r="F659" s="47">
        <f t="shared" si="237"/>
        <v>44.109318452380954</v>
      </c>
      <c r="G659" s="47">
        <f t="shared" si="248"/>
        <v>336000</v>
      </c>
      <c r="H659" s="47">
        <f t="shared" si="249"/>
        <v>148207.31</v>
      </c>
      <c r="I659" s="47">
        <v>336000</v>
      </c>
      <c r="J659" s="47">
        <v>148207.31</v>
      </c>
      <c r="K659" s="47"/>
      <c r="L659" s="47"/>
      <c r="M659" s="47"/>
      <c r="N659" s="106"/>
      <c r="O659" s="47"/>
      <c r="P659" s="106"/>
      <c r="Q659" s="47"/>
      <c r="R659" s="106"/>
      <c r="S659" s="47"/>
      <c r="T659" s="106"/>
      <c r="U659" s="47"/>
      <c r="V659" s="106"/>
      <c r="W659" s="92"/>
      <c r="X659" s="88"/>
      <c r="Y659" s="92"/>
      <c r="Z659" s="92"/>
    </row>
    <row r="660" spans="1:26" s="5" customFormat="1" ht="16.5" customHeight="1" x14ac:dyDescent="0.2">
      <c r="A660" s="17"/>
      <c r="B660" s="18">
        <v>4190</v>
      </c>
      <c r="C660" s="35" t="s">
        <v>137</v>
      </c>
      <c r="D660" s="47">
        <f t="shared" si="239"/>
        <v>40000</v>
      </c>
      <c r="E660" s="47">
        <f t="shared" si="240"/>
        <v>4591</v>
      </c>
      <c r="F660" s="47">
        <f>E660/D660*100</f>
        <v>11.477500000000001</v>
      </c>
      <c r="G660" s="47">
        <f>I660+K660</f>
        <v>40000</v>
      </c>
      <c r="H660" s="47">
        <f>J660+L660</f>
        <v>4591</v>
      </c>
      <c r="I660" s="47"/>
      <c r="J660" s="47"/>
      <c r="K660" s="47">
        <v>40000</v>
      </c>
      <c r="L660" s="47">
        <v>4591</v>
      </c>
      <c r="M660" s="47"/>
      <c r="N660" s="106"/>
      <c r="O660" s="47"/>
      <c r="P660" s="106"/>
      <c r="Q660" s="47"/>
      <c r="R660" s="106"/>
      <c r="S660" s="47"/>
      <c r="T660" s="106"/>
      <c r="U660" s="47"/>
      <c r="V660" s="106"/>
      <c r="W660" s="92"/>
      <c r="X660" s="88"/>
      <c r="Y660" s="92"/>
      <c r="Z660" s="92"/>
    </row>
    <row r="661" spans="1:26" s="5" customFormat="1" ht="16.5" customHeight="1" x14ac:dyDescent="0.2">
      <c r="A661" s="17"/>
      <c r="B661" s="18">
        <v>4210</v>
      </c>
      <c r="C661" s="35" t="s">
        <v>87</v>
      </c>
      <c r="D661" s="47">
        <f t="shared" si="239"/>
        <v>462000</v>
      </c>
      <c r="E661" s="47">
        <f t="shared" si="240"/>
        <v>229251.5</v>
      </c>
      <c r="F661" s="47">
        <f t="shared" si="237"/>
        <v>49.621536796536795</v>
      </c>
      <c r="G661" s="47">
        <f t="shared" si="248"/>
        <v>462000</v>
      </c>
      <c r="H661" s="47">
        <f t="shared" si="249"/>
        <v>229251.5</v>
      </c>
      <c r="I661" s="47"/>
      <c r="J661" s="47"/>
      <c r="K661" s="47">
        <v>462000</v>
      </c>
      <c r="L661" s="47">
        <v>229251.5</v>
      </c>
      <c r="M661" s="47"/>
      <c r="N661" s="106"/>
      <c r="O661" s="47"/>
      <c r="P661" s="106"/>
      <c r="Q661" s="47"/>
      <c r="R661" s="106"/>
      <c r="S661" s="47"/>
      <c r="T661" s="106"/>
      <c r="U661" s="47"/>
      <c r="V661" s="106"/>
      <c r="W661" s="92"/>
      <c r="X661" s="88"/>
      <c r="Y661" s="92"/>
      <c r="Z661" s="92"/>
    </row>
    <row r="662" spans="1:26" s="5" customFormat="1" ht="16.5" customHeight="1" x14ac:dyDescent="0.2">
      <c r="A662" s="17"/>
      <c r="B662" s="18">
        <v>4220</v>
      </c>
      <c r="C662" s="35" t="s">
        <v>135</v>
      </c>
      <c r="D662" s="47">
        <f t="shared" si="239"/>
        <v>3000</v>
      </c>
      <c r="E662" s="47">
        <f t="shared" si="240"/>
        <v>536.13</v>
      </c>
      <c r="F662" s="47">
        <f>E662/D662*100</f>
        <v>17.871000000000002</v>
      </c>
      <c r="G662" s="47">
        <f>I662+K662</f>
        <v>3000</v>
      </c>
      <c r="H662" s="47">
        <f>J662+L662</f>
        <v>536.13</v>
      </c>
      <c r="I662" s="47"/>
      <c r="J662" s="47"/>
      <c r="K662" s="47">
        <v>3000</v>
      </c>
      <c r="L662" s="47">
        <v>536.13</v>
      </c>
      <c r="M662" s="47"/>
      <c r="N662" s="106"/>
      <c r="O662" s="47"/>
      <c r="P662" s="106"/>
      <c r="Q662" s="47"/>
      <c r="R662" s="106"/>
      <c r="S662" s="47"/>
      <c r="T662" s="106"/>
      <c r="U662" s="47"/>
      <c r="V662" s="106"/>
      <c r="W662" s="92"/>
      <c r="X662" s="88"/>
      <c r="Y662" s="92"/>
      <c r="Z662" s="92"/>
    </row>
    <row r="663" spans="1:26" s="5" customFormat="1" ht="16.5" customHeight="1" x14ac:dyDescent="0.2">
      <c r="A663" s="17"/>
      <c r="B663" s="18">
        <v>4260</v>
      </c>
      <c r="C663" s="35" t="s">
        <v>88</v>
      </c>
      <c r="D663" s="47">
        <f t="shared" si="239"/>
        <v>1490000</v>
      </c>
      <c r="E663" s="47">
        <f t="shared" si="240"/>
        <v>638366.85</v>
      </c>
      <c r="F663" s="47">
        <f t="shared" si="237"/>
        <v>42.843412751677853</v>
      </c>
      <c r="G663" s="47">
        <f t="shared" si="248"/>
        <v>1490000</v>
      </c>
      <c r="H663" s="47">
        <f t="shared" si="249"/>
        <v>638366.85</v>
      </c>
      <c r="I663" s="106"/>
      <c r="J663" s="47"/>
      <c r="K663" s="47">
        <v>1490000</v>
      </c>
      <c r="L663" s="47">
        <v>638366.85</v>
      </c>
      <c r="M663" s="47"/>
      <c r="N663" s="106"/>
      <c r="O663" s="47"/>
      <c r="P663" s="106"/>
      <c r="Q663" s="47"/>
      <c r="R663" s="106"/>
      <c r="S663" s="47"/>
      <c r="T663" s="106"/>
      <c r="U663" s="47"/>
      <c r="V663" s="106"/>
      <c r="W663" s="92"/>
      <c r="X663" s="88"/>
      <c r="Y663" s="92"/>
      <c r="Z663" s="92"/>
    </row>
    <row r="664" spans="1:26" s="5" customFormat="1" ht="16.5" customHeight="1" x14ac:dyDescent="0.2">
      <c r="A664" s="17"/>
      <c r="B664" s="18">
        <v>4270</v>
      </c>
      <c r="C664" s="35" t="s">
        <v>89</v>
      </c>
      <c r="D664" s="47">
        <f t="shared" si="239"/>
        <v>370000</v>
      </c>
      <c r="E664" s="47">
        <f t="shared" si="240"/>
        <v>228383.81</v>
      </c>
      <c r="F664" s="47">
        <f t="shared" si="237"/>
        <v>61.725354054054051</v>
      </c>
      <c r="G664" s="47">
        <f t="shared" si="248"/>
        <v>370000</v>
      </c>
      <c r="H664" s="47">
        <f t="shared" si="249"/>
        <v>228383.81</v>
      </c>
      <c r="I664" s="106"/>
      <c r="J664" s="47"/>
      <c r="K664" s="47">
        <v>370000</v>
      </c>
      <c r="L664" s="47">
        <v>228383.81</v>
      </c>
      <c r="M664" s="47"/>
      <c r="N664" s="106"/>
      <c r="O664" s="47"/>
      <c r="P664" s="106"/>
      <c r="Q664" s="47"/>
      <c r="R664" s="106"/>
      <c r="S664" s="47"/>
      <c r="T664" s="106"/>
      <c r="U664" s="47"/>
      <c r="V664" s="106"/>
      <c r="W664" s="92"/>
      <c r="X664" s="88"/>
      <c r="Y664" s="92"/>
      <c r="Z664" s="92"/>
    </row>
    <row r="665" spans="1:26" s="5" customFormat="1" ht="16.5" customHeight="1" x14ac:dyDescent="0.2">
      <c r="A665" s="17"/>
      <c r="B665" s="18">
        <v>4280</v>
      </c>
      <c r="C665" s="35" t="s">
        <v>101</v>
      </c>
      <c r="D665" s="47">
        <f t="shared" si="239"/>
        <v>5000</v>
      </c>
      <c r="E665" s="47">
        <f t="shared" si="240"/>
        <v>1520</v>
      </c>
      <c r="F665" s="47">
        <f t="shared" si="237"/>
        <v>30.4</v>
      </c>
      <c r="G665" s="47">
        <f t="shared" si="248"/>
        <v>5000</v>
      </c>
      <c r="H665" s="47">
        <f t="shared" si="249"/>
        <v>1520</v>
      </c>
      <c r="I665" s="106"/>
      <c r="J665" s="47"/>
      <c r="K665" s="47">
        <v>5000</v>
      </c>
      <c r="L665" s="47">
        <v>1520</v>
      </c>
      <c r="M665" s="47"/>
      <c r="N665" s="106"/>
      <c r="O665" s="47"/>
      <c r="P665" s="106"/>
      <c r="Q665" s="47"/>
      <c r="R665" s="106"/>
      <c r="S665" s="47"/>
      <c r="T665" s="106"/>
      <c r="U665" s="47"/>
      <c r="V665" s="106"/>
      <c r="W665" s="92"/>
      <c r="X665" s="88"/>
      <c r="Y665" s="92"/>
      <c r="Z665" s="92"/>
    </row>
    <row r="666" spans="1:26" s="5" customFormat="1" ht="16.5" customHeight="1" x14ac:dyDescent="0.2">
      <c r="A666" s="17"/>
      <c r="B666" s="18">
        <v>4300</v>
      </c>
      <c r="C666" s="35" t="s">
        <v>82</v>
      </c>
      <c r="D666" s="47">
        <f t="shared" si="239"/>
        <v>2594000</v>
      </c>
      <c r="E666" s="47">
        <f t="shared" si="240"/>
        <v>594016.05000000005</v>
      </c>
      <c r="F666" s="47">
        <f t="shared" si="237"/>
        <v>22.899616422513493</v>
      </c>
      <c r="G666" s="47">
        <f t="shared" si="248"/>
        <v>2594000</v>
      </c>
      <c r="H666" s="47">
        <f t="shared" si="249"/>
        <v>594016.05000000005</v>
      </c>
      <c r="I666" s="106"/>
      <c r="J666" s="47"/>
      <c r="K666" s="47">
        <v>2594000</v>
      </c>
      <c r="L666" s="47">
        <v>594016.05000000005</v>
      </c>
      <c r="M666" s="47"/>
      <c r="N666" s="106"/>
      <c r="O666" s="47"/>
      <c r="P666" s="106"/>
      <c r="Q666" s="47"/>
      <c r="R666" s="106"/>
      <c r="S666" s="47"/>
      <c r="T666" s="106"/>
      <c r="U666" s="47"/>
      <c r="V666" s="106"/>
      <c r="W666" s="92"/>
      <c r="X666" s="88"/>
      <c r="Y666" s="92"/>
      <c r="Z666" s="92"/>
    </row>
    <row r="667" spans="1:26" s="5" customFormat="1" ht="28.5" customHeight="1" x14ac:dyDescent="0.2">
      <c r="A667" s="17"/>
      <c r="B667" s="18">
        <v>4360</v>
      </c>
      <c r="C667" s="35" t="s">
        <v>129</v>
      </c>
      <c r="D667" s="47">
        <f t="shared" si="239"/>
        <v>9000</v>
      </c>
      <c r="E667" s="47">
        <f t="shared" si="240"/>
        <v>5211.5200000000004</v>
      </c>
      <c r="F667" s="47">
        <f t="shared" si="237"/>
        <v>57.905777777777779</v>
      </c>
      <c r="G667" s="47">
        <f t="shared" si="248"/>
        <v>9000</v>
      </c>
      <c r="H667" s="47">
        <f t="shared" si="249"/>
        <v>5211.5200000000004</v>
      </c>
      <c r="I667" s="106"/>
      <c r="J667" s="47"/>
      <c r="K667" s="47">
        <v>9000</v>
      </c>
      <c r="L667" s="47">
        <v>5211.5200000000004</v>
      </c>
      <c r="M667" s="47"/>
      <c r="N667" s="106"/>
      <c r="O667" s="47"/>
      <c r="P667" s="106"/>
      <c r="Q667" s="47"/>
      <c r="R667" s="106"/>
      <c r="S667" s="47"/>
      <c r="T667" s="106"/>
      <c r="U667" s="47"/>
      <c r="V667" s="106"/>
      <c r="W667" s="92"/>
      <c r="X667" s="88"/>
      <c r="Y667" s="92"/>
      <c r="Z667" s="92"/>
    </row>
    <row r="668" spans="1:26" s="5" customFormat="1" ht="16.5" customHeight="1" x14ac:dyDescent="0.2">
      <c r="A668" s="17"/>
      <c r="B668" s="18">
        <v>4410</v>
      </c>
      <c r="C668" s="35" t="s">
        <v>102</v>
      </c>
      <c r="D668" s="47">
        <f t="shared" si="239"/>
        <v>5000</v>
      </c>
      <c r="E668" s="47">
        <f t="shared" si="240"/>
        <v>1406.38</v>
      </c>
      <c r="F668" s="47">
        <f t="shared" si="237"/>
        <v>28.127600000000001</v>
      </c>
      <c r="G668" s="47">
        <f t="shared" si="248"/>
        <v>5000</v>
      </c>
      <c r="H668" s="47">
        <f t="shared" si="249"/>
        <v>1406.38</v>
      </c>
      <c r="I668" s="106"/>
      <c r="J668" s="47"/>
      <c r="K668" s="47">
        <v>5000</v>
      </c>
      <c r="L668" s="47">
        <v>1406.38</v>
      </c>
      <c r="M668" s="47"/>
      <c r="N668" s="106"/>
      <c r="O668" s="47"/>
      <c r="P668" s="106"/>
      <c r="Q668" s="47"/>
      <c r="R668" s="106"/>
      <c r="S668" s="47"/>
      <c r="T668" s="106"/>
      <c r="U668" s="47"/>
      <c r="V668" s="106"/>
      <c r="W668" s="92"/>
      <c r="X668" s="88"/>
      <c r="Y668" s="92"/>
      <c r="Z668" s="92"/>
    </row>
    <row r="669" spans="1:26" s="5" customFormat="1" ht="16.5" customHeight="1" x14ac:dyDescent="0.2">
      <c r="A669" s="17"/>
      <c r="B669" s="18">
        <v>4430</v>
      </c>
      <c r="C669" s="35" t="s">
        <v>83</v>
      </c>
      <c r="D669" s="47">
        <f t="shared" si="239"/>
        <v>159000</v>
      </c>
      <c r="E669" s="47">
        <f t="shared" si="240"/>
        <v>13762</v>
      </c>
      <c r="F669" s="47">
        <f t="shared" si="237"/>
        <v>8.6553459119496861</v>
      </c>
      <c r="G669" s="47">
        <f t="shared" si="248"/>
        <v>159000</v>
      </c>
      <c r="H669" s="47">
        <f t="shared" si="249"/>
        <v>13762</v>
      </c>
      <c r="I669" s="106"/>
      <c r="J669" s="47"/>
      <c r="K669" s="47">
        <v>159000</v>
      </c>
      <c r="L669" s="47">
        <v>13762</v>
      </c>
      <c r="M669" s="47"/>
      <c r="N669" s="106"/>
      <c r="O669" s="47"/>
      <c r="P669" s="106"/>
      <c r="Q669" s="47"/>
      <c r="R669" s="106"/>
      <c r="S669" s="47"/>
      <c r="T669" s="106"/>
      <c r="U669" s="47"/>
      <c r="V669" s="106"/>
      <c r="W669" s="92"/>
      <c r="X669" s="88"/>
      <c r="Y669" s="92"/>
      <c r="Z669" s="92"/>
    </row>
    <row r="670" spans="1:26" s="5" customFormat="1" ht="16.5" customHeight="1" x14ac:dyDescent="0.2">
      <c r="A670" s="17"/>
      <c r="B670" s="18">
        <v>4440</v>
      </c>
      <c r="C670" s="35" t="s">
        <v>104</v>
      </c>
      <c r="D670" s="47">
        <f t="shared" si="239"/>
        <v>97149</v>
      </c>
      <c r="E670" s="47">
        <f t="shared" si="240"/>
        <v>73000</v>
      </c>
      <c r="F670" s="47">
        <f t="shared" si="237"/>
        <v>75.142307177634365</v>
      </c>
      <c r="G670" s="47">
        <f t="shared" si="248"/>
        <v>97149</v>
      </c>
      <c r="H670" s="47">
        <f t="shared" si="249"/>
        <v>73000</v>
      </c>
      <c r="I670" s="106"/>
      <c r="J670" s="47"/>
      <c r="K670" s="47">
        <v>97149</v>
      </c>
      <c r="L670" s="47">
        <v>73000</v>
      </c>
      <c r="M670" s="47"/>
      <c r="N670" s="106"/>
      <c r="O670" s="47"/>
      <c r="P670" s="106"/>
      <c r="Q670" s="47"/>
      <c r="R670" s="106"/>
      <c r="S670" s="47"/>
      <c r="T670" s="106"/>
      <c r="U670" s="47"/>
      <c r="V670" s="106"/>
      <c r="W670" s="92"/>
      <c r="X670" s="88"/>
      <c r="Y670" s="92"/>
      <c r="Z670" s="92"/>
    </row>
    <row r="671" spans="1:26" s="5" customFormat="1" ht="16.5" customHeight="1" x14ac:dyDescent="0.2">
      <c r="A671" s="17"/>
      <c r="B671" s="18">
        <v>4480</v>
      </c>
      <c r="C671" s="35" t="s">
        <v>121</v>
      </c>
      <c r="D671" s="47">
        <f t="shared" si="239"/>
        <v>34000</v>
      </c>
      <c r="E671" s="47">
        <f t="shared" si="240"/>
        <v>16436</v>
      </c>
      <c r="F671" s="47">
        <f>E671/D671*100</f>
        <v>48.341176470588238</v>
      </c>
      <c r="G671" s="47">
        <f t="shared" si="248"/>
        <v>34000</v>
      </c>
      <c r="H671" s="47">
        <f t="shared" si="249"/>
        <v>16436</v>
      </c>
      <c r="I671" s="106"/>
      <c r="J671" s="47"/>
      <c r="K671" s="47">
        <v>34000</v>
      </c>
      <c r="L671" s="47">
        <v>16436</v>
      </c>
      <c r="M671" s="47"/>
      <c r="N671" s="106"/>
      <c r="O671" s="47"/>
      <c r="P671" s="106"/>
      <c r="Q671" s="47"/>
      <c r="R671" s="106"/>
      <c r="S671" s="47"/>
      <c r="T671" s="106"/>
      <c r="U671" s="47"/>
      <c r="V671" s="106"/>
      <c r="W671" s="92"/>
      <c r="X671" s="88"/>
      <c r="Y671" s="92"/>
      <c r="Z671" s="92"/>
    </row>
    <row r="672" spans="1:26" s="5" customFormat="1" ht="16.5" customHeight="1" x14ac:dyDescent="0.2">
      <c r="A672" s="17"/>
      <c r="B672" s="18">
        <v>4530</v>
      </c>
      <c r="C672" s="35" t="s">
        <v>92</v>
      </c>
      <c r="D672" s="47">
        <f t="shared" ref="D672" si="250">G672+M672+O672+Q672+S672+U672</f>
        <v>6000</v>
      </c>
      <c r="E672" s="47">
        <f t="shared" ref="E672" si="251">H672+N672+P672+R672+T672+V672</f>
        <v>5649.92</v>
      </c>
      <c r="F672" s="47">
        <f>E672/D672*100</f>
        <v>94.165333333333336</v>
      </c>
      <c r="G672" s="47">
        <f t="shared" ref="G672" si="252">I672+K672</f>
        <v>6000</v>
      </c>
      <c r="H672" s="47">
        <f t="shared" ref="H672" si="253">J672+L672</f>
        <v>5649.92</v>
      </c>
      <c r="I672" s="106"/>
      <c r="J672" s="47"/>
      <c r="K672" s="47">
        <v>6000</v>
      </c>
      <c r="L672" s="47">
        <v>5649.92</v>
      </c>
      <c r="M672" s="47"/>
      <c r="N672" s="106"/>
      <c r="O672" s="47"/>
      <c r="P672" s="106"/>
      <c r="Q672" s="47"/>
      <c r="R672" s="106"/>
      <c r="S672" s="47"/>
      <c r="T672" s="106"/>
      <c r="U672" s="47"/>
      <c r="V672" s="106"/>
      <c r="W672" s="92"/>
      <c r="X672" s="88"/>
      <c r="Y672" s="92"/>
      <c r="Z672" s="92"/>
    </row>
    <row r="673" spans="1:26" s="5" customFormat="1" ht="29.1" customHeight="1" x14ac:dyDescent="0.2">
      <c r="A673" s="22"/>
      <c r="B673" s="23">
        <v>4700</v>
      </c>
      <c r="C673" s="30" t="s">
        <v>105</v>
      </c>
      <c r="D673" s="46">
        <f t="shared" si="239"/>
        <v>3000</v>
      </c>
      <c r="E673" s="46">
        <f t="shared" si="240"/>
        <v>0</v>
      </c>
      <c r="F673" s="46">
        <f t="shared" si="237"/>
        <v>0</v>
      </c>
      <c r="G673" s="46">
        <f t="shared" si="248"/>
        <v>3000</v>
      </c>
      <c r="H673" s="46">
        <f t="shared" si="249"/>
        <v>0</v>
      </c>
      <c r="I673" s="46"/>
      <c r="J673" s="46"/>
      <c r="K673" s="46">
        <v>3000</v>
      </c>
      <c r="L673" s="46">
        <v>0</v>
      </c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92"/>
      <c r="X673" s="88"/>
      <c r="Y673" s="92"/>
      <c r="Z673" s="92"/>
    </row>
    <row r="674" spans="1:26" s="63" customFormat="1" ht="29.25" customHeight="1" x14ac:dyDescent="0.2">
      <c r="A674" s="20">
        <v>92605</v>
      </c>
      <c r="B674" s="16"/>
      <c r="C674" s="32" t="s">
        <v>78</v>
      </c>
      <c r="D674" s="50">
        <f t="shared" si="239"/>
        <v>285800</v>
      </c>
      <c r="E674" s="50">
        <f t="shared" si="240"/>
        <v>62000</v>
      </c>
      <c r="F674" s="47">
        <f t="shared" si="237"/>
        <v>21.693491952414277</v>
      </c>
      <c r="G674" s="50">
        <f t="shared" si="248"/>
        <v>25800</v>
      </c>
      <c r="H674" s="50">
        <f t="shared" si="249"/>
        <v>0</v>
      </c>
      <c r="I674" s="50">
        <f t="shared" ref="I674:N674" si="254">SUM(I675:I682)</f>
        <v>13800</v>
      </c>
      <c r="J674" s="50">
        <f t="shared" si="254"/>
        <v>0</v>
      </c>
      <c r="K674" s="50">
        <f t="shared" si="254"/>
        <v>12000</v>
      </c>
      <c r="L674" s="50">
        <f t="shared" si="254"/>
        <v>0</v>
      </c>
      <c r="M674" s="50">
        <f t="shared" si="254"/>
        <v>260000</v>
      </c>
      <c r="N674" s="50">
        <f t="shared" si="254"/>
        <v>62000</v>
      </c>
      <c r="O674" s="50"/>
      <c r="P674" s="50"/>
      <c r="Q674" s="50"/>
      <c r="R674" s="50"/>
      <c r="S674" s="50"/>
      <c r="T674" s="50"/>
      <c r="U674" s="50"/>
      <c r="V674" s="50"/>
      <c r="W674" s="88"/>
      <c r="X674" s="88"/>
      <c r="Y674" s="88"/>
      <c r="Z674" s="88"/>
    </row>
    <row r="675" spans="1:26" s="5" customFormat="1" ht="90" x14ac:dyDescent="0.2">
      <c r="A675" s="17"/>
      <c r="B675" s="21">
        <v>2360</v>
      </c>
      <c r="C675" s="35" t="s">
        <v>119</v>
      </c>
      <c r="D675" s="47">
        <f t="shared" si="239"/>
        <v>60000</v>
      </c>
      <c r="E675" s="47">
        <f t="shared" si="240"/>
        <v>0</v>
      </c>
      <c r="F675" s="47">
        <f t="shared" ref="F675:F682" si="255">E675/D675*100</f>
        <v>0</v>
      </c>
      <c r="G675" s="47"/>
      <c r="H675" s="47"/>
      <c r="I675" s="47"/>
      <c r="J675" s="47"/>
      <c r="K675" s="47"/>
      <c r="L675" s="47"/>
      <c r="M675" s="47">
        <v>60000</v>
      </c>
      <c r="N675" s="47">
        <v>0</v>
      </c>
      <c r="O675" s="47"/>
      <c r="P675" s="47"/>
      <c r="Q675" s="47"/>
      <c r="R675" s="47"/>
      <c r="S675" s="47"/>
      <c r="T675" s="47"/>
      <c r="U675" s="47"/>
      <c r="V675" s="47"/>
      <c r="W675" s="92"/>
      <c r="X675" s="88"/>
      <c r="Y675" s="92"/>
      <c r="Z675" s="92"/>
    </row>
    <row r="676" spans="1:26" s="5" customFormat="1" ht="53.25" customHeight="1" x14ac:dyDescent="0.2">
      <c r="A676" s="17"/>
      <c r="B676" s="21">
        <v>2820</v>
      </c>
      <c r="C676" s="35" t="s">
        <v>122</v>
      </c>
      <c r="D676" s="47">
        <f t="shared" si="239"/>
        <v>200000</v>
      </c>
      <c r="E676" s="47">
        <f t="shared" si="240"/>
        <v>62000</v>
      </c>
      <c r="F676" s="47">
        <f t="shared" si="255"/>
        <v>31</v>
      </c>
      <c r="G676" s="47"/>
      <c r="H676" s="47"/>
      <c r="I676" s="47"/>
      <c r="J676" s="47"/>
      <c r="K676" s="47"/>
      <c r="L676" s="47"/>
      <c r="M676" s="47">
        <v>200000</v>
      </c>
      <c r="N676" s="47">
        <v>62000</v>
      </c>
      <c r="O676" s="47"/>
      <c r="P676" s="47"/>
      <c r="Q676" s="47"/>
      <c r="R676" s="47"/>
      <c r="S676" s="47"/>
      <c r="T676" s="47"/>
      <c r="U676" s="47"/>
      <c r="V676" s="47"/>
      <c r="W676" s="92"/>
      <c r="X676" s="88"/>
      <c r="Y676" s="92"/>
      <c r="Z676" s="92"/>
    </row>
    <row r="677" spans="1:26" s="5" customFormat="1" ht="16.5" customHeight="1" x14ac:dyDescent="0.2">
      <c r="A677" s="17"/>
      <c r="B677" s="18">
        <v>4110</v>
      </c>
      <c r="C677" s="34" t="s">
        <v>85</v>
      </c>
      <c r="D677" s="47">
        <f t="shared" si="239"/>
        <v>2100</v>
      </c>
      <c r="E677" s="47">
        <f t="shared" si="240"/>
        <v>0</v>
      </c>
      <c r="F677" s="47">
        <f t="shared" si="255"/>
        <v>0</v>
      </c>
      <c r="G677" s="47">
        <f t="shared" ref="G677:H679" si="256">I677+K677</f>
        <v>2100</v>
      </c>
      <c r="H677" s="47">
        <f t="shared" si="256"/>
        <v>0</v>
      </c>
      <c r="I677" s="47">
        <v>2100</v>
      </c>
      <c r="J677" s="47">
        <v>0</v>
      </c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92"/>
      <c r="X677" s="88"/>
      <c r="Y677" s="92"/>
      <c r="Z677" s="92"/>
    </row>
    <row r="678" spans="1:26" s="5" customFormat="1" ht="16.5" customHeight="1" x14ac:dyDescent="0.2">
      <c r="A678" s="17"/>
      <c r="B678" s="18">
        <v>4170</v>
      </c>
      <c r="C678" s="35" t="s">
        <v>86</v>
      </c>
      <c r="D678" s="47">
        <f t="shared" si="239"/>
        <v>11700</v>
      </c>
      <c r="E678" s="47">
        <f t="shared" si="240"/>
        <v>0</v>
      </c>
      <c r="F678" s="47">
        <f t="shared" si="255"/>
        <v>0</v>
      </c>
      <c r="G678" s="47">
        <f t="shared" si="256"/>
        <v>11700</v>
      </c>
      <c r="H678" s="47">
        <f t="shared" si="256"/>
        <v>0</v>
      </c>
      <c r="I678" s="47">
        <v>11700</v>
      </c>
      <c r="J678" s="47">
        <v>0</v>
      </c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92"/>
      <c r="X678" s="88"/>
      <c r="Y678" s="92"/>
      <c r="Z678" s="92"/>
    </row>
    <row r="679" spans="1:26" s="5" customFormat="1" ht="16.5" customHeight="1" x14ac:dyDescent="0.2">
      <c r="A679" s="17"/>
      <c r="B679" s="18">
        <v>4190</v>
      </c>
      <c r="C679" s="35" t="s">
        <v>137</v>
      </c>
      <c r="D679" s="47">
        <f t="shared" si="239"/>
        <v>2000</v>
      </c>
      <c r="E679" s="47">
        <f t="shared" si="240"/>
        <v>0</v>
      </c>
      <c r="F679" s="47">
        <f>E679/D679*100</f>
        <v>0</v>
      </c>
      <c r="G679" s="47">
        <f t="shared" si="256"/>
        <v>2000</v>
      </c>
      <c r="H679" s="47">
        <f t="shared" si="256"/>
        <v>0</v>
      </c>
      <c r="I679" s="47"/>
      <c r="J679" s="47"/>
      <c r="K679" s="47">
        <v>2000</v>
      </c>
      <c r="L679" s="47">
        <v>0</v>
      </c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92"/>
      <c r="X679" s="88"/>
      <c r="Y679" s="92"/>
      <c r="Z679" s="92"/>
    </row>
    <row r="680" spans="1:26" s="5" customFormat="1" ht="16.5" customHeight="1" x14ac:dyDescent="0.2">
      <c r="A680" s="17"/>
      <c r="B680" s="18">
        <v>4210</v>
      </c>
      <c r="C680" s="35" t="s">
        <v>87</v>
      </c>
      <c r="D680" s="47">
        <f t="shared" si="239"/>
        <v>1000</v>
      </c>
      <c r="E680" s="47">
        <f t="shared" si="240"/>
        <v>0</v>
      </c>
      <c r="F680" s="47">
        <f t="shared" si="255"/>
        <v>0</v>
      </c>
      <c r="G680" s="47">
        <f t="shared" ref="G680:H683" si="257">I680+K680</f>
        <v>1000</v>
      </c>
      <c r="H680" s="47">
        <f t="shared" si="257"/>
        <v>0</v>
      </c>
      <c r="I680" s="47"/>
      <c r="J680" s="47"/>
      <c r="K680" s="47">
        <v>1000</v>
      </c>
      <c r="L680" s="47">
        <v>0</v>
      </c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92"/>
      <c r="X680" s="88"/>
      <c r="Y680" s="92"/>
      <c r="Z680" s="92"/>
    </row>
    <row r="681" spans="1:26" s="5" customFormat="1" ht="16.5" customHeight="1" x14ac:dyDescent="0.2">
      <c r="A681" s="17"/>
      <c r="B681" s="18">
        <v>4220</v>
      </c>
      <c r="C681" s="35" t="s">
        <v>135</v>
      </c>
      <c r="D681" s="47">
        <f t="shared" si="239"/>
        <v>1000</v>
      </c>
      <c r="E681" s="47">
        <f t="shared" si="240"/>
        <v>0</v>
      </c>
      <c r="F681" s="47">
        <f>E681/D681*100</f>
        <v>0</v>
      </c>
      <c r="G681" s="47">
        <f>I681+K681</f>
        <v>1000</v>
      </c>
      <c r="H681" s="47">
        <f>J681+L681</f>
        <v>0</v>
      </c>
      <c r="I681" s="47"/>
      <c r="J681" s="47"/>
      <c r="K681" s="47">
        <v>1000</v>
      </c>
      <c r="L681" s="47">
        <v>0</v>
      </c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92"/>
      <c r="X681" s="88"/>
      <c r="Y681" s="92"/>
      <c r="Z681" s="92"/>
    </row>
    <row r="682" spans="1:26" s="5" customFormat="1" ht="16.5" customHeight="1" x14ac:dyDescent="0.2">
      <c r="A682" s="17"/>
      <c r="B682" s="18">
        <v>4300</v>
      </c>
      <c r="C682" s="35" t="s">
        <v>82</v>
      </c>
      <c r="D682" s="47">
        <f t="shared" si="239"/>
        <v>8000</v>
      </c>
      <c r="E682" s="47">
        <f t="shared" si="240"/>
        <v>0</v>
      </c>
      <c r="F682" s="47">
        <f t="shared" si="255"/>
        <v>0</v>
      </c>
      <c r="G682" s="47">
        <f t="shared" si="257"/>
        <v>8000</v>
      </c>
      <c r="H682" s="47">
        <f t="shared" si="257"/>
        <v>0</v>
      </c>
      <c r="I682" s="47"/>
      <c r="J682" s="47"/>
      <c r="K682" s="47">
        <v>8000</v>
      </c>
      <c r="L682" s="47">
        <v>0</v>
      </c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92"/>
      <c r="X682" s="88"/>
      <c r="Y682" s="92"/>
      <c r="Z682" s="92"/>
    </row>
    <row r="683" spans="1:26" s="74" customFormat="1" ht="17.25" customHeight="1" x14ac:dyDescent="0.2">
      <c r="A683" s="14"/>
      <c r="B683" s="14"/>
      <c r="C683" s="33" t="s">
        <v>51</v>
      </c>
      <c r="D683" s="44">
        <f t="shared" si="239"/>
        <v>166505386.25999999</v>
      </c>
      <c r="E683" s="44">
        <f t="shared" si="240"/>
        <v>77540974.230000004</v>
      </c>
      <c r="F683" s="54">
        <f t="shared" si="237"/>
        <v>46.569649169738518</v>
      </c>
      <c r="G683" s="44">
        <f t="shared" si="257"/>
        <v>110155536.22</v>
      </c>
      <c r="H683" s="44">
        <f t="shared" si="257"/>
        <v>49799863.939999998</v>
      </c>
      <c r="I683" s="112">
        <f t="shared" ref="I683:V683" si="258">I649+I635+I596+I533+I508+I503+I430+I402+I234+I229+I223+I176+I171+I158+I80+I69+I50+I41+I26+I14+I8</f>
        <v>69165452.579999998</v>
      </c>
      <c r="J683" s="112">
        <f t="shared" si="258"/>
        <v>32798840.619999994</v>
      </c>
      <c r="K683" s="112">
        <f t="shared" si="258"/>
        <v>40990083.640000001</v>
      </c>
      <c r="L683" s="112">
        <f t="shared" si="258"/>
        <v>17001023.32</v>
      </c>
      <c r="M683" s="112">
        <f t="shared" si="258"/>
        <v>10153550</v>
      </c>
      <c r="N683" s="112">
        <f t="shared" si="258"/>
        <v>4587286.25</v>
      </c>
      <c r="O683" s="112">
        <f t="shared" si="258"/>
        <v>42558176.149999999</v>
      </c>
      <c r="P683" s="112">
        <f t="shared" si="258"/>
        <v>22437869.800000004</v>
      </c>
      <c r="Q683" s="112">
        <f t="shared" si="258"/>
        <v>1033822.89</v>
      </c>
      <c r="R683" s="112">
        <f t="shared" si="258"/>
        <v>225925.39</v>
      </c>
      <c r="S683" s="112">
        <f t="shared" si="258"/>
        <v>1247539</v>
      </c>
      <c r="T683" s="112">
        <f t="shared" si="258"/>
        <v>0</v>
      </c>
      <c r="U683" s="112">
        <f t="shared" si="258"/>
        <v>1356762</v>
      </c>
      <c r="V683" s="112">
        <f t="shared" si="258"/>
        <v>490028.85</v>
      </c>
      <c r="W683" s="100"/>
      <c r="X683" s="88"/>
      <c r="Y683" s="100"/>
      <c r="Z683" s="100"/>
    </row>
    <row r="684" spans="1:26" s="136" customFormat="1" x14ac:dyDescent="0.2">
      <c r="A684" s="133"/>
      <c r="B684" s="134"/>
      <c r="C684" s="135"/>
      <c r="D684" s="86"/>
      <c r="E684" s="132"/>
      <c r="F684" s="64"/>
      <c r="G684" s="132"/>
      <c r="H684" s="132"/>
      <c r="I684" s="101"/>
      <c r="J684" s="101"/>
      <c r="K684" s="132"/>
      <c r="L684" s="101"/>
      <c r="M684" s="132"/>
      <c r="N684" s="101"/>
      <c r="O684" s="132"/>
      <c r="P684" s="101"/>
      <c r="Q684" s="132"/>
      <c r="R684" s="101"/>
      <c r="S684" s="132"/>
      <c r="T684" s="101"/>
      <c r="U684" s="132"/>
      <c r="V684" s="101"/>
      <c r="W684" s="85"/>
      <c r="X684" s="85"/>
      <c r="Y684" s="85"/>
      <c r="Z684" s="85"/>
    </row>
    <row r="685" spans="1:26" s="136" customFormat="1" x14ac:dyDescent="0.2">
      <c r="A685" s="133"/>
      <c r="B685" s="134"/>
      <c r="C685" s="135"/>
      <c r="D685" s="86"/>
      <c r="E685" s="132"/>
      <c r="F685" s="64"/>
      <c r="G685" s="132"/>
      <c r="H685" s="132"/>
      <c r="I685" s="101"/>
      <c r="J685" s="101"/>
      <c r="K685" s="132"/>
      <c r="L685" s="101"/>
      <c r="M685" s="132"/>
      <c r="N685" s="101"/>
      <c r="O685" s="132"/>
      <c r="P685" s="101"/>
      <c r="Q685" s="132"/>
      <c r="R685" s="101"/>
      <c r="S685" s="132"/>
      <c r="T685" s="101"/>
      <c r="U685" s="132"/>
      <c r="V685" s="101"/>
      <c r="W685" s="85"/>
      <c r="X685" s="85"/>
      <c r="Y685" s="85"/>
      <c r="Z685" s="85"/>
    </row>
    <row r="686" spans="1:26" s="136" customFormat="1" x14ac:dyDescent="0.2">
      <c r="A686" s="133"/>
      <c r="B686" s="134"/>
      <c r="C686" s="135"/>
      <c r="D686" s="86"/>
      <c r="E686" s="132"/>
      <c r="F686" s="64"/>
      <c r="G686" s="132"/>
      <c r="H686" s="132"/>
      <c r="I686" s="101"/>
      <c r="J686" s="101"/>
      <c r="K686" s="132"/>
      <c r="L686" s="101"/>
      <c r="M686" s="132"/>
      <c r="N686" s="101"/>
      <c r="O686" s="132"/>
      <c r="P686" s="101"/>
      <c r="Q686" s="132"/>
      <c r="R686" s="101"/>
      <c r="S686" s="132"/>
      <c r="T686" s="101"/>
      <c r="U686" s="132"/>
      <c r="V686" s="101"/>
      <c r="W686" s="85"/>
      <c r="X686" s="85"/>
      <c r="Y686" s="85"/>
      <c r="Z686" s="85"/>
    </row>
    <row r="687" spans="1:26" s="136" customFormat="1" x14ac:dyDescent="0.2">
      <c r="A687" s="133"/>
      <c r="B687" s="134"/>
      <c r="C687" s="135"/>
      <c r="D687" s="86"/>
      <c r="E687" s="132"/>
      <c r="F687" s="64"/>
      <c r="G687" s="132"/>
      <c r="H687" s="132"/>
      <c r="I687" s="101"/>
      <c r="J687" s="101"/>
      <c r="K687" s="132"/>
      <c r="L687" s="101"/>
      <c r="M687" s="132"/>
      <c r="N687" s="101"/>
      <c r="O687" s="132"/>
      <c r="P687" s="101"/>
      <c r="Q687" s="132"/>
      <c r="R687" s="101"/>
      <c r="S687" s="132"/>
      <c r="T687" s="101"/>
      <c r="U687" s="132"/>
      <c r="V687" s="101"/>
      <c r="W687" s="85"/>
      <c r="X687" s="85"/>
      <c r="Y687" s="85"/>
      <c r="Z687" s="85"/>
    </row>
    <row r="688" spans="1:26" s="140" customFormat="1" x14ac:dyDescent="0.2">
      <c r="A688" s="133"/>
      <c r="B688" s="134"/>
      <c r="C688" s="137"/>
      <c r="D688" s="53"/>
      <c r="E688" s="138"/>
      <c r="F688" s="64"/>
      <c r="G688" s="138"/>
      <c r="H688" s="138"/>
      <c r="I688" s="139"/>
      <c r="J688" s="139"/>
      <c r="K688" s="138"/>
      <c r="L688" s="139"/>
      <c r="M688" s="138"/>
      <c r="N688" s="139"/>
      <c r="O688" s="138"/>
      <c r="P688" s="139"/>
      <c r="Q688" s="138"/>
      <c r="R688" s="139"/>
      <c r="S688" s="138"/>
      <c r="T688" s="139"/>
      <c r="U688" s="138"/>
      <c r="V688" s="139"/>
      <c r="W688" s="83"/>
      <c r="X688" s="83"/>
      <c r="Y688" s="83"/>
      <c r="Z688" s="83"/>
    </row>
    <row r="689" spans="1:26" s="140" customFormat="1" x14ac:dyDescent="0.2">
      <c r="A689" s="133"/>
      <c r="B689" s="134"/>
      <c r="C689" s="137"/>
      <c r="D689" s="53"/>
      <c r="E689" s="138"/>
      <c r="F689" s="64"/>
      <c r="G689" s="138"/>
      <c r="H689" s="138"/>
      <c r="I689" s="139"/>
      <c r="J689" s="139"/>
      <c r="K689" s="138"/>
      <c r="L689" s="139"/>
      <c r="M689" s="138"/>
      <c r="N689" s="139"/>
      <c r="O689" s="138"/>
      <c r="P689" s="139"/>
      <c r="Q689" s="138"/>
      <c r="R689" s="139"/>
      <c r="S689" s="138"/>
      <c r="T689" s="139"/>
      <c r="U689" s="138"/>
      <c r="V689" s="139"/>
      <c r="W689" s="83"/>
      <c r="X689" s="83"/>
      <c r="Y689" s="83"/>
      <c r="Z689" s="83"/>
    </row>
    <row r="691" spans="1:26" ht="15" customHeight="1" x14ac:dyDescent="0.2"/>
    <row r="693" spans="1:26" ht="12" customHeight="1" x14ac:dyDescent="0.2"/>
    <row r="694" spans="1:26" ht="12" customHeight="1" x14ac:dyDescent="0.2"/>
    <row r="695" spans="1:26" ht="12" customHeight="1" x14ac:dyDescent="0.2"/>
    <row r="696" spans="1:26" ht="12" customHeight="1" x14ac:dyDescent="0.2"/>
    <row r="697" spans="1:26" ht="12.75" customHeight="1" x14ac:dyDescent="0.2"/>
    <row r="698" spans="1:26" ht="12.75" customHeight="1" x14ac:dyDescent="0.2"/>
    <row r="699" spans="1:26" ht="12.75" customHeight="1" x14ac:dyDescent="0.2"/>
    <row r="700" spans="1:26" ht="12.75" customHeight="1" x14ac:dyDescent="0.2"/>
    <row r="701" spans="1:26" ht="12.75" customHeight="1" x14ac:dyDescent="0.2"/>
    <row r="702" spans="1:26" ht="12.75" customHeight="1" x14ac:dyDescent="0.2"/>
    <row r="703" spans="1:26" ht="12.75" customHeight="1" x14ac:dyDescent="0.2"/>
    <row r="704" spans="1:26" ht="12.75" customHeight="1" x14ac:dyDescent="0.2"/>
    <row r="705" ht="12.75" customHeight="1" x14ac:dyDescent="0.2"/>
    <row r="706" ht="12.75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9" ht="12.75" customHeight="1" x14ac:dyDescent="0.2"/>
    <row r="740" ht="12.75" customHeight="1" x14ac:dyDescent="0.2"/>
    <row r="741" ht="12.75" customHeight="1" x14ac:dyDescent="0.2"/>
    <row r="758" ht="15" customHeight="1" x14ac:dyDescent="0.2"/>
    <row r="765" ht="12.75" customHeight="1" x14ac:dyDescent="0.2"/>
    <row r="773" ht="12.75" customHeight="1" x14ac:dyDescent="0.2"/>
    <row r="776" ht="12.75" customHeight="1" x14ac:dyDescent="0.2"/>
    <row r="785" ht="12.75" customHeight="1" x14ac:dyDescent="0.2"/>
    <row r="789" ht="12" customHeight="1" x14ac:dyDescent="0.2"/>
    <row r="790" ht="12" customHeight="1" x14ac:dyDescent="0.2"/>
    <row r="791" ht="15" customHeight="1" x14ac:dyDescent="0.2"/>
    <row r="839" ht="15" customHeight="1" x14ac:dyDescent="0.2"/>
    <row r="847" ht="18" customHeight="1" x14ac:dyDescent="0.2"/>
    <row r="848" ht="15" customHeight="1" x14ac:dyDescent="0.2"/>
    <row r="850" ht="12.75" customHeight="1" x14ac:dyDescent="0.2"/>
    <row r="853" ht="15" customHeight="1" x14ac:dyDescent="0.2"/>
    <row r="854" ht="12.75" customHeight="1" x14ac:dyDescent="0.2"/>
    <row r="855" ht="13.5" customHeight="1" x14ac:dyDescent="0.2"/>
    <row r="856" ht="15" customHeight="1" x14ac:dyDescent="0.2"/>
    <row r="859" ht="18" customHeight="1" x14ac:dyDescent="0.2"/>
    <row r="860" ht="15" customHeight="1" x14ac:dyDescent="0.2"/>
    <row r="861" ht="13.5" customHeight="1" x14ac:dyDescent="0.2"/>
    <row r="865" ht="18" customHeight="1" x14ac:dyDescent="0.2"/>
    <row r="866" ht="15" customHeight="1" x14ac:dyDescent="0.2"/>
    <row r="872" ht="12.75" customHeight="1" x14ac:dyDescent="0.2"/>
    <row r="873" ht="12.75" customHeight="1" x14ac:dyDescent="0.2"/>
    <row r="874" ht="15" customHeight="1" x14ac:dyDescent="0.2"/>
    <row r="876" ht="15" customHeight="1" x14ac:dyDescent="0.2"/>
    <row r="880" ht="15" customHeight="1" x14ac:dyDescent="0.2"/>
    <row r="887" ht="12.75" customHeight="1" x14ac:dyDescent="0.2"/>
    <row r="891" ht="12" customHeight="1" x14ac:dyDescent="0.2"/>
    <row r="894" ht="12" customHeight="1" x14ac:dyDescent="0.2"/>
    <row r="897" ht="12" customHeight="1" x14ac:dyDescent="0.2"/>
    <row r="903" ht="12" customHeight="1" x14ac:dyDescent="0.2"/>
    <row r="904" ht="12" customHeight="1" x14ac:dyDescent="0.2"/>
    <row r="905" ht="12" customHeight="1" x14ac:dyDescent="0.2"/>
    <row r="914" ht="12" customHeight="1" x14ac:dyDescent="0.2"/>
    <row r="915" ht="15" customHeight="1" x14ac:dyDescent="0.2"/>
    <row r="917" ht="12" customHeight="1" x14ac:dyDescent="0.2"/>
    <row r="918" ht="12" customHeight="1" x14ac:dyDescent="0.2"/>
    <row r="919" ht="25.5" customHeight="1" x14ac:dyDescent="0.2"/>
    <row r="920" ht="12.75" customHeight="1" x14ac:dyDescent="0.2"/>
    <row r="921" ht="15" customHeight="1" x14ac:dyDescent="0.2"/>
    <row r="922" ht="12" customHeight="1" x14ac:dyDescent="0.2"/>
    <row r="923" ht="12.75" customHeight="1" x14ac:dyDescent="0.2"/>
    <row r="924" ht="12" customHeight="1" x14ac:dyDescent="0.2"/>
    <row r="925" ht="12" customHeight="1" x14ac:dyDescent="0.2"/>
    <row r="926" ht="12.75" customHeight="1" x14ac:dyDescent="0.2"/>
    <row r="927" ht="18" customHeight="1" x14ac:dyDescent="0.2"/>
    <row r="928" ht="15" customHeight="1" x14ac:dyDescent="0.2"/>
    <row r="929" ht="12.75" customHeight="1" x14ac:dyDescent="0.2"/>
    <row r="930" ht="12.75" customHeight="1" x14ac:dyDescent="0.2"/>
    <row r="932" ht="12.75" customHeight="1" x14ac:dyDescent="0.2"/>
    <row r="933" ht="13.5" customHeight="1" x14ac:dyDescent="0.2"/>
    <row r="934" ht="18" customHeight="1" x14ac:dyDescent="0.2"/>
    <row r="935" ht="15" customHeight="1" x14ac:dyDescent="0.2"/>
    <row r="936" ht="13.5" customHeight="1" x14ac:dyDescent="0.2"/>
    <row r="937" ht="15" customHeight="1" x14ac:dyDescent="0.2"/>
    <row r="945" ht="18" customHeight="1" x14ac:dyDescent="0.2"/>
    <row r="946" ht="15" customHeight="1" x14ac:dyDescent="0.2"/>
    <row r="948" ht="1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5" customHeight="1" x14ac:dyDescent="0.2"/>
    <row r="981" ht="15" customHeight="1" x14ac:dyDescent="0.2"/>
    <row r="990" ht="12.75" customHeight="1" x14ac:dyDescent="0.2"/>
    <row r="991" ht="12.75" customHeight="1" x14ac:dyDescent="0.2"/>
    <row r="992" ht="12.75" customHeight="1" x14ac:dyDescent="0.2"/>
    <row r="997" ht="25.5" customHeight="1" x14ac:dyDescent="0.2"/>
    <row r="998" ht="13.5" customHeight="1" x14ac:dyDescent="0.2"/>
    <row r="999" ht="15" customHeight="1" x14ac:dyDescent="0.2"/>
    <row r="1009" ht="18" customHeight="1" x14ac:dyDescent="0.2"/>
    <row r="1010" ht="15" customHeight="1" x14ac:dyDescent="0.2"/>
    <row r="1017" ht="14.25" customHeight="1" x14ac:dyDescent="0.2"/>
    <row r="1019" ht="15" customHeight="1" x14ac:dyDescent="0.2"/>
    <row r="1021" ht="18" customHeight="1" x14ac:dyDescent="0.2"/>
    <row r="1022" ht="24.75" customHeight="1" x14ac:dyDescent="0.2"/>
    <row r="1023" ht="22.5" customHeight="1" x14ac:dyDescent="0.2"/>
    <row r="1024" ht="15" customHeight="1" x14ac:dyDescent="0.2"/>
    <row r="1025" ht="24" customHeight="1" x14ac:dyDescent="0.2"/>
    <row r="1026" ht="18" customHeight="1" x14ac:dyDescent="0.2"/>
    <row r="1027" ht="13.5" customHeight="1" x14ac:dyDescent="0.2"/>
    <row r="1028" ht="12.75" customHeight="1" x14ac:dyDescent="0.2"/>
    <row r="1029" ht="13.5" customHeight="1" x14ac:dyDescent="0.2"/>
    <row r="1032" ht="13.5" customHeight="1" x14ac:dyDescent="0.2"/>
    <row r="1033" ht="16.5" customHeight="1" x14ac:dyDescent="0.2"/>
    <row r="1034" ht="13.5" customHeight="1" x14ac:dyDescent="0.2"/>
    <row r="1035" ht="12" customHeight="1" x14ac:dyDescent="0.2"/>
    <row r="1036" ht="25.5" customHeight="1" x14ac:dyDescent="0.2"/>
    <row r="1037" ht="15" customHeight="1" x14ac:dyDescent="0.2"/>
    <row r="1041" ht="15.75" customHeight="1" x14ac:dyDescent="0.2"/>
    <row r="1042" ht="21" customHeight="1" x14ac:dyDescent="0.2"/>
  </sheetData>
  <mergeCells count="15">
    <mergeCell ref="R3:V3"/>
    <mergeCell ref="U4:V5"/>
    <mergeCell ref="S4:T5"/>
    <mergeCell ref="Q4:R5"/>
    <mergeCell ref="A3:L3"/>
    <mergeCell ref="A4:A5"/>
    <mergeCell ref="C4:C5"/>
    <mergeCell ref="G4:H5"/>
    <mergeCell ref="D4:F5"/>
    <mergeCell ref="B4:B5"/>
    <mergeCell ref="O4:P5"/>
    <mergeCell ref="M4:N5"/>
    <mergeCell ref="K5:L5"/>
    <mergeCell ref="I4:L4"/>
    <mergeCell ref="I5:J5"/>
  </mergeCells>
  <phoneticPr fontId="2" type="noConversion"/>
  <printOptions horizontalCentered="1" gridLines="1"/>
  <pageMargins left="0.21" right="0.15748031496062992" top="0.83" bottom="0.82" header="0.51181102362204722" footer="0.54"/>
  <pageSetup paperSize="9" scale="57" pageOrder="overThenDown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2020-08-31T12:47:53Z</cp:lastPrinted>
  <dcterms:created xsi:type="dcterms:W3CDTF">2000-01-03T19:49:14Z</dcterms:created>
  <dcterms:modified xsi:type="dcterms:W3CDTF">2020-09-01T08:17:14Z</dcterms:modified>
</cp:coreProperties>
</file>