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47_22X2020_ZM_PL_FIN\"/>
    </mc:Choice>
  </mc:AlternateContent>
  <bookViews>
    <workbookView xWindow="-15" yWindow="4395" windowWidth="15165" windowHeight="4440" tabRatio="599"/>
  </bookViews>
  <sheets>
    <sheet name="DOCH" sheetId="1" r:id="rId1"/>
  </sheets>
  <definedNames>
    <definedName name="Drukowany">DOCH!A1:XEY1</definedName>
    <definedName name="_xlnm.Print_Area" localSheetId="0">DOCH!$A$1:$J$121</definedName>
    <definedName name="_xlnm.Print_Titles" localSheetId="0">DOCH!$5:$5</definedName>
  </definedNames>
  <calcPr calcId="152511"/>
</workbook>
</file>

<file path=xl/calcChain.xml><?xml version="1.0" encoding="utf-8"?>
<calcChain xmlns="http://schemas.openxmlformats.org/spreadsheetml/2006/main">
  <c r="I102" i="1" l="1"/>
  <c r="G102" i="1"/>
  <c r="H83" i="1" l="1"/>
  <c r="J83" i="1" s="1"/>
  <c r="I82" i="1"/>
  <c r="I81" i="1" s="1"/>
  <c r="G82" i="1"/>
  <c r="G81" i="1" s="1"/>
  <c r="F82" i="1"/>
  <c r="F68" i="1"/>
  <c r="F67" i="1" s="1"/>
  <c r="H70" i="1"/>
  <c r="J70" i="1" s="1"/>
  <c r="H69" i="1"/>
  <c r="J69" i="1" s="1"/>
  <c r="I68" i="1"/>
  <c r="I67" i="1" s="1"/>
  <c r="I66" i="1" s="1"/>
  <c r="G68" i="1"/>
  <c r="G67" i="1" s="1"/>
  <c r="G66" i="1" s="1"/>
  <c r="H67" i="1" l="1"/>
  <c r="H82" i="1"/>
  <c r="J82" i="1"/>
  <c r="F81" i="1"/>
  <c r="H81" i="1" s="1"/>
  <c r="J81" i="1" s="1"/>
  <c r="F66" i="1"/>
  <c r="H66" i="1" s="1"/>
  <c r="J66" i="1" s="1"/>
  <c r="J67" i="1"/>
  <c r="H68" i="1"/>
  <c r="J68" i="1" s="1"/>
  <c r="G116" i="1"/>
  <c r="G113" i="1"/>
  <c r="F116" i="1"/>
  <c r="I116" i="1"/>
  <c r="I107" i="1"/>
  <c r="I106" i="1" s="1"/>
  <c r="I105" i="1" s="1"/>
  <c r="G107" i="1"/>
  <c r="G106" i="1" s="1"/>
  <c r="H110" i="1"/>
  <c r="J110" i="1" s="1"/>
  <c r="H93" i="1"/>
  <c r="J93" i="1" s="1"/>
  <c r="I92" i="1"/>
  <c r="I91" i="1" s="1"/>
  <c r="I90" i="1" s="1"/>
  <c r="G92" i="1"/>
  <c r="G91" i="1" s="1"/>
  <c r="G90" i="1" s="1"/>
  <c r="F92" i="1"/>
  <c r="I73" i="1"/>
  <c r="H75" i="1"/>
  <c r="J75" i="1" s="1"/>
  <c r="F55" i="1"/>
  <c r="H62" i="1"/>
  <c r="J62" i="1" s="1"/>
  <c r="I61" i="1"/>
  <c r="I60" i="1" s="1"/>
  <c r="I59" i="1" s="1"/>
  <c r="G61" i="1"/>
  <c r="G60" i="1" s="1"/>
  <c r="F61" i="1"/>
  <c r="H39" i="1"/>
  <c r="J39" i="1" s="1"/>
  <c r="I38" i="1"/>
  <c r="I37" i="1" s="1"/>
  <c r="G38" i="1"/>
  <c r="G37" i="1" s="1"/>
  <c r="H37" i="1" s="1"/>
  <c r="I33" i="1"/>
  <c r="I30" i="1" s="1"/>
  <c r="I29" i="1" s="1"/>
  <c r="G33" i="1"/>
  <c r="H34" i="1"/>
  <c r="J34" i="1" s="1"/>
  <c r="H35" i="1"/>
  <c r="J35" i="1" s="1"/>
  <c r="F33" i="1"/>
  <c r="H32" i="1"/>
  <c r="J32" i="1" s="1"/>
  <c r="I31" i="1"/>
  <c r="G31" i="1"/>
  <c r="F31" i="1"/>
  <c r="F27" i="1"/>
  <c r="H28" i="1"/>
  <c r="J28" i="1" s="1"/>
  <c r="I27" i="1"/>
  <c r="I26" i="1" s="1"/>
  <c r="I25" i="1" s="1"/>
  <c r="G27" i="1"/>
  <c r="G26" i="1" s="1"/>
  <c r="H26" i="1" s="1"/>
  <c r="H24" i="1"/>
  <c r="J24" i="1" s="1"/>
  <c r="I23" i="1"/>
  <c r="I22" i="1" s="1"/>
  <c r="I21" i="1" s="1"/>
  <c r="G23" i="1"/>
  <c r="G22" i="1" s="1"/>
  <c r="F23" i="1"/>
  <c r="H20" i="1"/>
  <c r="J20" i="1" s="1"/>
  <c r="I19" i="1"/>
  <c r="I18" i="1" s="1"/>
  <c r="I17" i="1" s="1"/>
  <c r="G19" i="1"/>
  <c r="G18" i="1" s="1"/>
  <c r="F19" i="1"/>
  <c r="F15" i="1"/>
  <c r="H16" i="1"/>
  <c r="J16" i="1" s="1"/>
  <c r="I15" i="1"/>
  <c r="I12" i="1" s="1"/>
  <c r="I11" i="1" s="1"/>
  <c r="G15" i="1"/>
  <c r="H14" i="1"/>
  <c r="J14" i="1" s="1"/>
  <c r="I13" i="1"/>
  <c r="G13" i="1"/>
  <c r="F13" i="1"/>
  <c r="H10" i="1"/>
  <c r="J10" i="1" s="1"/>
  <c r="I9" i="1"/>
  <c r="I8" i="1" s="1"/>
  <c r="I7" i="1" s="1"/>
  <c r="G9" i="1"/>
  <c r="G8" i="1" s="1"/>
  <c r="G7" i="1" s="1"/>
  <c r="H7" i="1" s="1"/>
  <c r="F9" i="1"/>
  <c r="H116" i="1" l="1"/>
  <c r="J116" i="1" s="1"/>
  <c r="G112" i="1"/>
  <c r="G111" i="1" s="1"/>
  <c r="H92" i="1"/>
  <c r="J92" i="1" s="1"/>
  <c r="F91" i="1"/>
  <c r="H38" i="1"/>
  <c r="J38" i="1" s="1"/>
  <c r="H61" i="1"/>
  <c r="J61" i="1" s="1"/>
  <c r="G30" i="1"/>
  <c r="G29" i="1" s="1"/>
  <c r="H60" i="1"/>
  <c r="J60" i="1" s="1"/>
  <c r="G59" i="1"/>
  <c r="H59" i="1" s="1"/>
  <c r="J59" i="1" s="1"/>
  <c r="J37" i="1"/>
  <c r="H27" i="1"/>
  <c r="J27" i="1" s="1"/>
  <c r="H19" i="1"/>
  <c r="J19" i="1" s="1"/>
  <c r="H33" i="1"/>
  <c r="J33" i="1" s="1"/>
  <c r="H31" i="1"/>
  <c r="J31" i="1" s="1"/>
  <c r="J26" i="1"/>
  <c r="H13" i="1"/>
  <c r="H23" i="1"/>
  <c r="J23" i="1" s="1"/>
  <c r="J7" i="1"/>
  <c r="G25" i="1"/>
  <c r="H25" i="1" s="1"/>
  <c r="J25" i="1" s="1"/>
  <c r="H22" i="1"/>
  <c r="J22" i="1" s="1"/>
  <c r="G21" i="1"/>
  <c r="H21" i="1" s="1"/>
  <c r="J21" i="1" s="1"/>
  <c r="H18" i="1"/>
  <c r="J18" i="1" s="1"/>
  <c r="G17" i="1"/>
  <c r="H17" i="1" s="1"/>
  <c r="J17" i="1" s="1"/>
  <c r="J13" i="1"/>
  <c r="F12" i="1"/>
  <c r="G12" i="1"/>
  <c r="G11" i="1" s="1"/>
  <c r="H15" i="1"/>
  <c r="J15" i="1" s="1"/>
  <c r="H9" i="1"/>
  <c r="J9" i="1" s="1"/>
  <c r="H8" i="1"/>
  <c r="J8" i="1" s="1"/>
  <c r="H91" i="1" l="1"/>
  <c r="J91" i="1" s="1"/>
  <c r="F90" i="1"/>
  <c r="H90" i="1" s="1"/>
  <c r="J90" i="1" s="1"/>
  <c r="H11" i="1"/>
  <c r="J11" i="1" s="1"/>
  <c r="H12" i="1"/>
  <c r="J12" i="1" s="1"/>
  <c r="H30" i="1"/>
  <c r="J30" i="1" s="1"/>
  <c r="H29" i="1"/>
  <c r="J29" i="1" s="1"/>
  <c r="F113" i="1"/>
  <c r="F112" i="1" s="1"/>
  <c r="F111" i="1" s="1"/>
  <c r="H118" i="1"/>
  <c r="J118" i="1" s="1"/>
  <c r="H115" i="1"/>
  <c r="J115" i="1" s="1"/>
  <c r="I113" i="1"/>
  <c r="H101" i="1"/>
  <c r="J101" i="1" s="1"/>
  <c r="I100" i="1"/>
  <c r="I99" i="1" s="1"/>
  <c r="I98" i="1" s="1"/>
  <c r="G100" i="1"/>
  <c r="G99" i="1" s="1"/>
  <c r="G98" i="1" s="1"/>
  <c r="F100" i="1"/>
  <c r="H97" i="1"/>
  <c r="J97" i="1" s="1"/>
  <c r="I96" i="1"/>
  <c r="I95" i="1" s="1"/>
  <c r="I94" i="1" s="1"/>
  <c r="G96" i="1"/>
  <c r="G95" i="1" s="1"/>
  <c r="G94" i="1" s="1"/>
  <c r="F96" i="1"/>
  <c r="H86" i="1"/>
  <c r="J86" i="1" s="1"/>
  <c r="I85" i="1"/>
  <c r="I84" i="1" s="1"/>
  <c r="I80" i="1" s="1"/>
  <c r="G85" i="1"/>
  <c r="G84" i="1" s="1"/>
  <c r="G80" i="1" s="1"/>
  <c r="F85" i="1"/>
  <c r="H79" i="1"/>
  <c r="J79" i="1" s="1"/>
  <c r="I78" i="1"/>
  <c r="I77" i="1" s="1"/>
  <c r="I76" i="1" s="1"/>
  <c r="G78" i="1"/>
  <c r="G77" i="1" s="1"/>
  <c r="G76" i="1" s="1"/>
  <c r="F78" i="1"/>
  <c r="F77" i="1" s="1"/>
  <c r="I57" i="1"/>
  <c r="I55" i="1"/>
  <c r="I52" i="1"/>
  <c r="I50" i="1"/>
  <c r="I46" i="1"/>
  <c r="I45" i="1" s="1"/>
  <c r="I44" i="1" s="1"/>
  <c r="H58" i="1"/>
  <c r="J58" i="1" s="1"/>
  <c r="G57" i="1"/>
  <c r="F57" i="1"/>
  <c r="F54" i="1" s="1"/>
  <c r="H56" i="1"/>
  <c r="J56" i="1" s="1"/>
  <c r="G55" i="1"/>
  <c r="H53" i="1"/>
  <c r="J53" i="1" s="1"/>
  <c r="G52" i="1"/>
  <c r="F52" i="1"/>
  <c r="H51" i="1"/>
  <c r="G50" i="1"/>
  <c r="F50" i="1"/>
  <c r="H47" i="1"/>
  <c r="G46" i="1"/>
  <c r="G45" i="1" s="1"/>
  <c r="F46" i="1"/>
  <c r="F49" i="1" l="1"/>
  <c r="I112" i="1"/>
  <c r="H96" i="1"/>
  <c r="J96" i="1" s="1"/>
  <c r="H113" i="1"/>
  <c r="J113" i="1" s="1"/>
  <c r="H46" i="1"/>
  <c r="H100" i="1"/>
  <c r="J100" i="1" s="1"/>
  <c r="F99" i="1"/>
  <c r="H99" i="1" s="1"/>
  <c r="J99" i="1" s="1"/>
  <c r="I54" i="1"/>
  <c r="H78" i="1"/>
  <c r="J78" i="1" s="1"/>
  <c r="H85" i="1"/>
  <c r="J85" i="1" s="1"/>
  <c r="F95" i="1"/>
  <c r="H95" i="1" s="1"/>
  <c r="J95" i="1" s="1"/>
  <c r="F84" i="1"/>
  <c r="H84" i="1" s="1"/>
  <c r="J84" i="1" s="1"/>
  <c r="H77" i="1"/>
  <c r="J77" i="1" s="1"/>
  <c r="H76" i="1"/>
  <c r="J76" i="1" s="1"/>
  <c r="F45" i="1"/>
  <c r="H45" i="1" s="1"/>
  <c r="J45" i="1" s="1"/>
  <c r="I49" i="1"/>
  <c r="H55" i="1"/>
  <c r="J55" i="1" s="1"/>
  <c r="H52" i="1"/>
  <c r="J52" i="1" s="1"/>
  <c r="G54" i="1"/>
  <c r="H54" i="1" s="1"/>
  <c r="H57" i="1"/>
  <c r="J57" i="1" s="1"/>
  <c r="G49" i="1"/>
  <c r="H50" i="1"/>
  <c r="G44" i="1"/>
  <c r="H44" i="1" s="1"/>
  <c r="J44" i="1" s="1"/>
  <c r="H112" i="1" l="1"/>
  <c r="J112" i="1" s="1"/>
  <c r="I48" i="1"/>
  <c r="J54" i="1"/>
  <c r="G48" i="1"/>
  <c r="H48" i="1" s="1"/>
  <c r="H49" i="1"/>
  <c r="I111" i="1" l="1"/>
  <c r="I119" i="1" s="1"/>
  <c r="I72" i="1"/>
  <c r="I71" i="1" s="1"/>
  <c r="I87" i="1" s="1"/>
  <c r="I42" i="1"/>
  <c r="I41" i="1" s="1"/>
  <c r="I40" i="1" s="1"/>
  <c r="I36" i="1"/>
  <c r="G73" i="1"/>
  <c r="G72" i="1" s="1"/>
  <c r="G71" i="1" s="1"/>
  <c r="G87" i="1" s="1"/>
  <c r="G42" i="1"/>
  <c r="G41" i="1" s="1"/>
  <c r="G40" i="1" s="1"/>
  <c r="I63" i="1" l="1"/>
  <c r="I121" i="1" s="1"/>
  <c r="G36" i="1"/>
  <c r="G105" i="1"/>
  <c r="H105" i="1" l="1"/>
  <c r="J105" i="1" s="1"/>
  <c r="G119" i="1"/>
  <c r="G63" i="1"/>
  <c r="H63" i="1" l="1"/>
  <c r="G121" i="1"/>
  <c r="H74" i="1"/>
  <c r="J74" i="1" s="1"/>
  <c r="F73" i="1"/>
  <c r="H102" i="1"/>
  <c r="H94" i="1" l="1"/>
  <c r="J94" i="1" s="1"/>
  <c r="H73" i="1"/>
  <c r="J73" i="1" s="1"/>
  <c r="F72" i="1"/>
  <c r="H109" i="1"/>
  <c r="J109" i="1" s="1"/>
  <c r="F107" i="1"/>
  <c r="H72" i="1" l="1"/>
  <c r="J72" i="1" s="1"/>
  <c r="H71" i="1"/>
  <c r="J71" i="1" s="1"/>
  <c r="H107" i="1"/>
  <c r="J107" i="1" s="1"/>
  <c r="H106" i="1" l="1"/>
  <c r="J106" i="1" s="1"/>
  <c r="J51" i="1"/>
  <c r="J47" i="1"/>
  <c r="F42" i="1"/>
  <c r="H43" i="1"/>
  <c r="J43" i="1" s="1"/>
  <c r="H42" i="1" l="1"/>
  <c r="J42" i="1" s="1"/>
  <c r="H98" i="1"/>
  <c r="J98" i="1" s="1"/>
  <c r="J46" i="1"/>
  <c r="H40" i="1"/>
  <c r="J50" i="1"/>
  <c r="J49" i="1"/>
  <c r="J48" i="1"/>
  <c r="H36" i="1" l="1"/>
  <c r="J36" i="1" s="1"/>
  <c r="J102" i="1"/>
  <c r="J40" i="1"/>
  <c r="H111" i="1"/>
  <c r="J111" i="1" s="1"/>
  <c r="H41" i="1"/>
  <c r="J41" i="1" s="1"/>
  <c r="J63" i="1" l="1"/>
  <c r="H80" i="1" l="1"/>
  <c r="J80" i="1" s="1"/>
  <c r="H87" i="1" l="1"/>
  <c r="J87" i="1" s="1"/>
  <c r="H119" i="1" l="1"/>
  <c r="J119" i="1" s="1"/>
  <c r="H121" i="1" l="1"/>
  <c r="J121" i="1" s="1"/>
</calcChain>
</file>

<file path=xl/sharedStrings.xml><?xml version="1.0" encoding="utf-8"?>
<sst xmlns="http://schemas.openxmlformats.org/spreadsheetml/2006/main" count="175" uniqueCount="95">
  <si>
    <t>Dz.</t>
  </si>
  <si>
    <t>§</t>
  </si>
  <si>
    <t>Nazwa</t>
  </si>
  <si>
    <t>Rozdz.</t>
  </si>
  <si>
    <t>Burmistrza Miasta Nowy Dwór Mazowiecki</t>
  </si>
  <si>
    <t>Wydz. Finansowy</t>
  </si>
  <si>
    <t>Komórka organizacyjna nadzorująca realizację dochodów</t>
  </si>
  <si>
    <t xml:space="preserve"> </t>
  </si>
  <si>
    <t>z tego:</t>
  </si>
  <si>
    <t>DOCHODY</t>
  </si>
  <si>
    <t>Plan dotychczasowy</t>
  </si>
  <si>
    <t xml:space="preserve">Plan po zmianach </t>
  </si>
  <si>
    <t>OGÓŁEM</t>
  </si>
  <si>
    <t>RAZEM</t>
  </si>
  <si>
    <t>Dotacje celowe otrzymane z budżetu państwa na realizację zadań bieżących z zakresu administracji rządowej oraz innych zadań zleconych gminie (związkom gmin, związkom powiatowo-gminnym) ustawami</t>
  </si>
  <si>
    <t>Pozostała działalność</t>
  </si>
  <si>
    <t>OŚWIATA I WYCHOWANIE</t>
  </si>
  <si>
    <t>Wydz. Projektów Infrastrukturalnych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</si>
  <si>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0940</t>
    </r>
  </si>
  <si>
    <t>Wpływy z rozliczeń/zwrotów z lat ubiegłych</t>
  </si>
  <si>
    <t>ADMINISTRACJA PUBLICZNA</t>
  </si>
  <si>
    <t>RÓŻNE ROZLICZENIA</t>
  </si>
  <si>
    <t>Różne rozliczenia finansowe</t>
  </si>
  <si>
    <t>Dotacje celowe w ramach programów finansowanych z udziałem środków europejskich oraz środków, o których mowa w art. 5 ust. 3 pkt 5 lit a i b ustawy, lub płatności w ramach budżetu środków europejskich, realizowanych przez jednostki samorządu terytorialnego</t>
  </si>
  <si>
    <t>I. DOCHODY  WŁASNE :</t>
  </si>
  <si>
    <t>II.    DOCHODY ZWIĄZANE Z REALIZACJĄ ZADAŃ ZLECONYCH:</t>
  </si>
  <si>
    <t>GOSPODARKA  KOMUNALNA I OCHRONA ŚRODOWISKA</t>
  </si>
  <si>
    <t xml:space="preserve">Wpływy z różnych opłat </t>
  </si>
  <si>
    <t>OPIEKA SPOŁECZNA</t>
  </si>
  <si>
    <t>Zasiłki stałe</t>
  </si>
  <si>
    <t>RODZINA</t>
  </si>
  <si>
    <t>Świadczenie wychowawcze</t>
  </si>
  <si>
    <t>.0920</t>
  </si>
  <si>
    <t>Wpływy z pozostałych odsetek</t>
  </si>
  <si>
    <t>Świadczenia rodzinne, świadczenie z funduszu alimentacyjnego oraz składki na ubezpieczenia emerytalne i rentowe z ubezpieczenia społecznego</t>
  </si>
  <si>
    <t>Urzędy wojewódzkie</t>
  </si>
  <si>
    <t>POMOC SPOŁECZNA</t>
  </si>
  <si>
    <t>Wieloosobowe Stanowisko ds. Społecznych</t>
  </si>
  <si>
    <t>Dotacje celowe otrzymane z budżetu państwa na realizację własnych zadań bieżących gmin (związków gmin, związków powiatowo-gminnych)</t>
  </si>
  <si>
    <t>z dnia 22 października 2020 r.</t>
  </si>
  <si>
    <t>HANDEL</t>
  </si>
  <si>
    <t>Targowisko Miejskie</t>
  </si>
  <si>
    <t>TRANSPORT I ŁĄCZNOŚĆ</t>
  </si>
  <si>
    <r>
      <t>.</t>
    </r>
    <r>
      <rPr>
        <sz val="9"/>
        <rFont val="Verdana"/>
        <family val="2"/>
        <charset val="238"/>
      </rPr>
      <t>0830</t>
    </r>
  </si>
  <si>
    <t>Wpływy z usług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</si>
  <si>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0950</t>
    </r>
  </si>
  <si>
    <t>Wpływy z tytułu kar i odszkodowań wynikających z umów</t>
  </si>
  <si>
    <t>GOSPODARKA MIESZKANIOWA</t>
  </si>
  <si>
    <t>Gospodarka gruntami i nieruchomościami</t>
  </si>
  <si>
    <t>.0770</t>
  </si>
  <si>
    <t xml:space="preserve">Wpłaty z tytułu odpłatnego nabycia prawa własności oraz prawa użytkowania wieczystego nieruchomości </t>
  </si>
  <si>
    <t>Wydz. Gospodarki Nieruchomościami i Planowania Przestrzennego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</si>
  <si>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0960</t>
    </r>
  </si>
  <si>
    <t>Wpływy z otrzymanych spadków, zapisów i darowizn w postaci pieniężnej</t>
  </si>
  <si>
    <t>Wydz. Organizacyjny</t>
  </si>
  <si>
    <t>BEZPIECZEŃSTWO PUBLICZNE I OCHRONA PRZECIWPOŻAROWA</t>
  </si>
  <si>
    <t>Straż gminna (miejska)</t>
  </si>
  <si>
    <t>.0870</t>
  </si>
  <si>
    <t>Wpływy ze sprzedaży składników majątkowych</t>
  </si>
  <si>
    <t>Straż Miejska</t>
  </si>
  <si>
    <t>DOCHODY OD OSÓB PRAWNYCH, OD OSÓB FIZYCZNYCH I INNYCH JEDNOSTEK NIEPOSIADAJĄCYCH OSOBOWOŚCI PRAWNEJ ORAZ WYDATKI ZWIĄZANE Z ICH POBOREM</t>
  </si>
  <si>
    <t xml:space="preserve">Wpływy z innych opłat  stanowiących dochody jednostek samorządu terytorialnego na podstawie ustaw </t>
  </si>
  <si>
    <r>
      <t>.</t>
    </r>
    <r>
      <rPr>
        <sz val="9"/>
        <rFont val="Verdana"/>
        <family val="2"/>
        <charset val="238"/>
      </rPr>
      <t>0480</t>
    </r>
  </si>
  <si>
    <t>Wpływy z opłat za zezwolenia na sprzedaż napojów alkoholowych</t>
  </si>
  <si>
    <t>Wydz. Spraw Obywatelskich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</si>
  <si>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0690</t>
    </r>
  </si>
  <si>
    <t>Urząd Stanu Cywilnego</t>
  </si>
  <si>
    <t>w tym:</t>
  </si>
  <si>
    <t>OCHRONA ZDROWIA</t>
  </si>
  <si>
    <t>Przeciwdziałanie alkoholizmowi</t>
  </si>
  <si>
    <t>Pozostałe odsetki</t>
  </si>
  <si>
    <t>Oświetlenie ulic, placów i dróg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</si>
  <si>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0830</t>
    </r>
  </si>
  <si>
    <t>Wydz. Gospodarki Komunalnej</t>
  </si>
  <si>
    <t>Dodatki mieszkaniowe</t>
  </si>
  <si>
    <t>Wspieranie rodziny</t>
  </si>
  <si>
    <t>III.  DOCHODY Z TYTUŁU DOTACJI I ŚRODKI NA ZADANIA WŁASNE :</t>
  </si>
  <si>
    <t>Wpływy do rozliczenia</t>
  </si>
  <si>
    <t>Środki na dofinansowanie własnych inwestycji gmin, powiatów (związków gmin, związków powiatowo-gminnych, związków powiatów), samorządów województw, pozyskane z innych źródeł</t>
  </si>
  <si>
    <t>Centrum Projektów Polska Cyfrowa</t>
  </si>
  <si>
    <t>PROJEKT: ZDALNA SZKOŁA - WSPARCIE OGÓLNOPOLSKIEJ SIECI EDUKACYJNEJ W SYSTEMIE KSZTAŁCENIA ZDALNEGO</t>
  </si>
  <si>
    <t>Wydz. Informatyki</t>
  </si>
  <si>
    <t>PROJEKT: ZDALNA SZKOŁA + W RAMACH OGÓLNOPOLSKIEJ SIECI EDUKACYJNEJ</t>
  </si>
  <si>
    <t>Dotacje celowe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</si>
  <si>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IV. DOCHODY ZWIĄZANE Z REALIZACJĄ PROGRAMÓW I PROJEKTÓW FINANSOWANYCH Z UDZIAŁEM ŚRODKÓW EUROPEJSKICH I INNYCH ŚRODKÓW POCHODZĄCYCH ZE ŹRÓDEŁ ZAGRANICZNYCH NIEPODLEGAJĄCYCH ZWROTOWI:</t>
  </si>
  <si>
    <t xml:space="preserve">RAZEM </t>
  </si>
  <si>
    <t>Pozostałe działania związane z gospodarką odpadami</t>
  </si>
  <si>
    <t>Środki otrzymane od pozostałych jednostek zaliczanych do sektora finansów publicznych na realizację zadań bieżących jednostek zaliczanych do sektora finansów publicznych</t>
  </si>
  <si>
    <t>Zmiany wynikające z uchwały Rady Miejskiej Nr XVI /232 /2020 z dnia 20.10.2020 r.</t>
  </si>
  <si>
    <t>Zmiany wynikające z zarządzenia Burmistrza Miasta nr 146/2020 z dnia 22.10.2020 r.</t>
  </si>
  <si>
    <t>Załącznik Nr 1 do zarządzenia nr 147/2020</t>
  </si>
  <si>
    <t>.010</t>
  </si>
  <si>
    <t>.01095</t>
  </si>
  <si>
    <t>ROLNICTWO I ŁOWIECTWO</t>
  </si>
  <si>
    <t>Wydz. Informatyki / Wydz. Projektów Infrastrukturalnych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</si>
</sst>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9"/>
      <color rgb="FFFF0000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color rgb="FF0000CC"/>
      <name val="Verdana"/>
      <family val="2"/>
      <charset val="238"/>
    </font>
    <font>
      <b/>
      <sz val="9"/>
      <color indexed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color rgb="FFFF0000"/>
      <name val="Verdana"/>
      <family val="2"/>
      <charset val="238"/>
    </font>
    <font>
      <sz val="10"/>
      <color rgb="FFFF0000"/>
      <name val="Arial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2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8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3" xfId="0" applyFont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vertical="center" shrinkToFit="1"/>
    </xf>
    <xf numFmtId="4" fontId="3" fillId="0" borderId="2" xfId="0" applyNumberFormat="1" applyFont="1" applyFill="1" applyBorder="1" applyAlignment="1">
      <alignment vertical="center" shrinkToFit="1"/>
    </xf>
    <xf numFmtId="4" fontId="4" fillId="0" borderId="3" xfId="0" applyNumberFormat="1" applyFont="1" applyFill="1" applyBorder="1" applyAlignment="1">
      <alignment vertical="center" shrinkToFit="1"/>
    </xf>
    <xf numFmtId="4" fontId="4" fillId="2" borderId="0" xfId="0" applyNumberFormat="1" applyFont="1" applyFill="1" applyBorder="1" applyAlignment="1">
      <alignment shrinkToFit="1"/>
    </xf>
    <xf numFmtId="4" fontId="13" fillId="0" borderId="4" xfId="0" applyNumberFormat="1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/>
    </xf>
    <xf numFmtId="0" fontId="4" fillId="4" borderId="0" xfId="0" applyFont="1" applyFill="1" applyAlignment="1">
      <alignment shrinkToFit="1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4" fontId="3" fillId="0" borderId="3" xfId="0" applyNumberFormat="1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 shrinkToFit="1"/>
    </xf>
    <xf numFmtId="4" fontId="3" fillId="5" borderId="1" xfId="0" applyNumberFormat="1" applyFont="1" applyFill="1" applyBorder="1" applyAlignment="1">
      <alignment vertical="center" shrinkToFit="1"/>
    </xf>
    <xf numFmtId="0" fontId="10" fillId="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4" fontId="8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3" fillId="3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 applyProtection="1">
      <alignment vertical="center" shrinkToFit="1"/>
      <protection locked="0"/>
    </xf>
    <xf numFmtId="4" fontId="13" fillId="0" borderId="3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 applyProtection="1">
      <alignment vertical="center" shrinkToFit="1"/>
      <protection locked="0"/>
    </xf>
    <xf numFmtId="4" fontId="3" fillId="0" borderId="2" xfId="0" applyNumberFormat="1" applyFont="1" applyFill="1" applyBorder="1" applyAlignment="1" applyProtection="1">
      <alignment vertical="center" shrinkToFit="1"/>
      <protection locked="0"/>
    </xf>
    <xf numFmtId="0" fontId="10" fillId="0" borderId="3" xfId="0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 applyProtection="1">
      <alignment vertical="center" shrinkToFit="1"/>
      <protection locked="0"/>
    </xf>
    <xf numFmtId="4" fontId="3" fillId="5" borderId="1" xfId="0" applyNumberFormat="1" applyFont="1" applyFill="1" applyBorder="1" applyAlignment="1" applyProtection="1">
      <alignment vertical="center" shrinkToFit="1"/>
      <protection locked="0"/>
    </xf>
    <xf numFmtId="4" fontId="4" fillId="0" borderId="0" xfId="0" applyNumberFormat="1" applyFont="1" applyFill="1" applyBorder="1" applyAlignment="1">
      <alignment shrinkToFit="1"/>
    </xf>
    <xf numFmtId="0" fontId="0" fillId="0" borderId="0" xfId="0" applyFill="1"/>
    <xf numFmtId="0" fontId="5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14" fillId="4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14" fillId="2" borderId="0" xfId="0" applyNumberFormat="1" applyFont="1" applyFill="1" applyAlignment="1">
      <alignment horizontal="right"/>
    </xf>
    <xf numFmtId="4" fontId="10" fillId="0" borderId="4" xfId="0" applyNumberFormat="1" applyFont="1" applyFill="1" applyBorder="1" applyAlignment="1" applyProtection="1">
      <alignment vertical="center" shrinkToFit="1"/>
      <protection locked="0"/>
    </xf>
    <xf numFmtId="0" fontId="3" fillId="3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3" fontId="14" fillId="2" borderId="0" xfId="0" applyNumberFormat="1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4" fontId="19" fillId="0" borderId="3" xfId="0" applyNumberFormat="1" applyFont="1" applyFill="1" applyBorder="1" applyAlignment="1" applyProtection="1">
      <alignment vertical="center" shrinkToFit="1"/>
      <protection locked="0"/>
    </xf>
    <xf numFmtId="0" fontId="14" fillId="4" borderId="0" xfId="0" applyFont="1" applyFill="1" applyAlignment="1">
      <alignment shrinkToFit="1"/>
    </xf>
    <xf numFmtId="4" fontId="14" fillId="0" borderId="3" xfId="0" applyNumberFormat="1" applyFont="1" applyFill="1" applyBorder="1" applyAlignment="1">
      <alignment vertical="center" shrinkToFit="1"/>
    </xf>
    <xf numFmtId="4" fontId="19" fillId="0" borderId="4" xfId="0" applyNumberFormat="1" applyFont="1" applyFill="1" applyBorder="1" applyAlignment="1" applyProtection="1">
      <alignment vertical="center" shrinkToFit="1"/>
      <protection locked="0"/>
    </xf>
    <xf numFmtId="4" fontId="14" fillId="2" borderId="0" xfId="0" applyNumberFormat="1" applyFont="1" applyFill="1" applyBorder="1" applyAlignment="1">
      <alignment shrinkToFit="1"/>
    </xf>
    <xf numFmtId="4" fontId="14" fillId="0" borderId="0" xfId="0" applyNumberFormat="1" applyFont="1" applyFill="1" applyBorder="1" applyAlignment="1">
      <alignment shrinkToFit="1"/>
    </xf>
    <xf numFmtId="0" fontId="20" fillId="0" borderId="0" xfId="0" applyFont="1"/>
    <xf numFmtId="0" fontId="14" fillId="0" borderId="0" xfId="0" applyFont="1" applyAlignment="1">
      <alignment shrinkToFit="1"/>
    </xf>
    <xf numFmtId="4" fontId="14" fillId="0" borderId="0" xfId="0" applyNumberFormat="1" applyFont="1" applyAlignment="1">
      <alignment shrinkToFit="1"/>
    </xf>
    <xf numFmtId="4" fontId="5" fillId="0" borderId="3" xfId="0" applyNumberFormat="1" applyFont="1" applyFill="1" applyBorder="1" applyAlignment="1" applyProtection="1">
      <alignment vertical="center" shrinkToFit="1"/>
      <protection locked="0"/>
    </xf>
    <xf numFmtId="0" fontId="4" fillId="0" borderId="9" xfId="0" applyFont="1" applyBorder="1" applyAlignment="1">
      <alignment horizontal="left" vertical="center" wrapText="1"/>
    </xf>
    <xf numFmtId="0" fontId="21" fillId="0" borderId="3" xfId="0" applyFont="1" applyFill="1" applyBorder="1" applyAlignment="1">
      <alignment wrapText="1"/>
    </xf>
    <xf numFmtId="0" fontId="8" fillId="0" borderId="3" xfId="0" applyFont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right" vertical="center" wrapText="1"/>
    </xf>
    <xf numFmtId="4" fontId="16" fillId="0" borderId="3" xfId="0" applyNumberFormat="1" applyFont="1" applyFill="1" applyBorder="1" applyAlignment="1" applyProtection="1">
      <alignment vertical="center" shrinkToFit="1"/>
      <protection locked="0"/>
    </xf>
    <xf numFmtId="4" fontId="16" fillId="0" borderId="4" xfId="0" applyNumberFormat="1" applyFont="1" applyFill="1" applyBorder="1" applyAlignment="1" applyProtection="1">
      <alignment vertical="center" shrinkToFit="1"/>
      <protection locked="0"/>
    </xf>
    <xf numFmtId="0" fontId="3" fillId="6" borderId="2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3" fontId="18" fillId="4" borderId="8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top" wrapText="1"/>
    </xf>
    <xf numFmtId="3" fontId="18" fillId="4" borderId="8" xfId="0" applyNumberFormat="1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3" fontId="18" fillId="0" borderId="7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73920"/>
        <c:axId val="55837862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376664"/>
        <c:axId val="558371176"/>
      </c:lineChart>
      <c:catAx>
        <c:axId val="558373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78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78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73920"/>
        <c:crosses val="autoZero"/>
        <c:crossBetween val="between"/>
      </c:valAx>
      <c:catAx>
        <c:axId val="558376664"/>
        <c:scaling>
          <c:orientation val="minMax"/>
        </c:scaling>
        <c:delete val="1"/>
        <c:axPos val="b"/>
        <c:majorTickMark val="out"/>
        <c:minorTickMark val="none"/>
        <c:tickLblPos val="nextTo"/>
        <c:crossAx val="558371176"/>
        <c:crosses val="autoZero"/>
        <c:auto val="0"/>
        <c:lblAlgn val="ctr"/>
        <c:lblOffset val="100"/>
        <c:noMultiLvlLbl val="0"/>
      </c:catAx>
      <c:valAx>
        <c:axId val="558371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8376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80192"/>
        <c:axId val="558388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389208"/>
        <c:axId val="558389992"/>
      </c:lineChart>
      <c:catAx>
        <c:axId val="558380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8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88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80192"/>
        <c:crosses val="autoZero"/>
        <c:crossBetween val="between"/>
      </c:valAx>
      <c:catAx>
        <c:axId val="558389208"/>
        <c:scaling>
          <c:orientation val="minMax"/>
        </c:scaling>
        <c:delete val="1"/>
        <c:axPos val="b"/>
        <c:majorTickMark val="out"/>
        <c:minorTickMark val="none"/>
        <c:tickLblPos val="nextTo"/>
        <c:crossAx val="558389992"/>
        <c:crosses val="autoZero"/>
        <c:auto val="0"/>
        <c:lblAlgn val="ctr"/>
        <c:lblOffset val="100"/>
        <c:noMultiLvlLbl val="0"/>
      </c:catAx>
      <c:valAx>
        <c:axId val="558389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8389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86464"/>
        <c:axId val="558382544"/>
      </c:barChart>
      <c:catAx>
        <c:axId val="558386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82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82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86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89600"/>
        <c:axId val="558386856"/>
      </c:barChart>
      <c:catAx>
        <c:axId val="558389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86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86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89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88424"/>
        <c:axId val="55839038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383720"/>
        <c:axId val="558381760"/>
      </c:lineChart>
      <c:catAx>
        <c:axId val="558388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90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90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88424"/>
        <c:crosses val="autoZero"/>
        <c:crossBetween val="between"/>
      </c:valAx>
      <c:catAx>
        <c:axId val="558383720"/>
        <c:scaling>
          <c:orientation val="minMax"/>
        </c:scaling>
        <c:delete val="1"/>
        <c:axPos val="b"/>
        <c:majorTickMark val="out"/>
        <c:minorTickMark val="none"/>
        <c:tickLblPos val="nextTo"/>
        <c:crossAx val="558381760"/>
        <c:crosses val="autoZero"/>
        <c:auto val="0"/>
        <c:lblAlgn val="ctr"/>
        <c:lblOffset val="100"/>
        <c:noMultiLvlLbl val="0"/>
      </c:catAx>
      <c:valAx>
        <c:axId val="558381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8383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84896"/>
        <c:axId val="558379408"/>
      </c:barChart>
      <c:catAx>
        <c:axId val="558384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7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7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84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84112"/>
        <c:axId val="558384504"/>
      </c:barChart>
      <c:catAx>
        <c:axId val="558384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84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84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84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99792"/>
        <c:axId val="558393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400576"/>
        <c:axId val="558400184"/>
      </c:lineChart>
      <c:catAx>
        <c:axId val="55839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93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93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99792"/>
        <c:crosses val="autoZero"/>
        <c:crossBetween val="between"/>
      </c:valAx>
      <c:catAx>
        <c:axId val="558400576"/>
        <c:scaling>
          <c:orientation val="minMax"/>
        </c:scaling>
        <c:delete val="1"/>
        <c:axPos val="b"/>
        <c:majorTickMark val="out"/>
        <c:minorTickMark val="none"/>
        <c:tickLblPos val="nextTo"/>
        <c:crossAx val="558400184"/>
        <c:crosses val="autoZero"/>
        <c:auto val="0"/>
        <c:lblAlgn val="ctr"/>
        <c:lblOffset val="100"/>
        <c:noMultiLvlLbl val="0"/>
      </c:catAx>
      <c:valAx>
        <c:axId val="558400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8400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401752"/>
        <c:axId val="558403712"/>
      </c:barChart>
      <c:catAx>
        <c:axId val="558401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403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403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401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400968"/>
        <c:axId val="558401360"/>
      </c:barChart>
      <c:catAx>
        <c:axId val="558400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401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401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400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94696"/>
        <c:axId val="55839391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394304"/>
        <c:axId val="558402144"/>
      </c:lineChart>
      <c:catAx>
        <c:axId val="558394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93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93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94696"/>
        <c:crosses val="autoZero"/>
        <c:crossBetween val="between"/>
      </c:valAx>
      <c:catAx>
        <c:axId val="558394304"/>
        <c:scaling>
          <c:orientation val="minMax"/>
        </c:scaling>
        <c:delete val="1"/>
        <c:axPos val="b"/>
        <c:majorTickMark val="out"/>
        <c:minorTickMark val="none"/>
        <c:tickLblPos val="nextTo"/>
        <c:crossAx val="558402144"/>
        <c:crosses val="autoZero"/>
        <c:auto val="0"/>
        <c:lblAlgn val="ctr"/>
        <c:lblOffset val="100"/>
        <c:noMultiLvlLbl val="0"/>
      </c:catAx>
      <c:valAx>
        <c:axId val="558402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8394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68824"/>
        <c:axId val="558369216"/>
      </c:barChart>
      <c:catAx>
        <c:axId val="558368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69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69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68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97832"/>
        <c:axId val="558399400"/>
      </c:barChart>
      <c:catAx>
        <c:axId val="558397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99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99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97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91952"/>
        <c:axId val="558403320"/>
      </c:barChart>
      <c:catAx>
        <c:axId val="558391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403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403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91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404104"/>
        <c:axId val="558392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398224"/>
        <c:axId val="558395872"/>
      </c:lineChart>
      <c:catAx>
        <c:axId val="558404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92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92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404104"/>
        <c:crosses val="autoZero"/>
        <c:crossBetween val="between"/>
      </c:valAx>
      <c:catAx>
        <c:axId val="558398224"/>
        <c:scaling>
          <c:orientation val="minMax"/>
        </c:scaling>
        <c:delete val="1"/>
        <c:axPos val="b"/>
        <c:majorTickMark val="out"/>
        <c:minorTickMark val="none"/>
        <c:tickLblPos val="nextTo"/>
        <c:crossAx val="558395872"/>
        <c:crosses val="autoZero"/>
        <c:auto val="0"/>
        <c:lblAlgn val="ctr"/>
        <c:lblOffset val="100"/>
        <c:noMultiLvlLbl val="0"/>
      </c:catAx>
      <c:valAx>
        <c:axId val="558395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8398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96264"/>
        <c:axId val="558396656"/>
      </c:barChart>
      <c:catAx>
        <c:axId val="558396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96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96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96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98616"/>
        <c:axId val="558399008"/>
      </c:barChart>
      <c:catAx>
        <c:axId val="558398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99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99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9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431936"/>
        <c:axId val="55842958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775016"/>
        <c:axId val="598779328"/>
      </c:lineChart>
      <c:catAx>
        <c:axId val="558431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429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429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431936"/>
        <c:crosses val="autoZero"/>
        <c:crossBetween val="between"/>
      </c:valAx>
      <c:catAx>
        <c:axId val="598775016"/>
        <c:scaling>
          <c:orientation val="minMax"/>
        </c:scaling>
        <c:delete val="1"/>
        <c:axPos val="b"/>
        <c:majorTickMark val="out"/>
        <c:minorTickMark val="none"/>
        <c:tickLblPos val="nextTo"/>
        <c:crossAx val="598779328"/>
        <c:crosses val="autoZero"/>
        <c:auto val="0"/>
        <c:lblAlgn val="ctr"/>
        <c:lblOffset val="100"/>
        <c:noMultiLvlLbl val="0"/>
      </c:catAx>
      <c:valAx>
        <c:axId val="598779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775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78152"/>
        <c:axId val="598773840"/>
      </c:barChart>
      <c:catAx>
        <c:axId val="598778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73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73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78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83248"/>
        <c:axId val="598785600"/>
      </c:barChart>
      <c:catAx>
        <c:axId val="598783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85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85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83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82464"/>
        <c:axId val="598775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775408"/>
        <c:axId val="598776192"/>
      </c:lineChart>
      <c:catAx>
        <c:axId val="598782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75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75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82464"/>
        <c:crosses val="autoZero"/>
        <c:crossBetween val="between"/>
      </c:valAx>
      <c:catAx>
        <c:axId val="598775408"/>
        <c:scaling>
          <c:orientation val="minMax"/>
        </c:scaling>
        <c:delete val="1"/>
        <c:axPos val="b"/>
        <c:majorTickMark val="out"/>
        <c:minorTickMark val="none"/>
        <c:tickLblPos val="nextTo"/>
        <c:crossAx val="598776192"/>
        <c:crosses val="autoZero"/>
        <c:auto val="0"/>
        <c:lblAlgn val="ctr"/>
        <c:lblOffset val="100"/>
        <c:noMultiLvlLbl val="0"/>
      </c:catAx>
      <c:valAx>
        <c:axId val="598776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775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79720"/>
        <c:axId val="598785208"/>
      </c:barChart>
      <c:catAx>
        <c:axId val="598779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85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85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79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75488"/>
        <c:axId val="558369608"/>
      </c:barChart>
      <c:catAx>
        <c:axId val="55837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69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69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75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78936"/>
        <c:axId val="598780112"/>
      </c:barChart>
      <c:catAx>
        <c:axId val="59877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80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80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78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77368"/>
        <c:axId val="59878364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780504"/>
        <c:axId val="598781680"/>
      </c:lineChart>
      <c:catAx>
        <c:axId val="598777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83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83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77368"/>
        <c:crosses val="autoZero"/>
        <c:crossBetween val="between"/>
      </c:valAx>
      <c:catAx>
        <c:axId val="598780504"/>
        <c:scaling>
          <c:orientation val="minMax"/>
        </c:scaling>
        <c:delete val="1"/>
        <c:axPos val="b"/>
        <c:majorTickMark val="out"/>
        <c:minorTickMark val="none"/>
        <c:tickLblPos val="nextTo"/>
        <c:crossAx val="598781680"/>
        <c:crosses val="autoZero"/>
        <c:auto val="0"/>
        <c:lblAlgn val="ctr"/>
        <c:lblOffset val="100"/>
        <c:noMultiLvlLbl val="0"/>
      </c:catAx>
      <c:valAx>
        <c:axId val="598781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780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74232"/>
        <c:axId val="598784032"/>
      </c:barChart>
      <c:catAx>
        <c:axId val="598774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84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84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74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84424"/>
        <c:axId val="598782072"/>
      </c:barChart>
      <c:catAx>
        <c:axId val="598784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82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82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84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82856"/>
        <c:axId val="598793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789128"/>
        <c:axId val="598797752"/>
      </c:lineChart>
      <c:catAx>
        <c:axId val="598782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93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82856"/>
        <c:crosses val="autoZero"/>
        <c:crossBetween val="between"/>
      </c:valAx>
      <c:catAx>
        <c:axId val="598789128"/>
        <c:scaling>
          <c:orientation val="minMax"/>
        </c:scaling>
        <c:delete val="1"/>
        <c:axPos val="b"/>
        <c:majorTickMark val="out"/>
        <c:minorTickMark val="none"/>
        <c:tickLblPos val="nextTo"/>
        <c:crossAx val="598797752"/>
        <c:crosses val="autoZero"/>
        <c:auto val="0"/>
        <c:lblAlgn val="ctr"/>
        <c:lblOffset val="100"/>
        <c:noMultiLvlLbl val="0"/>
      </c:catAx>
      <c:valAx>
        <c:axId val="598797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789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91088"/>
        <c:axId val="598798536"/>
      </c:barChart>
      <c:catAx>
        <c:axId val="598791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98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98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91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88736"/>
        <c:axId val="598796184"/>
      </c:barChart>
      <c:catAx>
        <c:axId val="598788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96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96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88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94224"/>
        <c:axId val="59879148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787952"/>
        <c:axId val="598786776"/>
      </c:lineChart>
      <c:catAx>
        <c:axId val="598794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91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91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94224"/>
        <c:crosses val="autoZero"/>
        <c:crossBetween val="between"/>
      </c:valAx>
      <c:catAx>
        <c:axId val="598787952"/>
        <c:scaling>
          <c:orientation val="minMax"/>
        </c:scaling>
        <c:delete val="1"/>
        <c:axPos val="b"/>
        <c:majorTickMark val="out"/>
        <c:minorTickMark val="none"/>
        <c:tickLblPos val="nextTo"/>
        <c:crossAx val="598786776"/>
        <c:crosses val="autoZero"/>
        <c:auto val="0"/>
        <c:lblAlgn val="ctr"/>
        <c:lblOffset val="100"/>
        <c:noMultiLvlLbl val="0"/>
      </c:catAx>
      <c:valAx>
        <c:axId val="598786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787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93832"/>
        <c:axId val="598788344"/>
      </c:barChart>
      <c:catAx>
        <c:axId val="598793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88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88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93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89912"/>
        <c:axId val="598796576"/>
      </c:barChart>
      <c:catAx>
        <c:axId val="598789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96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96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89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79016"/>
        <c:axId val="558371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374312"/>
        <c:axId val="558378232"/>
      </c:lineChart>
      <c:catAx>
        <c:axId val="55837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71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71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79016"/>
        <c:crosses val="autoZero"/>
        <c:crossBetween val="between"/>
      </c:valAx>
      <c:catAx>
        <c:axId val="558374312"/>
        <c:scaling>
          <c:orientation val="minMax"/>
        </c:scaling>
        <c:delete val="1"/>
        <c:axPos val="b"/>
        <c:majorTickMark val="out"/>
        <c:minorTickMark val="none"/>
        <c:tickLblPos val="nextTo"/>
        <c:crossAx val="558378232"/>
        <c:crosses val="autoZero"/>
        <c:auto val="0"/>
        <c:lblAlgn val="ctr"/>
        <c:lblOffset val="100"/>
        <c:noMultiLvlLbl val="0"/>
      </c:catAx>
      <c:valAx>
        <c:axId val="558378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837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90304"/>
        <c:axId val="5987918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790696"/>
        <c:axId val="598792656"/>
      </c:lineChart>
      <c:catAx>
        <c:axId val="598790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91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91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90304"/>
        <c:crosses val="autoZero"/>
        <c:crossBetween val="between"/>
      </c:valAx>
      <c:catAx>
        <c:axId val="598790696"/>
        <c:scaling>
          <c:orientation val="minMax"/>
        </c:scaling>
        <c:delete val="1"/>
        <c:axPos val="b"/>
        <c:majorTickMark val="out"/>
        <c:minorTickMark val="none"/>
        <c:tickLblPos val="nextTo"/>
        <c:crossAx val="598792656"/>
        <c:crosses val="autoZero"/>
        <c:auto val="0"/>
        <c:lblAlgn val="ctr"/>
        <c:lblOffset val="100"/>
        <c:noMultiLvlLbl val="0"/>
      </c:catAx>
      <c:valAx>
        <c:axId val="598792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790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93048"/>
        <c:axId val="598795400"/>
      </c:barChart>
      <c:catAx>
        <c:axId val="598793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95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95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93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95008"/>
        <c:axId val="598795792"/>
      </c:barChart>
      <c:catAx>
        <c:axId val="598795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95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95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95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05984"/>
        <c:axId val="59880951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799712"/>
        <c:axId val="598810296"/>
      </c:lineChart>
      <c:catAx>
        <c:axId val="598805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09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09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05984"/>
        <c:crosses val="autoZero"/>
        <c:crossBetween val="between"/>
      </c:valAx>
      <c:catAx>
        <c:axId val="59879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598810296"/>
        <c:crosses val="autoZero"/>
        <c:auto val="0"/>
        <c:lblAlgn val="ctr"/>
        <c:lblOffset val="100"/>
        <c:noMultiLvlLbl val="0"/>
      </c:catAx>
      <c:valAx>
        <c:axId val="598810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799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08728"/>
        <c:axId val="598806376"/>
      </c:barChart>
      <c:catAx>
        <c:axId val="598808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06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06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08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04024"/>
        <c:axId val="598807552"/>
      </c:barChart>
      <c:catAx>
        <c:axId val="598804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0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07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04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02456"/>
        <c:axId val="598807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809120"/>
        <c:axId val="598801672"/>
      </c:lineChart>
      <c:catAx>
        <c:axId val="59880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07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07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02456"/>
        <c:crosses val="autoZero"/>
        <c:crossBetween val="between"/>
      </c:valAx>
      <c:catAx>
        <c:axId val="598809120"/>
        <c:scaling>
          <c:orientation val="minMax"/>
        </c:scaling>
        <c:delete val="1"/>
        <c:axPos val="b"/>
        <c:majorTickMark val="out"/>
        <c:minorTickMark val="none"/>
        <c:tickLblPos val="nextTo"/>
        <c:crossAx val="598801672"/>
        <c:crosses val="autoZero"/>
        <c:auto val="0"/>
        <c:lblAlgn val="ctr"/>
        <c:lblOffset val="100"/>
        <c:noMultiLvlLbl val="0"/>
      </c:catAx>
      <c:valAx>
        <c:axId val="598801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809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09904"/>
        <c:axId val="598810688"/>
      </c:barChart>
      <c:catAx>
        <c:axId val="598809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10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10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09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798928"/>
        <c:axId val="598799320"/>
      </c:barChart>
      <c:catAx>
        <c:axId val="598798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99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799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798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00104"/>
        <c:axId val="598800496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800888"/>
        <c:axId val="598804416"/>
      </c:lineChart>
      <c:catAx>
        <c:axId val="598800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00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00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00104"/>
        <c:crosses val="autoZero"/>
        <c:crossBetween val="between"/>
      </c:valAx>
      <c:catAx>
        <c:axId val="598800888"/>
        <c:scaling>
          <c:orientation val="minMax"/>
        </c:scaling>
        <c:delete val="1"/>
        <c:axPos val="b"/>
        <c:majorTickMark val="out"/>
        <c:minorTickMark val="none"/>
        <c:tickLblPos val="nextTo"/>
        <c:crossAx val="598804416"/>
        <c:crosses val="autoZero"/>
        <c:auto val="0"/>
        <c:lblAlgn val="ctr"/>
        <c:lblOffset val="100"/>
        <c:noMultiLvlLbl val="0"/>
      </c:catAx>
      <c:valAx>
        <c:axId val="598804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800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76272"/>
        <c:axId val="558377056"/>
      </c:barChart>
      <c:catAx>
        <c:axId val="55837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77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77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76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04808"/>
        <c:axId val="598802848"/>
      </c:barChart>
      <c:catAx>
        <c:axId val="598804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02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02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04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03240"/>
        <c:axId val="598803632"/>
      </c:barChart>
      <c:catAx>
        <c:axId val="598803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03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03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03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13824"/>
        <c:axId val="598818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811864"/>
        <c:axId val="598818136"/>
      </c:lineChart>
      <c:catAx>
        <c:axId val="598813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1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18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13824"/>
        <c:crosses val="autoZero"/>
        <c:crossBetween val="between"/>
      </c:valAx>
      <c:catAx>
        <c:axId val="598811864"/>
        <c:scaling>
          <c:orientation val="minMax"/>
        </c:scaling>
        <c:delete val="1"/>
        <c:axPos val="b"/>
        <c:majorTickMark val="out"/>
        <c:minorTickMark val="none"/>
        <c:tickLblPos val="nextTo"/>
        <c:crossAx val="598818136"/>
        <c:crosses val="autoZero"/>
        <c:auto val="0"/>
        <c:lblAlgn val="ctr"/>
        <c:lblOffset val="100"/>
        <c:noMultiLvlLbl val="0"/>
      </c:catAx>
      <c:valAx>
        <c:axId val="598818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811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22056"/>
        <c:axId val="598822840"/>
      </c:barChart>
      <c:catAx>
        <c:axId val="598822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22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22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22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23232"/>
        <c:axId val="598820880"/>
      </c:barChart>
      <c:catAx>
        <c:axId val="598823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20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20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23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15392"/>
        <c:axId val="59881343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817352"/>
        <c:axId val="598815784"/>
      </c:lineChart>
      <c:catAx>
        <c:axId val="598815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13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13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15392"/>
        <c:crosses val="autoZero"/>
        <c:crossBetween val="between"/>
      </c:valAx>
      <c:catAx>
        <c:axId val="598817352"/>
        <c:scaling>
          <c:orientation val="minMax"/>
        </c:scaling>
        <c:delete val="1"/>
        <c:axPos val="b"/>
        <c:majorTickMark val="out"/>
        <c:minorTickMark val="none"/>
        <c:tickLblPos val="nextTo"/>
        <c:crossAx val="598815784"/>
        <c:crosses val="autoZero"/>
        <c:auto val="0"/>
        <c:lblAlgn val="ctr"/>
        <c:lblOffset val="100"/>
        <c:noMultiLvlLbl val="0"/>
      </c:catAx>
      <c:valAx>
        <c:axId val="598815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817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11472"/>
        <c:axId val="598823624"/>
      </c:barChart>
      <c:catAx>
        <c:axId val="598811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23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23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11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17744"/>
        <c:axId val="598822448"/>
      </c:barChart>
      <c:catAx>
        <c:axId val="598817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22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22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17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20488"/>
        <c:axId val="5988126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813040"/>
        <c:axId val="598819312"/>
      </c:lineChart>
      <c:catAx>
        <c:axId val="598820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1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12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20488"/>
        <c:crosses val="autoZero"/>
        <c:crossBetween val="between"/>
      </c:valAx>
      <c:catAx>
        <c:axId val="598813040"/>
        <c:scaling>
          <c:orientation val="minMax"/>
        </c:scaling>
        <c:delete val="1"/>
        <c:axPos val="b"/>
        <c:majorTickMark val="out"/>
        <c:minorTickMark val="none"/>
        <c:tickLblPos val="nextTo"/>
        <c:crossAx val="598819312"/>
        <c:crosses val="autoZero"/>
        <c:auto val="0"/>
        <c:lblAlgn val="ctr"/>
        <c:lblOffset val="100"/>
        <c:noMultiLvlLbl val="0"/>
      </c:catAx>
      <c:valAx>
        <c:axId val="598819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813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20096"/>
        <c:axId val="598814608"/>
      </c:barChart>
      <c:catAx>
        <c:axId val="59882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14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14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20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72744"/>
        <c:axId val="558377840"/>
      </c:barChart>
      <c:catAx>
        <c:axId val="558372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7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7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72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16176"/>
        <c:axId val="598830680"/>
      </c:barChart>
      <c:catAx>
        <c:axId val="598816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30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30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16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34992"/>
        <c:axId val="59882597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833032"/>
        <c:axId val="598833424"/>
      </c:lineChart>
      <c:catAx>
        <c:axId val="598834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25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25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34992"/>
        <c:crosses val="autoZero"/>
        <c:crossBetween val="between"/>
      </c:valAx>
      <c:catAx>
        <c:axId val="598833032"/>
        <c:scaling>
          <c:orientation val="minMax"/>
        </c:scaling>
        <c:delete val="1"/>
        <c:axPos val="b"/>
        <c:majorTickMark val="out"/>
        <c:minorTickMark val="none"/>
        <c:tickLblPos val="nextTo"/>
        <c:crossAx val="598833424"/>
        <c:crosses val="autoZero"/>
        <c:auto val="0"/>
        <c:lblAlgn val="ctr"/>
        <c:lblOffset val="100"/>
        <c:noMultiLvlLbl val="0"/>
      </c:catAx>
      <c:valAx>
        <c:axId val="598833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833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32248"/>
        <c:axId val="598831072"/>
      </c:barChart>
      <c:catAx>
        <c:axId val="598832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3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31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32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27936"/>
        <c:axId val="598832640"/>
      </c:barChart>
      <c:catAx>
        <c:axId val="598827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32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32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27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35384"/>
        <c:axId val="598826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825584"/>
        <c:axId val="598834208"/>
      </c:lineChart>
      <c:catAx>
        <c:axId val="598835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26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26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35384"/>
        <c:crosses val="autoZero"/>
        <c:crossBetween val="between"/>
      </c:valAx>
      <c:catAx>
        <c:axId val="598825584"/>
        <c:scaling>
          <c:orientation val="minMax"/>
        </c:scaling>
        <c:delete val="1"/>
        <c:axPos val="b"/>
        <c:majorTickMark val="out"/>
        <c:minorTickMark val="none"/>
        <c:tickLblPos val="nextTo"/>
        <c:crossAx val="598834208"/>
        <c:crosses val="autoZero"/>
        <c:auto val="0"/>
        <c:lblAlgn val="ctr"/>
        <c:lblOffset val="100"/>
        <c:noMultiLvlLbl val="0"/>
      </c:catAx>
      <c:valAx>
        <c:axId val="598834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825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34600"/>
        <c:axId val="598835776"/>
      </c:barChart>
      <c:catAx>
        <c:axId val="598834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35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35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34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28720"/>
        <c:axId val="598828328"/>
      </c:barChart>
      <c:catAx>
        <c:axId val="59882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28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28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28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31464"/>
        <c:axId val="59882911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836168"/>
        <c:axId val="598824800"/>
      </c:lineChart>
      <c:catAx>
        <c:axId val="598831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29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29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31464"/>
        <c:crosses val="autoZero"/>
        <c:crossBetween val="between"/>
      </c:valAx>
      <c:catAx>
        <c:axId val="598836168"/>
        <c:scaling>
          <c:orientation val="minMax"/>
        </c:scaling>
        <c:delete val="1"/>
        <c:axPos val="b"/>
        <c:majorTickMark val="out"/>
        <c:minorTickMark val="none"/>
        <c:tickLblPos val="nextTo"/>
        <c:crossAx val="598824800"/>
        <c:crosses val="autoZero"/>
        <c:auto val="0"/>
        <c:lblAlgn val="ctr"/>
        <c:lblOffset val="100"/>
        <c:noMultiLvlLbl val="0"/>
      </c:catAx>
      <c:valAx>
        <c:axId val="598824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836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29504"/>
        <c:axId val="598830288"/>
      </c:barChart>
      <c:catAx>
        <c:axId val="598829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30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30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29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38128"/>
        <c:axId val="598836560"/>
      </c:barChart>
      <c:catAx>
        <c:axId val="598838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36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36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38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73528"/>
        <c:axId val="55839077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382936"/>
        <c:axId val="558385680"/>
      </c:lineChart>
      <c:catAx>
        <c:axId val="558373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90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90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73528"/>
        <c:crosses val="autoZero"/>
        <c:crossBetween val="between"/>
      </c:valAx>
      <c:catAx>
        <c:axId val="558382936"/>
        <c:scaling>
          <c:orientation val="minMax"/>
        </c:scaling>
        <c:delete val="1"/>
        <c:axPos val="b"/>
        <c:majorTickMark val="out"/>
        <c:minorTickMark val="none"/>
        <c:tickLblPos val="nextTo"/>
        <c:crossAx val="558385680"/>
        <c:crosses val="autoZero"/>
        <c:auto val="0"/>
        <c:lblAlgn val="ctr"/>
        <c:lblOffset val="100"/>
        <c:noMultiLvlLbl val="0"/>
      </c:catAx>
      <c:valAx>
        <c:axId val="558385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8382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37344"/>
        <c:axId val="598838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838912"/>
        <c:axId val="598837736"/>
      </c:lineChart>
      <c:catAx>
        <c:axId val="598837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38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838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837344"/>
        <c:crosses val="autoZero"/>
        <c:crossBetween val="between"/>
      </c:valAx>
      <c:catAx>
        <c:axId val="598838912"/>
        <c:scaling>
          <c:orientation val="minMax"/>
        </c:scaling>
        <c:delete val="1"/>
        <c:axPos val="b"/>
        <c:majorTickMark val="out"/>
        <c:minorTickMark val="none"/>
        <c:tickLblPos val="nextTo"/>
        <c:crossAx val="598837736"/>
        <c:crosses val="autoZero"/>
        <c:auto val="0"/>
        <c:lblAlgn val="ctr"/>
        <c:lblOffset val="100"/>
        <c:noMultiLvlLbl val="0"/>
      </c:catAx>
      <c:valAx>
        <c:axId val="598837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838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5124448"/>
        <c:axId val="525135816"/>
      </c:barChart>
      <c:catAx>
        <c:axId val="525124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5135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5135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5124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5129544"/>
        <c:axId val="525131504"/>
      </c:barChart>
      <c:catAx>
        <c:axId val="525129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5131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5131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5129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87640"/>
        <c:axId val="558380584"/>
      </c:barChart>
      <c:catAx>
        <c:axId val="558387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80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80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87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83328"/>
        <c:axId val="558386072"/>
      </c:barChart>
      <c:catAx>
        <c:axId val="558383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86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386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8383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02" name="Wykres 3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03" name="Wykres 3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04" name="Wykres 3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05" name="Wykres 3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06" name="Wykres 3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07" name="Wykres 3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08" name="Wykres 3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09" name="Wykres 3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10" name="Wykres 3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11" name="Wykres 3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12" name="Wykres 3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13" name="Wykres 3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14" name="Wykres 3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15" name="Wykres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16" name="Wykres 3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17" name="Wykres 3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18" name="Wykres 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19" name="Wykres 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20" name="Wykres 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21" name="Wykres 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22" name="Wykres 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23" name="Wykres 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24" name="Wykres 3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25" name="Wykres 3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26" name="Wykres 3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27" name="Wykres 3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28" name="Wykres 3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29" name="Wykres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30" name="Wykres 3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31" name="Wykres 3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32" name="Wykres 3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33" name="Wykres 3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34" name="Wykres 3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35" name="Wykres 3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36" name="Wykres 3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52865937" name="Wykres 3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70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171450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71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152400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72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73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171450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74" name="Wykres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152400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75" name="Wykres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</xdr:col>
      <xdr:colOff>57150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76" name="Wykres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171450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77" name="Wykres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152400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78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</xdr:col>
      <xdr:colOff>57150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79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171450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80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152400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81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</xdr:col>
      <xdr:colOff>57150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82" name="Wykres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171450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83" name="Wykres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152400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84" name="Wykres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</xdr:col>
      <xdr:colOff>57150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85" name="Wykres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171450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86" name="Wykres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152400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87" name="Wykres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</xdr:col>
      <xdr:colOff>57150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88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171450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89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152400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90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</xdr:col>
      <xdr:colOff>57150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9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171450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92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152400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93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</xdr:col>
      <xdr:colOff>57150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94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171450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95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152400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96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</xdr:col>
      <xdr:colOff>57150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97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171450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98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152400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199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3</xdr:col>
      <xdr:colOff>57150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200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</xdr:col>
      <xdr:colOff>171450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201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152400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202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3</xdr:col>
      <xdr:colOff>57150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203" name="Wykres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171450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204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152400</xdr:colOff>
      <xdr:row>110</xdr:row>
      <xdr:rowOff>0</xdr:rowOff>
    </xdr:from>
    <xdr:to>
      <xdr:col>4</xdr:col>
      <xdr:colOff>0</xdr:colOff>
      <xdr:row>110</xdr:row>
      <xdr:rowOff>0</xdr:rowOff>
    </xdr:to>
    <xdr:graphicFrame macro="">
      <xdr:nvGraphicFramePr>
        <xdr:cNvPr id="205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tabSelected="1" zoomScale="90" zoomScaleNormal="90" workbookViewId="0">
      <pane xSplit="4" ySplit="5" topLeftCell="E104" activePane="bottomRight" state="frozen"/>
      <selection pane="topRight" activeCell="E1" sqref="E1"/>
      <selection pane="bottomLeft" activeCell="A7" sqref="A7"/>
      <selection pane="bottomRight" activeCell="E70" sqref="E70"/>
    </sheetView>
  </sheetViews>
  <sheetFormatPr defaultRowHeight="12.75" x14ac:dyDescent="0.2"/>
  <cols>
    <col min="1" max="1" width="4.85546875" style="19" customWidth="1"/>
    <col min="2" max="2" width="7.140625" style="16" customWidth="1"/>
    <col min="3" max="3" width="6.42578125" style="58" customWidth="1"/>
    <col min="4" max="4" width="59" style="15" customWidth="1"/>
    <col min="5" max="5" width="41.140625" style="9" customWidth="1"/>
    <col min="6" max="6" width="16.28515625" style="40" customWidth="1"/>
    <col min="7" max="7" width="19" style="114" customWidth="1"/>
    <col min="8" max="8" width="16.28515625" style="40" hidden="1" customWidth="1"/>
    <col min="9" max="9" width="19" style="114" customWidth="1"/>
    <col min="10" max="10" width="16.28515625" style="40" customWidth="1"/>
    <col min="11" max="11" width="7.140625" customWidth="1"/>
  </cols>
  <sheetData>
    <row r="1" spans="1:11" s="1" customFormat="1" ht="15" customHeight="1" x14ac:dyDescent="0.2">
      <c r="A1" s="19"/>
      <c r="B1" s="16"/>
      <c r="C1" s="16"/>
      <c r="D1" s="11"/>
      <c r="E1" s="44"/>
      <c r="F1" s="36"/>
      <c r="G1" s="104"/>
      <c r="H1" s="36"/>
      <c r="I1" s="104"/>
      <c r="J1" s="36" t="s">
        <v>90</v>
      </c>
      <c r="K1"/>
    </row>
    <row r="2" spans="1:11" s="1" customFormat="1" ht="14.25" customHeight="1" x14ac:dyDescent="0.2">
      <c r="A2" s="19"/>
      <c r="B2" s="16"/>
      <c r="C2" s="16"/>
      <c r="D2" s="11"/>
      <c r="E2" s="44"/>
      <c r="F2" s="37"/>
      <c r="G2" s="105"/>
      <c r="H2" s="37"/>
      <c r="I2" s="105"/>
      <c r="J2" s="37" t="s">
        <v>4</v>
      </c>
      <c r="K2"/>
    </row>
    <row r="3" spans="1:11" s="1" customFormat="1" ht="15" customHeight="1" x14ac:dyDescent="0.2">
      <c r="A3" s="19"/>
      <c r="B3" s="16"/>
      <c r="C3" s="16"/>
      <c r="D3" s="11"/>
      <c r="E3" s="44"/>
      <c r="F3" s="37"/>
      <c r="G3" s="105"/>
      <c r="H3" s="37"/>
      <c r="I3" s="105"/>
      <c r="J3" s="37" t="s">
        <v>39</v>
      </c>
      <c r="K3"/>
    </row>
    <row r="4" spans="1:11" s="1" customFormat="1" ht="16.5" customHeight="1" x14ac:dyDescent="0.2">
      <c r="A4" s="136" t="s">
        <v>9</v>
      </c>
      <c r="B4" s="136"/>
      <c r="C4" s="136"/>
      <c r="D4" s="136"/>
      <c r="E4" s="136"/>
      <c r="F4" s="38"/>
      <c r="G4" s="38"/>
      <c r="H4" s="38"/>
      <c r="I4" s="95"/>
      <c r="J4" s="38"/>
      <c r="K4"/>
    </row>
    <row r="5" spans="1:11" s="2" customFormat="1" ht="67.5" customHeight="1" x14ac:dyDescent="0.25">
      <c r="A5" s="20" t="s">
        <v>0</v>
      </c>
      <c r="B5" s="20" t="s">
        <v>3</v>
      </c>
      <c r="C5" s="54" t="s">
        <v>1</v>
      </c>
      <c r="D5" s="3" t="s">
        <v>2</v>
      </c>
      <c r="E5" s="3" t="s">
        <v>6</v>
      </c>
      <c r="F5" s="43" t="s">
        <v>10</v>
      </c>
      <c r="G5" s="42" t="s">
        <v>88</v>
      </c>
      <c r="H5" s="42" t="s">
        <v>11</v>
      </c>
      <c r="I5" s="42" t="s">
        <v>89</v>
      </c>
      <c r="J5" s="42" t="s">
        <v>11</v>
      </c>
      <c r="K5"/>
    </row>
    <row r="6" spans="1:11" s="2" customFormat="1" ht="18" customHeight="1" x14ac:dyDescent="0.25">
      <c r="A6" s="140" t="s">
        <v>24</v>
      </c>
      <c r="B6" s="140"/>
      <c r="C6" s="140"/>
      <c r="D6" s="140"/>
      <c r="E6" s="140"/>
      <c r="F6" s="43"/>
      <c r="G6" s="106"/>
      <c r="H6" s="42"/>
      <c r="I6" s="106"/>
      <c r="J6" s="42"/>
      <c r="K6"/>
    </row>
    <row r="7" spans="1:11" s="2" customFormat="1" ht="18" customHeight="1" x14ac:dyDescent="0.25">
      <c r="A7" s="18">
        <v>500</v>
      </c>
      <c r="B7" s="17"/>
      <c r="C7" s="17"/>
      <c r="D7" s="6" t="s">
        <v>40</v>
      </c>
      <c r="E7" s="3"/>
      <c r="F7" s="73">
        <v>615000</v>
      </c>
      <c r="G7" s="73">
        <f>G8</f>
        <v>7000</v>
      </c>
      <c r="H7" s="73">
        <f t="shared" ref="H7:H8" si="0">SUM(F7:G7)</f>
        <v>622000</v>
      </c>
      <c r="I7" s="73">
        <f>I8</f>
        <v>0</v>
      </c>
      <c r="J7" s="73">
        <f t="shared" ref="J7:J16" si="1">SUM(H7:I7)</f>
        <v>622000</v>
      </c>
      <c r="K7"/>
    </row>
    <row r="8" spans="1:11" s="2" customFormat="1" ht="16.5" customHeight="1" x14ac:dyDescent="0.25">
      <c r="A8" s="21"/>
      <c r="B8" s="22">
        <v>50095</v>
      </c>
      <c r="C8" s="61"/>
      <c r="D8" s="4" t="s">
        <v>15</v>
      </c>
      <c r="E8" s="72"/>
      <c r="F8" s="77">
        <v>615000</v>
      </c>
      <c r="G8" s="77">
        <f>G9</f>
        <v>7000</v>
      </c>
      <c r="H8" s="77">
        <f t="shared" si="0"/>
        <v>622000</v>
      </c>
      <c r="I8" s="77">
        <f>I9</f>
        <v>0</v>
      </c>
      <c r="J8" s="77">
        <f t="shared" si="1"/>
        <v>622000</v>
      </c>
      <c r="K8"/>
    </row>
    <row r="9" spans="1:11" s="2" customFormat="1" ht="16.5" customHeight="1" x14ac:dyDescent="0.25">
      <c r="A9" s="21"/>
      <c r="B9" s="21"/>
      <c r="C9" s="29" t="s">
        <v>18</v>
      </c>
      <c r="D9" s="5" t="s">
        <v>19</v>
      </c>
      <c r="E9" s="63"/>
      <c r="F9" s="76">
        <f>F10</f>
        <v>7000</v>
      </c>
      <c r="G9" s="76">
        <f t="shared" ref="G9" si="2">G10</f>
        <v>7000</v>
      </c>
      <c r="H9" s="76">
        <f t="shared" ref="H9:H10" si="3">SUM(F9:G9)</f>
        <v>14000</v>
      </c>
      <c r="I9" s="76">
        <f t="shared" ref="I9" si="4">I10</f>
        <v>0</v>
      </c>
      <c r="J9" s="76">
        <f t="shared" si="1"/>
        <v>14000</v>
      </c>
      <c r="K9"/>
    </row>
    <row r="10" spans="1:11" s="2" customFormat="1" ht="16.5" customHeight="1" x14ac:dyDescent="0.25">
      <c r="A10" s="82"/>
      <c r="B10" s="82"/>
      <c r="C10" s="83"/>
      <c r="D10" s="53" t="s">
        <v>8</v>
      </c>
      <c r="E10" s="63" t="s">
        <v>41</v>
      </c>
      <c r="F10" s="64">
        <v>7000</v>
      </c>
      <c r="G10" s="121">
        <v>7000</v>
      </c>
      <c r="H10" s="121">
        <f t="shared" si="3"/>
        <v>14000</v>
      </c>
      <c r="I10" s="116"/>
      <c r="J10" s="64">
        <f t="shared" si="1"/>
        <v>14000</v>
      </c>
      <c r="K10"/>
    </row>
    <row r="11" spans="1:11" s="71" customFormat="1" ht="18" customHeight="1" x14ac:dyDescent="0.25">
      <c r="A11" s="18">
        <v>600</v>
      </c>
      <c r="B11" s="17"/>
      <c r="C11" s="17"/>
      <c r="D11" s="6" t="s">
        <v>42</v>
      </c>
      <c r="E11" s="3"/>
      <c r="F11" s="73">
        <v>23712.7</v>
      </c>
      <c r="G11" s="73">
        <f>G12</f>
        <v>10170.82</v>
      </c>
      <c r="H11" s="73">
        <f t="shared" ref="H11:H12" si="5">SUM(F11:G11)</f>
        <v>33883.520000000004</v>
      </c>
      <c r="I11" s="73">
        <f>I12</f>
        <v>0</v>
      </c>
      <c r="J11" s="73">
        <f t="shared" si="1"/>
        <v>33883.520000000004</v>
      </c>
      <c r="K11" s="70"/>
    </row>
    <row r="12" spans="1:11" s="71" customFormat="1" ht="16.5" customHeight="1" x14ac:dyDescent="0.25">
      <c r="A12" s="21"/>
      <c r="B12" s="22">
        <v>60095</v>
      </c>
      <c r="C12" s="35"/>
      <c r="D12" s="4" t="s">
        <v>15</v>
      </c>
      <c r="E12" s="50"/>
      <c r="F12" s="77">
        <f>F13+F15</f>
        <v>612.70000000000005</v>
      </c>
      <c r="G12" s="77">
        <f>G13+G15</f>
        <v>10170.82</v>
      </c>
      <c r="H12" s="77">
        <f t="shared" si="5"/>
        <v>10783.52</v>
      </c>
      <c r="I12" s="77">
        <f>I15</f>
        <v>0</v>
      </c>
      <c r="J12" s="77">
        <f t="shared" si="1"/>
        <v>10783.52</v>
      </c>
      <c r="K12" s="70"/>
    </row>
    <row r="13" spans="1:11" s="71" customFormat="1" ht="16.5" customHeight="1" x14ac:dyDescent="0.25">
      <c r="A13" s="21"/>
      <c r="B13" s="21"/>
      <c r="C13" s="74" t="s">
        <v>43</v>
      </c>
      <c r="D13" s="117" t="s">
        <v>44</v>
      </c>
      <c r="E13" s="118"/>
      <c r="F13" s="76">
        <f>F14</f>
        <v>598</v>
      </c>
      <c r="G13" s="76">
        <f t="shared" ref="G13:G15" si="6">G14</f>
        <v>10126</v>
      </c>
      <c r="H13" s="76">
        <f t="shared" ref="H13:H16" si="7">SUM(F13:G13)</f>
        <v>10724</v>
      </c>
      <c r="I13" s="76">
        <f t="shared" ref="I13:I15" si="8">I14</f>
        <v>0</v>
      </c>
      <c r="J13" s="76">
        <f t="shared" si="1"/>
        <v>10724</v>
      </c>
      <c r="K13" s="70"/>
    </row>
    <row r="14" spans="1:11" s="71" customFormat="1" ht="16.5" customHeight="1" x14ac:dyDescent="0.25">
      <c r="A14" s="21"/>
      <c r="B14" s="21"/>
      <c r="C14" s="119"/>
      <c r="D14" s="120" t="s">
        <v>8</v>
      </c>
      <c r="E14" s="75" t="s">
        <v>17</v>
      </c>
      <c r="F14" s="64">
        <v>598</v>
      </c>
      <c r="G14" s="121">
        <v>10126</v>
      </c>
      <c r="H14" s="121">
        <f t="shared" si="7"/>
        <v>10724</v>
      </c>
      <c r="I14" s="121"/>
      <c r="J14" s="64">
        <f t="shared" si="1"/>
        <v>10724</v>
      </c>
      <c r="K14" s="70"/>
    </row>
    <row r="15" spans="1:11" s="71" customFormat="1" ht="16.5" customHeight="1" x14ac:dyDescent="0.25">
      <c r="A15" s="21"/>
      <c r="B15" s="21"/>
      <c r="C15" s="29" t="s">
        <v>45</v>
      </c>
      <c r="D15" s="117" t="s">
        <v>46</v>
      </c>
      <c r="E15" s="63"/>
      <c r="F15" s="76">
        <f>F16</f>
        <v>14.7</v>
      </c>
      <c r="G15" s="76">
        <f t="shared" si="6"/>
        <v>44.82</v>
      </c>
      <c r="H15" s="76">
        <f t="shared" si="7"/>
        <v>59.519999999999996</v>
      </c>
      <c r="I15" s="76">
        <f t="shared" si="8"/>
        <v>0</v>
      </c>
      <c r="J15" s="76">
        <f t="shared" si="1"/>
        <v>59.519999999999996</v>
      </c>
      <c r="K15" s="70"/>
    </row>
    <row r="16" spans="1:11" s="71" customFormat="1" ht="16.5" customHeight="1" x14ac:dyDescent="0.25">
      <c r="A16" s="82"/>
      <c r="B16" s="82"/>
      <c r="C16" s="83"/>
      <c r="D16" s="53" t="s">
        <v>8</v>
      </c>
      <c r="E16" s="63" t="s">
        <v>17</v>
      </c>
      <c r="F16" s="64">
        <v>14.7</v>
      </c>
      <c r="G16" s="121">
        <v>44.82</v>
      </c>
      <c r="H16" s="121">
        <f t="shared" si="7"/>
        <v>59.519999999999996</v>
      </c>
      <c r="I16" s="121"/>
      <c r="J16" s="64">
        <f t="shared" si="1"/>
        <v>59.519999999999996</v>
      </c>
      <c r="K16" s="70"/>
    </row>
    <row r="17" spans="1:11" s="2" customFormat="1" ht="18" customHeight="1" x14ac:dyDescent="0.25">
      <c r="A17" s="18">
        <v>700</v>
      </c>
      <c r="B17" s="18"/>
      <c r="C17" s="18"/>
      <c r="D17" s="59" t="s">
        <v>47</v>
      </c>
      <c r="E17" s="3"/>
      <c r="F17" s="73">
        <v>26037800</v>
      </c>
      <c r="G17" s="73">
        <f>G18</f>
        <v>-5117997.6900000004</v>
      </c>
      <c r="H17" s="73">
        <f t="shared" ref="H17:H18" si="9">SUM(F17:G17)</f>
        <v>20919802.309999999</v>
      </c>
      <c r="I17" s="73">
        <f>I18</f>
        <v>0</v>
      </c>
      <c r="J17" s="73">
        <f t="shared" ref="J17:J24" si="10">SUM(H17:I17)</f>
        <v>20919802.309999999</v>
      </c>
      <c r="K17"/>
    </row>
    <row r="18" spans="1:11" s="2" customFormat="1" ht="18" customHeight="1" x14ac:dyDescent="0.25">
      <c r="A18" s="21"/>
      <c r="B18" s="22">
        <v>70005</v>
      </c>
      <c r="C18" s="61"/>
      <c r="D18" s="4" t="s">
        <v>48</v>
      </c>
      <c r="E18" s="72"/>
      <c r="F18" s="77">
        <v>26037800</v>
      </c>
      <c r="G18" s="77">
        <f>G19</f>
        <v>-5117997.6900000004</v>
      </c>
      <c r="H18" s="77">
        <f t="shared" si="9"/>
        <v>20919802.309999999</v>
      </c>
      <c r="I18" s="77">
        <f>I19</f>
        <v>0</v>
      </c>
      <c r="J18" s="77">
        <f t="shared" si="10"/>
        <v>20919802.309999999</v>
      </c>
      <c r="K18"/>
    </row>
    <row r="19" spans="1:11" s="2" customFormat="1" ht="29.1" customHeight="1" x14ac:dyDescent="0.25">
      <c r="A19" s="21"/>
      <c r="B19" s="21"/>
      <c r="C19" s="29" t="s">
        <v>49</v>
      </c>
      <c r="D19" s="5" t="s">
        <v>50</v>
      </c>
      <c r="E19" s="63"/>
      <c r="F19" s="76">
        <f>F20</f>
        <v>18355700</v>
      </c>
      <c r="G19" s="76">
        <f t="shared" ref="G19" si="11">G20</f>
        <v>-5117997.6900000004</v>
      </c>
      <c r="H19" s="76">
        <f t="shared" ref="H19:H20" si="12">SUM(F19:G19)</f>
        <v>13237702.309999999</v>
      </c>
      <c r="I19" s="76">
        <f t="shared" ref="I19" si="13">I20</f>
        <v>0</v>
      </c>
      <c r="J19" s="76">
        <f t="shared" si="10"/>
        <v>13237702.309999999</v>
      </c>
      <c r="K19"/>
    </row>
    <row r="20" spans="1:11" s="2" customFormat="1" ht="29.1" customHeight="1" x14ac:dyDescent="0.25">
      <c r="A20" s="21"/>
      <c r="B20" s="21"/>
      <c r="C20" s="119"/>
      <c r="D20" s="78" t="s">
        <v>8</v>
      </c>
      <c r="E20" s="63" t="s">
        <v>51</v>
      </c>
      <c r="F20" s="64">
        <v>18355700</v>
      </c>
      <c r="G20" s="121">
        <v>-5117997.6900000004</v>
      </c>
      <c r="H20" s="121">
        <f t="shared" si="12"/>
        <v>13237702.309999999</v>
      </c>
      <c r="I20" s="116"/>
      <c r="J20" s="64">
        <f t="shared" si="10"/>
        <v>13237702.309999999</v>
      </c>
      <c r="K20"/>
    </row>
    <row r="21" spans="1:11" s="2" customFormat="1" ht="18" customHeight="1" x14ac:dyDescent="0.25">
      <c r="A21" s="18">
        <v>750</v>
      </c>
      <c r="B21" s="17"/>
      <c r="C21" s="18"/>
      <c r="D21" s="59" t="s">
        <v>20</v>
      </c>
      <c r="E21" s="3"/>
      <c r="F21" s="73">
        <v>329880.88</v>
      </c>
      <c r="G21" s="73">
        <f>G22</f>
        <v>1368</v>
      </c>
      <c r="H21" s="73">
        <f t="shared" ref="H21:H22" si="14">SUM(F21:G21)</f>
        <v>331248.88</v>
      </c>
      <c r="I21" s="73">
        <f>I22</f>
        <v>0</v>
      </c>
      <c r="J21" s="73">
        <f t="shared" si="10"/>
        <v>331248.88</v>
      </c>
      <c r="K21"/>
    </row>
    <row r="22" spans="1:11" s="2" customFormat="1" ht="18" customHeight="1" x14ac:dyDescent="0.25">
      <c r="A22" s="21"/>
      <c r="B22" s="22">
        <v>75095</v>
      </c>
      <c r="C22" s="61"/>
      <c r="D22" s="4" t="s">
        <v>15</v>
      </c>
      <c r="E22" s="72"/>
      <c r="F22" s="77">
        <v>167240.88</v>
      </c>
      <c r="G22" s="77">
        <f>G23</f>
        <v>1368</v>
      </c>
      <c r="H22" s="77">
        <f t="shared" si="14"/>
        <v>168608.88</v>
      </c>
      <c r="I22" s="77">
        <f>I23</f>
        <v>0</v>
      </c>
      <c r="J22" s="77">
        <f t="shared" si="10"/>
        <v>168608.88</v>
      </c>
      <c r="K22"/>
    </row>
    <row r="23" spans="1:11" s="2" customFormat="1" ht="29.1" customHeight="1" x14ac:dyDescent="0.25">
      <c r="A23" s="21"/>
      <c r="B23" s="21"/>
      <c r="C23" s="29" t="s">
        <v>52</v>
      </c>
      <c r="D23" s="5" t="s">
        <v>53</v>
      </c>
      <c r="E23" s="63"/>
      <c r="F23" s="76">
        <f>F24</f>
        <v>2736</v>
      </c>
      <c r="G23" s="76">
        <f t="shared" ref="G23" si="15">G24</f>
        <v>1368</v>
      </c>
      <c r="H23" s="76">
        <f t="shared" ref="H23:H24" si="16">SUM(F23:G23)</f>
        <v>4104</v>
      </c>
      <c r="I23" s="76">
        <f t="shared" ref="I23" si="17">I24</f>
        <v>0</v>
      </c>
      <c r="J23" s="76">
        <f t="shared" si="10"/>
        <v>4104</v>
      </c>
      <c r="K23"/>
    </row>
    <row r="24" spans="1:11" s="2" customFormat="1" ht="18" customHeight="1" x14ac:dyDescent="0.25">
      <c r="A24" s="79"/>
      <c r="B24" s="79"/>
      <c r="C24" s="80"/>
      <c r="D24" s="78" t="s">
        <v>8</v>
      </c>
      <c r="E24" s="63" t="s">
        <v>54</v>
      </c>
      <c r="F24" s="64">
        <v>2736</v>
      </c>
      <c r="G24" s="121">
        <v>1368</v>
      </c>
      <c r="H24" s="121">
        <f t="shared" si="16"/>
        <v>4104</v>
      </c>
      <c r="I24" s="116"/>
      <c r="J24" s="64">
        <f t="shared" si="10"/>
        <v>4104</v>
      </c>
      <c r="K24"/>
    </row>
    <row r="25" spans="1:11" s="2" customFormat="1" ht="29.25" customHeight="1" x14ac:dyDescent="0.25">
      <c r="A25" s="18">
        <v>754</v>
      </c>
      <c r="B25" s="17"/>
      <c r="C25" s="17"/>
      <c r="D25" s="6" t="s">
        <v>55</v>
      </c>
      <c r="E25" s="3"/>
      <c r="F25" s="73">
        <v>43251</v>
      </c>
      <c r="G25" s="73">
        <f>G26</f>
        <v>4240</v>
      </c>
      <c r="H25" s="73">
        <f t="shared" ref="H25:H26" si="18">SUM(F25:G25)</f>
        <v>47491</v>
      </c>
      <c r="I25" s="73">
        <f>I26</f>
        <v>0</v>
      </c>
      <c r="J25" s="73">
        <f t="shared" ref="J25:J29" si="19">SUM(H25:I25)</f>
        <v>47491</v>
      </c>
      <c r="K25"/>
    </row>
    <row r="26" spans="1:11" s="2" customFormat="1" ht="18" customHeight="1" x14ac:dyDescent="0.25">
      <c r="A26" s="21"/>
      <c r="B26" s="22">
        <v>75416</v>
      </c>
      <c r="C26" s="61"/>
      <c r="D26" s="100" t="s">
        <v>56</v>
      </c>
      <c r="E26" s="72"/>
      <c r="F26" s="77">
        <v>41200</v>
      </c>
      <c r="G26" s="77">
        <f>G27</f>
        <v>4240</v>
      </c>
      <c r="H26" s="77">
        <f t="shared" si="18"/>
        <v>45440</v>
      </c>
      <c r="I26" s="77">
        <f>I27</f>
        <v>0</v>
      </c>
      <c r="J26" s="77">
        <f t="shared" si="19"/>
        <v>45440</v>
      </c>
      <c r="K26"/>
    </row>
    <row r="27" spans="1:11" s="2" customFormat="1" ht="16.5" customHeight="1" x14ac:dyDescent="0.25">
      <c r="A27" s="21"/>
      <c r="B27" s="21"/>
      <c r="C27" s="98" t="s">
        <v>57</v>
      </c>
      <c r="D27" s="99" t="s">
        <v>58</v>
      </c>
      <c r="E27" s="51"/>
      <c r="F27" s="76">
        <f>F28</f>
        <v>0</v>
      </c>
      <c r="G27" s="76">
        <f t="shared" ref="G27" si="20">G28</f>
        <v>4240</v>
      </c>
      <c r="H27" s="76">
        <f t="shared" ref="H27:H28" si="21">SUM(F27:G27)</f>
        <v>4240</v>
      </c>
      <c r="I27" s="76">
        <f t="shared" ref="I27" si="22">I28</f>
        <v>0</v>
      </c>
      <c r="J27" s="76">
        <f t="shared" si="19"/>
        <v>4240</v>
      </c>
      <c r="K27"/>
    </row>
    <row r="28" spans="1:11" s="2" customFormat="1" ht="16.5" customHeight="1" x14ac:dyDescent="0.25">
      <c r="A28" s="79"/>
      <c r="B28" s="79"/>
      <c r="C28" s="80"/>
      <c r="D28" s="78" t="s">
        <v>8</v>
      </c>
      <c r="E28" s="63" t="s">
        <v>59</v>
      </c>
      <c r="F28" s="64">
        <v>0</v>
      </c>
      <c r="G28" s="121">
        <v>4240</v>
      </c>
      <c r="H28" s="121">
        <f t="shared" si="21"/>
        <v>4240</v>
      </c>
      <c r="I28" s="116"/>
      <c r="J28" s="64">
        <f t="shared" si="19"/>
        <v>4240</v>
      </c>
      <c r="K28"/>
    </row>
    <row r="29" spans="1:11" s="71" customFormat="1" ht="42.75" customHeight="1" x14ac:dyDescent="0.25">
      <c r="A29" s="18">
        <v>756</v>
      </c>
      <c r="B29" s="17"/>
      <c r="C29" s="17"/>
      <c r="D29" s="6" t="s">
        <v>60</v>
      </c>
      <c r="E29" s="3"/>
      <c r="F29" s="73">
        <v>78566452.890000001</v>
      </c>
      <c r="G29" s="73">
        <f>G30</f>
        <v>171504</v>
      </c>
      <c r="H29" s="73">
        <f t="shared" ref="H29" si="23">SUM(F29:G29)</f>
        <v>78737956.890000001</v>
      </c>
      <c r="I29" s="73">
        <f>I30</f>
        <v>0</v>
      </c>
      <c r="J29" s="73">
        <f t="shared" si="19"/>
        <v>78737956.890000001</v>
      </c>
      <c r="K29" s="70"/>
    </row>
    <row r="30" spans="1:11" s="71" customFormat="1" ht="29.25" customHeight="1" x14ac:dyDescent="0.25">
      <c r="A30" s="21"/>
      <c r="B30" s="22">
        <v>75618</v>
      </c>
      <c r="C30" s="61"/>
      <c r="D30" s="4" t="s">
        <v>61</v>
      </c>
      <c r="E30" s="72"/>
      <c r="F30" s="77">
        <v>1741500</v>
      </c>
      <c r="G30" s="77">
        <f>G31+G33</f>
        <v>171504</v>
      </c>
      <c r="H30" s="77">
        <f t="shared" ref="H30" si="24">SUM(F30:G30)</f>
        <v>1913004</v>
      </c>
      <c r="I30" s="77">
        <f>I33</f>
        <v>0</v>
      </c>
      <c r="J30" s="77">
        <f t="shared" ref="J30:J32" si="25">SUM(H30:I30)</f>
        <v>1913004</v>
      </c>
      <c r="K30" s="70"/>
    </row>
    <row r="31" spans="1:11" s="71" customFormat="1" ht="16.5" customHeight="1" x14ac:dyDescent="0.25">
      <c r="A31" s="21"/>
      <c r="B31" s="21"/>
      <c r="C31" s="74" t="s">
        <v>62</v>
      </c>
      <c r="D31" s="132" t="s">
        <v>63</v>
      </c>
      <c r="E31" s="63"/>
      <c r="F31" s="76">
        <f>F32</f>
        <v>1000000</v>
      </c>
      <c r="G31" s="76">
        <f t="shared" ref="G31" si="26">G32</f>
        <v>167470</v>
      </c>
      <c r="H31" s="76">
        <f t="shared" ref="H31:H32" si="27">SUM(F31:G31)</f>
        <v>1167470</v>
      </c>
      <c r="I31" s="76">
        <f t="shared" ref="I31" si="28">I32</f>
        <v>0</v>
      </c>
      <c r="J31" s="76">
        <f t="shared" si="25"/>
        <v>1167470</v>
      </c>
      <c r="K31" s="70"/>
    </row>
    <row r="32" spans="1:11" s="71" customFormat="1" ht="16.5" customHeight="1" x14ac:dyDescent="0.25">
      <c r="A32" s="21"/>
      <c r="B32" s="21"/>
      <c r="C32" s="74"/>
      <c r="D32" s="78" t="s">
        <v>8</v>
      </c>
      <c r="E32" s="63" t="s">
        <v>64</v>
      </c>
      <c r="F32" s="64">
        <v>1000000</v>
      </c>
      <c r="G32" s="121">
        <v>167470</v>
      </c>
      <c r="H32" s="121">
        <f t="shared" si="27"/>
        <v>1167470</v>
      </c>
      <c r="I32" s="121"/>
      <c r="J32" s="64">
        <f t="shared" si="25"/>
        <v>1167470</v>
      </c>
      <c r="K32" s="70"/>
    </row>
    <row r="33" spans="1:11" s="71" customFormat="1" ht="16.5" customHeight="1" x14ac:dyDescent="0.25">
      <c r="A33" s="21"/>
      <c r="B33" s="21"/>
      <c r="C33" s="29" t="s">
        <v>65</v>
      </c>
      <c r="D33" s="117" t="s">
        <v>27</v>
      </c>
      <c r="E33" s="63"/>
      <c r="F33" s="76">
        <f>F35</f>
        <v>0</v>
      </c>
      <c r="G33" s="76">
        <f>SUM(G34:G35)</f>
        <v>4034</v>
      </c>
      <c r="H33" s="76">
        <f t="shared" ref="H33:H35" si="29">SUM(F33:G33)</f>
        <v>4034</v>
      </c>
      <c r="I33" s="76">
        <f>SUM(I34:I35)</f>
        <v>0</v>
      </c>
      <c r="J33" s="76">
        <f t="shared" ref="J33:J35" si="30">SUM(H33:I33)</f>
        <v>4034</v>
      </c>
      <c r="K33" s="70"/>
    </row>
    <row r="34" spans="1:11" s="71" customFormat="1" ht="16.5" customHeight="1" x14ac:dyDescent="0.25">
      <c r="A34" s="21"/>
      <c r="B34" s="21"/>
      <c r="C34" s="74"/>
      <c r="D34" s="78" t="s">
        <v>8</v>
      </c>
      <c r="E34" s="63" t="s">
        <v>66</v>
      </c>
      <c r="F34" s="64">
        <v>0</v>
      </c>
      <c r="G34" s="121">
        <v>4000</v>
      </c>
      <c r="H34" s="121">
        <f t="shared" ref="H34" si="31">SUM(F34:G34)</f>
        <v>4000</v>
      </c>
      <c r="I34" s="121"/>
      <c r="J34" s="64">
        <f t="shared" ref="J34" si="32">SUM(H34:I34)</f>
        <v>4000</v>
      </c>
      <c r="K34" s="70"/>
    </row>
    <row r="35" spans="1:11" s="71" customFormat="1" ht="16.5" customHeight="1" x14ac:dyDescent="0.25">
      <c r="A35" s="21"/>
      <c r="B35" s="21"/>
      <c r="C35" s="74"/>
      <c r="D35" s="78"/>
      <c r="E35" s="63" t="s">
        <v>64</v>
      </c>
      <c r="F35" s="64">
        <v>0</v>
      </c>
      <c r="G35" s="121">
        <v>34</v>
      </c>
      <c r="H35" s="121">
        <f t="shared" si="29"/>
        <v>34</v>
      </c>
      <c r="I35" s="121"/>
      <c r="J35" s="64">
        <f t="shared" si="30"/>
        <v>34</v>
      </c>
      <c r="K35" s="70"/>
    </row>
    <row r="36" spans="1:11" s="71" customFormat="1" ht="18" customHeight="1" x14ac:dyDescent="0.25">
      <c r="A36" s="18">
        <v>758</v>
      </c>
      <c r="B36" s="17"/>
      <c r="C36" s="17"/>
      <c r="D36" s="6" t="s">
        <v>21</v>
      </c>
      <c r="E36" s="3"/>
      <c r="F36" s="73">
        <v>50481.75</v>
      </c>
      <c r="G36" s="73">
        <f>G37</f>
        <v>1217847.3</v>
      </c>
      <c r="H36" s="73">
        <f t="shared" ref="H36" si="33">SUM(F36:G36)</f>
        <v>1268329.05</v>
      </c>
      <c r="I36" s="73">
        <f>I37</f>
        <v>0</v>
      </c>
      <c r="J36" s="73">
        <f t="shared" ref="J36:J39" si="34">SUM(H36:I36)</f>
        <v>1268329.05</v>
      </c>
      <c r="K36" s="70"/>
    </row>
    <row r="37" spans="1:11" s="71" customFormat="1" ht="16.5" customHeight="1" x14ac:dyDescent="0.25">
      <c r="A37" s="21"/>
      <c r="B37" s="21">
        <v>75814</v>
      </c>
      <c r="C37" s="62"/>
      <c r="D37" s="85" t="s">
        <v>22</v>
      </c>
      <c r="E37" s="60"/>
      <c r="F37" s="77">
        <v>50481.75</v>
      </c>
      <c r="G37" s="77">
        <f>G38</f>
        <v>1217847.3</v>
      </c>
      <c r="H37" s="77">
        <f t="shared" ref="H37:H39" si="35">SUM(F37:G37)</f>
        <v>1268329.05</v>
      </c>
      <c r="I37" s="77">
        <f>I38</f>
        <v>0</v>
      </c>
      <c r="J37" s="77">
        <f t="shared" si="34"/>
        <v>1268329.05</v>
      </c>
      <c r="K37" s="70"/>
    </row>
    <row r="38" spans="1:11" s="71" customFormat="1" ht="16.5" customHeight="1" x14ac:dyDescent="0.25">
      <c r="A38" s="21"/>
      <c r="B38" s="21"/>
      <c r="C38" s="29" t="s">
        <v>18</v>
      </c>
      <c r="D38" s="5" t="s">
        <v>19</v>
      </c>
      <c r="E38" s="63"/>
      <c r="F38" s="76">
        <v>1789</v>
      </c>
      <c r="G38" s="76">
        <f t="shared" ref="G38" si="36">G39</f>
        <v>1217847.3</v>
      </c>
      <c r="H38" s="76">
        <f t="shared" si="35"/>
        <v>1219636.3</v>
      </c>
      <c r="I38" s="76">
        <f t="shared" ref="I38" si="37">I39</f>
        <v>0</v>
      </c>
      <c r="J38" s="76">
        <f t="shared" si="34"/>
        <v>1219636.3</v>
      </c>
      <c r="K38" s="70"/>
    </row>
    <row r="39" spans="1:11" s="71" customFormat="1" ht="16.5" customHeight="1" x14ac:dyDescent="0.25">
      <c r="A39" s="79"/>
      <c r="B39" s="79"/>
      <c r="C39" s="80"/>
      <c r="D39" s="78" t="s">
        <v>67</v>
      </c>
      <c r="E39" s="63" t="s">
        <v>5</v>
      </c>
      <c r="F39" s="64">
        <v>0</v>
      </c>
      <c r="G39" s="64">
        <v>1217847.3</v>
      </c>
      <c r="H39" s="64">
        <f t="shared" si="35"/>
        <v>1217847.3</v>
      </c>
      <c r="I39" s="107"/>
      <c r="J39" s="64">
        <f t="shared" si="34"/>
        <v>1217847.3</v>
      </c>
      <c r="K39" s="70"/>
    </row>
    <row r="40" spans="1:11" s="71" customFormat="1" ht="18" customHeight="1" x14ac:dyDescent="0.25">
      <c r="A40" s="18">
        <v>851</v>
      </c>
      <c r="B40" s="17"/>
      <c r="C40" s="17"/>
      <c r="D40" s="6" t="s">
        <v>68</v>
      </c>
      <c r="E40" s="7"/>
      <c r="F40" s="73">
        <v>80</v>
      </c>
      <c r="G40" s="73">
        <f>G41</f>
        <v>30</v>
      </c>
      <c r="H40" s="73">
        <f t="shared" ref="H40:H41" si="38">SUM(F40:G40)</f>
        <v>110</v>
      </c>
      <c r="I40" s="73">
        <f>I41</f>
        <v>0</v>
      </c>
      <c r="J40" s="73">
        <f t="shared" ref="J40:J41" si="39">SUM(H40:I40)</f>
        <v>110</v>
      </c>
      <c r="K40" s="70"/>
    </row>
    <row r="41" spans="1:11" s="71" customFormat="1" ht="16.5" customHeight="1" x14ac:dyDescent="0.25">
      <c r="A41" s="21"/>
      <c r="B41" s="22">
        <v>85154</v>
      </c>
      <c r="C41" s="61"/>
      <c r="D41" s="4" t="s">
        <v>69</v>
      </c>
      <c r="E41" s="60"/>
      <c r="F41" s="77">
        <v>80</v>
      </c>
      <c r="G41" s="77">
        <f>G42</f>
        <v>30</v>
      </c>
      <c r="H41" s="77">
        <f t="shared" si="38"/>
        <v>110</v>
      </c>
      <c r="I41" s="77">
        <f>I42</f>
        <v>0</v>
      </c>
      <c r="J41" s="77">
        <f t="shared" si="39"/>
        <v>110</v>
      </c>
      <c r="K41" s="70"/>
    </row>
    <row r="42" spans="1:11" s="71" customFormat="1" ht="16.5" customHeight="1" x14ac:dyDescent="0.25">
      <c r="A42" s="21"/>
      <c r="B42" s="21"/>
      <c r="C42" s="29" t="s">
        <v>32</v>
      </c>
      <c r="D42" s="5" t="s">
        <v>70</v>
      </c>
      <c r="E42" s="51"/>
      <c r="F42" s="76">
        <f>F43</f>
        <v>0</v>
      </c>
      <c r="G42" s="76">
        <f t="shared" ref="G42" si="40">G43</f>
        <v>30</v>
      </c>
      <c r="H42" s="76">
        <f t="shared" ref="H42:H43" si="41">SUM(F42:G42)</f>
        <v>30</v>
      </c>
      <c r="I42" s="76">
        <f t="shared" ref="I42" si="42">I43</f>
        <v>0</v>
      </c>
      <c r="J42" s="76">
        <f t="shared" ref="J42:J45" si="43">SUM(H42:I42)</f>
        <v>30</v>
      </c>
      <c r="K42" s="70"/>
    </row>
    <row r="43" spans="1:11" s="71" customFormat="1" ht="16.5" customHeight="1" x14ac:dyDescent="0.25">
      <c r="A43" s="21"/>
      <c r="B43" s="21"/>
      <c r="C43" s="74"/>
      <c r="D43" s="78" t="s">
        <v>8</v>
      </c>
      <c r="E43" s="63" t="s">
        <v>37</v>
      </c>
      <c r="F43" s="64">
        <v>0</v>
      </c>
      <c r="G43" s="121">
        <v>30</v>
      </c>
      <c r="H43" s="121">
        <f t="shared" si="41"/>
        <v>30</v>
      </c>
      <c r="I43" s="121"/>
      <c r="J43" s="121">
        <f t="shared" si="43"/>
        <v>30</v>
      </c>
      <c r="K43" s="70"/>
    </row>
    <row r="44" spans="1:11" s="71" customFormat="1" ht="18" customHeight="1" x14ac:dyDescent="0.25">
      <c r="A44" s="18">
        <v>852</v>
      </c>
      <c r="B44" s="17"/>
      <c r="C44" s="17"/>
      <c r="D44" s="6" t="s">
        <v>28</v>
      </c>
      <c r="E44" s="7"/>
      <c r="F44" s="73">
        <v>4522.6899999999996</v>
      </c>
      <c r="G44" s="73">
        <f>G45</f>
        <v>0</v>
      </c>
      <c r="H44" s="73">
        <f t="shared" ref="H44:H47" si="44">SUM(F44:G44)</f>
        <v>4522.6899999999996</v>
      </c>
      <c r="I44" s="73">
        <f>I45</f>
        <v>461.24</v>
      </c>
      <c r="J44" s="73">
        <f t="shared" si="43"/>
        <v>4983.9299999999994</v>
      </c>
      <c r="K44" s="70"/>
    </row>
    <row r="45" spans="1:11" s="71" customFormat="1" ht="16.5" customHeight="1" x14ac:dyDescent="0.25">
      <c r="A45" s="21"/>
      <c r="B45" s="22">
        <v>85216</v>
      </c>
      <c r="C45" s="61"/>
      <c r="D45" s="4" t="s">
        <v>29</v>
      </c>
      <c r="E45" s="81"/>
      <c r="F45" s="77">
        <f>F46</f>
        <v>4155.25</v>
      </c>
      <c r="G45" s="77">
        <f>G46</f>
        <v>0</v>
      </c>
      <c r="H45" s="77">
        <f t="shared" si="44"/>
        <v>4155.25</v>
      </c>
      <c r="I45" s="77">
        <f>I46</f>
        <v>461.24</v>
      </c>
      <c r="J45" s="77">
        <f t="shared" si="43"/>
        <v>4616.49</v>
      </c>
      <c r="K45" s="70"/>
    </row>
    <row r="46" spans="1:11" s="71" customFormat="1" ht="16.5" customHeight="1" x14ac:dyDescent="0.25">
      <c r="A46" s="21"/>
      <c r="B46" s="21"/>
      <c r="C46" s="29" t="s">
        <v>18</v>
      </c>
      <c r="D46" s="5" t="s">
        <v>19</v>
      </c>
      <c r="E46" s="63"/>
      <c r="F46" s="76">
        <f>F47</f>
        <v>4155.25</v>
      </c>
      <c r="G46" s="76">
        <f t="shared" ref="G46:I46" si="45">G47</f>
        <v>0</v>
      </c>
      <c r="H46" s="76">
        <f t="shared" si="44"/>
        <v>4155.25</v>
      </c>
      <c r="I46" s="76">
        <f t="shared" si="45"/>
        <v>461.24</v>
      </c>
      <c r="J46" s="76">
        <f t="shared" ref="J46:J47" si="46">SUM(H46:I46)</f>
        <v>4616.49</v>
      </c>
      <c r="K46" s="70"/>
    </row>
    <row r="47" spans="1:11" s="71" customFormat="1" ht="16.5" customHeight="1" x14ac:dyDescent="0.25">
      <c r="A47" s="79"/>
      <c r="B47" s="79"/>
      <c r="C47" s="80"/>
      <c r="D47" s="78" t="s">
        <v>8</v>
      </c>
      <c r="E47" s="84" t="s">
        <v>5</v>
      </c>
      <c r="F47" s="64">
        <v>4155.25</v>
      </c>
      <c r="G47" s="116"/>
      <c r="H47" s="64">
        <f t="shared" si="44"/>
        <v>4155.25</v>
      </c>
      <c r="I47" s="121">
        <v>461.24</v>
      </c>
      <c r="J47" s="64">
        <f t="shared" si="46"/>
        <v>4616.49</v>
      </c>
      <c r="K47" s="70"/>
    </row>
    <row r="48" spans="1:11" s="71" customFormat="1" ht="18" customHeight="1" x14ac:dyDescent="0.25">
      <c r="A48" s="18">
        <v>855</v>
      </c>
      <c r="B48" s="17"/>
      <c r="C48" s="17"/>
      <c r="D48" s="6" t="s">
        <v>30</v>
      </c>
      <c r="E48" s="7"/>
      <c r="F48" s="73">
        <v>190229.39</v>
      </c>
      <c r="G48" s="30">
        <f>G49+G54</f>
        <v>0</v>
      </c>
      <c r="H48" s="73">
        <f t="shared" ref="H48:H54" si="47">SUM(F48:G48)</f>
        <v>190229.39</v>
      </c>
      <c r="I48" s="30">
        <f>I49+I54</f>
        <v>2682.4300000000003</v>
      </c>
      <c r="J48" s="73">
        <f t="shared" ref="J48:J58" si="48">SUM(H48:I48)</f>
        <v>192911.82</v>
      </c>
      <c r="K48" s="70"/>
    </row>
    <row r="49" spans="1:11" s="71" customFormat="1" ht="16.5" customHeight="1" x14ac:dyDescent="0.25">
      <c r="A49" s="21"/>
      <c r="B49" s="21">
        <v>85501</v>
      </c>
      <c r="C49" s="62"/>
      <c r="D49" s="4" t="s">
        <v>31</v>
      </c>
      <c r="E49" s="69"/>
      <c r="F49" s="45">
        <f>F50+F52</f>
        <v>24970.14</v>
      </c>
      <c r="G49" s="45">
        <f>G50+G52</f>
        <v>0</v>
      </c>
      <c r="H49" s="86">
        <f t="shared" si="47"/>
        <v>24970.14</v>
      </c>
      <c r="I49" s="45">
        <f>I50+I52</f>
        <v>1207.6099999999999</v>
      </c>
      <c r="J49" s="77">
        <f t="shared" si="48"/>
        <v>26177.75</v>
      </c>
      <c r="K49" s="70"/>
    </row>
    <row r="50" spans="1:11" s="71" customFormat="1" ht="16.5" customHeight="1" x14ac:dyDescent="0.25">
      <c r="A50" s="21"/>
      <c r="B50" s="21"/>
      <c r="C50" s="29" t="s">
        <v>32</v>
      </c>
      <c r="D50" s="5" t="s">
        <v>33</v>
      </c>
      <c r="E50" s="63"/>
      <c r="F50" s="76">
        <f>F51</f>
        <v>2841.07</v>
      </c>
      <c r="G50" s="76">
        <f t="shared" ref="G50:I50" si="49">G51</f>
        <v>0</v>
      </c>
      <c r="H50" s="76">
        <f t="shared" si="47"/>
        <v>2841.07</v>
      </c>
      <c r="I50" s="76">
        <f t="shared" si="49"/>
        <v>124.76</v>
      </c>
      <c r="J50" s="76">
        <f t="shared" si="48"/>
        <v>2965.8300000000004</v>
      </c>
      <c r="K50" s="70"/>
    </row>
    <row r="51" spans="1:11" s="71" customFormat="1" ht="16.5" customHeight="1" x14ac:dyDescent="0.25">
      <c r="A51" s="21"/>
      <c r="B51" s="21"/>
      <c r="C51" s="74"/>
      <c r="D51" s="78" t="s">
        <v>8</v>
      </c>
      <c r="E51" s="63" t="s">
        <v>5</v>
      </c>
      <c r="F51" s="64">
        <v>2841.07</v>
      </c>
      <c r="G51" s="116"/>
      <c r="H51" s="64">
        <f t="shared" si="47"/>
        <v>2841.07</v>
      </c>
      <c r="I51" s="121">
        <v>124.76</v>
      </c>
      <c r="J51" s="64">
        <f t="shared" si="48"/>
        <v>2965.8300000000004</v>
      </c>
      <c r="K51" s="70"/>
    </row>
    <row r="52" spans="1:11" s="71" customFormat="1" ht="16.5" customHeight="1" x14ac:dyDescent="0.25">
      <c r="A52" s="21"/>
      <c r="B52" s="21"/>
      <c r="C52" s="29" t="s">
        <v>18</v>
      </c>
      <c r="D52" s="5" t="s">
        <v>19</v>
      </c>
      <c r="E52" s="63"/>
      <c r="F52" s="76">
        <f>F53</f>
        <v>22129.07</v>
      </c>
      <c r="G52" s="76">
        <f>G53</f>
        <v>0</v>
      </c>
      <c r="H52" s="76">
        <f t="shared" si="47"/>
        <v>22129.07</v>
      </c>
      <c r="I52" s="76">
        <f>I53</f>
        <v>1082.8499999999999</v>
      </c>
      <c r="J52" s="76">
        <f t="shared" si="48"/>
        <v>23211.919999999998</v>
      </c>
      <c r="K52" s="70"/>
    </row>
    <row r="53" spans="1:11" s="71" customFormat="1" ht="16.5" customHeight="1" x14ac:dyDescent="0.25">
      <c r="A53" s="21"/>
      <c r="B53" s="21"/>
      <c r="C53" s="74"/>
      <c r="D53" s="78" t="s">
        <v>8</v>
      </c>
      <c r="E53" s="63" t="s">
        <v>5</v>
      </c>
      <c r="F53" s="64">
        <v>22129.07</v>
      </c>
      <c r="G53" s="116"/>
      <c r="H53" s="64">
        <f t="shared" si="47"/>
        <v>22129.07</v>
      </c>
      <c r="I53" s="121">
        <v>1082.8499999999999</v>
      </c>
      <c r="J53" s="96">
        <f t="shared" si="48"/>
        <v>23211.919999999998</v>
      </c>
      <c r="K53" s="70"/>
    </row>
    <row r="54" spans="1:11" s="71" customFormat="1" ht="41.25" customHeight="1" x14ac:dyDescent="0.25">
      <c r="A54" s="21"/>
      <c r="B54" s="22">
        <v>85502</v>
      </c>
      <c r="C54" s="61"/>
      <c r="D54" s="4" t="s">
        <v>34</v>
      </c>
      <c r="E54" s="69"/>
      <c r="F54" s="77">
        <f>100000+F55+F57</f>
        <v>164594.38</v>
      </c>
      <c r="G54" s="31">
        <f>G55+G57</f>
        <v>0</v>
      </c>
      <c r="H54" s="77">
        <f t="shared" si="47"/>
        <v>164594.38</v>
      </c>
      <c r="I54" s="31">
        <f>I55+I57</f>
        <v>1474.8200000000002</v>
      </c>
      <c r="J54" s="77">
        <f t="shared" si="48"/>
        <v>166069.20000000001</v>
      </c>
      <c r="K54" s="70"/>
    </row>
    <row r="55" spans="1:11" s="71" customFormat="1" ht="16.5" customHeight="1" x14ac:dyDescent="0.25">
      <c r="A55" s="21"/>
      <c r="B55" s="21"/>
      <c r="C55" s="29" t="s">
        <v>32</v>
      </c>
      <c r="D55" s="5" t="s">
        <v>33</v>
      </c>
      <c r="E55" s="63"/>
      <c r="F55" s="76">
        <f>F56</f>
        <v>5070.87</v>
      </c>
      <c r="G55" s="76">
        <f t="shared" ref="G55:I55" si="50">G56</f>
        <v>0</v>
      </c>
      <c r="H55" s="76">
        <f t="shared" ref="H55:H62" si="51">SUM(F55:G55)</f>
        <v>5070.87</v>
      </c>
      <c r="I55" s="76">
        <f t="shared" si="50"/>
        <v>568.5</v>
      </c>
      <c r="J55" s="76">
        <f t="shared" si="48"/>
        <v>5639.37</v>
      </c>
      <c r="K55" s="70"/>
    </row>
    <row r="56" spans="1:11" s="71" customFormat="1" ht="16.5" customHeight="1" x14ac:dyDescent="0.25">
      <c r="A56" s="21"/>
      <c r="B56" s="21"/>
      <c r="C56" s="74"/>
      <c r="D56" s="78" t="s">
        <v>8</v>
      </c>
      <c r="E56" s="63" t="s">
        <v>5</v>
      </c>
      <c r="F56" s="64">
        <v>5070.87</v>
      </c>
      <c r="G56" s="116"/>
      <c r="H56" s="64">
        <f t="shared" si="51"/>
        <v>5070.87</v>
      </c>
      <c r="I56" s="121">
        <v>568.5</v>
      </c>
      <c r="J56" s="64">
        <f t="shared" si="48"/>
        <v>5639.37</v>
      </c>
      <c r="K56" s="70"/>
    </row>
    <row r="57" spans="1:11" s="71" customFormat="1" ht="16.5" customHeight="1" x14ac:dyDescent="0.25">
      <c r="A57" s="21"/>
      <c r="B57" s="21"/>
      <c r="C57" s="29" t="s">
        <v>18</v>
      </c>
      <c r="D57" s="5" t="s">
        <v>19</v>
      </c>
      <c r="E57" s="63"/>
      <c r="F57" s="76">
        <f>F58</f>
        <v>59523.51</v>
      </c>
      <c r="G57" s="76">
        <f>G58</f>
        <v>0</v>
      </c>
      <c r="H57" s="76">
        <f t="shared" si="51"/>
        <v>59523.51</v>
      </c>
      <c r="I57" s="76">
        <f>I58</f>
        <v>906.32</v>
      </c>
      <c r="J57" s="76">
        <f t="shared" si="48"/>
        <v>60429.83</v>
      </c>
      <c r="K57" s="70"/>
    </row>
    <row r="58" spans="1:11" s="71" customFormat="1" ht="16.5" customHeight="1" x14ac:dyDescent="0.25">
      <c r="A58" s="21"/>
      <c r="B58" s="21"/>
      <c r="C58" s="74"/>
      <c r="D58" s="78" t="s">
        <v>8</v>
      </c>
      <c r="E58" s="63" t="s">
        <v>5</v>
      </c>
      <c r="F58" s="64">
        <v>59523.51</v>
      </c>
      <c r="G58" s="116"/>
      <c r="H58" s="64">
        <f t="shared" si="51"/>
        <v>59523.51</v>
      </c>
      <c r="I58" s="121">
        <v>906.32</v>
      </c>
      <c r="J58" s="96">
        <f t="shared" si="48"/>
        <v>60429.83</v>
      </c>
      <c r="K58" s="70"/>
    </row>
    <row r="59" spans="1:11" s="71" customFormat="1" ht="18" customHeight="1" x14ac:dyDescent="0.25">
      <c r="A59" s="18">
        <v>900</v>
      </c>
      <c r="B59" s="17"/>
      <c r="C59" s="17"/>
      <c r="D59" s="6" t="s">
        <v>26</v>
      </c>
      <c r="E59" s="7"/>
      <c r="F59" s="73">
        <v>8095625</v>
      </c>
      <c r="G59" s="73">
        <f>G60</f>
        <v>4037</v>
      </c>
      <c r="H59" s="73">
        <f t="shared" si="51"/>
        <v>8099662</v>
      </c>
      <c r="I59" s="73">
        <f>I60</f>
        <v>0</v>
      </c>
      <c r="J59" s="73">
        <f t="shared" ref="J59:J60" si="52">SUM(H59:I59)</f>
        <v>8099662</v>
      </c>
      <c r="K59" s="70"/>
    </row>
    <row r="60" spans="1:11" s="71" customFormat="1" ht="16.5" customHeight="1" x14ac:dyDescent="0.25">
      <c r="A60" s="21"/>
      <c r="B60" s="22">
        <v>90015</v>
      </c>
      <c r="C60" s="61"/>
      <c r="D60" s="4" t="s">
        <v>71</v>
      </c>
      <c r="E60" s="69"/>
      <c r="F60" s="77">
        <v>8185</v>
      </c>
      <c r="G60" s="77">
        <f>G61</f>
        <v>4037</v>
      </c>
      <c r="H60" s="77">
        <f t="shared" si="51"/>
        <v>12222</v>
      </c>
      <c r="I60" s="77">
        <f>I61</f>
        <v>0</v>
      </c>
      <c r="J60" s="77">
        <f t="shared" si="52"/>
        <v>12222</v>
      </c>
      <c r="K60" s="70"/>
    </row>
    <row r="61" spans="1:11" s="71" customFormat="1" ht="16.5" customHeight="1" x14ac:dyDescent="0.25">
      <c r="A61" s="21"/>
      <c r="B61" s="21"/>
      <c r="C61" s="29" t="s">
        <v>72</v>
      </c>
      <c r="D61" s="5" t="s">
        <v>44</v>
      </c>
      <c r="E61" s="51"/>
      <c r="F61" s="76">
        <f>F62</f>
        <v>7600</v>
      </c>
      <c r="G61" s="76">
        <f t="shared" ref="G61:I61" si="53">G62</f>
        <v>4037</v>
      </c>
      <c r="H61" s="76">
        <f t="shared" si="51"/>
        <v>11637</v>
      </c>
      <c r="I61" s="76">
        <f t="shared" si="53"/>
        <v>0</v>
      </c>
      <c r="J61" s="76">
        <f t="shared" ref="J61:J62" si="54">SUM(H61:I61)</f>
        <v>11637</v>
      </c>
      <c r="K61" s="70"/>
    </row>
    <row r="62" spans="1:11" s="71" customFormat="1" ht="16.5" customHeight="1" x14ac:dyDescent="0.25">
      <c r="A62" s="21"/>
      <c r="B62" s="21"/>
      <c r="C62" s="74"/>
      <c r="D62" s="78" t="s">
        <v>8</v>
      </c>
      <c r="E62" s="63" t="s">
        <v>73</v>
      </c>
      <c r="F62" s="64">
        <v>7600</v>
      </c>
      <c r="G62" s="121">
        <v>4037</v>
      </c>
      <c r="H62" s="121">
        <f t="shared" si="51"/>
        <v>11637</v>
      </c>
      <c r="I62" s="121"/>
      <c r="J62" s="64">
        <f t="shared" si="54"/>
        <v>11637</v>
      </c>
      <c r="K62" s="70"/>
    </row>
    <row r="63" spans="1:11" s="71" customFormat="1" ht="16.5" customHeight="1" x14ac:dyDescent="0.25">
      <c r="A63" s="133" t="s">
        <v>13</v>
      </c>
      <c r="B63" s="134"/>
      <c r="C63" s="134"/>
      <c r="D63" s="135"/>
      <c r="E63" s="48"/>
      <c r="F63" s="87">
        <v>114493636.84999999</v>
      </c>
      <c r="G63" s="47">
        <f>G7+G11+G17+G21+G25+G29+G36+G40+G44+G48+G59</f>
        <v>-3701800.5700000003</v>
      </c>
      <c r="H63" s="87">
        <f t="shared" ref="H63" si="55">SUM(F63:G63)</f>
        <v>110791836.28</v>
      </c>
      <c r="I63" s="47">
        <f>I7+I11+I17+I21+I25+I29+I36+I40+I44+I48+I59</f>
        <v>3143.67</v>
      </c>
      <c r="J63" s="87">
        <f t="shared" ref="J63" si="56">SUM(H63:I63)</f>
        <v>110794979.95</v>
      </c>
      <c r="K63" s="70"/>
    </row>
    <row r="64" spans="1:11" s="71" customFormat="1" ht="8.25" customHeight="1" x14ac:dyDescent="0.25">
      <c r="A64" s="90"/>
      <c r="B64" s="90"/>
      <c r="C64" s="90"/>
      <c r="D64" s="91"/>
      <c r="E64" s="91"/>
      <c r="F64" s="92"/>
      <c r="G64" s="93"/>
      <c r="H64" s="93"/>
      <c r="I64" s="93"/>
      <c r="J64" s="92"/>
      <c r="K64" s="70"/>
    </row>
    <row r="65" spans="1:11" s="1" customFormat="1" ht="18" customHeight="1" x14ac:dyDescent="0.2">
      <c r="A65" s="137" t="s">
        <v>25</v>
      </c>
      <c r="B65" s="137"/>
      <c r="C65" s="137"/>
      <c r="D65" s="137"/>
      <c r="E65" s="137"/>
      <c r="F65" s="39"/>
      <c r="G65" s="108"/>
      <c r="H65" s="39"/>
      <c r="I65" s="108"/>
      <c r="J65" s="39"/>
      <c r="K65"/>
    </row>
    <row r="66" spans="1:11" s="1" customFormat="1" ht="17.25" customHeight="1" x14ac:dyDescent="0.2">
      <c r="A66" s="18" t="s">
        <v>91</v>
      </c>
      <c r="B66" s="17"/>
      <c r="C66" s="18"/>
      <c r="D66" s="59" t="s">
        <v>93</v>
      </c>
      <c r="E66" s="69"/>
      <c r="F66" s="30">
        <f>F67</f>
        <v>2325.56</v>
      </c>
      <c r="G66" s="30">
        <f t="shared" ref="F66:G68" si="57">G67</f>
        <v>0</v>
      </c>
      <c r="H66" s="30">
        <f>SUM(F66:G66)</f>
        <v>2325.56</v>
      </c>
      <c r="I66" s="30">
        <f>I67</f>
        <v>371.45</v>
      </c>
      <c r="J66" s="30">
        <f>SUM(H66:I66)</f>
        <v>2697.0099999999998</v>
      </c>
      <c r="K66"/>
    </row>
    <row r="67" spans="1:11" s="1" customFormat="1" ht="16.5" customHeight="1" x14ac:dyDescent="0.2">
      <c r="A67" s="21"/>
      <c r="B67" s="22" t="s">
        <v>92</v>
      </c>
      <c r="C67" s="61"/>
      <c r="D67" s="4" t="s">
        <v>15</v>
      </c>
      <c r="E67" s="69"/>
      <c r="F67" s="45">
        <f t="shared" si="57"/>
        <v>2325.56</v>
      </c>
      <c r="G67" s="45">
        <f t="shared" si="57"/>
        <v>0</v>
      </c>
      <c r="H67" s="31">
        <f t="shared" ref="H67:H70" si="58">SUM(F67:G67)</f>
        <v>2325.56</v>
      </c>
      <c r="I67" s="45">
        <f>I68</f>
        <v>371.45</v>
      </c>
      <c r="J67" s="31">
        <f t="shared" ref="J67:J70" si="59">SUM(H67:I67)</f>
        <v>2697.0099999999998</v>
      </c>
      <c r="K67"/>
    </row>
    <row r="68" spans="1:11" s="1" customFormat="1" ht="54" customHeight="1" x14ac:dyDescent="0.2">
      <c r="A68" s="21"/>
      <c r="B68" s="21"/>
      <c r="C68" s="29">
        <v>2010</v>
      </c>
      <c r="D68" s="5" t="s">
        <v>14</v>
      </c>
      <c r="E68" s="63"/>
      <c r="F68" s="32">
        <f>F70</f>
        <v>2325.56</v>
      </c>
      <c r="G68" s="32">
        <f t="shared" si="57"/>
        <v>0</v>
      </c>
      <c r="H68" s="32">
        <f t="shared" si="58"/>
        <v>2325.56</v>
      </c>
      <c r="I68" s="32">
        <f>SUM(I69:I70)</f>
        <v>371.45</v>
      </c>
      <c r="J68" s="32">
        <f t="shared" si="59"/>
        <v>2697.0099999999998</v>
      </c>
      <c r="K68"/>
    </row>
    <row r="69" spans="1:11" s="1" customFormat="1" ht="16.5" hidden="1" customHeight="1" x14ac:dyDescent="0.2">
      <c r="A69" s="21"/>
      <c r="B69" s="21"/>
      <c r="C69" s="74"/>
      <c r="D69" s="78" t="s">
        <v>8</v>
      </c>
      <c r="E69" s="63" t="s">
        <v>5</v>
      </c>
      <c r="F69" s="65">
        <v>361607</v>
      </c>
      <c r="G69" s="107"/>
      <c r="H69" s="65">
        <f t="shared" si="58"/>
        <v>361607</v>
      </c>
      <c r="I69" s="121"/>
      <c r="J69" s="65">
        <f t="shared" si="59"/>
        <v>361607</v>
      </c>
      <c r="K69"/>
    </row>
    <row r="70" spans="1:11" s="1" customFormat="1" ht="16.5" customHeight="1" x14ac:dyDescent="0.2">
      <c r="A70" s="21"/>
      <c r="B70" s="46"/>
      <c r="C70" s="52"/>
      <c r="D70" s="53" t="s">
        <v>67</v>
      </c>
      <c r="E70" s="84" t="s">
        <v>5</v>
      </c>
      <c r="F70" s="34">
        <v>2325.56</v>
      </c>
      <c r="G70" s="110"/>
      <c r="H70" s="34">
        <f t="shared" si="58"/>
        <v>2325.56</v>
      </c>
      <c r="I70" s="122">
        <v>371.45</v>
      </c>
      <c r="J70" s="34">
        <f t="shared" si="59"/>
        <v>2697.0099999999998</v>
      </c>
      <c r="K70"/>
    </row>
    <row r="71" spans="1:11" s="1" customFormat="1" ht="17.25" customHeight="1" x14ac:dyDescent="0.2">
      <c r="A71" s="18">
        <v>750</v>
      </c>
      <c r="B71" s="17"/>
      <c r="C71" s="18"/>
      <c r="D71" s="59" t="s">
        <v>20</v>
      </c>
      <c r="E71" s="69"/>
      <c r="F71" s="30">
        <v>384162</v>
      </c>
      <c r="G71" s="30">
        <f t="shared" ref="F71:G73" si="60">G72</f>
        <v>0</v>
      </c>
      <c r="H71" s="30">
        <f>SUM(F71:G71)</f>
        <v>384162</v>
      </c>
      <c r="I71" s="30">
        <f>I72</f>
        <v>7220</v>
      </c>
      <c r="J71" s="30">
        <f>SUM(H71:I71)</f>
        <v>391382</v>
      </c>
      <c r="K71"/>
    </row>
    <row r="72" spans="1:11" s="1" customFormat="1" ht="16.5" customHeight="1" x14ac:dyDescent="0.2">
      <c r="A72" s="21"/>
      <c r="B72" s="22">
        <v>75011</v>
      </c>
      <c r="C72" s="61"/>
      <c r="D72" s="4" t="s">
        <v>35</v>
      </c>
      <c r="E72" s="69"/>
      <c r="F72" s="45">
        <f t="shared" si="60"/>
        <v>361607</v>
      </c>
      <c r="G72" s="45">
        <f t="shared" si="60"/>
        <v>0</v>
      </c>
      <c r="H72" s="31">
        <f t="shared" ref="H72:H74" si="61">SUM(F72:G72)</f>
        <v>361607</v>
      </c>
      <c r="I72" s="45">
        <f>I73</f>
        <v>7220</v>
      </c>
      <c r="J72" s="31">
        <f t="shared" ref="J72:J74" si="62">SUM(H72:I72)</f>
        <v>368827</v>
      </c>
      <c r="K72"/>
    </row>
    <row r="73" spans="1:11" s="1" customFormat="1" ht="54" customHeight="1" x14ac:dyDescent="0.2">
      <c r="A73" s="21"/>
      <c r="B73" s="21"/>
      <c r="C73" s="29">
        <v>2010</v>
      </c>
      <c r="D73" s="5" t="s">
        <v>14</v>
      </c>
      <c r="E73" s="63"/>
      <c r="F73" s="32">
        <f t="shared" si="60"/>
        <v>361607</v>
      </c>
      <c r="G73" s="32">
        <f t="shared" si="60"/>
        <v>0</v>
      </c>
      <c r="H73" s="32">
        <f t="shared" si="61"/>
        <v>361607</v>
      </c>
      <c r="I73" s="32">
        <f>SUM(I74:I75)</f>
        <v>7220</v>
      </c>
      <c r="J73" s="32">
        <f t="shared" si="62"/>
        <v>368827</v>
      </c>
      <c r="K73"/>
    </row>
    <row r="74" spans="1:11" s="1" customFormat="1" ht="16.5" hidden="1" customHeight="1" x14ac:dyDescent="0.2">
      <c r="A74" s="21"/>
      <c r="B74" s="21"/>
      <c r="C74" s="74"/>
      <c r="D74" s="78" t="s">
        <v>8</v>
      </c>
      <c r="E74" s="63" t="s">
        <v>5</v>
      </c>
      <c r="F74" s="65">
        <v>361607</v>
      </c>
      <c r="G74" s="107"/>
      <c r="H74" s="65">
        <f t="shared" si="61"/>
        <v>361607</v>
      </c>
      <c r="I74" s="121"/>
      <c r="J74" s="65">
        <f t="shared" si="62"/>
        <v>361607</v>
      </c>
      <c r="K74"/>
    </row>
    <row r="75" spans="1:11" s="1" customFormat="1" ht="16.5" customHeight="1" x14ac:dyDescent="0.2">
      <c r="A75" s="21"/>
      <c r="B75" s="46"/>
      <c r="C75" s="52"/>
      <c r="D75" s="53" t="s">
        <v>67</v>
      </c>
      <c r="E75" s="84" t="s">
        <v>54</v>
      </c>
      <c r="F75" s="34">
        <v>0</v>
      </c>
      <c r="G75" s="110"/>
      <c r="H75" s="34">
        <f t="shared" ref="H75" si="63">SUM(F75:G75)</f>
        <v>0</v>
      </c>
      <c r="I75" s="122">
        <v>7220</v>
      </c>
      <c r="J75" s="34">
        <f t="shared" ref="J75" si="64">SUM(H75:I75)</f>
        <v>7220</v>
      </c>
      <c r="K75"/>
    </row>
    <row r="76" spans="1:11" s="1" customFormat="1" ht="18" customHeight="1" x14ac:dyDescent="0.2">
      <c r="A76" s="18">
        <v>852</v>
      </c>
      <c r="B76" s="17"/>
      <c r="C76" s="101"/>
      <c r="D76" s="6" t="s">
        <v>36</v>
      </c>
      <c r="E76" s="69"/>
      <c r="F76" s="30">
        <v>169735</v>
      </c>
      <c r="G76" s="30">
        <f t="shared" ref="F76:G78" si="65">G77</f>
        <v>0</v>
      </c>
      <c r="H76" s="30">
        <f>SUM(F76:G76)</f>
        <v>169735</v>
      </c>
      <c r="I76" s="30">
        <f>I77</f>
        <v>1039</v>
      </c>
      <c r="J76" s="30">
        <f>SUM(H76:I76)</f>
        <v>170774</v>
      </c>
      <c r="K76"/>
    </row>
    <row r="77" spans="1:11" s="1" customFormat="1" ht="16.5" customHeight="1" x14ac:dyDescent="0.2">
      <c r="A77" s="49"/>
      <c r="B77" s="22">
        <v>85215</v>
      </c>
      <c r="C77" s="35"/>
      <c r="D77" s="4" t="s">
        <v>74</v>
      </c>
      <c r="E77" s="50"/>
      <c r="F77" s="45">
        <f t="shared" si="65"/>
        <v>10935</v>
      </c>
      <c r="G77" s="45">
        <f t="shared" si="65"/>
        <v>0</v>
      </c>
      <c r="H77" s="31">
        <f t="shared" ref="H77:H79" si="66">SUM(F77:G77)</f>
        <v>10935</v>
      </c>
      <c r="I77" s="45">
        <f>I78</f>
        <v>1039</v>
      </c>
      <c r="J77" s="31">
        <f t="shared" ref="J77:J79" si="67">SUM(H77:I77)</f>
        <v>11974</v>
      </c>
      <c r="K77"/>
    </row>
    <row r="78" spans="1:11" s="1" customFormat="1" ht="57" customHeight="1" x14ac:dyDescent="0.2">
      <c r="A78" s="21"/>
      <c r="B78" s="21"/>
      <c r="C78" s="29">
        <v>2010</v>
      </c>
      <c r="D78" s="5" t="s">
        <v>14</v>
      </c>
      <c r="E78" s="51"/>
      <c r="F78" s="32">
        <f t="shared" si="65"/>
        <v>10935</v>
      </c>
      <c r="G78" s="32">
        <f t="shared" si="65"/>
        <v>0</v>
      </c>
      <c r="H78" s="32">
        <f t="shared" si="66"/>
        <v>10935</v>
      </c>
      <c r="I78" s="32">
        <f>I79</f>
        <v>1039</v>
      </c>
      <c r="J78" s="32">
        <f t="shared" si="67"/>
        <v>11974</v>
      </c>
      <c r="K78"/>
    </row>
    <row r="79" spans="1:11" s="1" customFormat="1" ht="16.5" customHeight="1" x14ac:dyDescent="0.2">
      <c r="A79" s="21"/>
      <c r="B79" s="46"/>
      <c r="C79" s="52"/>
      <c r="D79" s="53" t="s">
        <v>8</v>
      </c>
      <c r="E79" s="84" t="s">
        <v>5</v>
      </c>
      <c r="F79" s="34">
        <v>10935</v>
      </c>
      <c r="G79" s="107"/>
      <c r="H79" s="34">
        <f t="shared" si="66"/>
        <v>10935</v>
      </c>
      <c r="I79" s="121">
        <v>1039</v>
      </c>
      <c r="J79" s="34">
        <f t="shared" si="67"/>
        <v>11974</v>
      </c>
      <c r="K79"/>
    </row>
    <row r="80" spans="1:11" s="1" customFormat="1" ht="18" customHeight="1" x14ac:dyDescent="0.2">
      <c r="A80" s="18">
        <v>855</v>
      </c>
      <c r="B80" s="17"/>
      <c r="C80" s="17"/>
      <c r="D80" s="6" t="s">
        <v>30</v>
      </c>
      <c r="E80" s="69"/>
      <c r="F80" s="30">
        <v>39179800</v>
      </c>
      <c r="G80" s="30">
        <f>G84</f>
        <v>0</v>
      </c>
      <c r="H80" s="30">
        <f>SUM(F80:G80)</f>
        <v>39179800</v>
      </c>
      <c r="I80" s="30">
        <f>I81+I84</f>
        <v>258613</v>
      </c>
      <c r="J80" s="30">
        <f>SUM(H80:I80)</f>
        <v>39438413</v>
      </c>
      <c r="K80"/>
    </row>
    <row r="81" spans="1:11" s="1" customFormat="1" ht="43.5" customHeight="1" x14ac:dyDescent="0.2">
      <c r="A81" s="49"/>
      <c r="B81" s="22">
        <v>85502</v>
      </c>
      <c r="C81" s="35"/>
      <c r="D81" s="4" t="s">
        <v>34</v>
      </c>
      <c r="E81" s="50"/>
      <c r="F81" s="45">
        <f t="shared" ref="F81:G82" si="68">F82</f>
        <v>8580000</v>
      </c>
      <c r="G81" s="45">
        <f t="shared" si="68"/>
        <v>0</v>
      </c>
      <c r="H81" s="31">
        <f t="shared" ref="H81:H83" si="69">SUM(F81:G81)</f>
        <v>8580000</v>
      </c>
      <c r="I81" s="45">
        <f>I82</f>
        <v>232403</v>
      </c>
      <c r="J81" s="31">
        <f t="shared" ref="J81:J83" si="70">SUM(H81:I81)</f>
        <v>8812403</v>
      </c>
      <c r="K81"/>
    </row>
    <row r="82" spans="1:11" s="1" customFormat="1" ht="54" customHeight="1" x14ac:dyDescent="0.2">
      <c r="A82" s="21"/>
      <c r="B82" s="21"/>
      <c r="C82" s="29">
        <v>2010</v>
      </c>
      <c r="D82" s="5" t="s">
        <v>14</v>
      </c>
      <c r="E82" s="51"/>
      <c r="F82" s="32">
        <f t="shared" si="68"/>
        <v>8580000</v>
      </c>
      <c r="G82" s="32">
        <f t="shared" si="68"/>
        <v>0</v>
      </c>
      <c r="H82" s="32">
        <f t="shared" si="69"/>
        <v>8580000</v>
      </c>
      <c r="I82" s="32">
        <f>I83</f>
        <v>232403</v>
      </c>
      <c r="J82" s="32">
        <f t="shared" si="70"/>
        <v>8812403</v>
      </c>
      <c r="K82"/>
    </row>
    <row r="83" spans="1:11" s="1" customFormat="1" ht="15.75" customHeight="1" x14ac:dyDescent="0.2">
      <c r="A83" s="21"/>
      <c r="B83" s="46"/>
      <c r="C83" s="52"/>
      <c r="D83" s="53" t="s">
        <v>8</v>
      </c>
      <c r="E83" s="84" t="s">
        <v>5</v>
      </c>
      <c r="F83" s="34">
        <v>8580000</v>
      </c>
      <c r="G83" s="110"/>
      <c r="H83" s="34">
        <f t="shared" si="69"/>
        <v>8580000</v>
      </c>
      <c r="I83" s="122">
        <v>232403</v>
      </c>
      <c r="J83" s="34">
        <f t="shared" si="70"/>
        <v>8812403</v>
      </c>
      <c r="K83"/>
    </row>
    <row r="84" spans="1:11" s="1" customFormat="1" ht="16.5" customHeight="1" x14ac:dyDescent="0.2">
      <c r="A84" s="49"/>
      <c r="B84" s="22">
        <v>85504</v>
      </c>
      <c r="C84" s="35"/>
      <c r="D84" s="4" t="s">
        <v>75</v>
      </c>
      <c r="E84" s="50"/>
      <c r="F84" s="45">
        <f t="shared" ref="F84:G85" si="71">F85</f>
        <v>1016000</v>
      </c>
      <c r="G84" s="45">
        <f t="shared" si="71"/>
        <v>0</v>
      </c>
      <c r="H84" s="31">
        <f t="shared" ref="H84:H86" si="72">SUM(F84:G84)</f>
        <v>1016000</v>
      </c>
      <c r="I84" s="45">
        <f>I85</f>
        <v>26210</v>
      </c>
      <c r="J84" s="31">
        <f t="shared" ref="J84:J86" si="73">SUM(H84:I84)</f>
        <v>1042210</v>
      </c>
      <c r="K84"/>
    </row>
    <row r="85" spans="1:11" s="1" customFormat="1" ht="54" customHeight="1" x14ac:dyDescent="0.2">
      <c r="A85" s="21"/>
      <c r="B85" s="21"/>
      <c r="C85" s="29">
        <v>2010</v>
      </c>
      <c r="D85" s="5" t="s">
        <v>14</v>
      </c>
      <c r="E85" s="51"/>
      <c r="F85" s="32">
        <f t="shared" si="71"/>
        <v>1016000</v>
      </c>
      <c r="G85" s="32">
        <f t="shared" si="71"/>
        <v>0</v>
      </c>
      <c r="H85" s="32">
        <f t="shared" si="72"/>
        <v>1016000</v>
      </c>
      <c r="I85" s="32">
        <f>I86</f>
        <v>26210</v>
      </c>
      <c r="J85" s="32">
        <f t="shared" si="73"/>
        <v>1042210</v>
      </c>
      <c r="K85"/>
    </row>
    <row r="86" spans="1:11" s="1" customFormat="1" ht="15.75" customHeight="1" x14ac:dyDescent="0.2">
      <c r="A86" s="21"/>
      <c r="B86" s="46"/>
      <c r="C86" s="52"/>
      <c r="D86" s="53" t="s">
        <v>8</v>
      </c>
      <c r="E86" s="84" t="s">
        <v>5</v>
      </c>
      <c r="F86" s="34">
        <v>1016000</v>
      </c>
      <c r="G86" s="110"/>
      <c r="H86" s="34">
        <f t="shared" si="72"/>
        <v>1016000</v>
      </c>
      <c r="I86" s="122">
        <v>26210</v>
      </c>
      <c r="J86" s="34">
        <f t="shared" si="73"/>
        <v>1042210</v>
      </c>
      <c r="K86"/>
    </row>
    <row r="87" spans="1:11" s="1" customFormat="1" ht="16.5" customHeight="1" x14ac:dyDescent="0.2">
      <c r="A87" s="133" t="s">
        <v>13</v>
      </c>
      <c r="B87" s="134"/>
      <c r="C87" s="134"/>
      <c r="D87" s="135"/>
      <c r="E87" s="48"/>
      <c r="F87" s="47">
        <v>40189620.560000002</v>
      </c>
      <c r="G87" s="47">
        <f>G71+G76+G80</f>
        <v>0</v>
      </c>
      <c r="H87" s="47">
        <f t="shared" ref="H87" si="74">SUM(F87:G87)</f>
        <v>40189620.560000002</v>
      </c>
      <c r="I87" s="47">
        <f>I66+I71+I76+I80</f>
        <v>267243.45</v>
      </c>
      <c r="J87" s="47">
        <f t="shared" ref="J87" si="75">SUM(H87:I87)</f>
        <v>40456864.010000005</v>
      </c>
      <c r="K87"/>
    </row>
    <row r="88" spans="1:11" s="1" customFormat="1" ht="5.25" customHeight="1" x14ac:dyDescent="0.2">
      <c r="A88" s="19"/>
      <c r="B88" s="16"/>
      <c r="C88" s="16"/>
      <c r="D88" s="11"/>
      <c r="E88" s="8"/>
      <c r="F88" s="33"/>
      <c r="G88" s="111"/>
      <c r="H88" s="33"/>
      <c r="I88" s="111"/>
      <c r="J88" s="33"/>
      <c r="K88"/>
    </row>
    <row r="89" spans="1:11" s="89" customFormat="1" ht="22.5" customHeight="1" x14ac:dyDescent="0.2">
      <c r="A89" s="137" t="s">
        <v>76</v>
      </c>
      <c r="B89" s="137"/>
      <c r="C89" s="137"/>
      <c r="D89" s="137"/>
      <c r="E89" s="137"/>
      <c r="F89" s="137"/>
      <c r="G89" s="112"/>
      <c r="H89" s="88"/>
      <c r="I89" s="112"/>
      <c r="J89" s="88"/>
    </row>
    <row r="90" spans="1:11" s="71" customFormat="1" ht="18" customHeight="1" x14ac:dyDescent="0.25">
      <c r="A90" s="123">
        <v>758</v>
      </c>
      <c r="B90" s="124"/>
      <c r="C90" s="124"/>
      <c r="D90" s="125" t="s">
        <v>21</v>
      </c>
      <c r="E90" s="94"/>
      <c r="F90" s="73">
        <f>F91</f>
        <v>0</v>
      </c>
      <c r="G90" s="73">
        <f>G91</f>
        <v>3383449</v>
      </c>
      <c r="H90" s="73">
        <f t="shared" ref="H90:H93" si="76">SUM(F90:G90)</f>
        <v>3383449</v>
      </c>
      <c r="I90" s="73">
        <f>I91</f>
        <v>0</v>
      </c>
      <c r="J90" s="73">
        <f t="shared" ref="J90:J93" si="77">SUM(H90:I90)</f>
        <v>3383449</v>
      </c>
      <c r="K90" s="70"/>
    </row>
    <row r="91" spans="1:11" s="71" customFormat="1" ht="16.5" customHeight="1" x14ac:dyDescent="0.25">
      <c r="A91" s="21"/>
      <c r="B91" s="21">
        <v>75816</v>
      </c>
      <c r="C91" s="62"/>
      <c r="D91" s="126" t="s">
        <v>77</v>
      </c>
      <c r="E91" s="50"/>
      <c r="F91" s="86">
        <f>F92</f>
        <v>0</v>
      </c>
      <c r="G91" s="77">
        <f>G92</f>
        <v>3383449</v>
      </c>
      <c r="H91" s="86">
        <f t="shared" si="76"/>
        <v>3383449</v>
      </c>
      <c r="I91" s="77">
        <f>I92</f>
        <v>0</v>
      </c>
      <c r="J91" s="86">
        <f t="shared" si="77"/>
        <v>3383449</v>
      </c>
      <c r="K91" s="70"/>
    </row>
    <row r="92" spans="1:11" s="71" customFormat="1" ht="45" customHeight="1" x14ac:dyDescent="0.25">
      <c r="A92" s="21"/>
      <c r="B92" s="21"/>
      <c r="C92" s="29">
        <v>6290</v>
      </c>
      <c r="D92" s="5" t="s">
        <v>78</v>
      </c>
      <c r="E92" s="63"/>
      <c r="F92" s="76">
        <f>F93</f>
        <v>0</v>
      </c>
      <c r="G92" s="76">
        <f>SUM(G93:G93)</f>
        <v>3383449</v>
      </c>
      <c r="H92" s="76">
        <f t="shared" si="76"/>
        <v>3383449</v>
      </c>
      <c r="I92" s="76">
        <f>SUM(I93:I93)</f>
        <v>0</v>
      </c>
      <c r="J92" s="76">
        <f t="shared" si="77"/>
        <v>3383449</v>
      </c>
      <c r="K92" s="70"/>
    </row>
    <row r="93" spans="1:11" s="71" customFormat="1" ht="16.5" customHeight="1" x14ac:dyDescent="0.25">
      <c r="A93" s="79"/>
      <c r="B93" s="79"/>
      <c r="C93" s="83"/>
      <c r="D93" s="78" t="s">
        <v>8</v>
      </c>
      <c r="E93" s="63" t="s">
        <v>17</v>
      </c>
      <c r="F93" s="96">
        <v>0</v>
      </c>
      <c r="G93" s="96">
        <v>3383449</v>
      </c>
      <c r="H93" s="96">
        <f t="shared" si="76"/>
        <v>3383449</v>
      </c>
      <c r="I93" s="122"/>
      <c r="J93" s="96">
        <f t="shared" si="77"/>
        <v>3383449</v>
      </c>
      <c r="K93" s="70"/>
    </row>
    <row r="94" spans="1:11" s="71" customFormat="1" ht="18" customHeight="1" x14ac:dyDescent="0.25">
      <c r="A94" s="18">
        <v>852</v>
      </c>
      <c r="B94" s="17"/>
      <c r="C94" s="17"/>
      <c r="D94" s="6" t="s">
        <v>36</v>
      </c>
      <c r="E94" s="94"/>
      <c r="F94" s="73">
        <v>1664000</v>
      </c>
      <c r="G94" s="73">
        <f>G95</f>
        <v>0</v>
      </c>
      <c r="H94" s="73">
        <f t="shared" ref="H94" si="78">SUM(F94:G94)</f>
        <v>1664000</v>
      </c>
      <c r="I94" s="73">
        <f>I95</f>
        <v>70000</v>
      </c>
      <c r="J94" s="73">
        <f t="shared" ref="J94" si="79">SUM(H94:I94)</f>
        <v>1734000</v>
      </c>
      <c r="K94" s="70"/>
    </row>
    <row r="95" spans="1:11" s="71" customFormat="1" ht="16.5" customHeight="1" x14ac:dyDescent="0.25">
      <c r="A95" s="102"/>
      <c r="B95" s="22">
        <v>85216</v>
      </c>
      <c r="C95" s="61"/>
      <c r="D95" s="4" t="s">
        <v>29</v>
      </c>
      <c r="E95" s="69"/>
      <c r="F95" s="86">
        <f>F96</f>
        <v>1049000</v>
      </c>
      <c r="G95" s="77">
        <f>G96</f>
        <v>0</v>
      </c>
      <c r="H95" s="86">
        <f t="shared" ref="H95:H97" si="80">SUM(F95:G95)</f>
        <v>1049000</v>
      </c>
      <c r="I95" s="77">
        <f>I96</f>
        <v>70000</v>
      </c>
      <c r="J95" s="86">
        <f t="shared" ref="J95:J97" si="81">SUM(H95:I95)</f>
        <v>1119000</v>
      </c>
      <c r="K95" s="70"/>
    </row>
    <row r="96" spans="1:11" s="71" customFormat="1" ht="41.25" customHeight="1" x14ac:dyDescent="0.25">
      <c r="A96" s="102"/>
      <c r="B96" s="103"/>
      <c r="C96" s="29">
        <v>2030</v>
      </c>
      <c r="D96" s="5" t="s">
        <v>38</v>
      </c>
      <c r="E96" s="63"/>
      <c r="F96" s="76">
        <f>F97</f>
        <v>1049000</v>
      </c>
      <c r="G96" s="76">
        <f>SUM(G97:G97)</f>
        <v>0</v>
      </c>
      <c r="H96" s="76">
        <f t="shared" si="80"/>
        <v>1049000</v>
      </c>
      <c r="I96" s="76">
        <f>SUM(I97:I97)</f>
        <v>70000</v>
      </c>
      <c r="J96" s="76">
        <f t="shared" si="81"/>
        <v>1119000</v>
      </c>
      <c r="K96" s="70"/>
    </row>
    <row r="97" spans="1:11" s="71" customFormat="1" ht="16.5" customHeight="1" x14ac:dyDescent="0.25">
      <c r="A97" s="79"/>
      <c r="B97" s="82"/>
      <c r="C97" s="83"/>
      <c r="D97" s="78" t="s">
        <v>8</v>
      </c>
      <c r="E97" s="84" t="s">
        <v>5</v>
      </c>
      <c r="F97" s="96">
        <v>1049000</v>
      </c>
      <c r="G97" s="110"/>
      <c r="H97" s="96">
        <f t="shared" si="80"/>
        <v>1049000</v>
      </c>
      <c r="I97" s="122">
        <v>70000</v>
      </c>
      <c r="J97" s="96">
        <f t="shared" si="81"/>
        <v>1119000</v>
      </c>
      <c r="K97" s="70"/>
    </row>
    <row r="98" spans="1:11" s="71" customFormat="1" ht="18" customHeight="1" x14ac:dyDescent="0.25">
      <c r="A98" s="18">
        <v>900</v>
      </c>
      <c r="B98" s="17"/>
      <c r="C98" s="17"/>
      <c r="D98" s="97" t="s">
        <v>26</v>
      </c>
      <c r="E98" s="94"/>
      <c r="F98" s="73">
        <v>568900</v>
      </c>
      <c r="G98" s="73">
        <f>G99</f>
        <v>204</v>
      </c>
      <c r="H98" s="73">
        <f t="shared" ref="H98:H102" si="82">SUM(F98:G98)</f>
        <v>569104</v>
      </c>
      <c r="I98" s="73">
        <f>I99</f>
        <v>0</v>
      </c>
      <c r="J98" s="73">
        <f t="shared" ref="J98" si="83">SUM(H98:I98)</f>
        <v>569104</v>
      </c>
      <c r="K98" s="70"/>
    </row>
    <row r="99" spans="1:11" s="71" customFormat="1" ht="16.5" customHeight="1" x14ac:dyDescent="0.25">
      <c r="A99" s="21"/>
      <c r="B99" s="22">
        <v>90026</v>
      </c>
      <c r="C99" s="61"/>
      <c r="D99" s="4" t="s">
        <v>86</v>
      </c>
      <c r="E99" s="50"/>
      <c r="F99" s="86">
        <f>F100</f>
        <v>0</v>
      </c>
      <c r="G99" s="77">
        <f>G100</f>
        <v>204</v>
      </c>
      <c r="H99" s="86">
        <f t="shared" ref="H99:H101" si="84">SUM(F99:G99)</f>
        <v>204</v>
      </c>
      <c r="I99" s="77">
        <f>I100</f>
        <v>0</v>
      </c>
      <c r="J99" s="86">
        <f t="shared" ref="J99:J101" si="85">SUM(H99:I99)</f>
        <v>204</v>
      </c>
      <c r="K99" s="70"/>
    </row>
    <row r="100" spans="1:11" s="71" customFormat="1" ht="41.25" customHeight="1" x14ac:dyDescent="0.25">
      <c r="A100" s="103"/>
      <c r="B100" s="103"/>
      <c r="C100" s="29">
        <v>2460</v>
      </c>
      <c r="D100" s="5" t="s">
        <v>87</v>
      </c>
      <c r="E100" s="51"/>
      <c r="F100" s="76">
        <f>F101</f>
        <v>0</v>
      </c>
      <c r="G100" s="76">
        <f>SUM(G101:G101)</f>
        <v>204</v>
      </c>
      <c r="H100" s="76">
        <f t="shared" si="84"/>
        <v>204</v>
      </c>
      <c r="I100" s="76">
        <f>SUM(I101:I101)</f>
        <v>0</v>
      </c>
      <c r="J100" s="76">
        <f t="shared" si="85"/>
        <v>204</v>
      </c>
      <c r="K100" s="70"/>
    </row>
    <row r="101" spans="1:11" s="71" customFormat="1" ht="16.5" customHeight="1" x14ac:dyDescent="0.25">
      <c r="A101" s="129"/>
      <c r="B101" s="129"/>
      <c r="C101" s="130"/>
      <c r="D101" s="5" t="s">
        <v>8</v>
      </c>
      <c r="E101" s="63" t="s">
        <v>73</v>
      </c>
      <c r="F101" s="96">
        <v>0</v>
      </c>
      <c r="G101" s="122">
        <v>204</v>
      </c>
      <c r="H101" s="122">
        <f t="shared" si="84"/>
        <v>204</v>
      </c>
      <c r="I101" s="122"/>
      <c r="J101" s="96">
        <f t="shared" si="85"/>
        <v>204</v>
      </c>
      <c r="K101" s="70"/>
    </row>
    <row r="102" spans="1:11" s="71" customFormat="1" ht="17.25" customHeight="1" x14ac:dyDescent="0.25">
      <c r="A102" s="133" t="s">
        <v>85</v>
      </c>
      <c r="B102" s="138"/>
      <c r="C102" s="138"/>
      <c r="D102" s="139"/>
      <c r="E102" s="48"/>
      <c r="F102" s="87">
        <v>3725289.4</v>
      </c>
      <c r="G102" s="87">
        <f>G90+G94+G98</f>
        <v>3383653</v>
      </c>
      <c r="H102" s="87">
        <f t="shared" si="82"/>
        <v>7108942.4000000004</v>
      </c>
      <c r="I102" s="87">
        <f>I90+I94+I98</f>
        <v>70000</v>
      </c>
      <c r="J102" s="87">
        <f t="shared" ref="J102" si="86">SUM(H102:I102)</f>
        <v>7178942.4000000004</v>
      </c>
      <c r="K102" s="70"/>
    </row>
    <row r="103" spans="1:11" s="1" customFormat="1" ht="15.75" customHeight="1" x14ac:dyDescent="0.2">
      <c r="A103" s="19"/>
      <c r="B103" s="16"/>
      <c r="C103" s="16"/>
      <c r="D103" s="11"/>
      <c r="E103" s="8"/>
      <c r="F103" s="33"/>
      <c r="G103" s="111"/>
      <c r="H103" s="33"/>
      <c r="I103" s="111"/>
      <c r="J103" s="33"/>
      <c r="K103"/>
    </row>
    <row r="104" spans="1:11" s="1" customFormat="1" ht="58.5" customHeight="1" x14ac:dyDescent="0.2">
      <c r="A104" s="137" t="s">
        <v>84</v>
      </c>
      <c r="B104" s="137"/>
      <c r="C104" s="137"/>
      <c r="D104" s="137"/>
      <c r="E104" s="137"/>
      <c r="F104" s="131"/>
      <c r="G104" s="131"/>
      <c r="H104" s="131"/>
      <c r="I104" s="113"/>
      <c r="J104"/>
      <c r="K104"/>
    </row>
    <row r="105" spans="1:11" s="1" customFormat="1" ht="18" customHeight="1" x14ac:dyDescent="0.2">
      <c r="A105" s="18">
        <v>750</v>
      </c>
      <c r="B105" s="17"/>
      <c r="C105" s="17"/>
      <c r="D105" s="6" t="s">
        <v>20</v>
      </c>
      <c r="E105" s="66"/>
      <c r="F105" s="30">
        <v>1677581.21</v>
      </c>
      <c r="G105" s="30">
        <f>G106</f>
        <v>194850.6</v>
      </c>
      <c r="H105" s="30">
        <f>SUM(F105:G105)</f>
        <v>1872431.81</v>
      </c>
      <c r="I105" s="30">
        <f>I106</f>
        <v>0</v>
      </c>
      <c r="J105" s="30">
        <f>SUM(H105:I105)</f>
        <v>1872431.81</v>
      </c>
      <c r="K105"/>
    </row>
    <row r="106" spans="1:11" s="1" customFormat="1" ht="16.5" customHeight="1" x14ac:dyDescent="0.2">
      <c r="A106" s="49"/>
      <c r="B106" s="22">
        <v>75077</v>
      </c>
      <c r="C106" s="35"/>
      <c r="D106" s="4" t="s">
        <v>79</v>
      </c>
      <c r="E106" s="50"/>
      <c r="F106" s="45">
        <v>0</v>
      </c>
      <c r="G106" s="45">
        <f>G107</f>
        <v>194850.6</v>
      </c>
      <c r="H106" s="31">
        <f t="shared" ref="H106:H107" si="87">SUM(F106:G106)</f>
        <v>194850.6</v>
      </c>
      <c r="I106" s="45">
        <f>I107</f>
        <v>0</v>
      </c>
      <c r="J106" s="31">
        <f t="shared" ref="J106:J107" si="88">SUM(H106:I106)</f>
        <v>194850.6</v>
      </c>
      <c r="K106"/>
    </row>
    <row r="107" spans="1:11" s="1" customFormat="1" ht="56.25" x14ac:dyDescent="0.2">
      <c r="A107" s="49"/>
      <c r="B107" s="21"/>
      <c r="C107" s="29">
        <v>2057</v>
      </c>
      <c r="D107" s="5" t="s">
        <v>23</v>
      </c>
      <c r="E107" s="63"/>
      <c r="F107" s="32">
        <f>F109</f>
        <v>0</v>
      </c>
      <c r="G107" s="32">
        <f>SUM(G109:G110)</f>
        <v>194850.6</v>
      </c>
      <c r="H107" s="32">
        <f t="shared" si="87"/>
        <v>194850.6</v>
      </c>
      <c r="I107" s="32">
        <f>SUM(I109:I110)</f>
        <v>0</v>
      </c>
      <c r="J107" s="32">
        <f t="shared" si="88"/>
        <v>194850.6</v>
      </c>
      <c r="K107"/>
    </row>
    <row r="108" spans="1:11" s="1" customFormat="1" ht="15" customHeight="1" x14ac:dyDescent="0.2">
      <c r="A108" s="49"/>
      <c r="B108" s="21"/>
      <c r="C108" s="29"/>
      <c r="D108" s="78" t="s">
        <v>8</v>
      </c>
      <c r="E108" s="63"/>
      <c r="F108" s="32"/>
      <c r="G108" s="109"/>
      <c r="H108" s="32"/>
      <c r="I108" s="109"/>
      <c r="J108" s="32"/>
      <c r="K108"/>
    </row>
    <row r="109" spans="1:11" s="1" customFormat="1" ht="29.1" customHeight="1" x14ac:dyDescent="0.2">
      <c r="A109" s="49"/>
      <c r="B109" s="21"/>
      <c r="C109" s="29"/>
      <c r="D109" s="127" t="s">
        <v>80</v>
      </c>
      <c r="E109" s="128" t="s">
        <v>81</v>
      </c>
      <c r="F109" s="65">
        <v>0</v>
      </c>
      <c r="G109" s="64">
        <v>99894.6</v>
      </c>
      <c r="H109" s="65">
        <f t="shared" ref="H109" si="89">SUM(F109:G109)</f>
        <v>99894.6</v>
      </c>
      <c r="I109" s="107"/>
      <c r="J109" s="65">
        <f t="shared" ref="J109" si="90">SUM(H109:I109)</f>
        <v>99894.6</v>
      </c>
      <c r="K109"/>
    </row>
    <row r="110" spans="1:11" s="1" customFormat="1" ht="29.1" customHeight="1" x14ac:dyDescent="0.2">
      <c r="A110" s="49"/>
      <c r="B110" s="21"/>
      <c r="C110" s="29"/>
      <c r="D110" s="127" t="s">
        <v>82</v>
      </c>
      <c r="E110" s="128" t="s">
        <v>94</v>
      </c>
      <c r="F110" s="65">
        <v>0</v>
      </c>
      <c r="G110" s="64">
        <v>94956</v>
      </c>
      <c r="H110" s="65">
        <f t="shared" ref="H110" si="91">SUM(F110:G110)</f>
        <v>94956</v>
      </c>
      <c r="I110" s="107"/>
      <c r="J110" s="65">
        <f t="shared" ref="J110" si="92">SUM(H110:I110)</f>
        <v>94956</v>
      </c>
      <c r="K110"/>
    </row>
    <row r="111" spans="1:11" s="1" customFormat="1" ht="18" customHeight="1" x14ac:dyDescent="0.2">
      <c r="A111" s="18">
        <v>801</v>
      </c>
      <c r="B111" s="17"/>
      <c r="C111" s="17"/>
      <c r="D111" s="6" t="s">
        <v>16</v>
      </c>
      <c r="E111" s="66"/>
      <c r="F111" s="30">
        <f>F112</f>
        <v>194894.59999999998</v>
      </c>
      <c r="G111" s="30">
        <f>G112</f>
        <v>-194894.59999999998</v>
      </c>
      <c r="H111" s="30">
        <f>SUM(F111:G111)</f>
        <v>0</v>
      </c>
      <c r="I111" s="30">
        <f>I112</f>
        <v>0</v>
      </c>
      <c r="J111" s="30">
        <f>SUM(H111:I111)</f>
        <v>0</v>
      </c>
      <c r="K111"/>
    </row>
    <row r="112" spans="1:11" s="1" customFormat="1" ht="16.5" customHeight="1" x14ac:dyDescent="0.2">
      <c r="A112" s="49"/>
      <c r="B112" s="22">
        <v>80195</v>
      </c>
      <c r="C112" s="35"/>
      <c r="D112" s="4" t="s">
        <v>15</v>
      </c>
      <c r="E112" s="50"/>
      <c r="F112" s="45">
        <f>F113+F116</f>
        <v>194894.59999999998</v>
      </c>
      <c r="G112" s="45">
        <f>G113+G116</f>
        <v>-194894.59999999998</v>
      </c>
      <c r="H112" s="31">
        <f t="shared" ref="H112:H113" si="93">SUM(F112:G112)</f>
        <v>0</v>
      </c>
      <c r="I112" s="45">
        <f>I113+I116</f>
        <v>0</v>
      </c>
      <c r="J112" s="31">
        <f t="shared" ref="J112:J113" si="94">SUM(H112:I112)</f>
        <v>0</v>
      </c>
      <c r="K112"/>
    </row>
    <row r="113" spans="1:11" s="1" customFormat="1" ht="56.25" x14ac:dyDescent="0.2">
      <c r="A113" s="49"/>
      <c r="B113" s="21"/>
      <c r="C113" s="29">
        <v>2057</v>
      </c>
      <c r="D113" s="5" t="s">
        <v>83</v>
      </c>
      <c r="E113" s="63"/>
      <c r="F113" s="32">
        <f>F115</f>
        <v>164939.29999999999</v>
      </c>
      <c r="G113" s="32">
        <f>G115</f>
        <v>-164939.29999999999</v>
      </c>
      <c r="H113" s="32">
        <f t="shared" si="93"/>
        <v>0</v>
      </c>
      <c r="I113" s="32">
        <f>I115</f>
        <v>0</v>
      </c>
      <c r="J113" s="32">
        <f t="shared" si="94"/>
        <v>0</v>
      </c>
      <c r="K113"/>
    </row>
    <row r="114" spans="1:11" s="1" customFormat="1" ht="15" customHeight="1" x14ac:dyDescent="0.2">
      <c r="A114" s="67"/>
      <c r="B114" s="67"/>
      <c r="C114" s="68"/>
      <c r="D114" s="5" t="s">
        <v>8</v>
      </c>
      <c r="E114" s="63"/>
      <c r="F114" s="32"/>
      <c r="G114" s="32"/>
      <c r="H114" s="32"/>
      <c r="I114" s="32"/>
      <c r="J114" s="32"/>
      <c r="K114"/>
    </row>
    <row r="115" spans="1:11" s="1" customFormat="1" ht="30" customHeight="1" x14ac:dyDescent="0.2">
      <c r="A115" s="49"/>
      <c r="B115" s="21"/>
      <c r="C115" s="29"/>
      <c r="D115" s="127" t="s">
        <v>80</v>
      </c>
      <c r="E115" s="128" t="s">
        <v>81</v>
      </c>
      <c r="F115" s="64">
        <v>164939.29999999999</v>
      </c>
      <c r="G115" s="64">
        <v>-164939.29999999999</v>
      </c>
      <c r="H115" s="65">
        <f t="shared" ref="H115:H116" si="95">SUM(F115:G115)</f>
        <v>0</v>
      </c>
      <c r="I115" s="116"/>
      <c r="J115" s="65">
        <f t="shared" ref="J115:J116" si="96">SUM(H115:I115)</f>
        <v>0</v>
      </c>
      <c r="K115"/>
    </row>
    <row r="116" spans="1:11" s="1" customFormat="1" ht="56.25" x14ac:dyDescent="0.2">
      <c r="A116" s="102"/>
      <c r="B116" s="103"/>
      <c r="C116" s="29">
        <v>2059</v>
      </c>
      <c r="D116" s="5" t="s">
        <v>83</v>
      </c>
      <c r="E116" s="63"/>
      <c r="F116" s="32">
        <f>F118</f>
        <v>29955.3</v>
      </c>
      <c r="G116" s="32">
        <f>G118</f>
        <v>-29955.3</v>
      </c>
      <c r="H116" s="32">
        <f t="shared" si="95"/>
        <v>0</v>
      </c>
      <c r="I116" s="32">
        <f>I118</f>
        <v>0</v>
      </c>
      <c r="J116" s="32">
        <f t="shared" si="96"/>
        <v>0</v>
      </c>
      <c r="K116"/>
    </row>
    <row r="117" spans="1:11" s="1" customFormat="1" ht="15" customHeight="1" x14ac:dyDescent="0.2">
      <c r="A117" s="67"/>
      <c r="B117" s="67"/>
      <c r="C117" s="68"/>
      <c r="D117" s="5" t="s">
        <v>8</v>
      </c>
      <c r="E117" s="63"/>
      <c r="F117" s="32"/>
      <c r="G117" s="32"/>
      <c r="H117" s="32"/>
      <c r="I117" s="32"/>
      <c r="J117" s="32"/>
      <c r="K117"/>
    </row>
    <row r="118" spans="1:11" s="1" customFormat="1" ht="30" customHeight="1" x14ac:dyDescent="0.2">
      <c r="A118" s="49"/>
      <c r="B118" s="21"/>
      <c r="C118" s="29"/>
      <c r="D118" s="127" t="s">
        <v>80</v>
      </c>
      <c r="E118" s="128" t="s">
        <v>81</v>
      </c>
      <c r="F118" s="64">
        <v>29955.3</v>
      </c>
      <c r="G118" s="64">
        <v>-29955.3</v>
      </c>
      <c r="H118" s="65">
        <f t="shared" ref="H118" si="97">SUM(F118:G118)</f>
        <v>0</v>
      </c>
      <c r="I118" s="116"/>
      <c r="J118" s="34">
        <f t="shared" ref="J118" si="98">SUM(H118:I118)</f>
        <v>0</v>
      </c>
      <c r="K118"/>
    </row>
    <row r="119" spans="1:11" s="1" customFormat="1" ht="18.75" customHeight="1" x14ac:dyDescent="0.2">
      <c r="A119" s="133" t="s">
        <v>13</v>
      </c>
      <c r="B119" s="134"/>
      <c r="C119" s="134"/>
      <c r="D119" s="135"/>
      <c r="E119" s="48"/>
      <c r="F119" s="47">
        <v>19615855.989999998</v>
      </c>
      <c r="G119" s="47">
        <f>G105+G111</f>
        <v>-43.999999999970896</v>
      </c>
      <c r="H119" s="47">
        <f t="shared" ref="H119" si="99">SUM(F119:G119)</f>
        <v>19615811.989999998</v>
      </c>
      <c r="I119" s="47">
        <f>I105+I111</f>
        <v>0</v>
      </c>
      <c r="J119" s="47">
        <f t="shared" ref="J119" si="100">SUM(H119:I119)</f>
        <v>19615811.989999998</v>
      </c>
      <c r="K119"/>
    </row>
    <row r="120" spans="1:11" s="1" customFormat="1" ht="15" customHeight="1" x14ac:dyDescent="0.2">
      <c r="A120" s="19"/>
      <c r="B120" s="16"/>
      <c r="C120" s="16"/>
      <c r="D120" s="11"/>
      <c r="E120" s="8"/>
      <c r="F120" s="33"/>
      <c r="G120" s="33"/>
      <c r="H120" s="33"/>
      <c r="I120" s="33"/>
      <c r="J120" s="33"/>
      <c r="K120"/>
    </row>
    <row r="121" spans="1:11" ht="19.5" customHeight="1" x14ac:dyDescent="0.2">
      <c r="A121" s="133" t="s">
        <v>12</v>
      </c>
      <c r="B121" s="134"/>
      <c r="C121" s="134"/>
      <c r="D121" s="135"/>
      <c r="E121" s="48"/>
      <c r="F121" s="47">
        <v>202996565.96000001</v>
      </c>
      <c r="G121" s="47">
        <f>G63+G87+G102+G119</f>
        <v>-318191.5700000003</v>
      </c>
      <c r="H121" s="47">
        <f>SUM(F121:G121)</f>
        <v>202678374.39000002</v>
      </c>
      <c r="I121" s="47">
        <f>I63+I87+I102+I119</f>
        <v>340387.12</v>
      </c>
      <c r="J121" s="47">
        <f>SUM(H121:I121)</f>
        <v>203018761.51000002</v>
      </c>
    </row>
    <row r="122" spans="1:11" x14ac:dyDescent="0.2">
      <c r="A122" s="23"/>
      <c r="B122" s="24"/>
      <c r="C122" s="55"/>
      <c r="D122" s="12"/>
    </row>
    <row r="123" spans="1:11" ht="25.5" customHeight="1" x14ac:dyDescent="0.2">
      <c r="A123" s="25"/>
      <c r="B123" s="26"/>
      <c r="C123" s="56"/>
      <c r="D123" s="13"/>
      <c r="E123" s="10"/>
      <c r="F123" s="41"/>
      <c r="G123" s="115"/>
      <c r="H123" s="41"/>
      <c r="I123" s="115"/>
      <c r="J123" s="41"/>
    </row>
    <row r="124" spans="1:11" x14ac:dyDescent="0.2">
      <c r="A124" s="27"/>
      <c r="B124" s="28"/>
      <c r="C124" s="57"/>
      <c r="D124" s="14"/>
      <c r="E124" s="10"/>
      <c r="F124" s="41"/>
      <c r="G124" s="115"/>
      <c r="H124" s="41"/>
      <c r="I124" s="115"/>
      <c r="J124" s="41"/>
    </row>
    <row r="125" spans="1:11" x14ac:dyDescent="0.2">
      <c r="A125" s="27"/>
      <c r="B125" s="28"/>
      <c r="C125" s="57"/>
      <c r="D125" s="14"/>
      <c r="E125" s="10"/>
      <c r="F125" s="41"/>
      <c r="G125" s="115"/>
      <c r="H125" s="41"/>
      <c r="I125" s="115"/>
      <c r="J125" s="41"/>
    </row>
    <row r="126" spans="1:11" x14ac:dyDescent="0.2">
      <c r="A126" s="27"/>
      <c r="B126" s="28"/>
      <c r="C126" s="57"/>
      <c r="D126" s="14"/>
      <c r="E126" s="10"/>
      <c r="F126" s="41"/>
      <c r="G126" s="115"/>
      <c r="H126" s="41"/>
      <c r="I126" s="115"/>
      <c r="J126" s="41"/>
    </row>
    <row r="127" spans="1:11" x14ac:dyDescent="0.2">
      <c r="A127" s="27"/>
      <c r="B127" s="28"/>
      <c r="C127" s="57"/>
      <c r="D127" s="14"/>
      <c r="E127" s="10"/>
      <c r="F127" s="41"/>
      <c r="G127" s="115"/>
      <c r="H127" s="41"/>
      <c r="I127" s="115"/>
      <c r="J127" s="41"/>
    </row>
    <row r="128" spans="1:11" x14ac:dyDescent="0.2">
      <c r="A128" s="27"/>
      <c r="B128" s="28"/>
      <c r="C128" s="57"/>
      <c r="D128" s="14"/>
      <c r="E128" s="10"/>
      <c r="F128" s="41"/>
      <c r="G128" s="115"/>
      <c r="H128" s="41"/>
      <c r="I128" s="115"/>
      <c r="J128" s="41"/>
    </row>
    <row r="129" spans="1:10" x14ac:dyDescent="0.2">
      <c r="A129" s="27"/>
      <c r="B129" s="28"/>
      <c r="C129" s="57"/>
      <c r="D129" s="14"/>
      <c r="E129" s="10"/>
      <c r="F129" s="41"/>
      <c r="G129" s="115"/>
      <c r="H129" s="41"/>
      <c r="I129" s="115"/>
      <c r="J129" s="41"/>
    </row>
    <row r="137" spans="1:10" x14ac:dyDescent="0.2">
      <c r="D137" s="15" t="s">
        <v>7</v>
      </c>
    </row>
  </sheetData>
  <mergeCells count="10">
    <mergeCell ref="A121:D121"/>
    <mergeCell ref="A4:E4"/>
    <mergeCell ref="A119:D119"/>
    <mergeCell ref="A65:E65"/>
    <mergeCell ref="A87:D87"/>
    <mergeCell ref="A63:D63"/>
    <mergeCell ref="A89:F89"/>
    <mergeCell ref="A102:D102"/>
    <mergeCell ref="A6:E6"/>
    <mergeCell ref="A104:E104"/>
  </mergeCells>
  <phoneticPr fontId="1" type="noConversion"/>
  <printOptions horizontalCentered="1" gridLines="1"/>
  <pageMargins left="0.31496062992125984" right="0.23622047244094491" top="0.94488188976377963" bottom="0.78740157480314965" header="0.55118110236220474" footer="0.53"/>
  <pageSetup paperSize="9" scale="75" orientation="landscape" r:id="rId1"/>
  <headerFooter alignWithMargins="0">
    <oddHeader xml:space="preserve">&amp;C&amp;"Bookman Old Style,Pogrubiona kursywa"&amp;12ZMIANY W PLANIE FINANSOWYM
DOCHODÓW BUDŻETOWYCH URZĘDU MIEJSKIEGO NA ROK 2020&amp;"Arial CE,Pogrubiona kursywa"&amp;14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2020-10-26T13:56:47Z</cp:lastPrinted>
  <dcterms:created xsi:type="dcterms:W3CDTF">2000-11-02T14:08:21Z</dcterms:created>
  <dcterms:modified xsi:type="dcterms:W3CDTF">2020-10-26T13:57:18Z</dcterms:modified>
</cp:coreProperties>
</file>