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7_22X2020_ZM_PL_FIN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UW!$A$1:$J$220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I200" i="624" l="1"/>
  <c r="I199" i="624" s="1"/>
  <c r="H216" i="624" l="1"/>
  <c r="J216" i="624" s="1"/>
  <c r="G138" i="624"/>
  <c r="G136" i="624"/>
  <c r="G135" i="624" s="1"/>
  <c r="G134" i="624" s="1"/>
  <c r="F138" i="624"/>
  <c r="F136" i="624"/>
  <c r="I138" i="624"/>
  <c r="I136" i="624"/>
  <c r="H139" i="624"/>
  <c r="J139" i="624" s="1"/>
  <c r="H138" i="624"/>
  <c r="H137" i="624"/>
  <c r="J137" i="624" s="1"/>
  <c r="F135" i="624" l="1"/>
  <c r="F134" i="624" s="1"/>
  <c r="H136" i="624"/>
  <c r="J138" i="624"/>
  <c r="J136" i="624"/>
  <c r="I135" i="624"/>
  <c r="I134" i="624" s="1"/>
  <c r="H135" i="624"/>
  <c r="H134" i="624"/>
  <c r="J135" i="624" l="1"/>
  <c r="J134" i="624"/>
  <c r="H220" i="624" l="1"/>
  <c r="J220" i="624" s="1"/>
  <c r="I219" i="624"/>
  <c r="G219" i="624"/>
  <c r="I218" i="624"/>
  <c r="H217" i="624"/>
  <c r="J217" i="624" s="1"/>
  <c r="I215" i="624"/>
  <c r="I214" i="624" s="1"/>
  <c r="G215" i="624"/>
  <c r="H215" i="624" s="1"/>
  <c r="J215" i="624" s="1"/>
  <c r="H213" i="624"/>
  <c r="J213" i="624" s="1"/>
  <c r="I212" i="624"/>
  <c r="I207" i="624" s="1"/>
  <c r="G212" i="624"/>
  <c r="F212" i="624"/>
  <c r="H212" i="624" s="1"/>
  <c r="H211" i="624"/>
  <c r="J211" i="624" s="1"/>
  <c r="I210" i="624"/>
  <c r="G210" i="624"/>
  <c r="F210" i="624"/>
  <c r="H209" i="624"/>
  <c r="J209" i="624" s="1"/>
  <c r="I208" i="624"/>
  <c r="G208" i="624"/>
  <c r="F208" i="624"/>
  <c r="H208" i="624" s="1"/>
  <c r="G207" i="624"/>
  <c r="H207" i="624" s="1"/>
  <c r="H206" i="624"/>
  <c r="J206" i="624" s="1"/>
  <c r="I205" i="624"/>
  <c r="I204" i="624" s="1"/>
  <c r="G205" i="624"/>
  <c r="G204" i="624" s="1"/>
  <c r="H204" i="624" s="1"/>
  <c r="J204" i="624" s="1"/>
  <c r="F205" i="624"/>
  <c r="H203" i="624"/>
  <c r="J203" i="624" s="1"/>
  <c r="I202" i="624"/>
  <c r="I201" i="624" s="1"/>
  <c r="G202" i="624"/>
  <c r="G201" i="624" s="1"/>
  <c r="F202" i="624"/>
  <c r="H219" i="624" l="1"/>
  <c r="J219" i="624" s="1"/>
  <c r="G218" i="624"/>
  <c r="H202" i="624"/>
  <c r="J202" i="624" s="1"/>
  <c r="F201" i="624"/>
  <c r="H201" i="624" s="1"/>
  <c r="J201" i="624" s="1"/>
  <c r="J207" i="624"/>
  <c r="J208" i="624"/>
  <c r="J212" i="624"/>
  <c r="H210" i="624"/>
  <c r="J210" i="624" s="1"/>
  <c r="H218" i="624"/>
  <c r="J218" i="624" s="1"/>
  <c r="G214" i="624"/>
  <c r="H214" i="624" s="1"/>
  <c r="J214" i="624" s="1"/>
  <c r="H205" i="624"/>
  <c r="J205" i="624" s="1"/>
  <c r="F199" i="624"/>
  <c r="H190" i="624"/>
  <c r="J190" i="624" s="1"/>
  <c r="F185" i="624"/>
  <c r="F184" i="624" s="1"/>
  <c r="F193" i="624"/>
  <c r="I191" i="624"/>
  <c r="G191" i="624"/>
  <c r="F191" i="624"/>
  <c r="I188" i="624"/>
  <c r="G188" i="624"/>
  <c r="G180" i="624"/>
  <c r="G179" i="624" s="1"/>
  <c r="G178" i="624" s="1"/>
  <c r="F180" i="624"/>
  <c r="H183" i="624"/>
  <c r="J183" i="624" s="1"/>
  <c r="H182" i="624"/>
  <c r="J182" i="624" s="1"/>
  <c r="I180" i="624"/>
  <c r="I179" i="624" s="1"/>
  <c r="I178" i="624" s="1"/>
  <c r="H175" i="624"/>
  <c r="J175" i="624" s="1"/>
  <c r="H174" i="624"/>
  <c r="J174" i="624" s="1"/>
  <c r="H173" i="624"/>
  <c r="J173" i="624" s="1"/>
  <c r="H172" i="624"/>
  <c r="J172" i="624" s="1"/>
  <c r="H171" i="624"/>
  <c r="J171" i="624" s="1"/>
  <c r="H166" i="624"/>
  <c r="J166" i="624" s="1"/>
  <c r="G164" i="624"/>
  <c r="H164" i="624" s="1"/>
  <c r="F159" i="624"/>
  <c r="G160" i="624"/>
  <c r="F149" i="624"/>
  <c r="F148" i="624" s="1"/>
  <c r="F147" i="624" s="1"/>
  <c r="H151" i="624"/>
  <c r="J151" i="624" s="1"/>
  <c r="I149" i="624"/>
  <c r="I148" i="624" s="1"/>
  <c r="I147" i="624" s="1"/>
  <c r="G149" i="624"/>
  <c r="H157" i="624"/>
  <c r="J157" i="624" s="1"/>
  <c r="H156" i="624"/>
  <c r="J156" i="624" s="1"/>
  <c r="I154" i="624"/>
  <c r="I153" i="624" s="1"/>
  <c r="I152" i="624" s="1"/>
  <c r="G154" i="624"/>
  <c r="H154" i="624" s="1"/>
  <c r="F153" i="624"/>
  <c r="H130" i="624"/>
  <c r="J130" i="624" s="1"/>
  <c r="I128" i="624"/>
  <c r="G128" i="624"/>
  <c r="H128" i="624" s="1"/>
  <c r="H124" i="624"/>
  <c r="J124" i="624" s="1"/>
  <c r="I123" i="624"/>
  <c r="I122" i="624" s="1"/>
  <c r="G123" i="624"/>
  <c r="H123" i="624" s="1"/>
  <c r="H121" i="624"/>
  <c r="J121" i="624" s="1"/>
  <c r="I120" i="624"/>
  <c r="I115" i="624" s="1"/>
  <c r="G120" i="624"/>
  <c r="F120" i="624"/>
  <c r="H119" i="624"/>
  <c r="J119" i="624" s="1"/>
  <c r="I118" i="624"/>
  <c r="G118" i="624"/>
  <c r="F118" i="624"/>
  <c r="H117" i="624"/>
  <c r="J117" i="624" s="1"/>
  <c r="I116" i="624"/>
  <c r="G116" i="624"/>
  <c r="F116" i="624"/>
  <c r="F113" i="624"/>
  <c r="H114" i="624"/>
  <c r="J114" i="624" s="1"/>
  <c r="I113" i="624"/>
  <c r="I112" i="624" s="1"/>
  <c r="G113" i="624"/>
  <c r="I107" i="624"/>
  <c r="G107" i="624"/>
  <c r="F107" i="624"/>
  <c r="H109" i="624"/>
  <c r="J109" i="624" s="1"/>
  <c r="H111" i="624"/>
  <c r="J111" i="624" s="1"/>
  <c r="I110" i="624"/>
  <c r="I104" i="624" s="1"/>
  <c r="G110" i="624"/>
  <c r="F110" i="624"/>
  <c r="H106" i="624"/>
  <c r="J106" i="624" s="1"/>
  <c r="I105" i="624"/>
  <c r="G105" i="624"/>
  <c r="F105" i="624"/>
  <c r="H84" i="624"/>
  <c r="J84" i="624" s="1"/>
  <c r="I83" i="624"/>
  <c r="I82" i="624" s="1"/>
  <c r="G83" i="624"/>
  <c r="G82" i="624" s="1"/>
  <c r="H82" i="624" s="1"/>
  <c r="F83" i="624"/>
  <c r="H75" i="624"/>
  <c r="J75" i="624" s="1"/>
  <c r="I74" i="624"/>
  <c r="G74" i="624"/>
  <c r="F74" i="624"/>
  <c r="H77" i="624"/>
  <c r="J77" i="624" s="1"/>
  <c r="I76" i="624"/>
  <c r="G76" i="624"/>
  <c r="F76" i="624"/>
  <c r="H73" i="624"/>
  <c r="J73" i="624" s="1"/>
  <c r="I72" i="624"/>
  <c r="G72" i="624"/>
  <c r="F72" i="624"/>
  <c r="H70" i="624"/>
  <c r="J70" i="624" s="1"/>
  <c r="I69" i="624"/>
  <c r="G69" i="624"/>
  <c r="G68" i="624" s="1"/>
  <c r="F69" i="624"/>
  <c r="F68" i="624" s="1"/>
  <c r="H66" i="624"/>
  <c r="J66" i="624" s="1"/>
  <c r="I65" i="624"/>
  <c r="I64" i="624" s="1"/>
  <c r="G65" i="624"/>
  <c r="G64" i="624" s="1"/>
  <c r="F65" i="624"/>
  <c r="H63" i="624"/>
  <c r="J63" i="624" s="1"/>
  <c r="I62" i="624"/>
  <c r="I61" i="624" s="1"/>
  <c r="G62" i="624"/>
  <c r="G61" i="624" s="1"/>
  <c r="H61" i="624" s="1"/>
  <c r="F62" i="624"/>
  <c r="H60" i="624"/>
  <c r="J60" i="624" s="1"/>
  <c r="I59" i="624"/>
  <c r="I58" i="624" s="1"/>
  <c r="G59" i="624"/>
  <c r="G58" i="624" s="1"/>
  <c r="H58" i="624" s="1"/>
  <c r="F59" i="624"/>
  <c r="H57" i="624"/>
  <c r="J57" i="624" s="1"/>
  <c r="I56" i="624"/>
  <c r="I55" i="624" s="1"/>
  <c r="G56" i="624"/>
  <c r="G55" i="624" s="1"/>
  <c r="H55" i="624" s="1"/>
  <c r="F56" i="624"/>
  <c r="H43" i="624"/>
  <c r="J43" i="624" s="1"/>
  <c r="I42" i="624"/>
  <c r="I41" i="624" s="1"/>
  <c r="G42" i="624"/>
  <c r="G41" i="624" s="1"/>
  <c r="H41" i="624" s="1"/>
  <c r="F42" i="624"/>
  <c r="H39" i="624"/>
  <c r="J39" i="624" s="1"/>
  <c r="I38" i="624"/>
  <c r="I37" i="624" s="1"/>
  <c r="I36" i="624" s="1"/>
  <c r="G38" i="624"/>
  <c r="G37" i="624" s="1"/>
  <c r="G36" i="624" s="1"/>
  <c r="H36" i="624" s="1"/>
  <c r="H33" i="624"/>
  <c r="J33" i="624" s="1"/>
  <c r="I32" i="624"/>
  <c r="G32" i="624"/>
  <c r="H32" i="624" s="1"/>
  <c r="F29" i="624"/>
  <c r="H26" i="624"/>
  <c r="J26" i="624" s="1"/>
  <c r="I25" i="624"/>
  <c r="I24" i="624" s="1"/>
  <c r="G25" i="624"/>
  <c r="G24" i="624" s="1"/>
  <c r="H24" i="624" s="1"/>
  <c r="F25" i="624"/>
  <c r="F22" i="624"/>
  <c r="H23" i="624"/>
  <c r="J23" i="624" s="1"/>
  <c r="I22" i="624"/>
  <c r="I21" i="624" s="1"/>
  <c r="G22" i="624"/>
  <c r="H19" i="624"/>
  <c r="J19" i="624" s="1"/>
  <c r="H18" i="624"/>
  <c r="J18" i="624" s="1"/>
  <c r="G15" i="624"/>
  <c r="G14" i="624" s="1"/>
  <c r="I11" i="624"/>
  <c r="I9" i="624"/>
  <c r="G200" i="624" l="1"/>
  <c r="H180" i="624"/>
  <c r="H191" i="624"/>
  <c r="J191" i="624" s="1"/>
  <c r="J180" i="624"/>
  <c r="G186" i="624"/>
  <c r="G185" i="624" s="1"/>
  <c r="G184" i="624" s="1"/>
  <c r="H184" i="624" s="1"/>
  <c r="H188" i="624"/>
  <c r="J188" i="624" s="1"/>
  <c r="I186" i="624"/>
  <c r="I185" i="624" s="1"/>
  <c r="I184" i="624" s="1"/>
  <c r="H186" i="624"/>
  <c r="H193" i="624"/>
  <c r="J193" i="624" s="1"/>
  <c r="F179" i="624"/>
  <c r="F178" i="624" s="1"/>
  <c r="H149" i="624"/>
  <c r="J149" i="624" s="1"/>
  <c r="G159" i="624"/>
  <c r="G148" i="624"/>
  <c r="G147" i="624" s="1"/>
  <c r="G153" i="624"/>
  <c r="G152" i="624" s="1"/>
  <c r="F152" i="624"/>
  <c r="J154" i="624"/>
  <c r="H22" i="624"/>
  <c r="J22" i="624" s="1"/>
  <c r="J128" i="624"/>
  <c r="H105" i="624"/>
  <c r="J105" i="624" s="1"/>
  <c r="H110" i="624"/>
  <c r="J110" i="624" s="1"/>
  <c r="J123" i="624"/>
  <c r="H72" i="624"/>
  <c r="J72" i="624" s="1"/>
  <c r="G104" i="624"/>
  <c r="H107" i="624"/>
  <c r="J107" i="624" s="1"/>
  <c r="G122" i="624"/>
  <c r="H122" i="624" s="1"/>
  <c r="J122" i="624" s="1"/>
  <c r="G115" i="624"/>
  <c r="H115" i="624" s="1"/>
  <c r="J115" i="624" s="1"/>
  <c r="H120" i="624"/>
  <c r="J120" i="624" s="1"/>
  <c r="H118" i="624"/>
  <c r="J118" i="624" s="1"/>
  <c r="H116" i="624"/>
  <c r="J116" i="624" s="1"/>
  <c r="I71" i="624"/>
  <c r="H113" i="624"/>
  <c r="J113" i="624" s="1"/>
  <c r="G112" i="624"/>
  <c r="H83" i="624"/>
  <c r="J83" i="624" s="1"/>
  <c r="J82" i="624"/>
  <c r="H76" i="624"/>
  <c r="J76" i="624" s="1"/>
  <c r="G71" i="624"/>
  <c r="H71" i="624" s="1"/>
  <c r="H74" i="624"/>
  <c r="J74" i="624" s="1"/>
  <c r="H62" i="624"/>
  <c r="J62" i="624" s="1"/>
  <c r="H65" i="624"/>
  <c r="J65" i="624" s="1"/>
  <c r="I68" i="624"/>
  <c r="H56" i="624"/>
  <c r="J56" i="624" s="1"/>
  <c r="H68" i="624"/>
  <c r="H69" i="624"/>
  <c r="J69" i="624" s="1"/>
  <c r="J61" i="624"/>
  <c r="F64" i="624"/>
  <c r="H64" i="624" s="1"/>
  <c r="J64" i="624" s="1"/>
  <c r="G54" i="624"/>
  <c r="H59" i="624"/>
  <c r="J59" i="624" s="1"/>
  <c r="I54" i="624"/>
  <c r="J58" i="624"/>
  <c r="H25" i="624"/>
  <c r="J25" i="624" s="1"/>
  <c r="H38" i="624"/>
  <c r="J38" i="624" s="1"/>
  <c r="H42" i="624"/>
  <c r="J42" i="624" s="1"/>
  <c r="J32" i="624"/>
  <c r="J36" i="624"/>
  <c r="J55" i="624"/>
  <c r="J41" i="624"/>
  <c r="H37" i="624"/>
  <c r="J37" i="624" s="1"/>
  <c r="J24" i="624"/>
  <c r="I20" i="624"/>
  <c r="G21" i="624"/>
  <c r="I8" i="624"/>
  <c r="I7" i="624" s="1"/>
  <c r="H177" i="624"/>
  <c r="J177" i="624" s="1"/>
  <c r="H176" i="624"/>
  <c r="J176" i="624" s="1"/>
  <c r="H170" i="624"/>
  <c r="J170" i="624" s="1"/>
  <c r="I168" i="624"/>
  <c r="I167" i="624" s="1"/>
  <c r="I164" i="624" s="1"/>
  <c r="J164" i="624" s="1"/>
  <c r="G168" i="624"/>
  <c r="G167" i="624" s="1"/>
  <c r="H167" i="624" s="1"/>
  <c r="H162" i="624"/>
  <c r="J162" i="624" s="1"/>
  <c r="H127" i="624"/>
  <c r="J127" i="624" s="1"/>
  <c r="I126" i="624"/>
  <c r="I125" i="624" s="1"/>
  <c r="G126" i="624"/>
  <c r="F102" i="624"/>
  <c r="I102" i="624"/>
  <c r="G102" i="624"/>
  <c r="G101" i="624" s="1"/>
  <c r="H103" i="624"/>
  <c r="J103" i="624" s="1"/>
  <c r="H81" i="624"/>
  <c r="J81" i="624" s="1"/>
  <c r="I80" i="624"/>
  <c r="I79" i="624" s="1"/>
  <c r="I78" i="624" s="1"/>
  <c r="G80" i="624"/>
  <c r="G79" i="624" s="1"/>
  <c r="F80" i="624"/>
  <c r="H88" i="624"/>
  <c r="J88" i="624" s="1"/>
  <c r="I98" i="624"/>
  <c r="I96" i="624"/>
  <c r="I93" i="624"/>
  <c r="I91" i="624"/>
  <c r="I87" i="624"/>
  <c r="I86" i="624" s="1"/>
  <c r="I85" i="624" s="1"/>
  <c r="H99" i="624"/>
  <c r="J99" i="624" s="1"/>
  <c r="G98" i="624"/>
  <c r="F98" i="624"/>
  <c r="H97" i="624"/>
  <c r="J97" i="624" s="1"/>
  <c r="G96" i="624"/>
  <c r="F96" i="624"/>
  <c r="H94" i="624"/>
  <c r="J94" i="624" s="1"/>
  <c r="G93" i="624"/>
  <c r="F93" i="624"/>
  <c r="H92" i="624"/>
  <c r="J92" i="624" s="1"/>
  <c r="G91" i="624"/>
  <c r="F91" i="624"/>
  <c r="G87" i="624"/>
  <c r="G86" i="624" s="1"/>
  <c r="G85" i="624" s="1"/>
  <c r="H85" i="624" s="1"/>
  <c r="F87" i="624"/>
  <c r="H185" i="624" l="1"/>
  <c r="H147" i="624"/>
  <c r="J147" i="624" s="1"/>
  <c r="H179" i="624"/>
  <c r="J179" i="624" s="1"/>
  <c r="H148" i="624"/>
  <c r="J148" i="624" s="1"/>
  <c r="G158" i="624"/>
  <c r="G194" i="624" s="1"/>
  <c r="H178" i="624"/>
  <c r="J178" i="624" s="1"/>
  <c r="I160" i="624"/>
  <c r="H152" i="624"/>
  <c r="J152" i="624" s="1"/>
  <c r="H153" i="624"/>
  <c r="J153" i="624" s="1"/>
  <c r="H101" i="624"/>
  <c r="I67" i="624"/>
  <c r="G125" i="624"/>
  <c r="H125" i="624" s="1"/>
  <c r="J125" i="624" s="1"/>
  <c r="J71" i="624"/>
  <c r="G67" i="624"/>
  <c r="H67" i="624" s="1"/>
  <c r="H112" i="624"/>
  <c r="J112" i="624" s="1"/>
  <c r="H104" i="624"/>
  <c r="J104" i="624" s="1"/>
  <c r="G78" i="624"/>
  <c r="H78" i="624" s="1"/>
  <c r="J78" i="624" s="1"/>
  <c r="F90" i="624"/>
  <c r="J68" i="624"/>
  <c r="H54" i="624"/>
  <c r="J54" i="624" s="1"/>
  <c r="H21" i="624"/>
  <c r="J21" i="624" s="1"/>
  <c r="G20" i="624"/>
  <c r="H20" i="624" s="1"/>
  <c r="J20" i="624" s="1"/>
  <c r="H160" i="624"/>
  <c r="J160" i="624" s="1"/>
  <c r="H168" i="624"/>
  <c r="J168" i="624" s="1"/>
  <c r="H126" i="624"/>
  <c r="J126" i="624" s="1"/>
  <c r="J167" i="624"/>
  <c r="H87" i="624"/>
  <c r="J87" i="624" s="1"/>
  <c r="F95" i="624"/>
  <c r="I90" i="624"/>
  <c r="H93" i="624"/>
  <c r="J93" i="624" s="1"/>
  <c r="I95" i="624"/>
  <c r="H80" i="624"/>
  <c r="J80" i="624" s="1"/>
  <c r="H102" i="624"/>
  <c r="G90" i="624"/>
  <c r="F79" i="624"/>
  <c r="H79" i="624" s="1"/>
  <c r="J79" i="624" s="1"/>
  <c r="J85" i="624"/>
  <c r="G95" i="624"/>
  <c r="H98" i="624"/>
  <c r="J98" i="624" s="1"/>
  <c r="H96" i="624"/>
  <c r="J96" i="624" s="1"/>
  <c r="H91" i="624"/>
  <c r="J91" i="624" s="1"/>
  <c r="F86" i="624"/>
  <c r="H86" i="624" s="1"/>
  <c r="J86" i="624" s="1"/>
  <c r="G100" i="624" l="1"/>
  <c r="J67" i="624"/>
  <c r="G199" i="624"/>
  <c r="H199" i="624" s="1"/>
  <c r="J199" i="624" s="1"/>
  <c r="H90" i="624"/>
  <c r="J90" i="624" s="1"/>
  <c r="I89" i="624"/>
  <c r="G89" i="624"/>
  <c r="H89" i="624" s="1"/>
  <c r="H95" i="624"/>
  <c r="J95" i="624" s="1"/>
  <c r="H200" i="624" l="1"/>
  <c r="J200" i="624" s="1"/>
  <c r="J89" i="624"/>
  <c r="I49" i="624"/>
  <c r="I48" i="624" s="1"/>
  <c r="I47" i="624" s="1"/>
  <c r="G49" i="624"/>
  <c r="G48" i="624" s="1"/>
  <c r="F49" i="624"/>
  <c r="F48" i="624" s="1"/>
  <c r="H53" i="624"/>
  <c r="J53" i="624" s="1"/>
  <c r="H52" i="624"/>
  <c r="J52" i="624" s="1"/>
  <c r="H51" i="624"/>
  <c r="J51" i="624" s="1"/>
  <c r="H46" i="624"/>
  <c r="J46" i="624" s="1"/>
  <c r="I45" i="624"/>
  <c r="I44" i="624" s="1"/>
  <c r="I40" i="624" s="1"/>
  <c r="G45" i="624"/>
  <c r="F45" i="624"/>
  <c r="F44" i="624" s="1"/>
  <c r="H35" i="624"/>
  <c r="J35" i="624" s="1"/>
  <c r="I34" i="624"/>
  <c r="I31" i="624" s="1"/>
  <c r="G34" i="624"/>
  <c r="H34" i="624" s="1"/>
  <c r="H30" i="624"/>
  <c r="J30" i="624" s="1"/>
  <c r="I29" i="624"/>
  <c r="I28" i="624" s="1"/>
  <c r="G29" i="624"/>
  <c r="G28" i="624" s="1"/>
  <c r="H17" i="624"/>
  <c r="J17" i="624" s="1"/>
  <c r="F11" i="624"/>
  <c r="G11" i="624"/>
  <c r="H12" i="624"/>
  <c r="J12" i="624" s="1"/>
  <c r="H10" i="624"/>
  <c r="J10" i="624" s="1"/>
  <c r="G9" i="624"/>
  <c r="F9" i="624"/>
  <c r="G8" i="624" l="1"/>
  <c r="G31" i="624"/>
  <c r="J34" i="624"/>
  <c r="H45" i="624"/>
  <c r="J45" i="624" s="1"/>
  <c r="G44" i="624"/>
  <c r="G47" i="624"/>
  <c r="H47" i="624" s="1"/>
  <c r="J47" i="624" s="1"/>
  <c r="H48" i="624"/>
  <c r="J48" i="624" s="1"/>
  <c r="H49" i="624"/>
  <c r="J49" i="624" s="1"/>
  <c r="H29" i="624"/>
  <c r="J29" i="624" s="1"/>
  <c r="H28" i="624"/>
  <c r="J28" i="624" s="1"/>
  <c r="H11" i="624"/>
  <c r="J11" i="624" s="1"/>
  <c r="H9" i="624"/>
  <c r="J9" i="624" s="1"/>
  <c r="G40" i="624" l="1"/>
  <c r="H40" i="624" s="1"/>
  <c r="J40" i="624" s="1"/>
  <c r="H44" i="624"/>
  <c r="J44" i="624" s="1"/>
  <c r="I27" i="624" l="1"/>
  <c r="G27" i="624" l="1"/>
  <c r="H31" i="624" l="1"/>
  <c r="J31" i="624" s="1"/>
  <c r="H27" i="624"/>
  <c r="J27" i="624" s="1"/>
  <c r="G142" i="624"/>
  <c r="G141" i="624" s="1"/>
  <c r="G140" i="624" l="1"/>
  <c r="G144" i="624" s="1"/>
  <c r="F142" i="624" l="1"/>
  <c r="I142" i="624"/>
  <c r="I141" i="624" s="1"/>
  <c r="I140" i="624" s="1"/>
  <c r="I144" i="624" s="1"/>
  <c r="H143" i="624"/>
  <c r="J143" i="624" s="1"/>
  <c r="H142" i="624" l="1"/>
  <c r="J142" i="624" s="1"/>
  <c r="G13" i="624" l="1"/>
  <c r="I159" i="624"/>
  <c r="I158" i="624" s="1"/>
  <c r="I194" i="624" s="1"/>
  <c r="I15" i="624"/>
  <c r="I14" i="624" l="1"/>
  <c r="I13" i="624" s="1"/>
  <c r="G7" i="624"/>
  <c r="G131" i="624" s="1"/>
  <c r="G196" i="624" s="1"/>
  <c r="I101" i="624" l="1"/>
  <c r="I100" i="624" s="1"/>
  <c r="I131" i="624" s="1"/>
  <c r="I196" i="624" s="1"/>
  <c r="J102" i="624"/>
  <c r="J101" i="624" l="1"/>
  <c r="H159" i="624" l="1"/>
  <c r="J159" i="624" s="1"/>
  <c r="H158" i="624"/>
  <c r="J158" i="624" s="1"/>
  <c r="H100" i="624" l="1"/>
  <c r="J100" i="624" s="1"/>
  <c r="H14" i="624" l="1"/>
  <c r="J14" i="624" s="1"/>
  <c r="H13" i="624"/>
  <c r="J13" i="624" s="1"/>
  <c r="H15" i="624"/>
  <c r="J15" i="624" s="1"/>
  <c r="H8" i="624" l="1"/>
  <c r="J8" i="624" s="1"/>
  <c r="H7" i="624" l="1"/>
  <c r="J7" i="624" s="1"/>
  <c r="H131" i="624" l="1"/>
  <c r="J131" i="624" s="1"/>
  <c r="H140" i="624" l="1"/>
  <c r="J140" i="624" s="1"/>
  <c r="H141" i="624"/>
  <c r="J141" i="624" s="1"/>
  <c r="H144" i="624" l="1"/>
  <c r="J144" i="624" s="1"/>
  <c r="H194" i="624" l="1"/>
  <c r="J194" i="624" s="1"/>
  <c r="H196" i="624"/>
  <c r="J196" i="624" l="1"/>
  <c r="J184" i="624"/>
  <c r="J185" i="624"/>
  <c r="J186" i="624"/>
</calcChain>
</file>

<file path=xl/sharedStrings.xml><?xml version="1.0" encoding="utf-8"?>
<sst xmlns="http://schemas.openxmlformats.org/spreadsheetml/2006/main" count="286" uniqueCount="123">
  <si>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</si>
  <si>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</si>
  <si>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</si>
  <si>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</si>
  <si>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</si>
  <si>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</si>
  <si>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</si>
  <si>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</si>
  <si>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</si>
  <si>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</si>
  <si>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</si>
  <si>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</si>
  <si>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</si>
  <si>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</si>
  <si>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</si>
  <si>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</si>
  <si>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</si>
  <si>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Wydz. Informatyki</t>
  </si>
  <si>
    <t>I. WYDATKI NA ZADANIA WŁASNE :</t>
  </si>
  <si>
    <t>Wydatki inwestycyjne jednostek budżetowych</t>
  </si>
  <si>
    <t>Wydz. Projektów Infrastrukturalnych</t>
  </si>
  <si>
    <t>ADMINISTRACJA PUBLICZNA</t>
  </si>
  <si>
    <t>RÓŻNE ROZLICZENIA</t>
  </si>
  <si>
    <t>KULTURA I OCHRONA DZIEDZICTWA NARODOWEGO</t>
  </si>
  <si>
    <t>Wydatki na zakupy inwestycyjne jednostek budżetowych</t>
  </si>
  <si>
    <t>GOSPODARKA  KOMUNALNA I OCHRONA ŚRODOWISKA</t>
  </si>
  <si>
    <t>OŚWIATA I WYCHOWANIE</t>
  </si>
  <si>
    <t>Wydatki inwestycyjne jednostek budżetowych (GMINA)</t>
  </si>
  <si>
    <t>Ochrona powietrza atmosferycznego i klimatu</t>
  </si>
  <si>
    <t>w tym:</t>
  </si>
  <si>
    <t>II. WYDATKI ZWIĄZANE Z REALIZACJĄ ZADAŃ ZLECONYCH :</t>
  </si>
  <si>
    <t>HANDEL</t>
  </si>
  <si>
    <t>Targowisko Miejskie</t>
  </si>
  <si>
    <t>Różne opłaty i składki</t>
  </si>
  <si>
    <t>TRANSPORT I ŁĄCZNOŚĆ</t>
  </si>
  <si>
    <t>Drogi publiczne gminne</t>
  </si>
  <si>
    <t>Wydz. Gospodarki Komunalnej</t>
  </si>
  <si>
    <t>ZADANIE: MODERNIZACJA DRÓG MIEJSKICH</t>
  </si>
  <si>
    <t>Urzędy gmin (miast i miast na prawach powiatu)</t>
  </si>
  <si>
    <t>Promocja jednostek samorządu terytorialnego</t>
  </si>
  <si>
    <t>OBSŁUGA DŁUGU PUBLICZNEGO</t>
  </si>
  <si>
    <t>Rozliczenia z tytułu poręczeń i gwarancji udzielonych przez Skarb Państwa lub jednostkę samorządu terytorialnego</t>
  </si>
  <si>
    <t>Wypłaty z tytułu krajowych poręczeń i gwarancji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</si>
  <si>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</si>
  <si>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</si>
  <si>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</si>
  <si>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</si>
  <si>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</si>
  <si>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</si>
  <si>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</si>
  <si>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</si>
  <si>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</si>
  <si>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</si>
  <si>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</si>
  <si>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</si>
  <si>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</si>
  <si>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</si>
  <si>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</si>
  <si>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EDUKACYJNA OPIEKA WYCHOWAWCZA</t>
  </si>
  <si>
    <t>Urzędy wojewódzkie</t>
  </si>
  <si>
    <t>Wieloosobowe Stanowisko ds. Społecznych</t>
  </si>
  <si>
    <t>Ochrona zabytków i opieka nad zabytkami</t>
  </si>
  <si>
    <r>
      <t>PROJEKT: E-USŁUGI  DLA NOWEGO DWORU MAZOWIECKIEGO e-NDM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</si>
  <si>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t>Wydatki na zakupy inwestycyjne jednostek budżetowych (GMINA)</t>
  </si>
  <si>
    <t>OGÓŁEM</t>
  </si>
  <si>
    <t>GOSPODARKA KOMUNALNA I OCHRONA ŚRODOWISKA</t>
  </si>
  <si>
    <t>Zmiany wynikające z uchwały Rady Miejskiej Nr XVI /232 /2020 z dnia 20.10.2020 r.</t>
  </si>
  <si>
    <r>
      <t>ZADANIE: BUDOWA I PRZEBUDOWA DRÓG GMINNYCH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</si>
  <si>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ZADANIE: BUDOWA DROGI GMINNEJ NR 240441W - ŁĄCZNIKA ULICY PRZEMYSŁOWEJ I ULICY TOWAROWEJ W NOWYM DWORZE MAZOWIECKIM</t>
    </r>
    <r>
      <rPr>
        <b/>
        <i/>
        <sz val="9"/>
        <color indexed="12"/>
        <rFont val="Verdana"/>
        <family val="2"/>
        <charset val="238"/>
      </rPr>
      <t xml:space="preserve"> (WPF) </t>
    </r>
    <r>
      <rPr>
        <b/>
        <i/>
        <sz val="9"/>
        <color rgb="FF00B050"/>
        <rFont val="Verdana"/>
        <family val="2"/>
        <charset val="238"/>
      </rPr>
      <t>- GMINA</t>
    </r>
  </si>
  <si>
    <t>GOSPODARKA MIESZKANIOWA</t>
  </si>
  <si>
    <t>Gospodarka gruntami i nieruchomościami</t>
  </si>
  <si>
    <t>Zakup usług obejmujących wykonanie ekspertyz, analiz i opinii</t>
  </si>
  <si>
    <t xml:space="preserve">Kary i odszkodowania wypłacane na rzecz osób fizycznych </t>
  </si>
  <si>
    <t>Różne wydatki na rzecz osób fizycznych</t>
  </si>
  <si>
    <t>Wydział Spraw Obywatelskich</t>
  </si>
  <si>
    <t>Wynagrodzenia bezosobowe</t>
  </si>
  <si>
    <t>Kancelaria Burmistrza</t>
  </si>
  <si>
    <t>BEZPIECZEŃSTWO PUBLICZNE I OCHRONA PRZECIWPOŻAROWA</t>
  </si>
  <si>
    <t xml:space="preserve">Odsetki od samorządowych papierów wartościowych lub zaciągniętych przez jednostkę samorządu terytorialnego kredytów i pożyczek </t>
  </si>
  <si>
    <t>Obsługa papierów wartościowych, kredytów i pożyczek oraz innych zobowiązań jednostek samorządu terytorialnego zaliczanych do tytułu dłużnego- kredyty i pożyczki</t>
  </si>
  <si>
    <t>Szkoły podstawowe</t>
  </si>
  <si>
    <t>Dotacja podmiotowa z budżetu dla niepublicznej jednostki systemu oświaty</t>
  </si>
  <si>
    <t>Wieloosobowe stanowisko ds. Edukacji MW</t>
  </si>
  <si>
    <t>Przedszkola</t>
  </si>
  <si>
    <t>Inne formy wychowania przedszkolnego</t>
  </si>
  <si>
    <t>Realizacja zadań wymagających stosowania specjalnej organizacji nauki i metod pracy dla dzieci w przedszkolach, oddziałach przedszkolnych w szkołach podstawowych i innych formach wychowania przedszkolnego</t>
  </si>
  <si>
    <t>OCHRONA ZDROWIA</t>
  </si>
  <si>
    <t>Szpitale ogólne</t>
  </si>
  <si>
    <t>Dotacje celowe z budżetu na finansowanie lub dofinansowanie kosztów realizacji inwestycji i zakupów inwestycyjnych innych jednostek sektora finansów publicznych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</si>
  <si>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</si>
  <si>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</si>
  <si>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Wczesne wspomaganie rozwoju dziecka</t>
  </si>
  <si>
    <t>Gospodarka ściekowa i ochrona wód</t>
  </si>
  <si>
    <t>Oczyszczanie miast i wsi</t>
  </si>
  <si>
    <t>ZADANIE: ZAKUP POJAZDU TYPU ŚMIECIARKA</t>
  </si>
  <si>
    <t>Dotacje celowe z budżetu na finansowanie lub dofinansowanie kosztów realizacji inwestycji i zakupów inwestycyjnych samorządowych zakładów budżetowych</t>
  </si>
  <si>
    <t>Utrzymanie zieleni w miastach i gminach</t>
  </si>
  <si>
    <t>Szkolenia pracowników niebędących członkami korpusu służby cywilnej</t>
  </si>
  <si>
    <t>Dotacje celowe z budżetu na finansowanie lub dofinansowanie kosztów realizacji inwestycji i zakupów inwestycyjnych jednostek niezaliczanych do sektora finansów publicznych</t>
  </si>
  <si>
    <r>
      <t xml:space="preserve">Wydz. Gospodarki Komunalnej - </t>
    </r>
    <r>
      <rPr>
        <i/>
        <sz val="9"/>
        <color rgb="FF00B050"/>
        <rFont val="Verdana"/>
        <family val="2"/>
        <charset val="238"/>
      </rPr>
      <t>ŚR. Z DOFINANSOWANIA Z WFOŚiGW</t>
    </r>
  </si>
  <si>
    <t>Pozostałe działania związane z gospodarką odpadami</t>
  </si>
  <si>
    <t>ZADANIE: WYKONANIE SCHODÓW - ZEJŚCIE NA TARGOWISKO MIEJSKIE NR 1 NA WYSOKOŚCI UL. WARSZAWSKIEJ</t>
  </si>
  <si>
    <r>
      <t xml:space="preserve">PROJEKT: KOMPLEKSOWY ROZWÓJ MULTIMODALNEJ MOBILNOŚCI MIEJSKIEJ W NOWYM DWORZE MAZOWIECKIM 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</si>
  <si>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PROJEKT:  ODNOWA TKANKI MIESZKANIOWEJ NA TERENIE MIASTA NOWY DWÓR MAZOWIECKI JAKO ELEMENT SZERSZEGO DZIAŁANIA REWITALIZACYJNEGO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</si>
  <si>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r>
      <t>Wydatki inwestycyjne jednostek budżetowych</t>
    </r>
    <r>
      <rPr>
        <b/>
        <sz val="9"/>
        <rFont val="Verdana"/>
        <family val="2"/>
        <charset val="238"/>
      </rPr>
      <t xml:space="preserve"> </t>
    </r>
    <r>
      <rPr>
        <b/>
        <sz val="9"/>
        <color rgb="FF00B050"/>
        <rFont val="Verdana"/>
        <family val="2"/>
        <charset val="238"/>
      </rPr>
      <t>(DOFINANSOWANIE  Z RZĄDOWEGO FUNDUSZU INWESTYCJI LOKALNYCH)</t>
    </r>
  </si>
  <si>
    <t>Centrum Projektów Polska Cyfrowa</t>
  </si>
  <si>
    <t>PROJEKT: "ZDALNA SZKOŁA - WSPARCIE OGÓLNOPOLSKIEJ SIECI EDUKACYJNEJ W SYSTEMIE KSZTAŁCENIA ZDALNEGO"</t>
  </si>
  <si>
    <t>PROJEKT: ZDALNA SZKOŁA + W RAMACH OGÓLNOPOLSKIEJ SIECI EDUKACYJNEJ</t>
  </si>
  <si>
    <t>Zakup materiałów i wyposażenia (GMINA)</t>
  </si>
  <si>
    <t>Zakup usług pozostałych (GMINA)</t>
  </si>
  <si>
    <t>Zakup materiałów i wyposażenia (BP)</t>
  </si>
  <si>
    <r>
      <t xml:space="preserve">PROJEKT: ZABEZPIECZENIE I UTRZYMANIE ZABYTKOWEGO BUDYNKU DAWNEGO KASYNA OFICERSKIEGO 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</si>
  <si>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Dz. 6.2 Rewitalizacja obszarów zmarginalizowanych</t>
  </si>
  <si>
    <t>Wydz. Informatyki / Wydz. Projektów Infrastrukturalnych</t>
  </si>
  <si>
    <t>Zmiany wynikające z zarządzenia Burmistrza Miasta nr 146/2020 z dnia 22.10.2020 r.</t>
  </si>
  <si>
    <t>Załącznik Nr 2 do zarządzenia Nr  147/2020</t>
  </si>
  <si>
    <t>z dnia 22 października 2020 r.</t>
  </si>
  <si>
    <r>
      <t>.</t>
    </r>
    <r>
      <rPr>
        <b/>
        <sz val="9"/>
        <rFont val="Verdana"/>
        <family val="2"/>
        <charset val="238"/>
      </rPr>
      <t>010</t>
    </r>
  </si>
  <si>
    <t>ROLNICTWO  I   ŁOWIECTWO</t>
  </si>
  <si>
    <r>
      <t>.</t>
    </r>
    <r>
      <rPr>
        <b/>
        <sz val="9"/>
        <rFont val="Verdana"/>
        <family val="2"/>
        <charset val="238"/>
      </rPr>
      <t>01095</t>
    </r>
  </si>
  <si>
    <t>III. WYDATKI NA PROGRAMY I PROJEKTY FINANSOWANE Z UDZIAŁEM ŚRODKÓW EUROPEJSKICH I INNYCH ŚRODKÓW POCHODZĄCYCH ZE ŹRÓDEŁ ZAGRANICZNYCH NIEPODLEGAJĄCYCH ZWROTOWI:</t>
  </si>
  <si>
    <t>Wydz. Organizacyjny</t>
  </si>
  <si>
    <t>IV. ZESTAWIENIE WYDATKÓW NA FINANSOWANIE OCHRONY ŚRODOWISKA I GOSPODARKI WODNEJ W ZAKRESIE OKREŚLONYM W USTAWIE PRAWO OCHRONY ŚRODOWISKA  (UJĘTYCH W PLANIE FINANSOWYM WYDATKÓW BUDŻETOWYCH URZĘDU MIEJSKIEGO)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</si>
</sst>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rgb="FF00B050"/>
      <name val="Verdana"/>
      <family val="2"/>
      <charset val="238"/>
    </font>
    <font>
      <b/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b/>
      <i/>
      <sz val="9"/>
      <color rgb="FF00B050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sz val="9"/>
      <color rgb="FF00B050"/>
      <name val="Verdana"/>
      <family val="2"/>
      <charset val="238"/>
    </font>
    <font>
      <i/>
      <sz val="9"/>
      <color rgb="FF006666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7" fillId="0" borderId="0" xfId="0" applyFont="1"/>
    <xf numFmtId="0" fontId="7" fillId="2" borderId="0" xfId="0" applyFont="1" applyFill="1" applyAlignment="1">
      <alignment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shrinkToFit="1"/>
    </xf>
    <xf numFmtId="0" fontId="0" fillId="2" borderId="0" xfId="0" applyFont="1" applyFill="1"/>
    <xf numFmtId="0" fontId="0" fillId="0" borderId="0" xfId="0" applyFont="1"/>
    <xf numFmtId="4" fontId="0" fillId="0" borderId="0" xfId="0" applyNumberFormat="1" applyFont="1"/>
    <xf numFmtId="3" fontId="19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6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 shrinkToFit="1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 shrinkToFi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vertical="center" shrinkToFit="1"/>
    </xf>
    <xf numFmtId="4" fontId="11" fillId="0" borderId="2" xfId="0" applyNumberFormat="1" applyFont="1" applyFill="1" applyBorder="1" applyAlignment="1">
      <alignment vertical="center" shrinkToFit="1"/>
    </xf>
    <xf numFmtId="4" fontId="20" fillId="0" borderId="2" xfId="0" applyNumberFormat="1" applyFont="1" applyFill="1" applyBorder="1" applyAlignment="1">
      <alignment vertical="center" shrinkToFit="1"/>
    </xf>
    <xf numFmtId="4" fontId="6" fillId="0" borderId="1" xfId="0" applyNumberFormat="1" applyFont="1" applyFill="1" applyBorder="1" applyAlignment="1">
      <alignment vertical="center" shrinkToFit="1"/>
    </xf>
    <xf numFmtId="3" fontId="7" fillId="4" borderId="0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 vertical="center"/>
    </xf>
    <xf numFmtId="4" fontId="18" fillId="4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4" fontId="6" fillId="5" borderId="1" xfId="0" applyNumberFormat="1" applyFont="1" applyFill="1" applyBorder="1" applyAlignment="1">
      <alignment horizontal="right" vertical="center" shrinkToFit="1"/>
    </xf>
    <xf numFmtId="4" fontId="21" fillId="4" borderId="0" xfId="0" applyNumberFormat="1" applyFont="1" applyFill="1"/>
    <xf numFmtId="0" fontId="0" fillId="4" borderId="7" xfId="0" applyFont="1" applyFill="1" applyBorder="1"/>
    <xf numFmtId="0" fontId="13" fillId="5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3" fontId="11" fillId="2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Border="1"/>
    <xf numFmtId="0" fontId="10" fillId="0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23" fillId="2" borderId="2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shrinkToFit="1"/>
    </xf>
    <xf numFmtId="4" fontId="24" fillId="0" borderId="2" xfId="0" applyNumberFormat="1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/>
    </xf>
    <xf numFmtId="4" fontId="21" fillId="4" borderId="0" xfId="0" applyNumberFormat="1" applyFont="1" applyFill="1" applyBorder="1"/>
    <xf numFmtId="0" fontId="0" fillId="4" borderId="0" xfId="0" applyFont="1" applyFill="1" applyBorder="1"/>
    <xf numFmtId="0" fontId="11" fillId="0" borderId="1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shrinkToFit="1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 shrinkToFit="1"/>
    </xf>
    <xf numFmtId="4" fontId="20" fillId="0" borderId="10" xfId="0" applyNumberFormat="1" applyFont="1" applyFill="1" applyBorder="1" applyAlignment="1">
      <alignment horizontal="right" vertical="center" shrinkToFit="1"/>
    </xf>
    <xf numFmtId="4" fontId="20" fillId="0" borderId="10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shrinkToFit="1"/>
    </xf>
    <xf numFmtId="4" fontId="22" fillId="0" borderId="2" xfId="0" applyNumberFormat="1" applyFont="1" applyFill="1" applyBorder="1" applyAlignment="1">
      <alignment vertical="center" shrinkToFit="1"/>
    </xf>
    <xf numFmtId="4" fontId="11" fillId="4" borderId="0" xfId="0" applyNumberFormat="1" applyFont="1" applyFill="1" applyAlignment="1">
      <alignment horizontal="center" vertical="center" shrinkToFit="1"/>
    </xf>
    <xf numFmtId="4" fontId="11" fillId="4" borderId="0" xfId="0" applyNumberFormat="1" applyFont="1" applyFill="1" applyBorder="1" applyAlignment="1">
      <alignment horizontal="left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4" fontId="19" fillId="0" borderId="2" xfId="0" applyNumberFormat="1" applyFont="1" applyFill="1" applyBorder="1" applyAlignment="1">
      <alignment horizontal="right" vertical="center" shrinkToFit="1"/>
    </xf>
    <xf numFmtId="4" fontId="29" fillId="0" borderId="2" xfId="0" applyNumberFormat="1" applyFont="1" applyFill="1" applyBorder="1" applyAlignment="1">
      <alignment horizontal="right" vertical="center" shrinkToFit="1"/>
    </xf>
    <xf numFmtId="4" fontId="28" fillId="4" borderId="0" xfId="0" applyNumberFormat="1" applyFont="1" applyFill="1" applyBorder="1" applyAlignment="1">
      <alignment horizontal="right" vertical="center" shrinkToFit="1"/>
    </xf>
    <xf numFmtId="4" fontId="21" fillId="0" borderId="0" xfId="0" applyNumberFormat="1" applyFont="1" applyFill="1"/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shrinkToFit="1"/>
    </xf>
    <xf numFmtId="0" fontId="11" fillId="0" borderId="2" xfId="0" applyFont="1" applyFill="1" applyBorder="1" applyAlignment="1">
      <alignment horizontal="left" vertical="center" wrapText="1"/>
    </xf>
    <xf numFmtId="4" fontId="23" fillId="0" borderId="2" xfId="0" applyNumberFormat="1" applyFont="1" applyFill="1" applyBorder="1" applyAlignment="1">
      <alignment horizontal="right" vertical="center" shrinkToFit="1"/>
    </xf>
    <xf numFmtId="0" fontId="11" fillId="0" borderId="4" xfId="0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right" vertical="center" shrinkToFit="1"/>
    </xf>
    <xf numFmtId="4" fontId="22" fillId="0" borderId="1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" fontId="33" fillId="0" borderId="2" xfId="0" applyNumberFormat="1" applyFont="1" applyFill="1" applyBorder="1" applyAlignment="1">
      <alignment horizontal="right" vertical="center" shrinkToFit="1"/>
    </xf>
    <xf numFmtId="0" fontId="33" fillId="0" borderId="2" xfId="0" applyFont="1" applyFill="1" applyBorder="1" applyAlignment="1">
      <alignment horizontal="left" vertical="center" wrapText="1"/>
    </xf>
    <xf numFmtId="4" fontId="0" fillId="4" borderId="7" xfId="0" applyNumberFormat="1" applyFont="1" applyFill="1" applyBorder="1"/>
    <xf numFmtId="0" fontId="0" fillId="0" borderId="0" xfId="0" applyFont="1" applyBorder="1"/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 vertical="center"/>
    </xf>
    <xf numFmtId="4" fontId="9" fillId="4" borderId="8" xfId="0" applyNumberFormat="1" applyFont="1" applyFill="1" applyBorder="1" applyAlignment="1">
      <alignment horizontal="justify"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4456"/>
        <c:axId val="197924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22104"/>
        <c:axId val="197928768"/>
      </c:lineChart>
      <c:catAx>
        <c:axId val="19792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2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4456"/>
        <c:crosses val="autoZero"/>
        <c:crossBetween val="between"/>
      </c:valAx>
      <c:catAx>
        <c:axId val="197922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28768"/>
        <c:crosses val="autoZero"/>
        <c:auto val="0"/>
        <c:lblAlgn val="ctr"/>
        <c:lblOffset val="100"/>
        <c:noMultiLvlLbl val="0"/>
      </c:catAx>
      <c:valAx>
        <c:axId val="19792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2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8960"/>
        <c:axId val="19793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43664"/>
        <c:axId val="197936216"/>
      </c:lineChart>
      <c:catAx>
        <c:axId val="19793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6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3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8960"/>
        <c:crosses val="autoZero"/>
        <c:crossBetween val="between"/>
      </c:valAx>
      <c:catAx>
        <c:axId val="19794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36216"/>
        <c:crosses val="autoZero"/>
        <c:auto val="0"/>
        <c:lblAlgn val="ctr"/>
        <c:lblOffset val="100"/>
        <c:noMultiLvlLbl val="0"/>
      </c:catAx>
      <c:valAx>
        <c:axId val="197936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4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3320"/>
        <c:axId val="172171360"/>
      </c:barChart>
      <c:catAx>
        <c:axId val="17217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7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5480"/>
        <c:axId val="172172536"/>
      </c:barChart>
      <c:catAx>
        <c:axId val="17216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2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7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5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6064"/>
        <c:axId val="172173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74104"/>
        <c:axId val="172174496"/>
      </c:lineChart>
      <c:catAx>
        <c:axId val="172176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3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17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6064"/>
        <c:crosses val="autoZero"/>
        <c:crossBetween val="between"/>
      </c:valAx>
      <c:catAx>
        <c:axId val="17217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74496"/>
        <c:crosses val="autoZero"/>
        <c:auto val="0"/>
        <c:lblAlgn val="ctr"/>
        <c:lblOffset val="100"/>
        <c:noMultiLvlLbl val="0"/>
      </c:catAx>
      <c:valAx>
        <c:axId val="172174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7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5280"/>
        <c:axId val="172175672"/>
      </c:barChart>
      <c:catAx>
        <c:axId val="17217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5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175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6656"/>
        <c:axId val="172176848"/>
      </c:barChart>
      <c:catAx>
        <c:axId val="17216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6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17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6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7440"/>
        <c:axId val="172167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68224"/>
        <c:axId val="172168616"/>
      </c:lineChart>
      <c:catAx>
        <c:axId val="17216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7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167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7440"/>
        <c:crosses val="autoZero"/>
        <c:crossBetween val="between"/>
      </c:valAx>
      <c:catAx>
        <c:axId val="172168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68616"/>
        <c:crosses val="autoZero"/>
        <c:auto val="0"/>
        <c:lblAlgn val="ctr"/>
        <c:lblOffset val="100"/>
        <c:noMultiLvlLbl val="0"/>
      </c:catAx>
      <c:valAx>
        <c:axId val="172168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6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80376"/>
        <c:axId val="172185080"/>
      </c:barChart>
      <c:catAx>
        <c:axId val="17218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50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18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83512"/>
        <c:axId val="172184296"/>
      </c:barChart>
      <c:catAx>
        <c:axId val="172183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4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184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3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9984"/>
        <c:axId val="172183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82728"/>
        <c:axId val="172178808"/>
      </c:lineChart>
      <c:catAx>
        <c:axId val="172179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8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9984"/>
        <c:crosses val="autoZero"/>
        <c:crossBetween val="between"/>
      </c:valAx>
      <c:catAx>
        <c:axId val="172182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78808"/>
        <c:crosses val="autoZero"/>
        <c:auto val="0"/>
        <c:lblAlgn val="ctr"/>
        <c:lblOffset val="100"/>
        <c:noMultiLvlLbl val="0"/>
      </c:catAx>
      <c:valAx>
        <c:axId val="172178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8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83904"/>
        <c:axId val="172180768"/>
      </c:barChart>
      <c:catAx>
        <c:axId val="17218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8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3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7392"/>
        <c:axId val="197935040"/>
      </c:barChart>
      <c:catAx>
        <c:axId val="19793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3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7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81944"/>
        <c:axId val="172179200"/>
      </c:barChart>
      <c:catAx>
        <c:axId val="172181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7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81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9592"/>
        <c:axId val="521615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18600"/>
        <c:axId val="521615464"/>
      </c:lineChart>
      <c:catAx>
        <c:axId val="17217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5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21615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9592"/>
        <c:crosses val="autoZero"/>
        <c:crossBetween val="between"/>
      </c:valAx>
      <c:catAx>
        <c:axId val="521618600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15464"/>
        <c:crosses val="autoZero"/>
        <c:auto val="0"/>
        <c:lblAlgn val="ctr"/>
        <c:lblOffset val="100"/>
        <c:noMultiLvlLbl val="0"/>
      </c:catAx>
      <c:valAx>
        <c:axId val="521615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18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9776"/>
        <c:axId val="521618208"/>
      </c:barChart>
      <c:catAx>
        <c:axId val="521619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8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161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7424"/>
        <c:axId val="521616640"/>
      </c:barChart>
      <c:catAx>
        <c:axId val="521617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6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61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7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4680"/>
        <c:axId val="521620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13896"/>
        <c:axId val="521618992"/>
      </c:lineChart>
      <c:catAx>
        <c:axId val="521614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20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21620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4680"/>
        <c:crosses val="autoZero"/>
        <c:crossBetween val="between"/>
      </c:valAx>
      <c:catAx>
        <c:axId val="52161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18992"/>
        <c:crosses val="autoZero"/>
        <c:auto val="0"/>
        <c:lblAlgn val="ctr"/>
        <c:lblOffset val="100"/>
        <c:noMultiLvlLbl val="0"/>
      </c:catAx>
      <c:valAx>
        <c:axId val="521618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1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4288"/>
        <c:axId val="521620168"/>
      </c:barChart>
      <c:catAx>
        <c:axId val="52161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201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1620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4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7816"/>
        <c:axId val="521591160"/>
      </c:barChart>
      <c:catAx>
        <c:axId val="521617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1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91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0960"/>
        <c:axId val="521588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89592"/>
        <c:axId val="521599392"/>
      </c:lineChart>
      <c:catAx>
        <c:axId val="521600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8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21588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0960"/>
        <c:crosses val="autoZero"/>
        <c:crossBetween val="between"/>
      </c:valAx>
      <c:catAx>
        <c:axId val="52158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1599392"/>
        <c:crosses val="autoZero"/>
        <c:auto val="0"/>
        <c:lblAlgn val="ctr"/>
        <c:lblOffset val="100"/>
        <c:noMultiLvlLbl val="0"/>
      </c:catAx>
      <c:valAx>
        <c:axId val="52159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58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5472"/>
        <c:axId val="521598216"/>
      </c:barChart>
      <c:catAx>
        <c:axId val="521595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8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1598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5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1552"/>
        <c:axId val="521600568"/>
      </c:barChart>
      <c:catAx>
        <c:axId val="52159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0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600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40136"/>
        <c:axId val="197932688"/>
      </c:barChart>
      <c:catAx>
        <c:axId val="19794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2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3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6648"/>
        <c:axId val="52158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99000"/>
        <c:axId val="521594296"/>
      </c:lineChart>
      <c:catAx>
        <c:axId val="521596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8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2158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6648"/>
        <c:crosses val="autoZero"/>
        <c:crossBetween val="between"/>
      </c:valAx>
      <c:catAx>
        <c:axId val="521599000"/>
        <c:scaling>
          <c:orientation val="minMax"/>
        </c:scaling>
        <c:delete val="1"/>
        <c:axPos val="b"/>
        <c:majorTickMark val="out"/>
        <c:minorTickMark val="none"/>
        <c:tickLblPos val="nextTo"/>
        <c:crossAx val="521594296"/>
        <c:crosses val="autoZero"/>
        <c:auto val="0"/>
        <c:lblAlgn val="ctr"/>
        <c:lblOffset val="100"/>
        <c:noMultiLvlLbl val="0"/>
      </c:catAx>
      <c:valAx>
        <c:axId val="521594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599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9784"/>
        <c:axId val="521598608"/>
      </c:barChart>
      <c:catAx>
        <c:axId val="52159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8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1598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9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5864"/>
        <c:axId val="521594688"/>
      </c:barChart>
      <c:catAx>
        <c:axId val="52159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4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94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5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6256"/>
        <c:axId val="521600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92728"/>
        <c:axId val="521593120"/>
      </c:lineChart>
      <c:catAx>
        <c:axId val="52159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00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6256"/>
        <c:crosses val="autoZero"/>
        <c:crossBetween val="between"/>
      </c:valAx>
      <c:catAx>
        <c:axId val="521592728"/>
        <c:scaling>
          <c:orientation val="minMax"/>
        </c:scaling>
        <c:delete val="1"/>
        <c:axPos val="b"/>
        <c:majorTickMark val="out"/>
        <c:minorTickMark val="none"/>
        <c:tickLblPos val="nextTo"/>
        <c:crossAx val="521593120"/>
        <c:crosses val="autoZero"/>
        <c:auto val="0"/>
        <c:lblAlgn val="ctr"/>
        <c:lblOffset val="100"/>
        <c:noMultiLvlLbl val="0"/>
      </c:catAx>
      <c:valAx>
        <c:axId val="521593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59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597432"/>
        <c:axId val="521595080"/>
      </c:barChart>
      <c:catAx>
        <c:axId val="52159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5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59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597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4096"/>
        <c:axId val="521609584"/>
      </c:barChart>
      <c:catAx>
        <c:axId val="52160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0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7624"/>
        <c:axId val="521604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02136"/>
        <c:axId val="521604488"/>
      </c:lineChart>
      <c:catAx>
        <c:axId val="521607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4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21604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7624"/>
        <c:crosses val="autoZero"/>
        <c:crossBetween val="between"/>
      </c:valAx>
      <c:catAx>
        <c:axId val="521602136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04488"/>
        <c:crosses val="autoZero"/>
        <c:auto val="0"/>
        <c:lblAlgn val="ctr"/>
        <c:lblOffset val="100"/>
        <c:noMultiLvlLbl val="0"/>
      </c:catAx>
      <c:valAx>
        <c:axId val="521604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02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8800"/>
        <c:axId val="521605664"/>
      </c:barChart>
      <c:catAx>
        <c:axId val="52160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5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2160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8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6840"/>
        <c:axId val="521602528"/>
      </c:barChart>
      <c:catAx>
        <c:axId val="521606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2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602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6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9192"/>
        <c:axId val="521610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06056"/>
        <c:axId val="521606448"/>
      </c:lineChart>
      <c:catAx>
        <c:axId val="521609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0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1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9192"/>
        <c:crosses val="autoZero"/>
        <c:crossBetween val="between"/>
      </c:valAx>
      <c:catAx>
        <c:axId val="521606056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06448"/>
        <c:crosses val="autoZero"/>
        <c:auto val="0"/>
        <c:lblAlgn val="ctr"/>
        <c:lblOffset val="100"/>
        <c:noMultiLvlLbl val="0"/>
      </c:catAx>
      <c:valAx>
        <c:axId val="52160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06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43272"/>
        <c:axId val="197937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40920"/>
        <c:axId val="197938568"/>
      </c:lineChart>
      <c:catAx>
        <c:axId val="19794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7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37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3272"/>
        <c:crosses val="autoZero"/>
        <c:crossBetween val="between"/>
      </c:valAx>
      <c:catAx>
        <c:axId val="197940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38568"/>
        <c:crosses val="autoZero"/>
        <c:auto val="0"/>
        <c:lblAlgn val="ctr"/>
        <c:lblOffset val="100"/>
        <c:noMultiLvlLbl val="0"/>
      </c:catAx>
      <c:valAx>
        <c:axId val="197938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4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2720"/>
        <c:axId val="521611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09976"/>
        <c:axId val="521610368"/>
      </c:lineChart>
      <c:catAx>
        <c:axId val="52161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1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11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2720"/>
        <c:crosses val="autoZero"/>
        <c:crossBetween val="between"/>
      </c:valAx>
      <c:catAx>
        <c:axId val="521609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10368"/>
        <c:crosses val="autoZero"/>
        <c:auto val="0"/>
        <c:lblAlgn val="ctr"/>
        <c:lblOffset val="100"/>
        <c:noMultiLvlLbl val="0"/>
      </c:catAx>
      <c:valAx>
        <c:axId val="521610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09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11936"/>
        <c:axId val="521612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13112"/>
        <c:axId val="521613504"/>
      </c:lineChart>
      <c:catAx>
        <c:axId val="52161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2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12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11936"/>
        <c:crosses val="autoZero"/>
        <c:crossBetween val="between"/>
      </c:valAx>
      <c:catAx>
        <c:axId val="5216131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1613504"/>
        <c:crosses val="autoZero"/>
        <c:auto val="0"/>
        <c:lblAlgn val="ctr"/>
        <c:lblOffset val="100"/>
        <c:noMultiLvlLbl val="0"/>
      </c:catAx>
      <c:valAx>
        <c:axId val="521613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13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21601744"/>
        <c:axId val="521603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03704"/>
        <c:axId val="194740448"/>
      </c:lineChart>
      <c:catAx>
        <c:axId val="52160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1603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21601744"/>
        <c:crosses val="autoZero"/>
        <c:crossBetween val="between"/>
      </c:valAx>
      <c:catAx>
        <c:axId val="521603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40448"/>
        <c:crosses val="autoZero"/>
        <c:auto val="0"/>
        <c:lblAlgn val="ctr"/>
        <c:lblOffset val="100"/>
        <c:noMultiLvlLbl val="0"/>
      </c:catAx>
      <c:valAx>
        <c:axId val="19474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1603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9072"/>
        <c:axId val="194741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50640"/>
        <c:axId val="194751032"/>
      </c:lineChart>
      <c:catAx>
        <c:axId val="19474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41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9072"/>
        <c:crosses val="autoZero"/>
        <c:crossBetween val="between"/>
      </c:valAx>
      <c:catAx>
        <c:axId val="19475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51032"/>
        <c:crosses val="autoZero"/>
        <c:auto val="0"/>
        <c:lblAlgn val="ctr"/>
        <c:lblOffset val="100"/>
        <c:noMultiLvlLbl val="0"/>
      </c:catAx>
      <c:valAx>
        <c:axId val="194751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5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0840"/>
        <c:axId val="194741624"/>
      </c:barChart>
      <c:catAx>
        <c:axId val="194740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1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41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0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7896"/>
        <c:axId val="194742016"/>
      </c:barChart>
      <c:catAx>
        <c:axId val="19474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42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5544"/>
        <c:axId val="194746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49464"/>
        <c:axId val="194742408"/>
      </c:lineChart>
      <c:catAx>
        <c:axId val="194745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6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746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5544"/>
        <c:crosses val="autoZero"/>
        <c:crossBetween val="between"/>
      </c:valAx>
      <c:catAx>
        <c:axId val="194749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42408"/>
        <c:crosses val="autoZero"/>
        <c:auto val="0"/>
        <c:lblAlgn val="ctr"/>
        <c:lblOffset val="100"/>
        <c:noMultiLvlLbl val="0"/>
      </c:catAx>
      <c:valAx>
        <c:axId val="194742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49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6328"/>
        <c:axId val="194748680"/>
      </c:barChart>
      <c:catAx>
        <c:axId val="194746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8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748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6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3192"/>
        <c:axId val="194752600"/>
      </c:barChart>
      <c:catAx>
        <c:axId val="194743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75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3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3584"/>
        <c:axId val="194743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48288"/>
        <c:axId val="194750248"/>
      </c:lineChart>
      <c:catAx>
        <c:axId val="19474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3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43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3584"/>
        <c:crosses val="autoZero"/>
        <c:crossBetween val="between"/>
      </c:valAx>
      <c:catAx>
        <c:axId val="19474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50248"/>
        <c:crosses val="autoZero"/>
        <c:auto val="0"/>
        <c:lblAlgn val="ctr"/>
        <c:lblOffset val="100"/>
        <c:noMultiLvlLbl val="0"/>
      </c:catAx>
      <c:valAx>
        <c:axId val="194750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4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3080"/>
        <c:axId val="197931904"/>
      </c:barChart>
      <c:catAx>
        <c:axId val="19793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19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31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47504"/>
        <c:axId val="194749856"/>
      </c:barChart>
      <c:catAx>
        <c:axId val="19474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9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4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4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6128"/>
        <c:axId val="194764360"/>
      </c:barChart>
      <c:catAx>
        <c:axId val="19475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4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64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6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8480"/>
        <c:axId val="194760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61224"/>
        <c:axId val="194760048"/>
      </c:lineChart>
      <c:catAx>
        <c:axId val="19475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04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760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8480"/>
        <c:crosses val="autoZero"/>
        <c:crossBetween val="between"/>
      </c:valAx>
      <c:catAx>
        <c:axId val="194761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60048"/>
        <c:crosses val="autoZero"/>
        <c:auto val="0"/>
        <c:lblAlgn val="ctr"/>
        <c:lblOffset val="100"/>
        <c:noMultiLvlLbl val="0"/>
      </c:catAx>
      <c:valAx>
        <c:axId val="19476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61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3968"/>
        <c:axId val="194761616"/>
      </c:barChart>
      <c:catAx>
        <c:axId val="19476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1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761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4752"/>
        <c:axId val="194757696"/>
      </c:barChart>
      <c:catAx>
        <c:axId val="19476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7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757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2008"/>
        <c:axId val="194765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62400"/>
        <c:axId val="194755736"/>
      </c:lineChart>
      <c:catAx>
        <c:axId val="194762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5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76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2008"/>
        <c:crosses val="autoZero"/>
        <c:crossBetween val="between"/>
      </c:valAx>
      <c:catAx>
        <c:axId val="19476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55736"/>
        <c:crosses val="autoZero"/>
        <c:auto val="0"/>
        <c:lblAlgn val="ctr"/>
        <c:lblOffset val="100"/>
        <c:noMultiLvlLbl val="0"/>
      </c:catAx>
      <c:valAx>
        <c:axId val="194755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6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5344"/>
        <c:axId val="194756520"/>
      </c:barChart>
      <c:catAx>
        <c:axId val="194755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6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75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5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4560"/>
        <c:axId val="194763184"/>
      </c:barChart>
      <c:catAx>
        <c:axId val="19475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3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76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7304"/>
        <c:axId val="194752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53384"/>
        <c:axId val="194758088"/>
      </c:lineChart>
      <c:catAx>
        <c:axId val="19475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5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7304"/>
        <c:crosses val="autoZero"/>
        <c:crossBetween val="between"/>
      </c:valAx>
      <c:catAx>
        <c:axId val="194753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58088"/>
        <c:crosses val="autoZero"/>
        <c:auto val="0"/>
        <c:lblAlgn val="ctr"/>
        <c:lblOffset val="100"/>
        <c:noMultiLvlLbl val="0"/>
      </c:catAx>
      <c:valAx>
        <c:axId val="194758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5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58872"/>
        <c:axId val="194759264"/>
      </c:barChart>
      <c:catAx>
        <c:axId val="19475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59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58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3472"/>
        <c:axId val="197940528"/>
      </c:barChart>
      <c:catAx>
        <c:axId val="19793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4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3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9456"/>
        <c:axId val="194771416"/>
      </c:barChart>
      <c:catAx>
        <c:axId val="19476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71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77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72200"/>
        <c:axId val="194766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71808"/>
        <c:axId val="194765928"/>
      </c:lineChart>
      <c:catAx>
        <c:axId val="19477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6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766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72200"/>
        <c:crosses val="autoZero"/>
        <c:crossBetween val="between"/>
      </c:valAx>
      <c:catAx>
        <c:axId val="194771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65928"/>
        <c:crosses val="autoZero"/>
        <c:auto val="0"/>
        <c:lblAlgn val="ctr"/>
        <c:lblOffset val="100"/>
        <c:noMultiLvlLbl val="0"/>
      </c:catAx>
      <c:valAx>
        <c:axId val="194765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7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72592"/>
        <c:axId val="194769848"/>
      </c:barChart>
      <c:catAx>
        <c:axId val="19477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9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769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7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8280"/>
        <c:axId val="194767888"/>
      </c:barChart>
      <c:catAx>
        <c:axId val="194768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76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8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769064"/>
        <c:axId val="194770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70632"/>
        <c:axId val="194771024"/>
      </c:lineChart>
      <c:catAx>
        <c:axId val="194769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70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77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769064"/>
        <c:crosses val="autoZero"/>
        <c:crossBetween val="between"/>
      </c:valAx>
      <c:catAx>
        <c:axId val="194770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771024"/>
        <c:crosses val="autoZero"/>
        <c:auto val="0"/>
        <c:lblAlgn val="ctr"/>
        <c:lblOffset val="100"/>
        <c:noMultiLvlLbl val="0"/>
      </c:catAx>
      <c:valAx>
        <c:axId val="19477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770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2616"/>
        <c:axId val="197753008"/>
      </c:barChart>
      <c:catAx>
        <c:axId val="197752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3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5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0264"/>
        <c:axId val="197759672"/>
      </c:barChart>
      <c:catAx>
        <c:axId val="197750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9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9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0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7320"/>
        <c:axId val="197753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52224"/>
        <c:axId val="197760848"/>
      </c:lineChart>
      <c:catAx>
        <c:axId val="197757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3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53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7320"/>
        <c:crosses val="autoZero"/>
        <c:crossBetween val="between"/>
      </c:valAx>
      <c:catAx>
        <c:axId val="197752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0848"/>
        <c:crosses val="autoZero"/>
        <c:auto val="0"/>
        <c:lblAlgn val="ctr"/>
        <c:lblOffset val="100"/>
        <c:noMultiLvlLbl val="0"/>
      </c:catAx>
      <c:valAx>
        <c:axId val="197760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5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3792"/>
        <c:axId val="197750656"/>
      </c:barChart>
      <c:catAx>
        <c:axId val="19775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0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50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3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5752"/>
        <c:axId val="197754576"/>
      </c:barChart>
      <c:catAx>
        <c:axId val="197755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4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5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4256"/>
        <c:axId val="197942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34648"/>
        <c:axId val="197935432"/>
      </c:lineChart>
      <c:catAx>
        <c:axId val="19793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42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4256"/>
        <c:crosses val="autoZero"/>
        <c:crossBetween val="between"/>
      </c:valAx>
      <c:catAx>
        <c:axId val="19793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35432"/>
        <c:crosses val="autoZero"/>
        <c:auto val="0"/>
        <c:lblAlgn val="ctr"/>
        <c:lblOffset val="100"/>
        <c:noMultiLvlLbl val="0"/>
      </c:catAx>
      <c:valAx>
        <c:axId val="197935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3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1632"/>
        <c:axId val="197757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2416"/>
        <c:axId val="197760456"/>
      </c:lineChart>
      <c:catAx>
        <c:axId val="197761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7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57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1632"/>
        <c:crosses val="autoZero"/>
        <c:crossBetween val="between"/>
      </c:valAx>
      <c:catAx>
        <c:axId val="197762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0456"/>
        <c:crosses val="autoZero"/>
        <c:auto val="0"/>
        <c:lblAlgn val="ctr"/>
        <c:lblOffset val="100"/>
        <c:noMultiLvlLbl val="0"/>
      </c:catAx>
      <c:valAx>
        <c:axId val="197760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2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6928"/>
        <c:axId val="197756144"/>
      </c:barChart>
      <c:catAx>
        <c:axId val="1977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6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56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6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58104"/>
        <c:axId val="197758888"/>
      </c:barChart>
      <c:catAx>
        <c:axId val="197758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8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58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58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0064"/>
        <c:axId val="197761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2024"/>
        <c:axId val="197772608"/>
      </c:lineChart>
      <c:catAx>
        <c:axId val="19776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1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1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0064"/>
        <c:crosses val="autoZero"/>
        <c:crossBetween val="between"/>
      </c:valAx>
      <c:catAx>
        <c:axId val="197762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72608"/>
        <c:crosses val="autoZero"/>
        <c:auto val="0"/>
        <c:lblAlgn val="ctr"/>
        <c:lblOffset val="100"/>
        <c:noMultiLvlLbl val="0"/>
      </c:catAx>
      <c:valAx>
        <c:axId val="197772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3392"/>
        <c:axId val="197770256"/>
      </c:barChart>
      <c:catAx>
        <c:axId val="19777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3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3592"/>
        <c:axId val="197768688"/>
      </c:barChart>
      <c:catAx>
        <c:axId val="19776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9864"/>
        <c:axId val="197773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0648"/>
        <c:axId val="197774176"/>
      </c:lineChart>
      <c:catAx>
        <c:axId val="197769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3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773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9864"/>
        <c:crosses val="autoZero"/>
        <c:crossBetween val="between"/>
      </c:valAx>
      <c:catAx>
        <c:axId val="19777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74176"/>
        <c:crosses val="autoZero"/>
        <c:auto val="0"/>
        <c:lblAlgn val="ctr"/>
        <c:lblOffset val="100"/>
        <c:noMultiLvlLbl val="0"/>
      </c:catAx>
      <c:valAx>
        <c:axId val="19777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0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2216"/>
        <c:axId val="197771824"/>
      </c:barChart>
      <c:catAx>
        <c:axId val="197772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1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771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2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4568"/>
        <c:axId val="197766336"/>
      </c:barChart>
      <c:catAx>
        <c:axId val="197774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6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76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4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2808"/>
        <c:axId val="197763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9472"/>
        <c:axId val="197764376"/>
      </c:lineChart>
      <c:catAx>
        <c:axId val="19776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3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3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2808"/>
        <c:crosses val="autoZero"/>
        <c:crossBetween val="between"/>
      </c:valAx>
      <c:catAx>
        <c:axId val="19776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4376"/>
        <c:crosses val="autoZero"/>
        <c:auto val="0"/>
        <c:lblAlgn val="ctr"/>
        <c:lblOffset val="100"/>
        <c:noMultiLvlLbl val="0"/>
      </c:catAx>
      <c:valAx>
        <c:axId val="197764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49152"/>
        <c:axId val="197949936"/>
      </c:barChart>
      <c:catAx>
        <c:axId val="19794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4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6728"/>
        <c:axId val="19776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65552"/>
        <c:axId val="197767512"/>
      </c:lineChart>
      <c:catAx>
        <c:axId val="197766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6728"/>
        <c:crosses val="autoZero"/>
        <c:crossBetween val="between"/>
      </c:valAx>
      <c:catAx>
        <c:axId val="197765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67512"/>
        <c:crosses val="autoZero"/>
        <c:auto val="0"/>
        <c:lblAlgn val="ctr"/>
        <c:lblOffset val="100"/>
        <c:noMultiLvlLbl val="0"/>
      </c:catAx>
      <c:valAx>
        <c:axId val="197767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6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67120"/>
        <c:axId val="197767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1040"/>
        <c:axId val="197781232"/>
      </c:lineChart>
      <c:catAx>
        <c:axId val="19776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7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67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67120"/>
        <c:crosses val="autoZero"/>
        <c:crossBetween val="between"/>
      </c:valAx>
      <c:catAx>
        <c:axId val="19777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81232"/>
        <c:crosses val="autoZero"/>
        <c:auto val="0"/>
        <c:lblAlgn val="ctr"/>
        <c:lblOffset val="100"/>
        <c:noMultiLvlLbl val="0"/>
      </c:catAx>
      <c:valAx>
        <c:axId val="197781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1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7504"/>
        <c:axId val="197781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5352"/>
        <c:axId val="197783584"/>
      </c:lineChart>
      <c:catAx>
        <c:axId val="19778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1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81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7504"/>
        <c:crosses val="autoZero"/>
        <c:crossBetween val="between"/>
      </c:valAx>
      <c:catAx>
        <c:axId val="197775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83584"/>
        <c:crosses val="autoZero"/>
        <c:auto val="0"/>
        <c:lblAlgn val="ctr"/>
        <c:lblOffset val="100"/>
        <c:noMultiLvlLbl val="0"/>
      </c:catAx>
      <c:valAx>
        <c:axId val="197783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5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8488"/>
        <c:axId val="197778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80448"/>
        <c:axId val="197775744"/>
      </c:lineChart>
      <c:catAx>
        <c:axId val="197778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8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8488"/>
        <c:crosses val="autoZero"/>
        <c:crossBetween val="between"/>
      </c:valAx>
      <c:catAx>
        <c:axId val="19778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75744"/>
        <c:crosses val="autoZero"/>
        <c:auto val="0"/>
        <c:lblAlgn val="ctr"/>
        <c:lblOffset val="100"/>
        <c:noMultiLvlLbl val="0"/>
      </c:catAx>
      <c:valAx>
        <c:axId val="197775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80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9272"/>
        <c:axId val="197782408"/>
      </c:barChart>
      <c:catAx>
        <c:axId val="197779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82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9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7112"/>
        <c:axId val="197776136"/>
      </c:barChart>
      <c:catAx>
        <c:axId val="197787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6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6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2016"/>
        <c:axId val="197779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76528"/>
        <c:axId val="197782800"/>
      </c:lineChart>
      <c:catAx>
        <c:axId val="19778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9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2016"/>
        <c:crosses val="autoZero"/>
        <c:crossBetween val="between"/>
      </c:valAx>
      <c:catAx>
        <c:axId val="197776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782800"/>
        <c:crosses val="autoZero"/>
        <c:auto val="0"/>
        <c:lblAlgn val="ctr"/>
        <c:lblOffset val="100"/>
        <c:noMultiLvlLbl val="0"/>
      </c:catAx>
      <c:valAx>
        <c:axId val="19778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6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83976"/>
        <c:axId val="197777312"/>
      </c:barChart>
      <c:catAx>
        <c:axId val="197783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77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3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777704"/>
        <c:axId val="197784368"/>
      </c:barChart>
      <c:catAx>
        <c:axId val="197777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84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784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777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3464"/>
        <c:axId val="197944448"/>
      </c:barChart>
      <c:catAx>
        <c:axId val="19795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4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0720"/>
        <c:axId val="197950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53856"/>
        <c:axId val="197945624"/>
      </c:lineChart>
      <c:catAx>
        <c:axId val="19795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0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50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0720"/>
        <c:crosses val="autoZero"/>
        <c:crossBetween val="between"/>
      </c:valAx>
      <c:catAx>
        <c:axId val="197953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45624"/>
        <c:crosses val="autoZero"/>
        <c:auto val="0"/>
        <c:lblAlgn val="ctr"/>
        <c:lblOffset val="100"/>
        <c:noMultiLvlLbl val="0"/>
      </c:catAx>
      <c:valAx>
        <c:axId val="197945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5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0144"/>
        <c:axId val="197927984"/>
      </c:barChart>
      <c:catAx>
        <c:axId val="19792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7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2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1112"/>
        <c:axId val="197954248"/>
      </c:barChart>
      <c:catAx>
        <c:axId val="197951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4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5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1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1896"/>
        <c:axId val="197946016"/>
      </c:barChart>
      <c:catAx>
        <c:axId val="197951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6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4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1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2680"/>
        <c:axId val="197956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53072"/>
        <c:axId val="197944840"/>
      </c:lineChart>
      <c:catAx>
        <c:axId val="19795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6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5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2680"/>
        <c:crosses val="autoZero"/>
        <c:crossBetween val="between"/>
      </c:valAx>
      <c:catAx>
        <c:axId val="19795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44840"/>
        <c:crosses val="autoZero"/>
        <c:auto val="0"/>
        <c:lblAlgn val="ctr"/>
        <c:lblOffset val="100"/>
        <c:noMultiLvlLbl val="0"/>
      </c:catAx>
      <c:valAx>
        <c:axId val="197944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5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45232"/>
        <c:axId val="197955032"/>
      </c:barChart>
      <c:catAx>
        <c:axId val="19794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5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5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5424"/>
        <c:axId val="197946408"/>
      </c:barChart>
      <c:catAx>
        <c:axId val="19795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4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5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47192"/>
        <c:axId val="197947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47976"/>
        <c:axId val="197948368"/>
      </c:lineChart>
      <c:catAx>
        <c:axId val="197947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7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4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7192"/>
        <c:crosses val="autoZero"/>
        <c:crossBetween val="between"/>
      </c:valAx>
      <c:catAx>
        <c:axId val="197947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48368"/>
        <c:crosses val="autoZero"/>
        <c:auto val="0"/>
        <c:lblAlgn val="ctr"/>
        <c:lblOffset val="100"/>
        <c:noMultiLvlLbl val="0"/>
      </c:catAx>
      <c:valAx>
        <c:axId val="19794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4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7384"/>
        <c:axId val="197958952"/>
      </c:barChart>
      <c:catAx>
        <c:axId val="197957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8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5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7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56992"/>
        <c:axId val="197957776"/>
      </c:barChart>
      <c:catAx>
        <c:axId val="19795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7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5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5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7800"/>
        <c:axId val="197902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06424"/>
        <c:axId val="197898976"/>
      </c:lineChart>
      <c:catAx>
        <c:axId val="19789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2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0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7800"/>
        <c:crosses val="autoZero"/>
        <c:crossBetween val="between"/>
      </c:valAx>
      <c:catAx>
        <c:axId val="197906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98976"/>
        <c:crosses val="autoZero"/>
        <c:auto val="0"/>
        <c:lblAlgn val="ctr"/>
        <c:lblOffset val="100"/>
        <c:noMultiLvlLbl val="0"/>
      </c:catAx>
      <c:valAx>
        <c:axId val="197898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06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7016"/>
        <c:axId val="197903680"/>
      </c:barChart>
      <c:catAx>
        <c:axId val="197897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3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03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7200"/>
        <c:axId val="197922888"/>
      </c:barChart>
      <c:catAx>
        <c:axId val="19792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2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22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04856"/>
        <c:axId val="197906032"/>
      </c:barChart>
      <c:catAx>
        <c:axId val="197904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6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0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4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6232"/>
        <c:axId val="197902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98584"/>
        <c:axId val="197903288"/>
      </c:lineChart>
      <c:catAx>
        <c:axId val="19789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0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6232"/>
        <c:crosses val="autoZero"/>
        <c:crossBetween val="between"/>
      </c:valAx>
      <c:catAx>
        <c:axId val="19789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03288"/>
        <c:crosses val="autoZero"/>
        <c:auto val="0"/>
        <c:lblAlgn val="ctr"/>
        <c:lblOffset val="100"/>
        <c:noMultiLvlLbl val="0"/>
      </c:catAx>
      <c:valAx>
        <c:axId val="197903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898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9368"/>
        <c:axId val="197899760"/>
      </c:barChart>
      <c:catAx>
        <c:axId val="197899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89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00152"/>
        <c:axId val="197900544"/>
      </c:barChart>
      <c:catAx>
        <c:axId val="19790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0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00936"/>
        <c:axId val="197901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02112"/>
        <c:axId val="197904072"/>
      </c:lineChart>
      <c:catAx>
        <c:axId val="197900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1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0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0936"/>
        <c:crosses val="autoZero"/>
        <c:crossBetween val="between"/>
      </c:valAx>
      <c:catAx>
        <c:axId val="19790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04072"/>
        <c:crosses val="autoZero"/>
        <c:auto val="0"/>
        <c:lblAlgn val="ctr"/>
        <c:lblOffset val="100"/>
        <c:noMultiLvlLbl val="0"/>
      </c:catAx>
      <c:valAx>
        <c:axId val="197904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0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5056"/>
        <c:axId val="197904464"/>
      </c:barChart>
      <c:catAx>
        <c:axId val="19789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4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0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5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895840"/>
        <c:axId val="197897408"/>
      </c:barChart>
      <c:catAx>
        <c:axId val="19789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7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89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89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07208"/>
        <c:axId val="197909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07992"/>
        <c:axId val="197909952"/>
      </c:lineChart>
      <c:catAx>
        <c:axId val="19790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0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7208"/>
        <c:crosses val="autoZero"/>
        <c:crossBetween val="between"/>
      </c:valAx>
      <c:catAx>
        <c:axId val="197907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09952"/>
        <c:crosses val="autoZero"/>
        <c:auto val="0"/>
        <c:lblAlgn val="ctr"/>
        <c:lblOffset val="100"/>
        <c:noMultiLvlLbl val="0"/>
      </c:catAx>
      <c:valAx>
        <c:axId val="197909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07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15048"/>
        <c:axId val="197908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1128"/>
        <c:axId val="197915832"/>
      </c:lineChart>
      <c:catAx>
        <c:axId val="19791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08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08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15048"/>
        <c:crosses val="autoZero"/>
        <c:crossBetween val="between"/>
      </c:valAx>
      <c:catAx>
        <c:axId val="19791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15832"/>
        <c:crosses val="autoZero"/>
        <c:auto val="0"/>
        <c:lblAlgn val="ctr"/>
        <c:lblOffset val="100"/>
        <c:noMultiLvlLbl val="0"/>
      </c:catAx>
      <c:valAx>
        <c:axId val="197915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1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17008"/>
        <c:axId val="197917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8184"/>
        <c:axId val="197918968"/>
      </c:lineChart>
      <c:catAx>
        <c:axId val="19791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17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17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17008"/>
        <c:crosses val="autoZero"/>
        <c:crossBetween val="between"/>
      </c:valAx>
      <c:catAx>
        <c:axId val="197918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18968"/>
        <c:crosses val="autoZero"/>
        <c:auto val="0"/>
        <c:lblAlgn val="ctr"/>
        <c:lblOffset val="100"/>
        <c:noMultiLvlLbl val="0"/>
      </c:catAx>
      <c:valAx>
        <c:axId val="197918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1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19752"/>
        <c:axId val="197929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29944"/>
        <c:axId val="197926808"/>
      </c:lineChart>
      <c:catAx>
        <c:axId val="19791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9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92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19752"/>
        <c:crosses val="autoZero"/>
        <c:crossBetween val="between"/>
      </c:valAx>
      <c:catAx>
        <c:axId val="197929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26808"/>
        <c:crosses val="autoZero"/>
        <c:auto val="0"/>
        <c:lblAlgn val="ctr"/>
        <c:lblOffset val="100"/>
        <c:noMultiLvlLbl val="0"/>
      </c:catAx>
      <c:valAx>
        <c:axId val="19792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2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97048"/>
        <c:axId val="506395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97832"/>
        <c:axId val="506391560"/>
      </c:lineChart>
      <c:catAx>
        <c:axId val="506397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7048"/>
        <c:crosses val="autoZero"/>
        <c:crossBetween val="between"/>
      </c:valAx>
      <c:catAx>
        <c:axId val="506397832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91560"/>
        <c:crosses val="autoZero"/>
        <c:auto val="0"/>
        <c:lblAlgn val="ctr"/>
        <c:lblOffset val="100"/>
        <c:noMultiLvlLbl val="0"/>
      </c:catAx>
      <c:valAx>
        <c:axId val="506391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9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98616"/>
        <c:axId val="506400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99008"/>
        <c:axId val="506399400"/>
      </c:lineChart>
      <c:catAx>
        <c:axId val="5063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400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40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8616"/>
        <c:crosses val="autoZero"/>
        <c:crossBetween val="between"/>
      </c:valAx>
      <c:catAx>
        <c:axId val="50639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99400"/>
        <c:crosses val="autoZero"/>
        <c:auto val="0"/>
        <c:lblAlgn val="ctr"/>
        <c:lblOffset val="100"/>
        <c:noMultiLvlLbl val="0"/>
      </c:catAx>
      <c:valAx>
        <c:axId val="506399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9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9600"/>
        <c:axId val="506393128"/>
      </c:barChart>
      <c:catAx>
        <c:axId val="50638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9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90384"/>
        <c:axId val="506399792"/>
      </c:barChart>
      <c:catAx>
        <c:axId val="50639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9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93912"/>
        <c:axId val="506402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41384"/>
        <c:axId val="506351576"/>
      </c:lineChart>
      <c:catAx>
        <c:axId val="5063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402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40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93912"/>
        <c:crosses val="autoZero"/>
        <c:crossBetween val="between"/>
      </c:valAx>
      <c:catAx>
        <c:axId val="506341384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51576"/>
        <c:crosses val="autoZero"/>
        <c:auto val="0"/>
        <c:lblAlgn val="ctr"/>
        <c:lblOffset val="100"/>
        <c:noMultiLvlLbl val="0"/>
      </c:catAx>
      <c:valAx>
        <c:axId val="506351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4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48440"/>
        <c:axId val="506339816"/>
      </c:barChart>
      <c:catAx>
        <c:axId val="50634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398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4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1968"/>
        <c:axId val="506362944"/>
      </c:barChart>
      <c:catAx>
        <c:axId val="50635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2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62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6672"/>
        <c:axId val="506359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61376"/>
        <c:axId val="506363728"/>
      </c:lineChart>
      <c:catAx>
        <c:axId val="5063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5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6672"/>
        <c:crosses val="autoZero"/>
        <c:crossBetween val="between"/>
      </c:valAx>
      <c:catAx>
        <c:axId val="5063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63728"/>
        <c:crosses val="autoZero"/>
        <c:auto val="0"/>
        <c:lblAlgn val="ctr"/>
        <c:lblOffset val="100"/>
        <c:noMultiLvlLbl val="0"/>
      </c:catAx>
      <c:valAx>
        <c:axId val="50636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2552"/>
        <c:axId val="506361768"/>
      </c:barChart>
      <c:catAx>
        <c:axId val="506362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1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61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2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3928"/>
        <c:axId val="506355888"/>
      </c:barChart>
      <c:catAx>
        <c:axId val="5063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5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8376"/>
        <c:axId val="197930728"/>
      </c:barChart>
      <c:catAx>
        <c:axId val="197928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0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93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0200"/>
        <c:axId val="506357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54712"/>
        <c:axId val="506360984"/>
      </c:lineChart>
      <c:catAx>
        <c:axId val="506360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78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5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0200"/>
        <c:crosses val="autoZero"/>
        <c:crossBetween val="between"/>
      </c:valAx>
      <c:catAx>
        <c:axId val="506354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60984"/>
        <c:crosses val="autoZero"/>
        <c:auto val="0"/>
        <c:lblAlgn val="ctr"/>
        <c:lblOffset val="100"/>
        <c:noMultiLvlLbl val="0"/>
      </c:catAx>
      <c:valAx>
        <c:axId val="506360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6280"/>
        <c:axId val="506355104"/>
      </c:barChart>
      <c:catAx>
        <c:axId val="506356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5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6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4120"/>
        <c:axId val="506355496"/>
      </c:barChart>
      <c:catAx>
        <c:axId val="50636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5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55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8240"/>
        <c:axId val="506352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52360"/>
        <c:axId val="506358632"/>
      </c:lineChart>
      <c:catAx>
        <c:axId val="506358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27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8240"/>
        <c:crosses val="autoZero"/>
        <c:crossBetween val="between"/>
      </c:valAx>
      <c:catAx>
        <c:axId val="506352360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58632"/>
        <c:crosses val="autoZero"/>
        <c:auto val="0"/>
        <c:lblAlgn val="ctr"/>
        <c:lblOffset val="100"/>
        <c:noMultiLvlLbl val="0"/>
      </c:catAx>
      <c:valAx>
        <c:axId val="506358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52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53144"/>
        <c:axId val="506370784"/>
      </c:barChart>
      <c:catAx>
        <c:axId val="5063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0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7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5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8824"/>
        <c:axId val="506365688"/>
      </c:barChart>
      <c:catAx>
        <c:axId val="506368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5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65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8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4512"/>
        <c:axId val="506369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72352"/>
        <c:axId val="506373920"/>
      </c:lineChart>
      <c:catAx>
        <c:axId val="5063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9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6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4512"/>
        <c:crosses val="autoZero"/>
        <c:crossBetween val="between"/>
      </c:valAx>
      <c:catAx>
        <c:axId val="50637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73920"/>
        <c:crosses val="autoZero"/>
        <c:auto val="0"/>
        <c:lblAlgn val="ctr"/>
        <c:lblOffset val="100"/>
        <c:noMultiLvlLbl val="0"/>
      </c:catAx>
      <c:valAx>
        <c:axId val="506373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7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8040"/>
        <c:axId val="506367648"/>
      </c:barChart>
      <c:catAx>
        <c:axId val="50636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7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6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8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74312"/>
        <c:axId val="506374704"/>
      </c:barChart>
      <c:catAx>
        <c:axId val="50637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7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5296"/>
        <c:axId val="506367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75096"/>
        <c:axId val="506371960"/>
      </c:lineChart>
      <c:catAx>
        <c:axId val="50636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7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6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5296"/>
        <c:crosses val="autoZero"/>
        <c:crossBetween val="between"/>
      </c:valAx>
      <c:catAx>
        <c:axId val="50637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71960"/>
        <c:crosses val="autoZero"/>
        <c:auto val="0"/>
        <c:lblAlgn val="ctr"/>
        <c:lblOffset val="100"/>
        <c:noMultiLvlLbl val="0"/>
      </c:catAx>
      <c:valAx>
        <c:axId val="506371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75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1512"/>
        <c:axId val="197923280"/>
      </c:barChart>
      <c:catAx>
        <c:axId val="19793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3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92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6080"/>
        <c:axId val="506372744"/>
      </c:barChart>
      <c:catAx>
        <c:axId val="506366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2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7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6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66864"/>
        <c:axId val="506375488"/>
      </c:barChart>
      <c:catAx>
        <c:axId val="50636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5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7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70392"/>
        <c:axId val="506366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75880"/>
        <c:axId val="506376272"/>
      </c:lineChart>
      <c:catAx>
        <c:axId val="50637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66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66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0392"/>
        <c:crosses val="autoZero"/>
        <c:crossBetween val="between"/>
      </c:valAx>
      <c:catAx>
        <c:axId val="50637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76272"/>
        <c:crosses val="autoZero"/>
        <c:auto val="0"/>
        <c:lblAlgn val="ctr"/>
        <c:lblOffset val="100"/>
        <c:noMultiLvlLbl val="0"/>
      </c:catAx>
      <c:valAx>
        <c:axId val="506376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7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79408"/>
        <c:axId val="506387248"/>
      </c:barChart>
      <c:catAx>
        <c:axId val="50637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7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87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79800"/>
        <c:axId val="506383720"/>
      </c:barChart>
      <c:catAx>
        <c:axId val="5063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3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8424"/>
        <c:axId val="506387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80192"/>
        <c:axId val="506388032"/>
      </c:lineChart>
      <c:catAx>
        <c:axId val="506388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7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87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8424"/>
        <c:crosses val="autoZero"/>
        <c:crossBetween val="between"/>
      </c:valAx>
      <c:catAx>
        <c:axId val="50638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88032"/>
        <c:crosses val="autoZero"/>
        <c:auto val="0"/>
        <c:lblAlgn val="ctr"/>
        <c:lblOffset val="100"/>
        <c:noMultiLvlLbl val="0"/>
      </c:catAx>
      <c:valAx>
        <c:axId val="50638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8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6464"/>
        <c:axId val="506382544"/>
      </c:barChart>
      <c:catAx>
        <c:axId val="50638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2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8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6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2936"/>
        <c:axId val="506377056"/>
      </c:barChart>
      <c:catAx>
        <c:axId val="50638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70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7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2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4112"/>
        <c:axId val="506379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80976"/>
        <c:axId val="506381368"/>
      </c:lineChart>
      <c:catAx>
        <c:axId val="50638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90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0637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4112"/>
        <c:crosses val="autoZero"/>
        <c:crossBetween val="between"/>
      </c:valAx>
      <c:catAx>
        <c:axId val="50638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81368"/>
        <c:crosses val="autoZero"/>
        <c:auto val="0"/>
        <c:lblAlgn val="ctr"/>
        <c:lblOffset val="100"/>
        <c:noMultiLvlLbl val="0"/>
      </c:catAx>
      <c:valAx>
        <c:axId val="506381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8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5680"/>
        <c:axId val="506382152"/>
      </c:barChart>
      <c:catAx>
        <c:axId val="5063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2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06382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5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0928"/>
        <c:axId val="197922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25240"/>
        <c:axId val="197926024"/>
      </c:lineChart>
      <c:catAx>
        <c:axId val="19792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22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0928"/>
        <c:crosses val="autoZero"/>
        <c:crossBetween val="between"/>
      </c:valAx>
      <c:catAx>
        <c:axId val="197925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926024"/>
        <c:crosses val="autoZero"/>
        <c:auto val="0"/>
        <c:lblAlgn val="ctr"/>
        <c:lblOffset val="100"/>
        <c:noMultiLvlLbl val="0"/>
      </c:catAx>
      <c:valAx>
        <c:axId val="197926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92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89208"/>
        <c:axId val="506386856"/>
      </c:barChart>
      <c:catAx>
        <c:axId val="5063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6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06386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6378624"/>
        <c:axId val="506383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384896"/>
        <c:axId val="506386072"/>
      </c:lineChart>
      <c:catAx>
        <c:axId val="50637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63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06378624"/>
        <c:crosses val="autoZero"/>
        <c:crossBetween val="between"/>
      </c:valAx>
      <c:catAx>
        <c:axId val="50638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506386072"/>
        <c:crosses val="autoZero"/>
        <c:auto val="0"/>
        <c:lblAlgn val="ctr"/>
        <c:lblOffset val="100"/>
        <c:noMultiLvlLbl val="0"/>
      </c:catAx>
      <c:valAx>
        <c:axId val="506386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638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94120"/>
        <c:axId val="185796864"/>
      </c:barChart>
      <c:catAx>
        <c:axId val="18579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9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94512"/>
        <c:axId val="185795688"/>
      </c:barChart>
      <c:catAx>
        <c:axId val="18579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5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95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94904"/>
        <c:axId val="185795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89416"/>
        <c:axId val="185786672"/>
      </c:lineChart>
      <c:catAx>
        <c:axId val="185794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52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795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4904"/>
        <c:crosses val="autoZero"/>
        <c:crossBetween val="between"/>
      </c:valAx>
      <c:catAx>
        <c:axId val="18578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86672"/>
        <c:crosses val="autoZero"/>
        <c:auto val="0"/>
        <c:lblAlgn val="ctr"/>
        <c:lblOffset val="100"/>
        <c:noMultiLvlLbl val="0"/>
      </c:catAx>
      <c:valAx>
        <c:axId val="185786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8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91768"/>
        <c:axId val="185790200"/>
      </c:barChart>
      <c:catAx>
        <c:axId val="185791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0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79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1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7064"/>
        <c:axId val="185787848"/>
      </c:barChart>
      <c:catAx>
        <c:axId val="185787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7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787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7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8240"/>
        <c:axId val="185789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81576"/>
        <c:axId val="185789808"/>
      </c:lineChart>
      <c:catAx>
        <c:axId val="185788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8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8240"/>
        <c:crosses val="autoZero"/>
        <c:crossBetween val="between"/>
      </c:valAx>
      <c:catAx>
        <c:axId val="185781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89808"/>
        <c:crosses val="autoZero"/>
        <c:auto val="0"/>
        <c:lblAlgn val="ctr"/>
        <c:lblOffset val="100"/>
        <c:noMultiLvlLbl val="0"/>
      </c:catAx>
      <c:valAx>
        <c:axId val="185789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8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5104"/>
        <c:axId val="185793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92552"/>
        <c:axId val="185785496"/>
      </c:lineChart>
      <c:catAx>
        <c:axId val="18578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93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5104"/>
        <c:crosses val="autoZero"/>
        <c:crossBetween val="between"/>
      </c:valAx>
      <c:catAx>
        <c:axId val="185792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85496"/>
        <c:crosses val="autoZero"/>
        <c:auto val="0"/>
        <c:lblAlgn val="ctr"/>
        <c:lblOffset val="100"/>
        <c:noMultiLvlLbl val="0"/>
      </c:catAx>
      <c:valAx>
        <c:axId val="185785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92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92944"/>
        <c:axId val="185793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81968"/>
        <c:axId val="185782360"/>
      </c:lineChart>
      <c:catAx>
        <c:axId val="18579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93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92944"/>
        <c:crosses val="autoZero"/>
        <c:crossBetween val="between"/>
      </c:valAx>
      <c:catAx>
        <c:axId val="185781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82360"/>
        <c:crosses val="autoZero"/>
        <c:auto val="0"/>
        <c:lblAlgn val="ctr"/>
        <c:lblOffset val="100"/>
        <c:noMultiLvlLbl val="0"/>
      </c:catAx>
      <c:valAx>
        <c:axId val="185782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8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21712"/>
        <c:axId val="197941704"/>
      </c:barChart>
      <c:catAx>
        <c:axId val="19792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1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41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2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4272"/>
        <c:axId val="173484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4072"/>
        <c:axId val="173489368"/>
      </c:lineChart>
      <c:catAx>
        <c:axId val="17348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4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8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4272"/>
        <c:crosses val="autoZero"/>
        <c:crossBetween val="between"/>
      </c:valAx>
      <c:catAx>
        <c:axId val="173494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89368"/>
        <c:crosses val="autoZero"/>
        <c:auto val="0"/>
        <c:lblAlgn val="ctr"/>
        <c:lblOffset val="100"/>
        <c:noMultiLvlLbl val="0"/>
      </c:catAx>
      <c:valAx>
        <c:axId val="173489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94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5056"/>
        <c:axId val="173489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0152"/>
        <c:axId val="173487016"/>
      </c:lineChart>
      <c:catAx>
        <c:axId val="17348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89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5056"/>
        <c:crosses val="autoZero"/>
        <c:crossBetween val="between"/>
      </c:valAx>
      <c:catAx>
        <c:axId val="173490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87016"/>
        <c:crosses val="autoZero"/>
        <c:auto val="0"/>
        <c:lblAlgn val="ctr"/>
        <c:lblOffset val="100"/>
        <c:noMultiLvlLbl val="0"/>
      </c:catAx>
      <c:valAx>
        <c:axId val="173487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90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94464"/>
        <c:axId val="173488584"/>
      </c:barChart>
      <c:catAx>
        <c:axId val="17349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8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88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8976"/>
        <c:axId val="173493680"/>
      </c:barChart>
      <c:catAx>
        <c:axId val="17348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93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8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90544"/>
        <c:axId val="173492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90936"/>
        <c:axId val="173491328"/>
      </c:lineChart>
      <c:catAx>
        <c:axId val="17349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9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0544"/>
        <c:crosses val="autoZero"/>
        <c:crossBetween val="between"/>
      </c:valAx>
      <c:catAx>
        <c:axId val="173490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91328"/>
        <c:crosses val="autoZero"/>
        <c:auto val="0"/>
        <c:lblAlgn val="ctr"/>
        <c:lblOffset val="100"/>
        <c:noMultiLvlLbl val="0"/>
      </c:catAx>
      <c:valAx>
        <c:axId val="17349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90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6232"/>
        <c:axId val="173492112"/>
      </c:barChart>
      <c:catAx>
        <c:axId val="17348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9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6624"/>
        <c:axId val="173494856"/>
      </c:barChart>
      <c:catAx>
        <c:axId val="17348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9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87800"/>
        <c:axId val="173496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25400"/>
        <c:axId val="144921872"/>
      </c:lineChart>
      <c:catAx>
        <c:axId val="17348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96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9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87800"/>
        <c:crosses val="autoZero"/>
        <c:crossBetween val="between"/>
      </c:valAx>
      <c:catAx>
        <c:axId val="144925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44921872"/>
        <c:crosses val="autoZero"/>
        <c:auto val="0"/>
        <c:lblAlgn val="ctr"/>
        <c:lblOffset val="100"/>
        <c:noMultiLvlLbl val="0"/>
      </c:catAx>
      <c:valAx>
        <c:axId val="144921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492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4923440"/>
        <c:axId val="172161560"/>
      </c:barChart>
      <c:catAx>
        <c:axId val="14492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492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9992"/>
        <c:axId val="172164304"/>
      </c:barChart>
      <c:catAx>
        <c:axId val="172159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9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939744"/>
        <c:axId val="197942096"/>
      </c:barChart>
      <c:catAx>
        <c:axId val="19793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42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94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93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3720"/>
        <c:axId val="172162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58424"/>
        <c:axId val="172163912"/>
      </c:lineChart>
      <c:catAx>
        <c:axId val="172153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2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3720"/>
        <c:crosses val="autoZero"/>
        <c:crossBetween val="between"/>
      </c:valAx>
      <c:catAx>
        <c:axId val="172158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63912"/>
        <c:crosses val="autoZero"/>
        <c:auto val="0"/>
        <c:lblAlgn val="ctr"/>
        <c:lblOffset val="100"/>
        <c:noMultiLvlLbl val="0"/>
      </c:catAx>
      <c:valAx>
        <c:axId val="172163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58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4896"/>
        <c:axId val="172163128"/>
      </c:barChart>
      <c:catAx>
        <c:axId val="17215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6072"/>
        <c:axId val="172158032"/>
      </c:barChart>
      <c:catAx>
        <c:axId val="172156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5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6464"/>
        <c:axId val="172156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53328"/>
        <c:axId val="172164696"/>
      </c:lineChart>
      <c:catAx>
        <c:axId val="17215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6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56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6464"/>
        <c:crosses val="autoZero"/>
        <c:crossBetween val="between"/>
      </c:valAx>
      <c:catAx>
        <c:axId val="17215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64696"/>
        <c:crosses val="autoZero"/>
        <c:auto val="0"/>
        <c:lblAlgn val="ctr"/>
        <c:lblOffset val="100"/>
        <c:noMultiLvlLbl val="0"/>
      </c:catAx>
      <c:valAx>
        <c:axId val="172164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5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2344"/>
        <c:axId val="172163520"/>
      </c:barChart>
      <c:catAx>
        <c:axId val="172162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2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0776"/>
        <c:axId val="172165088"/>
      </c:barChart>
      <c:catAx>
        <c:axId val="172160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6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55288"/>
        <c:axId val="17215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54504"/>
        <c:axId val="172157640"/>
      </c:lineChart>
      <c:catAx>
        <c:axId val="172155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4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15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55288"/>
        <c:crosses val="autoZero"/>
        <c:crossBetween val="between"/>
      </c:valAx>
      <c:catAx>
        <c:axId val="17215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57640"/>
        <c:crosses val="autoZero"/>
        <c:auto val="0"/>
        <c:lblAlgn val="ctr"/>
        <c:lblOffset val="100"/>
        <c:noMultiLvlLbl val="0"/>
      </c:catAx>
      <c:valAx>
        <c:axId val="172157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54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69008"/>
        <c:axId val="172172144"/>
      </c:barChart>
      <c:catAx>
        <c:axId val="17216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21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17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0968"/>
        <c:axId val="172169792"/>
      </c:barChart>
      <c:catAx>
        <c:axId val="17217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69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16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170184"/>
        <c:axId val="172171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67048"/>
        <c:axId val="172170576"/>
      </c:lineChart>
      <c:catAx>
        <c:axId val="17217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1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171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70184"/>
        <c:crosses val="autoZero"/>
        <c:crossBetween val="between"/>
      </c:valAx>
      <c:catAx>
        <c:axId val="172167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170576"/>
        <c:crosses val="autoZero"/>
        <c:auto val="0"/>
        <c:lblAlgn val="ctr"/>
        <c:lblOffset val="100"/>
        <c:noMultiLvlLbl val="0"/>
      </c:catAx>
      <c:valAx>
        <c:axId val="17217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167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75" Type="http://schemas.openxmlformats.org/officeDocument/2006/relationships/chart" Target="../charts/chart175.xml"/><Relationship Id="rId170" Type="http://schemas.openxmlformats.org/officeDocument/2006/relationships/chart" Target="../charts/chart170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65" Type="http://schemas.openxmlformats.org/officeDocument/2006/relationships/chart" Target="../charts/chart16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77" Type="http://schemas.openxmlformats.org/officeDocument/2006/relationships/chart" Target="../charts/chart177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72" Type="http://schemas.openxmlformats.org/officeDocument/2006/relationships/chart" Target="../charts/chart17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145</xdr:row>
      <xdr:rowOff>0</xdr:rowOff>
    </xdr:from>
    <xdr:to>
      <xdr:col>4</xdr:col>
      <xdr:colOff>0</xdr:colOff>
      <xdr:row>145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3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3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4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5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7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8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49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0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1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2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3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4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5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7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8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59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0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3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4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5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6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7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8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69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0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3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5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6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7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79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0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1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2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3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4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5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6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7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8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89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0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1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2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3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5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6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7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8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199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0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1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2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3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4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5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6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7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8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09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0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1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2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3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4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5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6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7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183</xdr:row>
      <xdr:rowOff>0</xdr:rowOff>
    </xdr:from>
    <xdr:to>
      <xdr:col>4</xdr:col>
      <xdr:colOff>0</xdr:colOff>
      <xdr:row>183</xdr:row>
      <xdr:rowOff>0</xdr:rowOff>
    </xdr:to>
    <xdr:graphicFrame macro="">
      <xdr:nvGraphicFramePr>
        <xdr:cNvPr id="21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19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20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21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23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193</xdr:row>
      <xdr:rowOff>0</xdr:rowOff>
    </xdr:from>
    <xdr:to>
      <xdr:col>4</xdr:col>
      <xdr:colOff>0</xdr:colOff>
      <xdr:row>193</xdr:row>
      <xdr:rowOff>0</xdr:rowOff>
    </xdr:to>
    <xdr:graphicFrame macro="">
      <xdr:nvGraphicFramePr>
        <xdr:cNvPr id="224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143</xdr:row>
      <xdr:rowOff>0</xdr:rowOff>
    </xdr:from>
    <xdr:to>
      <xdr:col>4</xdr:col>
      <xdr:colOff>0</xdr:colOff>
      <xdr:row>143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3</xdr:col>
      <xdr:colOff>57150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171450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0</xdr:col>
      <xdr:colOff>152400</xdr:colOff>
      <xdr:row>130</xdr:row>
      <xdr:rowOff>0</xdr:rowOff>
    </xdr:from>
    <xdr:to>
      <xdr:col>4</xdr:col>
      <xdr:colOff>0</xdr:colOff>
      <xdr:row>130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tabSelected="1" zoomScale="70" zoomScaleNormal="70" zoomScaleSheetLayoutView="100" workbookViewId="0">
      <pane xSplit="5" ySplit="5" topLeftCell="F89" activePane="bottomRight" state="frozen"/>
      <selection pane="topRight" activeCell="F1" sqref="F1"/>
      <selection pane="bottomLeft" activeCell="A6" sqref="A6"/>
      <selection pane="bottomRight" activeCell="A196" sqref="A196:XFD196"/>
    </sheetView>
  </sheetViews>
  <sheetFormatPr defaultRowHeight="12.75" x14ac:dyDescent="0.2"/>
  <cols>
    <col min="1" max="1" width="4.7109375" style="14" customWidth="1"/>
    <col min="2" max="2" width="7.28515625" style="14" customWidth="1"/>
    <col min="3" max="3" width="6.140625" style="16" customWidth="1"/>
    <col min="4" max="4" width="63.28515625" style="6" customWidth="1"/>
    <col min="5" max="5" width="38.7109375" style="20" customWidth="1"/>
    <col min="6" max="6" width="16.5703125" style="26" customWidth="1"/>
    <col min="7" max="7" width="18" style="142" customWidth="1"/>
    <col min="8" max="8" width="15.85546875" style="43" hidden="1" customWidth="1"/>
    <col min="9" max="9" width="19" style="142" customWidth="1"/>
    <col min="10" max="10" width="16.5703125" style="43" customWidth="1"/>
    <col min="11" max="11" width="6.7109375" customWidth="1"/>
    <col min="12" max="15" width="9.140625" customWidth="1"/>
  </cols>
  <sheetData>
    <row r="1" spans="1:15" s="28" customFormat="1" ht="16.5" customHeight="1" x14ac:dyDescent="0.2">
      <c r="A1" s="27"/>
      <c r="B1" s="11"/>
      <c r="C1" s="23"/>
      <c r="D1" s="19"/>
      <c r="E1" s="56"/>
      <c r="F1" s="53"/>
      <c r="G1" s="63"/>
      <c r="H1" s="67"/>
      <c r="I1" s="63"/>
      <c r="J1" s="164" t="s">
        <v>115</v>
      </c>
      <c r="K1"/>
      <c r="L1"/>
      <c r="M1"/>
      <c r="N1"/>
      <c r="O1"/>
    </row>
    <row r="2" spans="1:15" s="28" customFormat="1" ht="16.5" customHeight="1" x14ac:dyDescent="0.2">
      <c r="A2" s="11"/>
      <c r="B2" s="11"/>
      <c r="C2" s="23"/>
      <c r="D2" s="19"/>
      <c r="E2" s="56"/>
      <c r="F2" s="54"/>
      <c r="G2" s="63"/>
      <c r="H2" s="67"/>
      <c r="I2" s="63"/>
      <c r="J2" s="165" t="s">
        <v>8</v>
      </c>
      <c r="K2"/>
      <c r="L2"/>
      <c r="M2"/>
      <c r="N2"/>
      <c r="O2"/>
    </row>
    <row r="3" spans="1:15" s="28" customFormat="1" ht="16.5" customHeight="1" x14ac:dyDescent="0.2">
      <c r="A3" s="11"/>
      <c r="B3" s="11"/>
      <c r="C3" s="23"/>
      <c r="D3" s="19"/>
      <c r="E3" s="56"/>
      <c r="F3" s="54"/>
      <c r="G3" s="63"/>
      <c r="H3" s="67"/>
      <c r="I3" s="63"/>
      <c r="J3" s="165" t="s">
        <v>116</v>
      </c>
      <c r="K3"/>
      <c r="L3"/>
      <c r="M3"/>
      <c r="N3"/>
      <c r="O3"/>
    </row>
    <row r="4" spans="1:15" s="1" customFormat="1" ht="19.5" customHeight="1" x14ac:dyDescent="0.2">
      <c r="A4" s="167" t="s">
        <v>6</v>
      </c>
      <c r="B4" s="167"/>
      <c r="C4" s="167"/>
      <c r="D4" s="167"/>
      <c r="E4" s="167"/>
      <c r="F4" s="55"/>
      <c r="G4" s="63"/>
      <c r="H4" s="63"/>
      <c r="I4" s="63"/>
      <c r="J4" s="63"/>
      <c r="K4"/>
      <c r="L4"/>
      <c r="M4"/>
      <c r="N4"/>
      <c r="O4"/>
    </row>
    <row r="5" spans="1:15" s="3" customFormat="1" ht="68.25" customHeight="1" x14ac:dyDescent="0.2">
      <c r="A5" s="12" t="s">
        <v>3</v>
      </c>
      <c r="B5" s="12" t="s">
        <v>5</v>
      </c>
      <c r="C5" s="13" t="s">
        <v>1</v>
      </c>
      <c r="D5" s="10" t="s">
        <v>0</v>
      </c>
      <c r="E5" s="5" t="s">
        <v>4</v>
      </c>
      <c r="F5" s="47" t="s">
        <v>9</v>
      </c>
      <c r="G5" s="48" t="s">
        <v>66</v>
      </c>
      <c r="H5" s="48" t="s">
        <v>10</v>
      </c>
      <c r="I5" s="48" t="s">
        <v>114</v>
      </c>
      <c r="J5" s="48" t="s">
        <v>10</v>
      </c>
      <c r="K5"/>
      <c r="L5"/>
      <c r="M5"/>
      <c r="N5"/>
      <c r="O5"/>
    </row>
    <row r="6" spans="1:15" s="4" customFormat="1" ht="19.5" customHeight="1" x14ac:dyDescent="0.2">
      <c r="A6" s="171" t="s">
        <v>18</v>
      </c>
      <c r="B6" s="171"/>
      <c r="C6" s="171"/>
      <c r="D6" s="171"/>
      <c r="E6" s="171"/>
      <c r="F6" s="31"/>
      <c r="G6" s="63"/>
      <c r="H6" s="68"/>
      <c r="I6" s="63"/>
      <c r="J6" s="68"/>
      <c r="K6" s="32"/>
      <c r="L6" s="32"/>
      <c r="M6" s="32"/>
      <c r="N6" s="32"/>
      <c r="O6" s="32"/>
    </row>
    <row r="7" spans="1:15" s="43" customFormat="1" ht="18" customHeight="1" x14ac:dyDescent="0.2">
      <c r="A7" s="17">
        <v>500</v>
      </c>
      <c r="B7" s="15"/>
      <c r="C7" s="25"/>
      <c r="D7" s="18" t="s">
        <v>31</v>
      </c>
      <c r="E7" s="69"/>
      <c r="F7" s="40">
        <v>535950</v>
      </c>
      <c r="G7" s="40">
        <f>G8</f>
        <v>0</v>
      </c>
      <c r="H7" s="52">
        <f t="shared" ref="H7:H15" si="0">SUM(F7:G7)</f>
        <v>535950</v>
      </c>
      <c r="I7" s="40">
        <f>I8</f>
        <v>0</v>
      </c>
      <c r="J7" s="52">
        <f t="shared" ref="J7:J15" si="1">SUM(H7:I7)</f>
        <v>535950</v>
      </c>
      <c r="K7" s="32"/>
      <c r="L7" s="32"/>
      <c r="M7" s="32"/>
      <c r="N7" s="32"/>
      <c r="O7" s="32"/>
    </row>
    <row r="8" spans="1:15" s="43" customFormat="1" ht="16.5" customHeight="1" x14ac:dyDescent="0.2">
      <c r="A8" s="33"/>
      <c r="B8" s="35">
        <v>50095</v>
      </c>
      <c r="C8" s="24"/>
      <c r="D8" s="8" t="s">
        <v>13</v>
      </c>
      <c r="E8" s="80"/>
      <c r="F8" s="41">
        <v>535950</v>
      </c>
      <c r="G8" s="41">
        <f>G9+G11</f>
        <v>0</v>
      </c>
      <c r="H8" s="49">
        <f t="shared" ref="H8:H10" si="2">SUM(F8:G8)</f>
        <v>535950</v>
      </c>
      <c r="I8" s="41">
        <f>I9+I11</f>
        <v>0</v>
      </c>
      <c r="J8" s="49">
        <f t="shared" ref="J8:J10" si="3">SUM(H8:I8)</f>
        <v>535950</v>
      </c>
      <c r="K8" s="32"/>
      <c r="L8" s="32"/>
      <c r="M8" s="32"/>
      <c r="N8" s="32"/>
      <c r="O8" s="32"/>
    </row>
    <row r="9" spans="1:15" s="43" customFormat="1" ht="16.5" customHeight="1" x14ac:dyDescent="0.2">
      <c r="A9" s="34"/>
      <c r="B9" s="34"/>
      <c r="C9" s="7">
        <v>4210</v>
      </c>
      <c r="D9" s="9" t="s">
        <v>15</v>
      </c>
      <c r="E9" s="37"/>
      <c r="F9" s="42">
        <f>F10</f>
        <v>2000</v>
      </c>
      <c r="G9" s="42">
        <f>SUM(G10:G10)</f>
        <v>2500</v>
      </c>
      <c r="H9" s="50">
        <f t="shared" si="2"/>
        <v>4500</v>
      </c>
      <c r="I9" s="42">
        <f>SUM(I10:I10)</f>
        <v>0</v>
      </c>
      <c r="J9" s="50">
        <f t="shared" si="3"/>
        <v>4500</v>
      </c>
      <c r="K9" s="32"/>
      <c r="L9" s="32"/>
      <c r="M9" s="32"/>
      <c r="N9" s="32"/>
      <c r="O9" s="32"/>
    </row>
    <row r="10" spans="1:15" s="22" customFormat="1" ht="16.5" customHeight="1" x14ac:dyDescent="0.2">
      <c r="A10" s="34"/>
      <c r="B10" s="34"/>
      <c r="C10" s="7"/>
      <c r="D10" s="107" t="s">
        <v>7</v>
      </c>
      <c r="E10" s="37" t="s">
        <v>32</v>
      </c>
      <c r="F10" s="46">
        <v>2000</v>
      </c>
      <c r="G10" s="92">
        <v>2500</v>
      </c>
      <c r="H10" s="133">
        <f t="shared" si="2"/>
        <v>4500</v>
      </c>
      <c r="I10" s="92"/>
      <c r="J10" s="51">
        <f t="shared" si="3"/>
        <v>4500</v>
      </c>
      <c r="K10" s="32"/>
      <c r="L10" s="32"/>
      <c r="M10" s="32"/>
      <c r="N10" s="32"/>
      <c r="O10" s="32"/>
    </row>
    <row r="11" spans="1:15" s="43" customFormat="1" ht="16.5" customHeight="1" x14ac:dyDescent="0.2">
      <c r="A11" s="34"/>
      <c r="B11" s="34"/>
      <c r="C11" s="7">
        <v>4300</v>
      </c>
      <c r="D11" s="9" t="s">
        <v>2</v>
      </c>
      <c r="E11" s="37"/>
      <c r="F11" s="42">
        <f>F12</f>
        <v>242800</v>
      </c>
      <c r="G11" s="42">
        <f>SUM(G12:G12)</f>
        <v>-2500</v>
      </c>
      <c r="H11" s="50">
        <f t="shared" ref="H11:H12" si="4">SUM(F11:G11)</f>
        <v>240300</v>
      </c>
      <c r="I11" s="42">
        <f>SUM(I12:I12)</f>
        <v>0</v>
      </c>
      <c r="J11" s="50">
        <f t="shared" ref="J11:J12" si="5">SUM(H11:I11)</f>
        <v>240300</v>
      </c>
      <c r="K11" s="32"/>
      <c r="L11" s="32"/>
      <c r="M11" s="32"/>
      <c r="N11" s="32"/>
      <c r="O11" s="32"/>
    </row>
    <row r="12" spans="1:15" s="22" customFormat="1" ht="16.5" customHeight="1" x14ac:dyDescent="0.2">
      <c r="A12" s="34"/>
      <c r="B12" s="34"/>
      <c r="C12" s="7"/>
      <c r="D12" s="107" t="s">
        <v>7</v>
      </c>
      <c r="E12" s="37" t="s">
        <v>32</v>
      </c>
      <c r="F12" s="46">
        <v>242800</v>
      </c>
      <c r="G12" s="92">
        <v>-2500</v>
      </c>
      <c r="H12" s="133">
        <f t="shared" si="4"/>
        <v>240300</v>
      </c>
      <c r="I12" s="92"/>
      <c r="J12" s="51">
        <f t="shared" si="5"/>
        <v>240300</v>
      </c>
      <c r="K12" s="32"/>
      <c r="L12" s="32"/>
      <c r="M12" s="32"/>
      <c r="N12" s="32"/>
      <c r="O12" s="32"/>
    </row>
    <row r="13" spans="1:15" s="43" customFormat="1" ht="18.75" customHeight="1" x14ac:dyDescent="0.2">
      <c r="A13" s="17">
        <v>600</v>
      </c>
      <c r="B13" s="15"/>
      <c r="C13" s="25"/>
      <c r="D13" s="18" t="s">
        <v>34</v>
      </c>
      <c r="E13" s="69"/>
      <c r="F13" s="40">
        <v>5463518.71</v>
      </c>
      <c r="G13" s="40">
        <f t="shared" ref="G13:I15" si="6">G14</f>
        <v>-663087.68999999994</v>
      </c>
      <c r="H13" s="52">
        <f t="shared" si="0"/>
        <v>4800431.0199999996</v>
      </c>
      <c r="I13" s="40">
        <f t="shared" si="6"/>
        <v>0</v>
      </c>
      <c r="J13" s="52">
        <f t="shared" si="1"/>
        <v>4800431.0199999996</v>
      </c>
      <c r="K13" s="32"/>
      <c r="L13" s="32"/>
      <c r="M13" s="32"/>
      <c r="N13" s="32"/>
      <c r="O13" s="32"/>
    </row>
    <row r="14" spans="1:15" s="43" customFormat="1" ht="16.5" customHeight="1" x14ac:dyDescent="0.2">
      <c r="A14" s="34"/>
      <c r="B14" s="35">
        <v>60016</v>
      </c>
      <c r="C14" s="24"/>
      <c r="D14" s="8" t="s">
        <v>35</v>
      </c>
      <c r="E14" s="59"/>
      <c r="F14" s="41">
        <v>4010229.71</v>
      </c>
      <c r="G14" s="41">
        <f>+G15</f>
        <v>-663087.68999999994</v>
      </c>
      <c r="H14" s="49">
        <f t="shared" si="0"/>
        <v>3347142.02</v>
      </c>
      <c r="I14" s="41">
        <f>+I15</f>
        <v>0</v>
      </c>
      <c r="J14" s="49">
        <f t="shared" si="1"/>
        <v>3347142.02</v>
      </c>
      <c r="K14" s="32"/>
      <c r="L14" s="32"/>
      <c r="M14" s="32"/>
      <c r="N14" s="32"/>
      <c r="O14" s="32"/>
    </row>
    <row r="15" spans="1:15" s="43" customFormat="1" ht="16.5" customHeight="1" x14ac:dyDescent="0.2">
      <c r="A15" s="34"/>
      <c r="B15" s="34"/>
      <c r="C15" s="7">
        <v>6050</v>
      </c>
      <c r="D15" s="99" t="s">
        <v>19</v>
      </c>
      <c r="E15" s="37"/>
      <c r="F15" s="42">
        <v>3202086</v>
      </c>
      <c r="G15" s="42">
        <f>SUM(G17:G19)</f>
        <v>-663087.68999999994</v>
      </c>
      <c r="H15" s="50">
        <f t="shared" si="0"/>
        <v>2538998.31</v>
      </c>
      <c r="I15" s="42">
        <f t="shared" si="6"/>
        <v>0</v>
      </c>
      <c r="J15" s="50">
        <f t="shared" si="1"/>
        <v>2538998.31</v>
      </c>
      <c r="K15" s="32"/>
      <c r="L15" s="32"/>
      <c r="M15" s="32"/>
      <c r="N15" s="32"/>
      <c r="O15" s="32"/>
    </row>
    <row r="16" spans="1:15" s="22" customFormat="1" ht="14.25" customHeight="1" x14ac:dyDescent="0.2">
      <c r="A16" s="34"/>
      <c r="B16" s="34"/>
      <c r="C16" s="7"/>
      <c r="D16" s="72" t="s">
        <v>29</v>
      </c>
      <c r="E16" s="37"/>
      <c r="F16" s="46"/>
      <c r="G16" s="140"/>
      <c r="H16" s="51"/>
      <c r="I16" s="140"/>
      <c r="J16" s="51"/>
      <c r="K16" s="32"/>
      <c r="L16" s="32"/>
      <c r="M16" s="32"/>
      <c r="N16" s="32"/>
      <c r="O16" s="32"/>
    </row>
    <row r="17" spans="1:15" s="22" customFormat="1" ht="16.5" customHeight="1" x14ac:dyDescent="0.2">
      <c r="A17" s="88"/>
      <c r="B17" s="88"/>
      <c r="C17" s="102"/>
      <c r="D17" s="145" t="s">
        <v>67</v>
      </c>
      <c r="E17" s="77" t="s">
        <v>20</v>
      </c>
      <c r="F17" s="46">
        <v>1000000</v>
      </c>
      <c r="G17" s="92">
        <v>-345000</v>
      </c>
      <c r="H17" s="51">
        <f t="shared" ref="H17" si="7">SUM(F17:G17)</f>
        <v>655000</v>
      </c>
      <c r="I17" s="140"/>
      <c r="J17" s="51">
        <f t="shared" ref="J17" si="8">SUM(H17:I17)</f>
        <v>655000</v>
      </c>
      <c r="K17" s="32"/>
      <c r="L17" s="32"/>
      <c r="M17" s="32"/>
      <c r="N17" s="32"/>
      <c r="O17" s="32"/>
    </row>
    <row r="18" spans="1:15" s="22" customFormat="1" ht="16.5" customHeight="1" x14ac:dyDescent="0.2">
      <c r="A18" s="88"/>
      <c r="B18" s="88"/>
      <c r="C18" s="102"/>
      <c r="D18" s="76" t="s">
        <v>37</v>
      </c>
      <c r="E18" s="77" t="s">
        <v>36</v>
      </c>
      <c r="F18" s="46">
        <v>889270</v>
      </c>
      <c r="G18" s="92">
        <v>-150000</v>
      </c>
      <c r="H18" s="51">
        <f t="shared" ref="H18:H24" si="9">SUM(F18:G18)</f>
        <v>739270</v>
      </c>
      <c r="I18" s="140"/>
      <c r="J18" s="51">
        <f t="shared" ref="J18:J24" si="10">SUM(H18:I18)</f>
        <v>739270</v>
      </c>
      <c r="K18" s="32"/>
      <c r="L18" s="32"/>
      <c r="M18" s="32"/>
      <c r="N18" s="32"/>
      <c r="O18" s="32"/>
    </row>
    <row r="19" spans="1:15" s="22" customFormat="1" ht="42" customHeight="1" x14ac:dyDescent="0.2">
      <c r="A19" s="88"/>
      <c r="B19" s="88"/>
      <c r="C19" s="102"/>
      <c r="D19" s="76" t="s">
        <v>68</v>
      </c>
      <c r="E19" s="77" t="s">
        <v>20</v>
      </c>
      <c r="F19" s="46">
        <v>746956</v>
      </c>
      <c r="G19" s="92">
        <v>-168087.69</v>
      </c>
      <c r="H19" s="51">
        <f t="shared" si="9"/>
        <v>578868.31000000006</v>
      </c>
      <c r="I19" s="140"/>
      <c r="J19" s="51">
        <f t="shared" si="10"/>
        <v>578868.31000000006</v>
      </c>
      <c r="K19" s="32"/>
      <c r="L19" s="32"/>
      <c r="M19" s="32"/>
      <c r="N19" s="32"/>
      <c r="O19" s="32"/>
    </row>
    <row r="20" spans="1:15" s="87" customFormat="1" ht="18" customHeight="1" x14ac:dyDescent="0.2">
      <c r="A20" s="17">
        <v>700</v>
      </c>
      <c r="B20" s="15"/>
      <c r="C20" s="25"/>
      <c r="D20" s="18" t="s">
        <v>69</v>
      </c>
      <c r="E20" s="69"/>
      <c r="F20" s="40">
        <v>8462464</v>
      </c>
      <c r="G20" s="40">
        <f>G21+G24</f>
        <v>0</v>
      </c>
      <c r="H20" s="52">
        <f t="shared" si="9"/>
        <v>8462464</v>
      </c>
      <c r="I20" s="40">
        <f>I21+I24</f>
        <v>0</v>
      </c>
      <c r="J20" s="52">
        <f t="shared" si="10"/>
        <v>8462464</v>
      </c>
      <c r="K20" s="71"/>
      <c r="L20" s="71"/>
      <c r="M20" s="71"/>
      <c r="N20" s="71"/>
      <c r="O20" s="71"/>
    </row>
    <row r="21" spans="1:15" s="43" customFormat="1" ht="16.5" customHeight="1" x14ac:dyDescent="0.2">
      <c r="A21" s="33"/>
      <c r="B21" s="35">
        <v>70005</v>
      </c>
      <c r="C21" s="24"/>
      <c r="D21" s="100" t="s">
        <v>70</v>
      </c>
      <c r="E21" s="80"/>
      <c r="F21" s="41">
        <v>8374464</v>
      </c>
      <c r="G21" s="41">
        <f>G22</f>
        <v>0</v>
      </c>
      <c r="H21" s="49">
        <f t="shared" si="9"/>
        <v>8374464</v>
      </c>
      <c r="I21" s="41">
        <f>I22</f>
        <v>4000</v>
      </c>
      <c r="J21" s="49">
        <f t="shared" si="10"/>
        <v>8378464</v>
      </c>
      <c r="K21" s="32"/>
      <c r="L21" s="32"/>
      <c r="M21" s="32"/>
      <c r="N21" s="32"/>
      <c r="O21" s="32"/>
    </row>
    <row r="22" spans="1:15" s="43" customFormat="1" ht="16.5" customHeight="1" x14ac:dyDescent="0.2">
      <c r="A22" s="34"/>
      <c r="B22" s="34"/>
      <c r="C22" s="7">
        <v>4390</v>
      </c>
      <c r="D22" s="152" t="s">
        <v>71</v>
      </c>
      <c r="E22" s="37"/>
      <c r="F22" s="42">
        <f>F23</f>
        <v>1000</v>
      </c>
      <c r="G22" s="42">
        <f t="shared" ref="G22:I22" si="11">G23</f>
        <v>0</v>
      </c>
      <c r="H22" s="50">
        <f t="shared" si="9"/>
        <v>1000</v>
      </c>
      <c r="I22" s="42">
        <f t="shared" si="11"/>
        <v>4000</v>
      </c>
      <c r="J22" s="50">
        <f t="shared" si="10"/>
        <v>5000</v>
      </c>
      <c r="K22" s="32"/>
      <c r="L22" s="32"/>
      <c r="M22" s="32"/>
      <c r="N22" s="32"/>
      <c r="O22" s="32"/>
    </row>
    <row r="23" spans="1:15" s="22" customFormat="1" ht="16.5" customHeight="1" x14ac:dyDescent="0.2">
      <c r="A23" s="21"/>
      <c r="B23" s="21"/>
      <c r="C23" s="38"/>
      <c r="D23" s="36" t="s">
        <v>7</v>
      </c>
      <c r="E23" s="37" t="s">
        <v>36</v>
      </c>
      <c r="F23" s="46">
        <v>1000</v>
      </c>
      <c r="G23" s="143"/>
      <c r="H23" s="133">
        <f t="shared" si="9"/>
        <v>1000</v>
      </c>
      <c r="I23" s="92">
        <v>4000</v>
      </c>
      <c r="J23" s="51">
        <f t="shared" si="10"/>
        <v>5000</v>
      </c>
      <c r="K23" s="32"/>
      <c r="L23" s="32"/>
      <c r="M23" s="32"/>
      <c r="N23" s="32"/>
      <c r="O23" s="32"/>
    </row>
    <row r="24" spans="1:15" s="87" customFormat="1" ht="16.5" customHeight="1" x14ac:dyDescent="0.2">
      <c r="A24" s="34"/>
      <c r="B24" s="35">
        <v>70095</v>
      </c>
      <c r="C24" s="24"/>
      <c r="D24" s="8" t="s">
        <v>13</v>
      </c>
      <c r="E24" s="81"/>
      <c r="F24" s="41">
        <v>88000</v>
      </c>
      <c r="G24" s="41">
        <f>G25</f>
        <v>0</v>
      </c>
      <c r="H24" s="49">
        <f t="shared" si="9"/>
        <v>88000</v>
      </c>
      <c r="I24" s="41">
        <f>I25</f>
        <v>-4000</v>
      </c>
      <c r="J24" s="49">
        <f t="shared" si="10"/>
        <v>84000</v>
      </c>
      <c r="K24" s="71"/>
      <c r="L24" s="71"/>
      <c r="M24" s="71"/>
      <c r="N24" s="71"/>
      <c r="O24" s="71"/>
    </row>
    <row r="25" spans="1:15" s="43" customFormat="1" ht="16.5" customHeight="1" x14ac:dyDescent="0.2">
      <c r="A25" s="34"/>
      <c r="B25" s="34"/>
      <c r="C25" s="7">
        <v>4590</v>
      </c>
      <c r="D25" s="79" t="s">
        <v>72</v>
      </c>
      <c r="E25" s="37"/>
      <c r="F25" s="42">
        <f>F26</f>
        <v>35000</v>
      </c>
      <c r="G25" s="42">
        <f t="shared" ref="G25:I25" si="12">G26</f>
        <v>0</v>
      </c>
      <c r="H25" s="50">
        <f t="shared" ref="H25:H26" si="13">SUM(F25:G25)</f>
        <v>35000</v>
      </c>
      <c r="I25" s="42">
        <f t="shared" si="12"/>
        <v>-4000</v>
      </c>
      <c r="J25" s="50">
        <f t="shared" ref="J25:J26" si="14">SUM(H25:I25)</f>
        <v>31000</v>
      </c>
      <c r="K25" s="32"/>
      <c r="L25" s="32"/>
      <c r="M25" s="32"/>
      <c r="N25" s="32"/>
      <c r="O25" s="32"/>
    </row>
    <row r="26" spans="1:15" s="22" customFormat="1" ht="16.5" customHeight="1" x14ac:dyDescent="0.2">
      <c r="A26" s="21"/>
      <c r="B26" s="21"/>
      <c r="C26" s="38"/>
      <c r="D26" s="36" t="s">
        <v>7</v>
      </c>
      <c r="E26" s="37" t="s">
        <v>36</v>
      </c>
      <c r="F26" s="46">
        <v>35000</v>
      </c>
      <c r="G26" s="143"/>
      <c r="H26" s="133">
        <f t="shared" si="13"/>
        <v>35000</v>
      </c>
      <c r="I26" s="92">
        <v>-4000</v>
      </c>
      <c r="J26" s="51">
        <f t="shared" si="14"/>
        <v>31000</v>
      </c>
      <c r="K26" s="32"/>
      <c r="L26" s="32"/>
      <c r="M26" s="32"/>
      <c r="N26" s="32"/>
      <c r="O26" s="32"/>
    </row>
    <row r="27" spans="1:15" s="87" customFormat="1" ht="18" customHeight="1" x14ac:dyDescent="0.2">
      <c r="A27" s="17">
        <v>750</v>
      </c>
      <c r="B27" s="15"/>
      <c r="C27" s="25"/>
      <c r="D27" s="18" t="s">
        <v>21</v>
      </c>
      <c r="E27" s="69"/>
      <c r="F27" s="40">
        <v>11430405.810000001</v>
      </c>
      <c r="G27" s="40">
        <f>G28+G31</f>
        <v>-2000</v>
      </c>
      <c r="H27" s="52">
        <f t="shared" ref="H27:H33" si="15">SUM(F27:G27)</f>
        <v>11428405.810000001</v>
      </c>
      <c r="I27" s="40">
        <f>I28+I31</f>
        <v>0</v>
      </c>
      <c r="J27" s="52">
        <f t="shared" ref="J27:J33" si="16">SUM(H27:I27)</f>
        <v>11428405.810000001</v>
      </c>
      <c r="K27" s="71"/>
      <c r="L27" s="71"/>
      <c r="M27" s="71"/>
      <c r="N27" s="71"/>
      <c r="O27" s="71"/>
    </row>
    <row r="28" spans="1:15" s="43" customFormat="1" ht="16.5" customHeight="1" x14ac:dyDescent="0.2">
      <c r="A28" s="33"/>
      <c r="B28" s="35">
        <v>75023</v>
      </c>
      <c r="C28" s="24"/>
      <c r="D28" s="108" t="s">
        <v>38</v>
      </c>
      <c r="E28" s="59"/>
      <c r="F28" s="41">
        <v>10347856.810000001</v>
      </c>
      <c r="G28" s="41">
        <f>G29</f>
        <v>-2000</v>
      </c>
      <c r="H28" s="49">
        <f t="shared" ref="H28:H30" si="17">SUM(F28:G28)</f>
        <v>10345856.810000001</v>
      </c>
      <c r="I28" s="41">
        <f>I29</f>
        <v>0</v>
      </c>
      <c r="J28" s="49">
        <f t="shared" si="16"/>
        <v>10345856.810000001</v>
      </c>
      <c r="K28" s="32"/>
      <c r="L28" s="32"/>
      <c r="M28" s="32"/>
      <c r="N28" s="32"/>
      <c r="O28" s="32"/>
    </row>
    <row r="29" spans="1:15" s="43" customFormat="1" ht="16.5" customHeight="1" x14ac:dyDescent="0.2">
      <c r="A29" s="33"/>
      <c r="B29" s="33"/>
      <c r="C29" s="7">
        <v>3030</v>
      </c>
      <c r="D29" s="9" t="s">
        <v>73</v>
      </c>
      <c r="E29" s="37"/>
      <c r="F29" s="42">
        <f>F30</f>
        <v>2500</v>
      </c>
      <c r="G29" s="42">
        <f t="shared" ref="G29:I29" si="18">G30</f>
        <v>-2000</v>
      </c>
      <c r="H29" s="50">
        <f t="shared" si="17"/>
        <v>500</v>
      </c>
      <c r="I29" s="42">
        <f t="shared" si="18"/>
        <v>0</v>
      </c>
      <c r="J29" s="50">
        <f t="shared" si="16"/>
        <v>500</v>
      </c>
      <c r="K29" s="32"/>
      <c r="L29" s="32"/>
      <c r="M29" s="32"/>
      <c r="N29" s="32"/>
      <c r="O29" s="32"/>
    </row>
    <row r="30" spans="1:15" s="22" customFormat="1" ht="16.5" customHeight="1" x14ac:dyDescent="0.2">
      <c r="A30" s="33"/>
      <c r="B30" s="33"/>
      <c r="C30" s="7"/>
      <c r="D30" s="36" t="s">
        <v>7</v>
      </c>
      <c r="E30" s="37" t="s">
        <v>74</v>
      </c>
      <c r="F30" s="46">
        <v>2500</v>
      </c>
      <c r="G30" s="92">
        <v>-2000</v>
      </c>
      <c r="H30" s="133">
        <f t="shared" si="17"/>
        <v>500</v>
      </c>
      <c r="I30" s="143"/>
      <c r="J30" s="51">
        <f t="shared" si="16"/>
        <v>500</v>
      </c>
      <c r="K30" s="32"/>
      <c r="L30" s="32"/>
      <c r="M30" s="32"/>
      <c r="N30" s="32"/>
      <c r="O30" s="32"/>
    </row>
    <row r="31" spans="1:15" s="87" customFormat="1" ht="16.5" customHeight="1" x14ac:dyDescent="0.2">
      <c r="A31" s="33"/>
      <c r="B31" s="35">
        <v>75075</v>
      </c>
      <c r="C31" s="24"/>
      <c r="D31" s="100" t="s">
        <v>39</v>
      </c>
      <c r="E31" s="81"/>
      <c r="F31" s="41">
        <v>275500</v>
      </c>
      <c r="G31" s="41">
        <f>G34</f>
        <v>0</v>
      </c>
      <c r="H31" s="49">
        <f t="shared" si="15"/>
        <v>275500</v>
      </c>
      <c r="I31" s="41">
        <f>I32+I34</f>
        <v>0</v>
      </c>
      <c r="J31" s="49">
        <f t="shared" si="16"/>
        <v>275500</v>
      </c>
      <c r="K31" s="71"/>
      <c r="L31" s="71"/>
      <c r="M31" s="71"/>
      <c r="N31" s="71"/>
      <c r="O31" s="71"/>
    </row>
    <row r="32" spans="1:15" s="43" customFormat="1" ht="16.5" customHeight="1" x14ac:dyDescent="0.2">
      <c r="A32" s="34"/>
      <c r="B32" s="34"/>
      <c r="C32" s="7">
        <v>4170</v>
      </c>
      <c r="D32" s="9" t="s">
        <v>75</v>
      </c>
      <c r="E32" s="37"/>
      <c r="F32" s="42">
        <v>5500</v>
      </c>
      <c r="G32" s="42">
        <f t="shared" ref="G32:I34" si="19">G33</f>
        <v>0</v>
      </c>
      <c r="H32" s="50">
        <f t="shared" si="15"/>
        <v>5500</v>
      </c>
      <c r="I32" s="42">
        <f t="shared" si="19"/>
        <v>1000</v>
      </c>
      <c r="J32" s="50">
        <f t="shared" si="16"/>
        <v>6500</v>
      </c>
      <c r="K32" s="32"/>
      <c r="L32" s="32"/>
      <c r="M32" s="32"/>
      <c r="N32" s="32"/>
      <c r="O32" s="32"/>
    </row>
    <row r="33" spans="1:15" s="22" customFormat="1" ht="16.5" customHeight="1" x14ac:dyDescent="0.2">
      <c r="A33" s="34"/>
      <c r="B33" s="34"/>
      <c r="C33" s="7"/>
      <c r="D33" s="36" t="s">
        <v>29</v>
      </c>
      <c r="E33" s="37" t="s">
        <v>76</v>
      </c>
      <c r="F33" s="46">
        <v>5000</v>
      </c>
      <c r="G33" s="143"/>
      <c r="H33" s="133">
        <f t="shared" si="15"/>
        <v>5000</v>
      </c>
      <c r="I33" s="92">
        <v>1000</v>
      </c>
      <c r="J33" s="51">
        <f t="shared" si="16"/>
        <v>6000</v>
      </c>
      <c r="K33" s="32"/>
      <c r="L33" s="32"/>
      <c r="M33" s="32"/>
      <c r="N33" s="32"/>
      <c r="O33" s="32"/>
    </row>
    <row r="34" spans="1:15" s="43" customFormat="1" ht="16.5" customHeight="1" x14ac:dyDescent="0.2">
      <c r="A34" s="34"/>
      <c r="B34" s="34"/>
      <c r="C34" s="7">
        <v>4300</v>
      </c>
      <c r="D34" s="147" t="s">
        <v>2</v>
      </c>
      <c r="E34" s="37"/>
      <c r="F34" s="42">
        <v>255000</v>
      </c>
      <c r="G34" s="42">
        <f t="shared" si="19"/>
        <v>0</v>
      </c>
      <c r="H34" s="50">
        <f t="shared" ref="H34:H49" si="20">SUM(F34:G34)</f>
        <v>255000</v>
      </c>
      <c r="I34" s="42">
        <f t="shared" si="19"/>
        <v>-1000</v>
      </c>
      <c r="J34" s="50">
        <f t="shared" ref="J34:J49" si="21">SUM(H34:I34)</f>
        <v>254000</v>
      </c>
      <c r="K34" s="32"/>
      <c r="L34" s="32"/>
      <c r="M34" s="32"/>
      <c r="N34" s="32"/>
      <c r="O34" s="32"/>
    </row>
    <row r="35" spans="1:15" s="22" customFormat="1" ht="16.5" customHeight="1" x14ac:dyDescent="0.2">
      <c r="A35" s="34"/>
      <c r="B35" s="109"/>
      <c r="C35" s="106"/>
      <c r="D35" s="110" t="s">
        <v>29</v>
      </c>
      <c r="E35" s="37" t="s">
        <v>76</v>
      </c>
      <c r="F35" s="46">
        <v>155000</v>
      </c>
      <c r="G35" s="143"/>
      <c r="H35" s="133">
        <f t="shared" si="20"/>
        <v>155000</v>
      </c>
      <c r="I35" s="92">
        <v>-1000</v>
      </c>
      <c r="J35" s="51">
        <f t="shared" si="21"/>
        <v>154000</v>
      </c>
      <c r="K35" s="32"/>
      <c r="L35" s="32"/>
      <c r="M35" s="32"/>
      <c r="N35" s="32"/>
      <c r="O35" s="32"/>
    </row>
    <row r="36" spans="1:15" s="43" customFormat="1" ht="18" customHeight="1" x14ac:dyDescent="0.2">
      <c r="A36" s="17">
        <v>754</v>
      </c>
      <c r="B36" s="15"/>
      <c r="C36" s="25"/>
      <c r="D36" s="103" t="s">
        <v>77</v>
      </c>
      <c r="E36" s="69"/>
      <c r="F36" s="40">
        <v>2404064</v>
      </c>
      <c r="G36" s="40">
        <f t="shared" ref="G36:I38" si="22">G37</f>
        <v>-5000</v>
      </c>
      <c r="H36" s="52">
        <f t="shared" si="20"/>
        <v>2399064</v>
      </c>
      <c r="I36" s="40">
        <f t="shared" si="22"/>
        <v>0</v>
      </c>
      <c r="J36" s="52">
        <f t="shared" si="21"/>
        <v>2399064</v>
      </c>
      <c r="K36" s="32"/>
      <c r="L36" s="32"/>
      <c r="M36" s="32"/>
      <c r="N36" s="32"/>
      <c r="O36" s="32"/>
    </row>
    <row r="37" spans="1:15" s="43" customFormat="1" ht="16.5" customHeight="1" x14ac:dyDescent="0.2">
      <c r="A37" s="33"/>
      <c r="B37" s="35">
        <v>75495</v>
      </c>
      <c r="C37" s="24"/>
      <c r="D37" s="8" t="s">
        <v>16</v>
      </c>
      <c r="E37" s="44"/>
      <c r="F37" s="41">
        <v>412418</v>
      </c>
      <c r="G37" s="41">
        <f>G38</f>
        <v>-5000</v>
      </c>
      <c r="H37" s="49">
        <f t="shared" si="20"/>
        <v>407418</v>
      </c>
      <c r="I37" s="41">
        <f>I38</f>
        <v>0</v>
      </c>
      <c r="J37" s="49">
        <f t="shared" si="21"/>
        <v>407418</v>
      </c>
      <c r="K37" s="32"/>
      <c r="L37" s="32"/>
      <c r="M37" s="32"/>
      <c r="N37" s="32"/>
      <c r="O37" s="32"/>
    </row>
    <row r="38" spans="1:15" s="43" customFormat="1" ht="16.5" customHeight="1" x14ac:dyDescent="0.2">
      <c r="A38" s="34"/>
      <c r="B38" s="34"/>
      <c r="C38" s="7">
        <v>4300</v>
      </c>
      <c r="D38" s="147" t="s">
        <v>2</v>
      </c>
      <c r="E38" s="39"/>
      <c r="F38" s="42">
        <v>13000</v>
      </c>
      <c r="G38" s="42">
        <f t="shared" si="22"/>
        <v>-5000</v>
      </c>
      <c r="H38" s="50">
        <f t="shared" si="20"/>
        <v>8000</v>
      </c>
      <c r="I38" s="42">
        <f t="shared" si="22"/>
        <v>0</v>
      </c>
      <c r="J38" s="50">
        <f t="shared" si="21"/>
        <v>8000</v>
      </c>
      <c r="K38" s="32"/>
      <c r="L38" s="32"/>
      <c r="M38" s="32"/>
      <c r="N38" s="32"/>
      <c r="O38" s="32"/>
    </row>
    <row r="39" spans="1:15" s="22" customFormat="1" ht="16.5" customHeight="1" x14ac:dyDescent="0.2">
      <c r="A39" s="21"/>
      <c r="B39" s="21"/>
      <c r="C39" s="38"/>
      <c r="D39" s="36" t="s">
        <v>29</v>
      </c>
      <c r="E39" s="37" t="s">
        <v>17</v>
      </c>
      <c r="F39" s="46">
        <v>10000</v>
      </c>
      <c r="G39" s="92">
        <v>-5000</v>
      </c>
      <c r="H39" s="51">
        <f t="shared" si="20"/>
        <v>5000</v>
      </c>
      <c r="I39" s="140"/>
      <c r="J39" s="51">
        <f t="shared" si="21"/>
        <v>5000</v>
      </c>
      <c r="K39" s="32"/>
      <c r="L39" s="32"/>
      <c r="M39" s="32"/>
      <c r="N39" s="32"/>
      <c r="O39" s="32"/>
    </row>
    <row r="40" spans="1:15" s="43" customFormat="1" ht="18" customHeight="1" x14ac:dyDescent="0.2">
      <c r="A40" s="17">
        <v>757</v>
      </c>
      <c r="B40" s="15"/>
      <c r="C40" s="25"/>
      <c r="D40" s="18" t="s">
        <v>40</v>
      </c>
      <c r="E40" s="69"/>
      <c r="F40" s="40">
        <v>2613301</v>
      </c>
      <c r="G40" s="40">
        <f>G41+G44</f>
        <v>-1334143</v>
      </c>
      <c r="H40" s="52">
        <f t="shared" ref="H40:H46" si="23">SUM(F40:G40)</f>
        <v>1279158</v>
      </c>
      <c r="I40" s="40">
        <f>I44</f>
        <v>0</v>
      </c>
      <c r="J40" s="52">
        <f t="shared" ref="J40:J46" si="24">SUM(H40:I40)</f>
        <v>1279158</v>
      </c>
      <c r="K40" s="32"/>
      <c r="L40" s="32"/>
      <c r="M40" s="32"/>
      <c r="N40" s="32"/>
      <c r="O40" s="32"/>
    </row>
    <row r="41" spans="1:15" s="43" customFormat="1" ht="42" customHeight="1" x14ac:dyDescent="0.2">
      <c r="A41" s="33"/>
      <c r="B41" s="35">
        <v>75702</v>
      </c>
      <c r="C41" s="24"/>
      <c r="D41" s="8" t="s">
        <v>79</v>
      </c>
      <c r="E41" s="44"/>
      <c r="F41" s="41">
        <v>1356762</v>
      </c>
      <c r="G41" s="41">
        <f>G42</f>
        <v>-470143</v>
      </c>
      <c r="H41" s="49">
        <f t="shared" ref="H41:H43" si="25">SUM(F41:G41)</f>
        <v>886619</v>
      </c>
      <c r="I41" s="41">
        <f>I42</f>
        <v>0</v>
      </c>
      <c r="J41" s="49">
        <f t="shared" ref="J41:J43" si="26">SUM(H41:I41)</f>
        <v>886619</v>
      </c>
      <c r="K41" s="32"/>
      <c r="L41" s="32"/>
      <c r="M41" s="32"/>
      <c r="N41" s="32"/>
      <c r="O41" s="32"/>
    </row>
    <row r="42" spans="1:15" s="43" customFormat="1" ht="28.5" customHeight="1" x14ac:dyDescent="0.2">
      <c r="A42" s="34"/>
      <c r="B42" s="34"/>
      <c r="C42" s="7">
        <v>8110</v>
      </c>
      <c r="D42" s="9" t="s">
        <v>78</v>
      </c>
      <c r="E42" s="37"/>
      <c r="F42" s="42">
        <f t="shared" ref="F42:I42" si="27">F43</f>
        <v>1356362</v>
      </c>
      <c r="G42" s="42">
        <f t="shared" si="27"/>
        <v>-470143</v>
      </c>
      <c r="H42" s="50">
        <f t="shared" si="25"/>
        <v>886219</v>
      </c>
      <c r="I42" s="42">
        <f t="shared" si="27"/>
        <v>0</v>
      </c>
      <c r="J42" s="50">
        <f t="shared" si="26"/>
        <v>886219</v>
      </c>
      <c r="K42" s="32"/>
      <c r="L42" s="32"/>
      <c r="M42" s="32"/>
      <c r="N42" s="32"/>
      <c r="O42" s="32"/>
    </row>
    <row r="43" spans="1:15" s="22" customFormat="1" ht="16.5" customHeight="1" x14ac:dyDescent="0.2">
      <c r="A43" s="21"/>
      <c r="B43" s="21"/>
      <c r="C43" s="38"/>
      <c r="D43" s="36" t="s">
        <v>7</v>
      </c>
      <c r="E43" s="37" t="s">
        <v>14</v>
      </c>
      <c r="F43" s="46">
        <v>1356362</v>
      </c>
      <c r="G43" s="66">
        <v>-470143</v>
      </c>
      <c r="H43" s="133">
        <f t="shared" si="25"/>
        <v>886219</v>
      </c>
      <c r="I43" s="92"/>
      <c r="J43" s="51">
        <f t="shared" si="26"/>
        <v>886219</v>
      </c>
      <c r="K43" s="32"/>
      <c r="L43" s="32"/>
      <c r="M43" s="32"/>
      <c r="N43" s="32"/>
      <c r="O43" s="32"/>
    </row>
    <row r="44" spans="1:15" s="43" customFormat="1" ht="30" customHeight="1" x14ac:dyDescent="0.2">
      <c r="A44" s="33"/>
      <c r="B44" s="35">
        <v>75704</v>
      </c>
      <c r="C44" s="24"/>
      <c r="D44" s="8" t="s">
        <v>41</v>
      </c>
      <c r="E44" s="44"/>
      <c r="F44" s="41">
        <f>F45</f>
        <v>1256539</v>
      </c>
      <c r="G44" s="41">
        <f>G45</f>
        <v>-864000</v>
      </c>
      <c r="H44" s="49">
        <f t="shared" si="23"/>
        <v>392539</v>
      </c>
      <c r="I44" s="41">
        <f>I45</f>
        <v>0</v>
      </c>
      <c r="J44" s="49">
        <f t="shared" si="24"/>
        <v>392539</v>
      </c>
      <c r="K44" s="32"/>
      <c r="L44" s="32"/>
      <c r="M44" s="32"/>
      <c r="N44" s="32"/>
      <c r="O44" s="32"/>
    </row>
    <row r="45" spans="1:15" s="43" customFormat="1" ht="16.5" customHeight="1" x14ac:dyDescent="0.2">
      <c r="A45" s="34"/>
      <c r="B45" s="34"/>
      <c r="C45" s="7">
        <v>8030</v>
      </c>
      <c r="D45" s="99" t="s">
        <v>42</v>
      </c>
      <c r="E45" s="39"/>
      <c r="F45" s="42">
        <f t="shared" ref="F45:I45" si="28">F46</f>
        <v>1256539</v>
      </c>
      <c r="G45" s="42">
        <f t="shared" si="28"/>
        <v>-864000</v>
      </c>
      <c r="H45" s="50">
        <f t="shared" si="23"/>
        <v>392539</v>
      </c>
      <c r="I45" s="42">
        <f t="shared" si="28"/>
        <v>0</v>
      </c>
      <c r="J45" s="50">
        <f t="shared" si="24"/>
        <v>392539</v>
      </c>
      <c r="K45" s="32"/>
      <c r="L45" s="32"/>
      <c r="M45" s="32"/>
      <c r="N45" s="32"/>
      <c r="O45" s="32"/>
    </row>
    <row r="46" spans="1:15" s="22" customFormat="1" ht="16.5" customHeight="1" x14ac:dyDescent="0.2">
      <c r="A46" s="21"/>
      <c r="B46" s="21"/>
      <c r="C46" s="38"/>
      <c r="D46" s="36" t="s">
        <v>7</v>
      </c>
      <c r="E46" s="37" t="s">
        <v>14</v>
      </c>
      <c r="F46" s="46">
        <v>1256539</v>
      </c>
      <c r="G46" s="66">
        <v>-864000</v>
      </c>
      <c r="H46" s="144">
        <f t="shared" si="23"/>
        <v>392539</v>
      </c>
      <c r="I46" s="143"/>
      <c r="J46" s="51">
        <f t="shared" si="24"/>
        <v>392539</v>
      </c>
      <c r="K46" s="32"/>
      <c r="L46" s="32"/>
      <c r="M46" s="32"/>
      <c r="N46" s="32"/>
      <c r="O46" s="32"/>
    </row>
    <row r="47" spans="1:15" s="43" customFormat="1" ht="18" customHeight="1" x14ac:dyDescent="0.2">
      <c r="A47" s="17">
        <v>758</v>
      </c>
      <c r="B47" s="15"/>
      <c r="C47" s="25"/>
      <c r="D47" s="18" t="s">
        <v>22</v>
      </c>
      <c r="E47" s="69"/>
      <c r="F47" s="40">
        <v>1894116</v>
      </c>
      <c r="G47" s="40">
        <f t="shared" ref="G47:I47" si="29">G48</f>
        <v>0</v>
      </c>
      <c r="H47" s="52">
        <f t="shared" si="20"/>
        <v>1894116</v>
      </c>
      <c r="I47" s="40">
        <f t="shared" si="29"/>
        <v>-1038389</v>
      </c>
      <c r="J47" s="52">
        <f t="shared" si="21"/>
        <v>855727</v>
      </c>
      <c r="K47" s="32"/>
      <c r="L47" s="32"/>
      <c r="M47" s="32"/>
      <c r="N47" s="32"/>
      <c r="O47" s="32"/>
    </row>
    <row r="48" spans="1:15" s="43" customFormat="1" ht="15.75" customHeight="1" x14ac:dyDescent="0.2">
      <c r="A48" s="33"/>
      <c r="B48" s="35">
        <v>75818</v>
      </c>
      <c r="C48" s="24"/>
      <c r="D48" s="8" t="s">
        <v>43</v>
      </c>
      <c r="E48" s="80"/>
      <c r="F48" s="41">
        <f>F49</f>
        <v>1872327</v>
      </c>
      <c r="G48" s="41">
        <f>G49</f>
        <v>0</v>
      </c>
      <c r="H48" s="49">
        <f t="shared" si="20"/>
        <v>1872327</v>
      </c>
      <c r="I48" s="41">
        <f>I49</f>
        <v>-1038389</v>
      </c>
      <c r="J48" s="49">
        <f t="shared" si="21"/>
        <v>833938</v>
      </c>
      <c r="K48" s="32"/>
      <c r="L48" s="32"/>
      <c r="M48" s="32"/>
      <c r="N48" s="32"/>
      <c r="O48" s="32"/>
    </row>
    <row r="49" spans="1:15" s="43" customFormat="1" ht="16.5" customHeight="1" x14ac:dyDescent="0.2">
      <c r="A49" s="34"/>
      <c r="B49" s="34"/>
      <c r="C49" s="7">
        <v>4810</v>
      </c>
      <c r="D49" s="9" t="s">
        <v>44</v>
      </c>
      <c r="E49" s="37"/>
      <c r="F49" s="42">
        <f>SUM(F50:F53)</f>
        <v>1872327</v>
      </c>
      <c r="G49" s="42">
        <f>SUM(G50:G53)</f>
        <v>0</v>
      </c>
      <c r="H49" s="50">
        <f t="shared" si="20"/>
        <v>1872327</v>
      </c>
      <c r="I49" s="42">
        <f>SUM(I50:I53)</f>
        <v>-1038389</v>
      </c>
      <c r="J49" s="50">
        <f t="shared" si="21"/>
        <v>833938</v>
      </c>
      <c r="K49" s="32"/>
      <c r="L49" s="32"/>
      <c r="M49" s="32"/>
      <c r="N49" s="32"/>
      <c r="O49" s="32"/>
    </row>
    <row r="50" spans="1:15" s="22" customFormat="1" ht="14.25" customHeight="1" x14ac:dyDescent="0.2">
      <c r="A50" s="34"/>
      <c r="B50" s="34"/>
      <c r="C50" s="7"/>
      <c r="D50" s="9" t="s">
        <v>29</v>
      </c>
      <c r="E50" s="37"/>
      <c r="F50" s="46"/>
      <c r="G50" s="143"/>
      <c r="H50" s="144"/>
      <c r="I50" s="143"/>
      <c r="J50" s="51"/>
      <c r="K50" s="32"/>
      <c r="L50" s="32"/>
      <c r="M50" s="32"/>
      <c r="N50" s="32"/>
      <c r="O50" s="32"/>
    </row>
    <row r="51" spans="1:15" s="22" customFormat="1" ht="16.5" hidden="1" customHeight="1" x14ac:dyDescent="0.2">
      <c r="A51" s="111"/>
      <c r="B51" s="111"/>
      <c r="C51" s="112"/>
      <c r="D51" s="113" t="s">
        <v>45</v>
      </c>
      <c r="E51" s="37" t="s">
        <v>46</v>
      </c>
      <c r="F51" s="46">
        <v>441396</v>
      </c>
      <c r="G51" s="140"/>
      <c r="H51" s="51">
        <f t="shared" ref="H51:H57" si="30">SUM(F51:G51)</f>
        <v>441396</v>
      </c>
      <c r="I51" s="140"/>
      <c r="J51" s="51">
        <f t="shared" ref="J51:J57" si="31">SUM(H51:I51)</f>
        <v>441396</v>
      </c>
      <c r="K51" s="32"/>
      <c r="L51" s="32"/>
      <c r="M51" s="32"/>
      <c r="N51" s="32"/>
      <c r="O51" s="32"/>
    </row>
    <row r="52" spans="1:15" s="22" customFormat="1" ht="27" customHeight="1" x14ac:dyDescent="0.2">
      <c r="A52" s="111"/>
      <c r="B52" s="111"/>
      <c r="C52" s="112"/>
      <c r="D52" s="113" t="s">
        <v>47</v>
      </c>
      <c r="E52" s="37" t="s">
        <v>48</v>
      </c>
      <c r="F52" s="46">
        <v>1046431</v>
      </c>
      <c r="G52" s="140"/>
      <c r="H52" s="51">
        <f t="shared" si="30"/>
        <v>1046431</v>
      </c>
      <c r="I52" s="92">
        <v>-1038389</v>
      </c>
      <c r="J52" s="51">
        <f t="shared" si="31"/>
        <v>8042</v>
      </c>
      <c r="K52" s="32"/>
      <c r="L52" s="32"/>
      <c r="M52" s="32"/>
      <c r="N52" s="32"/>
      <c r="O52" s="32"/>
    </row>
    <row r="53" spans="1:15" s="22" customFormat="1" ht="33.75" hidden="1" x14ac:dyDescent="0.2">
      <c r="A53" s="111"/>
      <c r="B53" s="114"/>
      <c r="C53" s="115"/>
      <c r="D53" s="116" t="s">
        <v>49</v>
      </c>
      <c r="E53" s="117" t="s">
        <v>50</v>
      </c>
      <c r="F53" s="46">
        <v>384500</v>
      </c>
      <c r="G53" s="140"/>
      <c r="H53" s="51">
        <f t="shared" si="30"/>
        <v>384500</v>
      </c>
      <c r="I53" s="140"/>
      <c r="J53" s="51">
        <f t="shared" si="31"/>
        <v>384500</v>
      </c>
      <c r="K53" s="32"/>
      <c r="L53" s="32"/>
      <c r="M53" s="32"/>
      <c r="N53" s="32"/>
      <c r="O53" s="32"/>
    </row>
    <row r="54" spans="1:15" s="22" customFormat="1" ht="18.75" customHeight="1" x14ac:dyDescent="0.2">
      <c r="A54" s="17">
        <v>801</v>
      </c>
      <c r="B54" s="15"/>
      <c r="C54" s="25"/>
      <c r="D54" s="18" t="s">
        <v>26</v>
      </c>
      <c r="E54" s="69"/>
      <c r="F54" s="40">
        <v>5874816</v>
      </c>
      <c r="G54" s="40">
        <f>G55+G58+G61+G64</f>
        <v>511000</v>
      </c>
      <c r="H54" s="52">
        <f t="shared" si="30"/>
        <v>6385816</v>
      </c>
      <c r="I54" s="40">
        <f>I55+I58</f>
        <v>0</v>
      </c>
      <c r="J54" s="52">
        <f t="shared" si="31"/>
        <v>6385816</v>
      </c>
      <c r="K54" s="32"/>
      <c r="L54" s="32"/>
      <c r="M54" s="32"/>
      <c r="N54" s="32"/>
      <c r="O54" s="32"/>
    </row>
    <row r="55" spans="1:15" s="22" customFormat="1" ht="16.5" customHeight="1" x14ac:dyDescent="0.2">
      <c r="A55" s="33"/>
      <c r="B55" s="33">
        <v>80101</v>
      </c>
      <c r="C55" s="7"/>
      <c r="D55" s="70" t="s">
        <v>80</v>
      </c>
      <c r="E55" s="59"/>
      <c r="F55" s="41">
        <v>849000</v>
      </c>
      <c r="G55" s="41">
        <f>G56</f>
        <v>-7000</v>
      </c>
      <c r="H55" s="49">
        <f t="shared" si="30"/>
        <v>842000</v>
      </c>
      <c r="I55" s="41">
        <f>I56</f>
        <v>0</v>
      </c>
      <c r="J55" s="49">
        <f t="shared" si="31"/>
        <v>842000</v>
      </c>
      <c r="K55" s="32"/>
      <c r="L55" s="32"/>
      <c r="M55" s="32"/>
      <c r="N55" s="32"/>
      <c r="O55" s="32"/>
    </row>
    <row r="56" spans="1:15" s="22" customFormat="1" ht="29.1" customHeight="1" x14ac:dyDescent="0.2">
      <c r="A56" s="34"/>
      <c r="B56" s="33"/>
      <c r="C56" s="78">
        <v>2540</v>
      </c>
      <c r="D56" s="79" t="s">
        <v>81</v>
      </c>
      <c r="E56" s="37"/>
      <c r="F56" s="42">
        <f>F57</f>
        <v>400000</v>
      </c>
      <c r="G56" s="42">
        <f t="shared" ref="G56:I59" si="32">G57</f>
        <v>-7000</v>
      </c>
      <c r="H56" s="50">
        <f t="shared" si="30"/>
        <v>393000</v>
      </c>
      <c r="I56" s="42">
        <f t="shared" si="32"/>
        <v>0</v>
      </c>
      <c r="J56" s="50">
        <f t="shared" si="31"/>
        <v>393000</v>
      </c>
      <c r="K56" s="32"/>
      <c r="L56" s="32"/>
      <c r="M56" s="32"/>
      <c r="N56" s="32"/>
      <c r="O56" s="32"/>
    </row>
    <row r="57" spans="1:15" s="22" customFormat="1" ht="16.5" customHeight="1" x14ac:dyDescent="0.2">
      <c r="A57" s="21"/>
      <c r="B57" s="21"/>
      <c r="C57" s="38"/>
      <c r="D57" s="36" t="s">
        <v>7</v>
      </c>
      <c r="E57" s="174" t="s">
        <v>82</v>
      </c>
      <c r="F57" s="46">
        <v>400000</v>
      </c>
      <c r="G57" s="92">
        <v>-7000</v>
      </c>
      <c r="H57" s="144">
        <f t="shared" si="30"/>
        <v>393000</v>
      </c>
      <c r="I57" s="143"/>
      <c r="J57" s="51">
        <f t="shared" si="31"/>
        <v>393000</v>
      </c>
      <c r="K57" s="32"/>
      <c r="L57" s="32"/>
      <c r="M57" s="32"/>
      <c r="N57" s="32"/>
      <c r="O57" s="32"/>
    </row>
    <row r="58" spans="1:15" s="22" customFormat="1" ht="17.25" customHeight="1" x14ac:dyDescent="0.2">
      <c r="A58" s="33"/>
      <c r="B58" s="35">
        <v>80104</v>
      </c>
      <c r="C58" s="24"/>
      <c r="D58" s="119" t="s">
        <v>83</v>
      </c>
      <c r="E58" s="80"/>
      <c r="F58" s="41">
        <v>3351520</v>
      </c>
      <c r="G58" s="41">
        <f>G59</f>
        <v>495000</v>
      </c>
      <c r="H58" s="49">
        <f t="shared" ref="H58:H63" si="33">SUM(F58:G58)</f>
        <v>3846520</v>
      </c>
      <c r="I58" s="41">
        <f>I59</f>
        <v>0</v>
      </c>
      <c r="J58" s="49">
        <f t="shared" ref="J58:J63" si="34">SUM(H58:I58)</f>
        <v>3846520</v>
      </c>
      <c r="K58" s="32"/>
      <c r="L58" s="32"/>
      <c r="M58" s="32"/>
      <c r="N58" s="32"/>
      <c r="O58" s="32"/>
    </row>
    <row r="59" spans="1:15" s="22" customFormat="1" ht="29.1" customHeight="1" x14ac:dyDescent="0.2">
      <c r="A59" s="34"/>
      <c r="B59" s="33"/>
      <c r="C59" s="78">
        <v>2540</v>
      </c>
      <c r="D59" s="79" t="s">
        <v>81</v>
      </c>
      <c r="E59" s="37"/>
      <c r="F59" s="42">
        <f>F60</f>
        <v>2831520</v>
      </c>
      <c r="G59" s="42">
        <f t="shared" si="32"/>
        <v>495000</v>
      </c>
      <c r="H59" s="50">
        <f t="shared" si="33"/>
        <v>3326520</v>
      </c>
      <c r="I59" s="42">
        <f t="shared" si="32"/>
        <v>0</v>
      </c>
      <c r="J59" s="50">
        <f t="shared" si="34"/>
        <v>3326520</v>
      </c>
      <c r="K59" s="32"/>
      <c r="L59" s="32"/>
      <c r="M59" s="32"/>
      <c r="N59" s="32"/>
      <c r="O59" s="32"/>
    </row>
    <row r="60" spans="1:15" s="22" customFormat="1" ht="16.5" customHeight="1" x14ac:dyDescent="0.2">
      <c r="A60" s="21"/>
      <c r="B60" s="21"/>
      <c r="C60" s="38"/>
      <c r="D60" s="36" t="s">
        <v>7</v>
      </c>
      <c r="E60" s="174" t="s">
        <v>82</v>
      </c>
      <c r="F60" s="46">
        <v>2831520</v>
      </c>
      <c r="G60" s="92">
        <v>495000</v>
      </c>
      <c r="H60" s="144">
        <f t="shared" si="33"/>
        <v>3326520</v>
      </c>
      <c r="I60" s="143"/>
      <c r="J60" s="51">
        <f t="shared" si="34"/>
        <v>3326520</v>
      </c>
      <c r="K60" s="32"/>
      <c r="L60" s="32"/>
      <c r="M60" s="32"/>
      <c r="N60" s="32"/>
      <c r="O60" s="32"/>
    </row>
    <row r="61" spans="1:15" s="22" customFormat="1" ht="16.5" customHeight="1" x14ac:dyDescent="0.2">
      <c r="A61" s="33"/>
      <c r="B61" s="35">
        <v>80106</v>
      </c>
      <c r="C61" s="24"/>
      <c r="D61" s="8" t="s">
        <v>84</v>
      </c>
      <c r="E61" s="80"/>
      <c r="F61" s="41">
        <v>62000</v>
      </c>
      <c r="G61" s="41">
        <f>G62</f>
        <v>18000</v>
      </c>
      <c r="H61" s="49">
        <f t="shared" si="33"/>
        <v>80000</v>
      </c>
      <c r="I61" s="41">
        <f>I62</f>
        <v>0</v>
      </c>
      <c r="J61" s="49">
        <f t="shared" si="34"/>
        <v>80000</v>
      </c>
      <c r="K61" s="32"/>
      <c r="L61" s="32"/>
      <c r="M61" s="32"/>
      <c r="N61" s="32"/>
      <c r="O61" s="32"/>
    </row>
    <row r="62" spans="1:15" s="22" customFormat="1" ht="29.1" customHeight="1" x14ac:dyDescent="0.2">
      <c r="A62" s="34"/>
      <c r="B62" s="33"/>
      <c r="C62" s="78">
        <v>2540</v>
      </c>
      <c r="D62" s="79" t="s">
        <v>81</v>
      </c>
      <c r="E62" s="37"/>
      <c r="F62" s="42">
        <f>F63</f>
        <v>54000</v>
      </c>
      <c r="G62" s="42">
        <f t="shared" ref="G62:I65" si="35">G63</f>
        <v>18000</v>
      </c>
      <c r="H62" s="50">
        <f t="shared" si="33"/>
        <v>72000</v>
      </c>
      <c r="I62" s="42">
        <f t="shared" si="35"/>
        <v>0</v>
      </c>
      <c r="J62" s="50">
        <f t="shared" si="34"/>
        <v>72000</v>
      </c>
      <c r="K62" s="32"/>
      <c r="L62" s="32"/>
      <c r="M62" s="32"/>
      <c r="N62" s="32"/>
      <c r="O62" s="32"/>
    </row>
    <row r="63" spans="1:15" s="22" customFormat="1" ht="16.5" customHeight="1" x14ac:dyDescent="0.2">
      <c r="A63" s="21"/>
      <c r="B63" s="21"/>
      <c r="C63" s="38"/>
      <c r="D63" s="36" t="s">
        <v>7</v>
      </c>
      <c r="E63" s="174" t="s">
        <v>82</v>
      </c>
      <c r="F63" s="46">
        <v>54000</v>
      </c>
      <c r="G63" s="92">
        <v>18000</v>
      </c>
      <c r="H63" s="144">
        <f t="shared" si="33"/>
        <v>72000</v>
      </c>
      <c r="I63" s="143"/>
      <c r="J63" s="51">
        <f t="shared" si="34"/>
        <v>72000</v>
      </c>
      <c r="K63" s="32"/>
      <c r="L63" s="32"/>
      <c r="M63" s="32"/>
      <c r="N63" s="32"/>
      <c r="O63" s="32"/>
    </row>
    <row r="64" spans="1:15" s="22" customFormat="1" ht="57.75" customHeight="1" x14ac:dyDescent="0.2">
      <c r="A64" s="33"/>
      <c r="B64" s="35">
        <v>80149</v>
      </c>
      <c r="C64" s="24"/>
      <c r="D64" s="8" t="s">
        <v>85</v>
      </c>
      <c r="E64" s="80"/>
      <c r="F64" s="41">
        <f>F65</f>
        <v>869100</v>
      </c>
      <c r="G64" s="41">
        <f>G65</f>
        <v>5000</v>
      </c>
      <c r="H64" s="49">
        <f t="shared" ref="H64:H77" si="36">SUM(F64:G64)</f>
        <v>874100</v>
      </c>
      <c r="I64" s="41">
        <f>I65</f>
        <v>0</v>
      </c>
      <c r="J64" s="49">
        <f t="shared" ref="J64:J77" si="37">SUM(H64:I64)</f>
        <v>874100</v>
      </c>
      <c r="K64" s="32"/>
      <c r="L64" s="32"/>
      <c r="M64" s="32"/>
      <c r="N64" s="32"/>
      <c r="O64" s="32"/>
    </row>
    <row r="65" spans="1:15" s="22" customFormat="1" ht="29.1" customHeight="1" x14ac:dyDescent="0.2">
      <c r="A65" s="34"/>
      <c r="B65" s="33"/>
      <c r="C65" s="78">
        <v>2540</v>
      </c>
      <c r="D65" s="79" t="s">
        <v>81</v>
      </c>
      <c r="E65" s="37"/>
      <c r="F65" s="42">
        <f>F66</f>
        <v>869100</v>
      </c>
      <c r="G65" s="42">
        <f t="shared" si="35"/>
        <v>5000</v>
      </c>
      <c r="H65" s="50">
        <f t="shared" si="36"/>
        <v>874100</v>
      </c>
      <c r="I65" s="42">
        <f t="shared" si="35"/>
        <v>0</v>
      </c>
      <c r="J65" s="50">
        <f t="shared" si="37"/>
        <v>874100</v>
      </c>
      <c r="K65" s="32"/>
      <c r="L65" s="32"/>
      <c r="M65" s="32"/>
      <c r="N65" s="32"/>
      <c r="O65" s="32"/>
    </row>
    <row r="66" spans="1:15" s="22" customFormat="1" ht="16.5" customHeight="1" x14ac:dyDescent="0.2">
      <c r="A66" s="21"/>
      <c r="B66" s="21"/>
      <c r="C66" s="38"/>
      <c r="D66" s="36" t="s">
        <v>7</v>
      </c>
      <c r="E66" s="174" t="s">
        <v>82</v>
      </c>
      <c r="F66" s="46">
        <v>869100</v>
      </c>
      <c r="G66" s="92">
        <v>5000</v>
      </c>
      <c r="H66" s="144">
        <f t="shared" si="36"/>
        <v>874100</v>
      </c>
      <c r="I66" s="143"/>
      <c r="J66" s="51">
        <f t="shared" si="37"/>
        <v>874100</v>
      </c>
      <c r="K66" s="32"/>
      <c r="L66" s="32"/>
      <c r="M66" s="32"/>
      <c r="N66" s="32"/>
      <c r="O66" s="32"/>
    </row>
    <row r="67" spans="1:15" s="22" customFormat="1" ht="18.75" customHeight="1" x14ac:dyDescent="0.2">
      <c r="A67" s="17">
        <v>851</v>
      </c>
      <c r="B67" s="15"/>
      <c r="C67" s="25"/>
      <c r="D67" s="18" t="s">
        <v>86</v>
      </c>
      <c r="E67" s="69"/>
      <c r="F67" s="40">
        <v>1222967.48</v>
      </c>
      <c r="G67" s="40">
        <f>G68+G71</f>
        <v>367470</v>
      </c>
      <c r="H67" s="52">
        <f t="shared" si="36"/>
        <v>1590437.48</v>
      </c>
      <c r="I67" s="40">
        <f>I68+I71</f>
        <v>0</v>
      </c>
      <c r="J67" s="52">
        <f t="shared" si="37"/>
        <v>1590437.48</v>
      </c>
      <c r="K67" s="32"/>
      <c r="L67" s="32"/>
      <c r="M67" s="32"/>
      <c r="N67" s="32"/>
      <c r="O67" s="32"/>
    </row>
    <row r="68" spans="1:15" s="22" customFormat="1" ht="16.5" customHeight="1" x14ac:dyDescent="0.2">
      <c r="A68" s="33"/>
      <c r="B68" s="35">
        <v>85111</v>
      </c>
      <c r="C68" s="149"/>
      <c r="D68" s="8" t="s">
        <v>87</v>
      </c>
      <c r="E68" s="80"/>
      <c r="F68" s="41">
        <f>F69</f>
        <v>0</v>
      </c>
      <c r="G68" s="41">
        <f>G69</f>
        <v>200000</v>
      </c>
      <c r="H68" s="49">
        <f t="shared" si="36"/>
        <v>200000</v>
      </c>
      <c r="I68" s="41">
        <f>I69</f>
        <v>0</v>
      </c>
      <c r="J68" s="49">
        <f t="shared" si="37"/>
        <v>200000</v>
      </c>
      <c r="K68" s="32"/>
      <c r="L68" s="32"/>
      <c r="M68" s="32"/>
      <c r="N68" s="32"/>
      <c r="O68" s="32"/>
    </row>
    <row r="69" spans="1:15" s="22" customFormat="1" ht="41.25" customHeight="1" x14ac:dyDescent="0.2">
      <c r="A69" s="33"/>
      <c r="B69" s="33"/>
      <c r="C69" s="7">
        <v>6220</v>
      </c>
      <c r="D69" s="9" t="s">
        <v>88</v>
      </c>
      <c r="E69" s="174"/>
      <c r="F69" s="42">
        <f>F70</f>
        <v>0</v>
      </c>
      <c r="G69" s="42">
        <f t="shared" ref="G69:I76" si="38">G70</f>
        <v>200000</v>
      </c>
      <c r="H69" s="50">
        <f t="shared" si="36"/>
        <v>200000</v>
      </c>
      <c r="I69" s="42">
        <f t="shared" si="38"/>
        <v>0</v>
      </c>
      <c r="J69" s="50">
        <f t="shared" si="37"/>
        <v>200000</v>
      </c>
      <c r="K69" s="32"/>
      <c r="L69" s="32"/>
      <c r="M69" s="32"/>
      <c r="N69" s="32"/>
      <c r="O69" s="32"/>
    </row>
    <row r="70" spans="1:15" s="22" customFormat="1" ht="16.5" customHeight="1" x14ac:dyDescent="0.2">
      <c r="A70" s="21"/>
      <c r="B70" s="21"/>
      <c r="C70" s="38"/>
      <c r="D70" s="36" t="s">
        <v>7</v>
      </c>
      <c r="E70" s="174" t="s">
        <v>60</v>
      </c>
      <c r="F70" s="46">
        <v>0</v>
      </c>
      <c r="G70" s="92">
        <v>200000</v>
      </c>
      <c r="H70" s="51">
        <f t="shared" si="36"/>
        <v>200000</v>
      </c>
      <c r="I70" s="140"/>
      <c r="J70" s="51">
        <f t="shared" si="37"/>
        <v>200000</v>
      </c>
      <c r="K70" s="32"/>
      <c r="L70" s="32"/>
      <c r="M70" s="32"/>
      <c r="N70" s="32"/>
      <c r="O70" s="32"/>
    </row>
    <row r="71" spans="1:15" s="22" customFormat="1" ht="18" customHeight="1" x14ac:dyDescent="0.2">
      <c r="A71" s="33"/>
      <c r="B71" s="35">
        <v>85154</v>
      </c>
      <c r="C71" s="24"/>
      <c r="D71" s="8" t="s">
        <v>89</v>
      </c>
      <c r="E71" s="175"/>
      <c r="F71" s="41">
        <v>1024967.48</v>
      </c>
      <c r="G71" s="41">
        <f>G72+G74+G76</f>
        <v>167470</v>
      </c>
      <c r="H71" s="49">
        <f t="shared" si="36"/>
        <v>1192437.48</v>
      </c>
      <c r="I71" s="41">
        <f>I72+I74+I76</f>
        <v>0</v>
      </c>
      <c r="J71" s="49">
        <f t="shared" si="37"/>
        <v>1192437.48</v>
      </c>
      <c r="K71" s="32"/>
      <c r="L71" s="32"/>
      <c r="M71" s="32"/>
      <c r="N71" s="32"/>
      <c r="O71" s="32"/>
    </row>
    <row r="72" spans="1:15" s="22" customFormat="1" ht="51.75" customHeight="1" x14ac:dyDescent="0.2">
      <c r="A72" s="34"/>
      <c r="B72" s="34"/>
      <c r="C72" s="78">
        <v>2360</v>
      </c>
      <c r="D72" s="79" t="s">
        <v>90</v>
      </c>
      <c r="E72" s="174"/>
      <c r="F72" s="42">
        <f>F73</f>
        <v>620000</v>
      </c>
      <c r="G72" s="42">
        <f t="shared" si="38"/>
        <v>87470</v>
      </c>
      <c r="H72" s="50">
        <f t="shared" si="36"/>
        <v>707470</v>
      </c>
      <c r="I72" s="42">
        <f t="shared" si="38"/>
        <v>0</v>
      </c>
      <c r="J72" s="50">
        <f t="shared" si="37"/>
        <v>707470</v>
      </c>
      <c r="K72" s="32"/>
      <c r="L72" s="32"/>
      <c r="M72" s="32"/>
      <c r="N72" s="32"/>
      <c r="O72" s="32"/>
    </row>
    <row r="73" spans="1:15" s="22" customFormat="1" ht="16.5" customHeight="1" x14ac:dyDescent="0.2">
      <c r="A73" s="21"/>
      <c r="B73" s="21"/>
      <c r="C73" s="38"/>
      <c r="D73" s="36" t="s">
        <v>7</v>
      </c>
      <c r="E73" s="174" t="s">
        <v>60</v>
      </c>
      <c r="F73" s="46">
        <v>620000</v>
      </c>
      <c r="G73" s="92">
        <v>87470</v>
      </c>
      <c r="H73" s="133">
        <f t="shared" si="36"/>
        <v>707470</v>
      </c>
      <c r="I73" s="92"/>
      <c r="J73" s="51">
        <f t="shared" si="37"/>
        <v>707470</v>
      </c>
      <c r="K73" s="32"/>
      <c r="L73" s="32"/>
      <c r="M73" s="32"/>
      <c r="N73" s="32"/>
      <c r="O73" s="32"/>
    </row>
    <row r="74" spans="1:15" s="22" customFormat="1" ht="16.5" customHeight="1" x14ac:dyDescent="0.2">
      <c r="A74" s="34"/>
      <c r="B74" s="34"/>
      <c r="C74" s="78">
        <v>4170</v>
      </c>
      <c r="D74" s="79" t="s">
        <v>75</v>
      </c>
      <c r="E74" s="174"/>
      <c r="F74" s="42">
        <f>F75</f>
        <v>110080</v>
      </c>
      <c r="G74" s="42">
        <f t="shared" si="38"/>
        <v>30000</v>
      </c>
      <c r="H74" s="50">
        <f t="shared" ref="H74:H75" si="39">SUM(F74:G74)</f>
        <v>140080</v>
      </c>
      <c r="I74" s="42">
        <f t="shared" si="38"/>
        <v>0</v>
      </c>
      <c r="J74" s="50">
        <f t="shared" ref="J74:J75" si="40">SUM(H74:I74)</f>
        <v>140080</v>
      </c>
      <c r="K74" s="32"/>
      <c r="L74" s="32"/>
      <c r="M74" s="32"/>
      <c r="N74" s="32"/>
      <c r="O74" s="32"/>
    </row>
    <row r="75" spans="1:15" s="22" customFormat="1" ht="16.5" customHeight="1" x14ac:dyDescent="0.2">
      <c r="A75" s="21"/>
      <c r="B75" s="21"/>
      <c r="C75" s="38"/>
      <c r="D75" s="36" t="s">
        <v>7</v>
      </c>
      <c r="E75" s="174" t="s">
        <v>60</v>
      </c>
      <c r="F75" s="46">
        <v>110080</v>
      </c>
      <c r="G75" s="92">
        <v>30000</v>
      </c>
      <c r="H75" s="144">
        <f t="shared" si="39"/>
        <v>140080</v>
      </c>
      <c r="I75" s="143"/>
      <c r="J75" s="51">
        <f t="shared" si="40"/>
        <v>140080</v>
      </c>
      <c r="K75" s="32"/>
      <c r="L75" s="32"/>
      <c r="M75" s="32"/>
      <c r="N75" s="32"/>
      <c r="O75" s="32"/>
    </row>
    <row r="76" spans="1:15" s="22" customFormat="1" ht="16.5" customHeight="1" x14ac:dyDescent="0.2">
      <c r="A76" s="34"/>
      <c r="B76" s="34"/>
      <c r="C76" s="7">
        <v>4300</v>
      </c>
      <c r="D76" s="9" t="s">
        <v>2</v>
      </c>
      <c r="E76" s="174"/>
      <c r="F76" s="42">
        <f>F77</f>
        <v>162887.48000000001</v>
      </c>
      <c r="G76" s="42">
        <f t="shared" si="38"/>
        <v>50000</v>
      </c>
      <c r="H76" s="50">
        <f t="shared" si="36"/>
        <v>212887.48</v>
      </c>
      <c r="I76" s="42">
        <f t="shared" si="38"/>
        <v>0</v>
      </c>
      <c r="J76" s="50">
        <f t="shared" si="37"/>
        <v>212887.48</v>
      </c>
      <c r="K76" s="32"/>
      <c r="L76" s="32"/>
      <c r="M76" s="32"/>
      <c r="N76" s="32"/>
      <c r="O76" s="32"/>
    </row>
    <row r="77" spans="1:15" s="22" customFormat="1" ht="16.5" customHeight="1" x14ac:dyDescent="0.2">
      <c r="A77" s="21"/>
      <c r="B77" s="21"/>
      <c r="C77" s="38"/>
      <c r="D77" s="36" t="s">
        <v>7</v>
      </c>
      <c r="E77" s="174" t="s">
        <v>60</v>
      </c>
      <c r="F77" s="124">
        <v>162887.48000000001</v>
      </c>
      <c r="G77" s="150">
        <v>50000</v>
      </c>
      <c r="H77" s="151">
        <f t="shared" si="36"/>
        <v>212887.48</v>
      </c>
      <c r="I77" s="150"/>
      <c r="J77" s="125">
        <f t="shared" si="37"/>
        <v>212887.48</v>
      </c>
      <c r="K77" s="32"/>
      <c r="L77" s="32"/>
      <c r="M77" s="32"/>
      <c r="N77" s="32"/>
      <c r="O77" s="32"/>
    </row>
    <row r="78" spans="1:15" s="22" customFormat="1" ht="17.25" customHeight="1" x14ac:dyDescent="0.2">
      <c r="A78" s="17">
        <v>852</v>
      </c>
      <c r="B78" s="15"/>
      <c r="C78" s="25"/>
      <c r="D78" s="18" t="s">
        <v>51</v>
      </c>
      <c r="E78" s="69"/>
      <c r="F78" s="40">
        <v>201052.69</v>
      </c>
      <c r="G78" s="40">
        <f>G79+G82</f>
        <v>5000</v>
      </c>
      <c r="H78" s="52">
        <f t="shared" ref="H78:H84" si="41">SUM(F78:G78)</f>
        <v>206052.69</v>
      </c>
      <c r="I78" s="40">
        <f>I79</f>
        <v>461.24</v>
      </c>
      <c r="J78" s="52">
        <f t="shared" ref="J78:J84" si="42">SUM(H78:I78)</f>
        <v>206513.93</v>
      </c>
      <c r="K78" s="32"/>
      <c r="L78" s="32"/>
      <c r="M78" s="32"/>
      <c r="N78" s="32"/>
      <c r="O78" s="32"/>
    </row>
    <row r="79" spans="1:15" s="22" customFormat="1" ht="16.5" customHeight="1" x14ac:dyDescent="0.2">
      <c r="A79" s="21"/>
      <c r="B79" s="35">
        <v>85216</v>
      </c>
      <c r="C79" s="24"/>
      <c r="D79" s="8" t="s">
        <v>52</v>
      </c>
      <c r="E79" s="81"/>
      <c r="F79" s="41">
        <f>F80</f>
        <v>4155.25</v>
      </c>
      <c r="G79" s="41">
        <f t="shared" ref="G79:I80" si="43">G80</f>
        <v>0</v>
      </c>
      <c r="H79" s="49">
        <f t="shared" si="41"/>
        <v>4155.25</v>
      </c>
      <c r="I79" s="41">
        <f t="shared" si="43"/>
        <v>461.24</v>
      </c>
      <c r="J79" s="49">
        <f t="shared" si="42"/>
        <v>4616.49</v>
      </c>
      <c r="K79" s="32"/>
      <c r="L79" s="32"/>
      <c r="M79" s="32"/>
      <c r="N79" s="32"/>
      <c r="O79" s="32"/>
    </row>
    <row r="80" spans="1:15" s="22" customFormat="1" ht="54.75" customHeight="1" x14ac:dyDescent="0.2">
      <c r="A80" s="21"/>
      <c r="B80" s="33"/>
      <c r="C80" s="78">
        <v>2910</v>
      </c>
      <c r="D80" s="79" t="s">
        <v>53</v>
      </c>
      <c r="E80" s="37"/>
      <c r="F80" s="42">
        <f>F81</f>
        <v>4155.25</v>
      </c>
      <c r="G80" s="42">
        <f t="shared" si="43"/>
        <v>0</v>
      </c>
      <c r="H80" s="50">
        <f t="shared" si="41"/>
        <v>4155.25</v>
      </c>
      <c r="I80" s="42">
        <f t="shared" si="43"/>
        <v>461.24</v>
      </c>
      <c r="J80" s="50">
        <f t="shared" si="42"/>
        <v>4616.49</v>
      </c>
      <c r="K80" s="32"/>
      <c r="L80" s="32"/>
      <c r="M80" s="32"/>
      <c r="N80" s="32"/>
      <c r="O80" s="32"/>
    </row>
    <row r="81" spans="1:15" s="22" customFormat="1" ht="16.5" customHeight="1" x14ac:dyDescent="0.2">
      <c r="A81" s="21"/>
      <c r="B81" s="33"/>
      <c r="C81" s="38"/>
      <c r="D81" s="36" t="s">
        <v>7</v>
      </c>
      <c r="E81" s="37" t="s">
        <v>14</v>
      </c>
      <c r="F81" s="46">
        <v>4155.25</v>
      </c>
      <c r="G81" s="92"/>
      <c r="H81" s="133">
        <f t="shared" si="41"/>
        <v>4155.25</v>
      </c>
      <c r="I81" s="92">
        <v>461.24</v>
      </c>
      <c r="J81" s="51">
        <f t="shared" si="42"/>
        <v>4616.49</v>
      </c>
      <c r="K81" s="32"/>
      <c r="L81" s="32"/>
      <c r="M81" s="32"/>
      <c r="N81" s="32"/>
      <c r="O81" s="32"/>
    </row>
    <row r="82" spans="1:15" s="22" customFormat="1" ht="17.25" customHeight="1" x14ac:dyDescent="0.2">
      <c r="A82" s="34"/>
      <c r="B82" s="35">
        <v>85295</v>
      </c>
      <c r="C82" s="149"/>
      <c r="D82" s="8" t="s">
        <v>13</v>
      </c>
      <c r="E82" s="81"/>
      <c r="F82" s="41">
        <v>196550</v>
      </c>
      <c r="G82" s="41">
        <f t="shared" ref="G82:I83" si="44">G83</f>
        <v>5000</v>
      </c>
      <c r="H82" s="49">
        <f t="shared" si="41"/>
        <v>201550</v>
      </c>
      <c r="I82" s="41">
        <f t="shared" si="44"/>
        <v>0</v>
      </c>
      <c r="J82" s="49">
        <f t="shared" si="42"/>
        <v>201550</v>
      </c>
      <c r="K82" s="32"/>
      <c r="L82" s="32"/>
      <c r="M82" s="32"/>
      <c r="N82" s="32"/>
      <c r="O82" s="32"/>
    </row>
    <row r="83" spans="1:15" s="22" customFormat="1" ht="17.25" customHeight="1" x14ac:dyDescent="0.2">
      <c r="A83" s="34"/>
      <c r="B83" s="34"/>
      <c r="C83" s="7">
        <v>4430</v>
      </c>
      <c r="D83" s="152" t="s">
        <v>33</v>
      </c>
      <c r="E83" s="37"/>
      <c r="F83" s="42">
        <f>F84</f>
        <v>11000</v>
      </c>
      <c r="G83" s="42">
        <f t="shared" si="44"/>
        <v>5000</v>
      </c>
      <c r="H83" s="50">
        <f t="shared" si="41"/>
        <v>16000</v>
      </c>
      <c r="I83" s="42">
        <f t="shared" si="44"/>
        <v>0</v>
      </c>
      <c r="J83" s="50">
        <f t="shared" si="42"/>
        <v>16000</v>
      </c>
      <c r="K83" s="32"/>
      <c r="L83" s="32"/>
      <c r="M83" s="32"/>
      <c r="N83" s="32"/>
      <c r="O83" s="32"/>
    </row>
    <row r="84" spans="1:15" s="22" customFormat="1" ht="17.25" customHeight="1" x14ac:dyDescent="0.2">
      <c r="A84" s="21"/>
      <c r="B84" s="21"/>
      <c r="C84" s="38"/>
      <c r="D84" s="36" t="s">
        <v>7</v>
      </c>
      <c r="E84" s="37" t="s">
        <v>17</v>
      </c>
      <c r="F84" s="46">
        <v>11000</v>
      </c>
      <c r="G84" s="92">
        <v>5000</v>
      </c>
      <c r="H84" s="51">
        <f t="shared" si="41"/>
        <v>16000</v>
      </c>
      <c r="I84" s="140"/>
      <c r="J84" s="51">
        <f t="shared" si="42"/>
        <v>16000</v>
      </c>
      <c r="K84" s="32"/>
      <c r="L84" s="32"/>
      <c r="M84" s="32"/>
      <c r="N84" s="32"/>
      <c r="O84" s="32"/>
    </row>
    <row r="85" spans="1:15" s="22" customFormat="1" ht="17.25" customHeight="1" x14ac:dyDescent="0.2">
      <c r="A85" s="17">
        <v>854</v>
      </c>
      <c r="B85" s="15"/>
      <c r="C85" s="25"/>
      <c r="D85" s="18" t="s">
        <v>58</v>
      </c>
      <c r="E85" s="69"/>
      <c r="F85" s="40">
        <v>137645</v>
      </c>
      <c r="G85" s="40">
        <f>G86</f>
        <v>2000</v>
      </c>
      <c r="H85" s="52">
        <f t="shared" ref="H85:H99" si="45">SUM(F85:G85)</f>
        <v>139645</v>
      </c>
      <c r="I85" s="40">
        <f>I86</f>
        <v>0</v>
      </c>
      <c r="J85" s="52">
        <f t="shared" ref="J85:J99" si="46">SUM(H85:I85)</f>
        <v>139645</v>
      </c>
      <c r="K85" s="32"/>
      <c r="L85" s="32"/>
      <c r="M85" s="32"/>
      <c r="N85" s="32"/>
      <c r="O85" s="32"/>
    </row>
    <row r="86" spans="1:15" s="22" customFormat="1" ht="17.25" customHeight="1" x14ac:dyDescent="0.2">
      <c r="A86" s="33"/>
      <c r="B86" s="35">
        <v>85404</v>
      </c>
      <c r="C86" s="24"/>
      <c r="D86" s="8" t="s">
        <v>91</v>
      </c>
      <c r="E86" s="44"/>
      <c r="F86" s="41">
        <f>F87</f>
        <v>98600</v>
      </c>
      <c r="G86" s="41">
        <f t="shared" ref="G86:I87" si="47">G87</f>
        <v>2000</v>
      </c>
      <c r="H86" s="49">
        <f t="shared" si="45"/>
        <v>100600</v>
      </c>
      <c r="I86" s="41">
        <f t="shared" si="47"/>
        <v>0</v>
      </c>
      <c r="J86" s="49">
        <f t="shared" si="46"/>
        <v>100600</v>
      </c>
      <c r="K86" s="32"/>
      <c r="L86" s="32"/>
      <c r="M86" s="32"/>
      <c r="N86" s="32"/>
      <c r="O86" s="32"/>
    </row>
    <row r="87" spans="1:15" s="22" customFormat="1" ht="29.1" customHeight="1" x14ac:dyDescent="0.2">
      <c r="A87" s="34"/>
      <c r="B87" s="33"/>
      <c r="C87" s="78">
        <v>2540</v>
      </c>
      <c r="D87" s="79" t="s">
        <v>81</v>
      </c>
      <c r="E87" s="37"/>
      <c r="F87" s="42">
        <f>F88</f>
        <v>98600</v>
      </c>
      <c r="G87" s="42">
        <f t="shared" si="47"/>
        <v>2000</v>
      </c>
      <c r="H87" s="50">
        <f t="shared" si="45"/>
        <v>100600</v>
      </c>
      <c r="I87" s="42">
        <f t="shared" si="47"/>
        <v>0</v>
      </c>
      <c r="J87" s="50">
        <f t="shared" si="46"/>
        <v>100600</v>
      </c>
      <c r="K87" s="32"/>
      <c r="L87" s="32"/>
      <c r="M87" s="32"/>
      <c r="N87" s="32"/>
      <c r="O87" s="32"/>
    </row>
    <row r="88" spans="1:15" s="22" customFormat="1" ht="16.5" customHeight="1" x14ac:dyDescent="0.2">
      <c r="A88" s="21"/>
      <c r="B88" s="21"/>
      <c r="C88" s="38"/>
      <c r="D88" s="36" t="s">
        <v>7</v>
      </c>
      <c r="E88" s="174" t="s">
        <v>82</v>
      </c>
      <c r="F88" s="46">
        <v>98600</v>
      </c>
      <c r="G88" s="92">
        <v>2000</v>
      </c>
      <c r="H88" s="133">
        <f t="shared" si="45"/>
        <v>100600</v>
      </c>
      <c r="I88" s="92"/>
      <c r="J88" s="51">
        <f t="shared" si="46"/>
        <v>100600</v>
      </c>
      <c r="K88" s="32"/>
      <c r="L88" s="32"/>
      <c r="M88" s="32"/>
      <c r="N88" s="32"/>
      <c r="O88" s="32"/>
    </row>
    <row r="89" spans="1:15" s="22" customFormat="1" ht="18.75" customHeight="1" x14ac:dyDescent="0.2">
      <c r="A89" s="17">
        <v>855</v>
      </c>
      <c r="B89" s="15"/>
      <c r="C89" s="25"/>
      <c r="D89" s="18" t="s">
        <v>54</v>
      </c>
      <c r="E89" s="69"/>
      <c r="F89" s="40">
        <v>90479.39</v>
      </c>
      <c r="G89" s="40">
        <f>G90+G95</f>
        <v>0</v>
      </c>
      <c r="H89" s="52">
        <f t="shared" si="45"/>
        <v>90479.39</v>
      </c>
      <c r="I89" s="40">
        <f>I90+I95</f>
        <v>2682.4300000000003</v>
      </c>
      <c r="J89" s="52">
        <f>SUM(H89:I89)</f>
        <v>93161.82</v>
      </c>
      <c r="K89" s="32"/>
      <c r="L89" s="32"/>
      <c r="M89" s="32"/>
      <c r="N89" s="32"/>
      <c r="O89" s="32"/>
    </row>
    <row r="90" spans="1:15" s="22" customFormat="1" ht="16.5" customHeight="1" x14ac:dyDescent="0.2">
      <c r="A90" s="33"/>
      <c r="B90" s="35">
        <v>85501</v>
      </c>
      <c r="C90" s="118"/>
      <c r="D90" s="119" t="s">
        <v>55</v>
      </c>
      <c r="E90" s="80"/>
      <c r="F90" s="41">
        <f>F91+F93</f>
        <v>24970.14</v>
      </c>
      <c r="G90" s="41">
        <f>G91+G93</f>
        <v>0</v>
      </c>
      <c r="H90" s="49">
        <f t="shared" si="45"/>
        <v>24970.14</v>
      </c>
      <c r="I90" s="41">
        <f>I91+I93</f>
        <v>1207.6099999999999</v>
      </c>
      <c r="J90" s="49">
        <f t="shared" si="46"/>
        <v>26177.75</v>
      </c>
      <c r="K90" s="32"/>
      <c r="L90" s="32"/>
      <c r="M90" s="32"/>
      <c r="N90" s="32"/>
      <c r="O90" s="32"/>
    </row>
    <row r="91" spans="1:15" s="22" customFormat="1" ht="54.75" customHeight="1" x14ac:dyDescent="0.2">
      <c r="A91" s="34"/>
      <c r="B91" s="33"/>
      <c r="C91" s="78">
        <v>2910</v>
      </c>
      <c r="D91" s="79" t="s">
        <v>53</v>
      </c>
      <c r="E91" s="37"/>
      <c r="F91" s="42">
        <f>F92</f>
        <v>22129.07</v>
      </c>
      <c r="G91" s="42">
        <f t="shared" ref="G91:I98" si="48">G92</f>
        <v>0</v>
      </c>
      <c r="H91" s="50">
        <f t="shared" si="45"/>
        <v>22129.07</v>
      </c>
      <c r="I91" s="42">
        <f t="shared" si="48"/>
        <v>1082.8499999999999</v>
      </c>
      <c r="J91" s="50">
        <f t="shared" si="46"/>
        <v>23211.919999999998</v>
      </c>
      <c r="K91" s="32"/>
      <c r="L91" s="32"/>
      <c r="M91" s="32"/>
      <c r="N91" s="32"/>
      <c r="O91" s="32"/>
    </row>
    <row r="92" spans="1:15" s="22" customFormat="1" ht="16.5" customHeight="1" x14ac:dyDescent="0.2">
      <c r="A92" s="34"/>
      <c r="B92" s="33"/>
      <c r="C92" s="38"/>
      <c r="D92" s="36" t="s">
        <v>7</v>
      </c>
      <c r="E92" s="37" t="s">
        <v>14</v>
      </c>
      <c r="F92" s="46">
        <v>22129.07</v>
      </c>
      <c r="G92" s="92"/>
      <c r="H92" s="133">
        <f t="shared" si="45"/>
        <v>22129.07</v>
      </c>
      <c r="I92" s="92">
        <v>1082.8499999999999</v>
      </c>
      <c r="J92" s="51">
        <f t="shared" si="46"/>
        <v>23211.919999999998</v>
      </c>
      <c r="K92" s="32"/>
      <c r="L92" s="32"/>
      <c r="M92" s="32"/>
      <c r="N92" s="32"/>
      <c r="O92" s="32"/>
    </row>
    <row r="93" spans="1:15" s="22" customFormat="1" ht="16.5" customHeight="1" x14ac:dyDescent="0.2">
      <c r="A93" s="34"/>
      <c r="B93" s="34"/>
      <c r="C93" s="7">
        <v>4580</v>
      </c>
      <c r="D93" s="9" t="s">
        <v>56</v>
      </c>
      <c r="E93" s="39"/>
      <c r="F93" s="42">
        <f>F94</f>
        <v>2841.07</v>
      </c>
      <c r="G93" s="42">
        <f t="shared" si="48"/>
        <v>0</v>
      </c>
      <c r="H93" s="50">
        <f t="shared" si="45"/>
        <v>2841.07</v>
      </c>
      <c r="I93" s="42">
        <f t="shared" si="48"/>
        <v>124.76</v>
      </c>
      <c r="J93" s="50">
        <f t="shared" si="46"/>
        <v>2965.8300000000004</v>
      </c>
      <c r="K93" s="32"/>
      <c r="L93" s="32"/>
      <c r="M93" s="32"/>
      <c r="N93" s="32"/>
      <c r="O93" s="32"/>
    </row>
    <row r="94" spans="1:15" s="22" customFormat="1" ht="16.5" customHeight="1" x14ac:dyDescent="0.2">
      <c r="A94" s="120"/>
      <c r="B94" s="120"/>
      <c r="C94" s="121"/>
      <c r="D94" s="36" t="s">
        <v>7</v>
      </c>
      <c r="E94" s="37" t="s">
        <v>14</v>
      </c>
      <c r="F94" s="46">
        <v>2841.07</v>
      </c>
      <c r="G94" s="92"/>
      <c r="H94" s="133">
        <f t="shared" si="45"/>
        <v>2841.07</v>
      </c>
      <c r="I94" s="92">
        <v>124.76</v>
      </c>
      <c r="J94" s="51">
        <f t="shared" si="46"/>
        <v>2965.8300000000004</v>
      </c>
      <c r="K94" s="32"/>
      <c r="L94" s="32"/>
      <c r="M94" s="32"/>
      <c r="N94" s="32"/>
      <c r="O94" s="32"/>
    </row>
    <row r="95" spans="1:15" s="22" customFormat="1" ht="40.5" customHeight="1" x14ac:dyDescent="0.2">
      <c r="A95" s="33"/>
      <c r="B95" s="35">
        <v>85502</v>
      </c>
      <c r="C95" s="118"/>
      <c r="D95" s="119" t="s">
        <v>57</v>
      </c>
      <c r="E95" s="80"/>
      <c r="F95" s="41">
        <f>F96+F98</f>
        <v>64844.380000000005</v>
      </c>
      <c r="G95" s="41">
        <f>G96+G98</f>
        <v>0</v>
      </c>
      <c r="H95" s="49">
        <f t="shared" si="45"/>
        <v>64844.380000000005</v>
      </c>
      <c r="I95" s="41">
        <f>I96+I98</f>
        <v>1474.8200000000002</v>
      </c>
      <c r="J95" s="49">
        <f t="shared" si="46"/>
        <v>66319.200000000012</v>
      </c>
      <c r="K95" s="32"/>
      <c r="L95" s="32"/>
      <c r="M95" s="32"/>
      <c r="N95" s="32"/>
      <c r="O95" s="32"/>
    </row>
    <row r="96" spans="1:15" s="22" customFormat="1" ht="54.75" customHeight="1" x14ac:dyDescent="0.2">
      <c r="A96" s="34"/>
      <c r="B96" s="33"/>
      <c r="C96" s="78">
        <v>2910</v>
      </c>
      <c r="D96" s="79" t="s">
        <v>53</v>
      </c>
      <c r="E96" s="37"/>
      <c r="F96" s="42">
        <f>F97</f>
        <v>59773.51</v>
      </c>
      <c r="G96" s="42">
        <f t="shared" si="48"/>
        <v>0</v>
      </c>
      <c r="H96" s="50">
        <f t="shared" si="45"/>
        <v>59773.51</v>
      </c>
      <c r="I96" s="42">
        <f t="shared" si="48"/>
        <v>906.32</v>
      </c>
      <c r="J96" s="50">
        <f t="shared" si="46"/>
        <v>60679.83</v>
      </c>
      <c r="K96" s="32"/>
      <c r="L96" s="32"/>
      <c r="M96" s="32"/>
      <c r="N96" s="32"/>
      <c r="O96" s="32"/>
    </row>
    <row r="97" spans="1:15" s="22" customFormat="1" ht="16.5" customHeight="1" x14ac:dyDescent="0.2">
      <c r="A97" s="34"/>
      <c r="B97" s="33"/>
      <c r="C97" s="38"/>
      <c r="D97" s="36" t="s">
        <v>7</v>
      </c>
      <c r="E97" s="37" t="s">
        <v>14</v>
      </c>
      <c r="F97" s="46">
        <v>59773.51</v>
      </c>
      <c r="G97" s="92"/>
      <c r="H97" s="133">
        <f t="shared" si="45"/>
        <v>59773.51</v>
      </c>
      <c r="I97" s="92">
        <v>906.32</v>
      </c>
      <c r="J97" s="51">
        <f t="shared" si="46"/>
        <v>60679.83</v>
      </c>
      <c r="K97" s="32"/>
      <c r="L97" s="32"/>
      <c r="M97" s="32"/>
      <c r="N97" s="32"/>
      <c r="O97" s="32"/>
    </row>
    <row r="98" spans="1:15" s="22" customFormat="1" ht="16.5" customHeight="1" x14ac:dyDescent="0.2">
      <c r="A98" s="34"/>
      <c r="B98" s="34"/>
      <c r="C98" s="7">
        <v>4580</v>
      </c>
      <c r="D98" s="9" t="s">
        <v>56</v>
      </c>
      <c r="E98" s="39"/>
      <c r="F98" s="42">
        <f>F99</f>
        <v>5070.87</v>
      </c>
      <c r="G98" s="42">
        <f t="shared" si="48"/>
        <v>0</v>
      </c>
      <c r="H98" s="50">
        <f t="shared" si="45"/>
        <v>5070.87</v>
      </c>
      <c r="I98" s="42">
        <f t="shared" si="48"/>
        <v>568.5</v>
      </c>
      <c r="J98" s="50">
        <f t="shared" si="46"/>
        <v>5639.37</v>
      </c>
      <c r="K98" s="32"/>
      <c r="L98" s="32"/>
      <c r="M98" s="32"/>
      <c r="N98" s="32"/>
      <c r="O98" s="32"/>
    </row>
    <row r="99" spans="1:15" s="22" customFormat="1" ht="16.5" customHeight="1" x14ac:dyDescent="0.2">
      <c r="A99" s="122"/>
      <c r="B99" s="122"/>
      <c r="C99" s="123"/>
      <c r="D99" s="110" t="s">
        <v>7</v>
      </c>
      <c r="E99" s="117" t="s">
        <v>14</v>
      </c>
      <c r="F99" s="124">
        <v>5070.87</v>
      </c>
      <c r="G99" s="150"/>
      <c r="H99" s="151">
        <f t="shared" si="45"/>
        <v>5070.87</v>
      </c>
      <c r="I99" s="150">
        <v>568.5</v>
      </c>
      <c r="J99" s="125">
        <f t="shared" si="46"/>
        <v>5639.37</v>
      </c>
      <c r="K99" s="32"/>
      <c r="L99" s="32"/>
      <c r="M99" s="32"/>
      <c r="N99" s="32"/>
      <c r="O99" s="32"/>
    </row>
    <row r="100" spans="1:15" s="87" customFormat="1" ht="18" customHeight="1" x14ac:dyDescent="0.2">
      <c r="A100" s="17">
        <v>900</v>
      </c>
      <c r="B100" s="15"/>
      <c r="C100" s="25"/>
      <c r="D100" s="103" t="s">
        <v>25</v>
      </c>
      <c r="E100" s="69"/>
      <c r="F100" s="40">
        <v>16239378</v>
      </c>
      <c r="G100" s="40">
        <f>G101+G104+G112+G115+G122+G125</f>
        <v>205204</v>
      </c>
      <c r="H100" s="52">
        <f t="shared" ref="H100:H102" si="49">SUM(F100:G100)</f>
        <v>16444582</v>
      </c>
      <c r="I100" s="40">
        <f>I101+I104+I112+I115+I122+I125</f>
        <v>0</v>
      </c>
      <c r="J100" s="52">
        <f t="shared" ref="J100:J102" si="50">SUM(H100:I100)</f>
        <v>16444582</v>
      </c>
      <c r="K100" s="71"/>
      <c r="L100" s="71"/>
      <c r="M100" s="71"/>
      <c r="N100" s="71"/>
      <c r="O100" s="71"/>
    </row>
    <row r="101" spans="1:15" s="87" customFormat="1" ht="16.5" customHeight="1" x14ac:dyDescent="0.2">
      <c r="A101" s="33"/>
      <c r="B101" s="35">
        <v>90001</v>
      </c>
      <c r="C101" s="24"/>
      <c r="D101" s="8" t="s">
        <v>92</v>
      </c>
      <c r="E101" s="81"/>
      <c r="F101" s="41">
        <v>873000</v>
      </c>
      <c r="G101" s="41">
        <f t="shared" ref="G101:I101" si="51">G102</f>
        <v>-10000</v>
      </c>
      <c r="H101" s="49">
        <f t="shared" si="49"/>
        <v>863000</v>
      </c>
      <c r="I101" s="41">
        <f t="shared" si="51"/>
        <v>0</v>
      </c>
      <c r="J101" s="49">
        <f t="shared" si="50"/>
        <v>863000</v>
      </c>
      <c r="K101" s="71"/>
      <c r="L101" s="71"/>
      <c r="M101" s="71"/>
      <c r="N101" s="71"/>
      <c r="O101" s="71"/>
    </row>
    <row r="102" spans="1:15" s="87" customFormat="1" ht="16.5" customHeight="1" x14ac:dyDescent="0.2">
      <c r="A102" s="34"/>
      <c r="B102" s="34"/>
      <c r="C102" s="7">
        <v>4430</v>
      </c>
      <c r="D102" s="9" t="s">
        <v>33</v>
      </c>
      <c r="E102" s="37"/>
      <c r="F102" s="42">
        <f>F103</f>
        <v>25000</v>
      </c>
      <c r="G102" s="42">
        <f>G103</f>
        <v>-10000</v>
      </c>
      <c r="H102" s="50">
        <f t="shared" si="49"/>
        <v>15000</v>
      </c>
      <c r="I102" s="42">
        <f>I103</f>
        <v>0</v>
      </c>
      <c r="J102" s="50">
        <f t="shared" si="50"/>
        <v>15000</v>
      </c>
      <c r="K102" s="71"/>
      <c r="L102" s="71"/>
      <c r="M102" s="71"/>
      <c r="N102" s="71"/>
      <c r="O102" s="71"/>
    </row>
    <row r="103" spans="1:15" s="87" customFormat="1" ht="16.5" customHeight="1" x14ac:dyDescent="0.2">
      <c r="A103" s="88"/>
      <c r="B103" s="89"/>
      <c r="C103" s="90"/>
      <c r="D103" s="36" t="s">
        <v>7</v>
      </c>
      <c r="E103" s="37" t="s">
        <v>36</v>
      </c>
      <c r="F103" s="46">
        <v>25000</v>
      </c>
      <c r="G103" s="92">
        <v>-10000</v>
      </c>
      <c r="H103" s="133">
        <f t="shared" ref="H103:H126" si="52">SUM(F103:G103)</f>
        <v>15000</v>
      </c>
      <c r="I103" s="92"/>
      <c r="J103" s="51">
        <f t="shared" ref="J103:J126" si="53">SUM(H103:I103)</f>
        <v>15000</v>
      </c>
      <c r="K103" s="71"/>
      <c r="L103" s="71"/>
      <c r="M103" s="71"/>
      <c r="N103" s="71"/>
      <c r="O103" s="71"/>
    </row>
    <row r="104" spans="1:15" s="87" customFormat="1" ht="16.5" customHeight="1" x14ac:dyDescent="0.2">
      <c r="A104" s="33"/>
      <c r="B104" s="35">
        <v>90003</v>
      </c>
      <c r="C104" s="24"/>
      <c r="D104" s="8" t="s">
        <v>93</v>
      </c>
      <c r="E104" s="81"/>
      <c r="F104" s="41">
        <v>2624910</v>
      </c>
      <c r="G104" s="41">
        <f>G105+G107+G110</f>
        <v>0</v>
      </c>
      <c r="H104" s="49">
        <f t="shared" si="52"/>
        <v>2624910</v>
      </c>
      <c r="I104" s="41">
        <f>I110</f>
        <v>0</v>
      </c>
      <c r="J104" s="49">
        <f t="shared" si="53"/>
        <v>2624910</v>
      </c>
      <c r="K104" s="71"/>
      <c r="L104" s="71"/>
      <c r="M104" s="71"/>
      <c r="N104" s="71"/>
      <c r="O104" s="71"/>
    </row>
    <row r="105" spans="1:15" s="87" customFormat="1" ht="16.5" customHeight="1" x14ac:dyDescent="0.2">
      <c r="A105" s="34"/>
      <c r="B105" s="34"/>
      <c r="C105" s="7">
        <v>4300</v>
      </c>
      <c r="D105" s="9" t="s">
        <v>2</v>
      </c>
      <c r="E105" s="37"/>
      <c r="F105" s="42">
        <f>F106</f>
        <v>1884910</v>
      </c>
      <c r="G105" s="42">
        <f>G106</f>
        <v>-19870</v>
      </c>
      <c r="H105" s="50">
        <f t="shared" si="52"/>
        <v>1865040</v>
      </c>
      <c r="I105" s="42">
        <f>I106</f>
        <v>0</v>
      </c>
      <c r="J105" s="50">
        <f t="shared" si="53"/>
        <v>1865040</v>
      </c>
      <c r="K105" s="71"/>
      <c r="L105" s="71"/>
      <c r="M105" s="71"/>
      <c r="N105" s="71"/>
      <c r="O105" s="71"/>
    </row>
    <row r="106" spans="1:15" s="87" customFormat="1" ht="16.5" customHeight="1" x14ac:dyDescent="0.2">
      <c r="A106" s="21"/>
      <c r="B106" s="21"/>
      <c r="C106" s="38"/>
      <c r="D106" s="36" t="s">
        <v>7</v>
      </c>
      <c r="E106" s="37" t="s">
        <v>36</v>
      </c>
      <c r="F106" s="46">
        <v>1884910</v>
      </c>
      <c r="G106" s="92">
        <v>-19870</v>
      </c>
      <c r="H106" s="133">
        <f t="shared" ref="H106:H107" si="54">SUM(F106:G106)</f>
        <v>1865040</v>
      </c>
      <c r="I106" s="92"/>
      <c r="J106" s="51">
        <f t="shared" ref="J106:J107" si="55">SUM(H106:I106)</f>
        <v>1865040</v>
      </c>
      <c r="K106" s="71"/>
      <c r="L106" s="71"/>
      <c r="M106" s="71"/>
      <c r="N106" s="71"/>
      <c r="O106" s="71"/>
    </row>
    <row r="107" spans="1:15" s="87" customFormat="1" ht="16.5" customHeight="1" x14ac:dyDescent="0.2">
      <c r="A107" s="34"/>
      <c r="B107" s="34"/>
      <c r="C107" s="7">
        <v>6060</v>
      </c>
      <c r="D107" s="9" t="s">
        <v>24</v>
      </c>
      <c r="E107" s="37"/>
      <c r="F107" s="42">
        <f>F109</f>
        <v>600000</v>
      </c>
      <c r="G107" s="42">
        <f>G109</f>
        <v>99870</v>
      </c>
      <c r="H107" s="50">
        <f t="shared" si="54"/>
        <v>699870</v>
      </c>
      <c r="I107" s="42">
        <f>I109</f>
        <v>0</v>
      </c>
      <c r="J107" s="50">
        <f t="shared" si="55"/>
        <v>699870</v>
      </c>
      <c r="K107" s="71"/>
      <c r="L107" s="71"/>
      <c r="M107" s="71"/>
      <c r="N107" s="71"/>
      <c r="O107" s="71"/>
    </row>
    <row r="108" spans="1:15" s="87" customFormat="1" ht="15.75" customHeight="1" x14ac:dyDescent="0.2">
      <c r="A108" s="34"/>
      <c r="B108" s="34"/>
      <c r="C108" s="7"/>
      <c r="D108" s="72" t="s">
        <v>7</v>
      </c>
      <c r="E108" s="37"/>
      <c r="F108" s="46"/>
      <c r="G108" s="92"/>
      <c r="H108" s="133"/>
      <c r="I108" s="92"/>
      <c r="J108" s="51"/>
      <c r="K108" s="71"/>
      <c r="L108" s="71"/>
      <c r="M108" s="71"/>
      <c r="N108" s="71"/>
      <c r="O108" s="71"/>
    </row>
    <row r="109" spans="1:15" s="87" customFormat="1" ht="16.5" customHeight="1" x14ac:dyDescent="0.2">
      <c r="A109" s="88"/>
      <c r="B109" s="88"/>
      <c r="C109" s="102"/>
      <c r="D109" s="91" t="s">
        <v>94</v>
      </c>
      <c r="E109" s="37" t="s">
        <v>36</v>
      </c>
      <c r="F109" s="46">
        <v>600000</v>
      </c>
      <c r="G109" s="92">
        <v>99870</v>
      </c>
      <c r="H109" s="133">
        <f t="shared" ref="H109" si="56">SUM(F109:G109)</f>
        <v>699870</v>
      </c>
      <c r="I109" s="92"/>
      <c r="J109" s="51">
        <f t="shared" ref="J109" si="57">SUM(H109:I109)</f>
        <v>699870</v>
      </c>
      <c r="K109" s="71"/>
      <c r="L109" s="71"/>
      <c r="M109" s="71"/>
      <c r="N109" s="71"/>
      <c r="O109" s="71"/>
    </row>
    <row r="110" spans="1:15" s="87" customFormat="1" ht="42" customHeight="1" x14ac:dyDescent="0.2">
      <c r="A110" s="33"/>
      <c r="B110" s="33"/>
      <c r="C110" s="7">
        <v>6210</v>
      </c>
      <c r="D110" s="9" t="s">
        <v>95</v>
      </c>
      <c r="E110" s="59"/>
      <c r="F110" s="42">
        <f>F111</f>
        <v>120000</v>
      </c>
      <c r="G110" s="42">
        <f>G111</f>
        <v>-80000</v>
      </c>
      <c r="H110" s="50">
        <f t="shared" ref="H110:H114" si="58">SUM(F110:G110)</f>
        <v>40000</v>
      </c>
      <c r="I110" s="42">
        <f>I111</f>
        <v>0</v>
      </c>
      <c r="J110" s="50">
        <f t="shared" ref="J110:J114" si="59">SUM(H110:I110)</f>
        <v>40000</v>
      </c>
      <c r="K110" s="71"/>
      <c r="L110" s="71"/>
      <c r="M110" s="71"/>
      <c r="N110" s="71"/>
      <c r="O110" s="71"/>
    </row>
    <row r="111" spans="1:15" s="87" customFormat="1" ht="16.5" customHeight="1" x14ac:dyDescent="0.2">
      <c r="A111" s="33"/>
      <c r="B111" s="33"/>
      <c r="C111" s="7"/>
      <c r="D111" s="36" t="s">
        <v>7</v>
      </c>
      <c r="E111" s="37" t="s">
        <v>36</v>
      </c>
      <c r="F111" s="46">
        <v>120000</v>
      </c>
      <c r="G111" s="92">
        <v>-80000</v>
      </c>
      <c r="H111" s="133">
        <f t="shared" si="58"/>
        <v>40000</v>
      </c>
      <c r="I111" s="92"/>
      <c r="J111" s="51">
        <f t="shared" si="59"/>
        <v>40000</v>
      </c>
      <c r="K111" s="71"/>
      <c r="L111" s="71"/>
      <c r="M111" s="71"/>
      <c r="N111" s="71"/>
      <c r="O111" s="71"/>
    </row>
    <row r="112" spans="1:15" s="87" customFormat="1" ht="16.5" customHeight="1" x14ac:dyDescent="0.2">
      <c r="A112" s="33"/>
      <c r="B112" s="35">
        <v>90004</v>
      </c>
      <c r="C112" s="24"/>
      <c r="D112" s="100" t="s">
        <v>96</v>
      </c>
      <c r="E112" s="81"/>
      <c r="F112" s="41">
        <v>388000</v>
      </c>
      <c r="G112" s="41">
        <f t="shared" ref="G112:I112" si="60">G113</f>
        <v>-15000</v>
      </c>
      <c r="H112" s="49">
        <f t="shared" si="58"/>
        <v>373000</v>
      </c>
      <c r="I112" s="41">
        <f t="shared" si="60"/>
        <v>0</v>
      </c>
      <c r="J112" s="49">
        <f t="shared" si="59"/>
        <v>373000</v>
      </c>
      <c r="K112" s="71"/>
      <c r="L112" s="71"/>
      <c r="M112" s="71"/>
      <c r="N112" s="71"/>
      <c r="O112" s="71"/>
    </row>
    <row r="113" spans="1:15" s="87" customFormat="1" ht="16.5" customHeight="1" x14ac:dyDescent="0.2">
      <c r="A113" s="33"/>
      <c r="B113" s="33"/>
      <c r="C113" s="7">
        <v>4210</v>
      </c>
      <c r="D113" s="9" t="s">
        <v>15</v>
      </c>
      <c r="E113" s="37"/>
      <c r="F113" s="42">
        <f>F114</f>
        <v>50000</v>
      </c>
      <c r="G113" s="42">
        <f>G114</f>
        <v>-15000</v>
      </c>
      <c r="H113" s="50">
        <f t="shared" si="58"/>
        <v>35000</v>
      </c>
      <c r="I113" s="42">
        <f>I114</f>
        <v>0</v>
      </c>
      <c r="J113" s="50">
        <f t="shared" si="59"/>
        <v>35000</v>
      </c>
      <c r="K113" s="71"/>
      <c r="L113" s="71"/>
      <c r="M113" s="71"/>
      <c r="N113" s="71"/>
      <c r="O113" s="71"/>
    </row>
    <row r="114" spans="1:15" s="87" customFormat="1" ht="16.5" customHeight="1" x14ac:dyDescent="0.2">
      <c r="A114" s="88"/>
      <c r="B114" s="89"/>
      <c r="C114" s="90"/>
      <c r="D114" s="36" t="s">
        <v>29</v>
      </c>
      <c r="E114" s="37" t="s">
        <v>36</v>
      </c>
      <c r="F114" s="46">
        <v>50000</v>
      </c>
      <c r="G114" s="92">
        <v>-15000</v>
      </c>
      <c r="H114" s="133">
        <f t="shared" si="58"/>
        <v>35000</v>
      </c>
      <c r="I114" s="92"/>
      <c r="J114" s="51">
        <f t="shared" si="59"/>
        <v>35000</v>
      </c>
      <c r="K114" s="71"/>
      <c r="L114" s="71"/>
      <c r="M114" s="71"/>
      <c r="N114" s="71"/>
      <c r="O114" s="71"/>
    </row>
    <row r="115" spans="1:15" s="87" customFormat="1" ht="16.5" customHeight="1" x14ac:dyDescent="0.2">
      <c r="A115" s="33"/>
      <c r="B115" s="35">
        <v>90005</v>
      </c>
      <c r="C115" s="24"/>
      <c r="D115" s="100" t="s">
        <v>28</v>
      </c>
      <c r="E115" s="81"/>
      <c r="F115" s="41">
        <v>300000</v>
      </c>
      <c r="G115" s="41">
        <f>G116+G118+G120</f>
        <v>270000</v>
      </c>
      <c r="H115" s="49">
        <f t="shared" ref="H115:H124" si="61">SUM(F115:G115)</f>
        <v>570000</v>
      </c>
      <c r="I115" s="41">
        <f t="shared" ref="I115" si="62">I120</f>
        <v>0</v>
      </c>
      <c r="J115" s="49">
        <f t="shared" ref="J115:J124" si="63">SUM(H115:I115)</f>
        <v>570000</v>
      </c>
      <c r="K115" s="71"/>
      <c r="L115" s="71"/>
      <c r="M115" s="71"/>
      <c r="N115" s="71"/>
      <c r="O115" s="71"/>
    </row>
    <row r="116" spans="1:15" s="87" customFormat="1" ht="16.5" customHeight="1" x14ac:dyDescent="0.2">
      <c r="A116" s="33"/>
      <c r="B116" s="33"/>
      <c r="C116" s="7">
        <v>4390</v>
      </c>
      <c r="D116" s="152" t="s">
        <v>71</v>
      </c>
      <c r="E116" s="37"/>
      <c r="F116" s="42">
        <f>F117</f>
        <v>0</v>
      </c>
      <c r="G116" s="42">
        <f>G117</f>
        <v>20000</v>
      </c>
      <c r="H116" s="50">
        <f t="shared" si="61"/>
        <v>20000</v>
      </c>
      <c r="I116" s="42">
        <f>I117</f>
        <v>0</v>
      </c>
      <c r="J116" s="50">
        <f t="shared" si="63"/>
        <v>20000</v>
      </c>
      <c r="K116" s="71"/>
      <c r="L116" s="71"/>
      <c r="M116" s="71"/>
      <c r="N116" s="71"/>
      <c r="O116" s="71"/>
    </row>
    <row r="117" spans="1:15" s="87" customFormat="1" ht="16.5" customHeight="1" x14ac:dyDescent="0.2">
      <c r="A117" s="21"/>
      <c r="B117" s="21"/>
      <c r="C117" s="38"/>
      <c r="D117" s="36" t="s">
        <v>7</v>
      </c>
      <c r="E117" s="37" t="s">
        <v>36</v>
      </c>
      <c r="F117" s="46">
        <v>0</v>
      </c>
      <c r="G117" s="92">
        <v>20000</v>
      </c>
      <c r="H117" s="133">
        <f t="shared" si="61"/>
        <v>20000</v>
      </c>
      <c r="I117" s="92"/>
      <c r="J117" s="51">
        <f t="shared" si="63"/>
        <v>20000</v>
      </c>
      <c r="K117" s="71"/>
      <c r="L117" s="71"/>
      <c r="M117" s="71"/>
      <c r="N117" s="71"/>
      <c r="O117" s="71"/>
    </row>
    <row r="118" spans="1:15" s="87" customFormat="1" ht="16.5" customHeight="1" x14ac:dyDescent="0.2">
      <c r="A118" s="33"/>
      <c r="B118" s="33"/>
      <c r="C118" s="7">
        <v>4700</v>
      </c>
      <c r="D118" s="6" t="s">
        <v>97</v>
      </c>
      <c r="E118" s="37"/>
      <c r="F118" s="42">
        <f>F119</f>
        <v>0</v>
      </c>
      <c r="G118" s="42">
        <f>G119</f>
        <v>10000</v>
      </c>
      <c r="H118" s="50">
        <f t="shared" si="61"/>
        <v>10000</v>
      </c>
      <c r="I118" s="42">
        <f>I119</f>
        <v>0</v>
      </c>
      <c r="J118" s="50">
        <f t="shared" si="63"/>
        <v>10000</v>
      </c>
      <c r="K118" s="71"/>
      <c r="L118" s="71"/>
      <c r="M118" s="71"/>
      <c r="N118" s="71"/>
      <c r="O118" s="71"/>
    </row>
    <row r="119" spans="1:15" s="87" customFormat="1" ht="16.5" customHeight="1" x14ac:dyDescent="0.2">
      <c r="A119" s="21"/>
      <c r="B119" s="21"/>
      <c r="C119" s="38"/>
      <c r="D119" s="36" t="s">
        <v>7</v>
      </c>
      <c r="E119" s="37" t="s">
        <v>36</v>
      </c>
      <c r="F119" s="46">
        <v>0</v>
      </c>
      <c r="G119" s="92">
        <v>10000</v>
      </c>
      <c r="H119" s="133">
        <f t="shared" si="61"/>
        <v>10000</v>
      </c>
      <c r="I119" s="92"/>
      <c r="J119" s="51">
        <f t="shared" si="63"/>
        <v>10000</v>
      </c>
      <c r="K119" s="71"/>
      <c r="L119" s="71"/>
      <c r="M119" s="71"/>
      <c r="N119" s="71"/>
      <c r="O119" s="71"/>
    </row>
    <row r="120" spans="1:15" s="87" customFormat="1" ht="42.75" customHeight="1" x14ac:dyDescent="0.2">
      <c r="A120" s="33"/>
      <c r="B120" s="33"/>
      <c r="C120" s="7">
        <v>6230</v>
      </c>
      <c r="D120" s="9" t="s">
        <v>98</v>
      </c>
      <c r="E120" s="37"/>
      <c r="F120" s="42">
        <f>F121</f>
        <v>300000</v>
      </c>
      <c r="G120" s="42">
        <f>G121</f>
        <v>240000</v>
      </c>
      <c r="H120" s="50">
        <f t="shared" si="61"/>
        <v>540000</v>
      </c>
      <c r="I120" s="42">
        <f>I121</f>
        <v>0</v>
      </c>
      <c r="J120" s="50">
        <f t="shared" si="63"/>
        <v>540000</v>
      </c>
      <c r="K120" s="71"/>
      <c r="L120" s="71"/>
      <c r="M120" s="71"/>
      <c r="N120" s="71"/>
      <c r="O120" s="71"/>
    </row>
    <row r="121" spans="1:15" s="87" customFormat="1" ht="16.5" customHeight="1" x14ac:dyDescent="0.2">
      <c r="A121" s="88"/>
      <c r="B121" s="89"/>
      <c r="C121" s="90"/>
      <c r="D121" s="36" t="s">
        <v>29</v>
      </c>
      <c r="E121" s="37" t="s">
        <v>36</v>
      </c>
      <c r="F121" s="46">
        <v>300000</v>
      </c>
      <c r="G121" s="92">
        <v>240000</v>
      </c>
      <c r="H121" s="133">
        <f t="shared" si="61"/>
        <v>540000</v>
      </c>
      <c r="I121" s="92"/>
      <c r="J121" s="51">
        <f t="shared" si="63"/>
        <v>540000</v>
      </c>
      <c r="K121" s="71"/>
      <c r="L121" s="71"/>
      <c r="M121" s="71"/>
      <c r="N121" s="71"/>
      <c r="O121" s="71"/>
    </row>
    <row r="122" spans="1:15" s="87" customFormat="1" ht="16.5" customHeight="1" x14ac:dyDescent="0.2">
      <c r="A122" s="33"/>
      <c r="B122" s="35">
        <v>90026</v>
      </c>
      <c r="C122" s="24"/>
      <c r="D122" s="8" t="s">
        <v>100</v>
      </c>
      <c r="E122" s="81"/>
      <c r="F122" s="41">
        <v>10000</v>
      </c>
      <c r="G122" s="41">
        <f t="shared" ref="G122:I122" si="64">G123</f>
        <v>204</v>
      </c>
      <c r="H122" s="49">
        <f t="shared" si="61"/>
        <v>10204</v>
      </c>
      <c r="I122" s="41">
        <f t="shared" si="64"/>
        <v>0</v>
      </c>
      <c r="J122" s="49">
        <f t="shared" si="63"/>
        <v>10204</v>
      </c>
      <c r="K122" s="71"/>
      <c r="L122" s="71"/>
      <c r="M122" s="71"/>
      <c r="N122" s="71"/>
      <c r="O122" s="71"/>
    </row>
    <row r="123" spans="1:15" s="87" customFormat="1" ht="16.5" customHeight="1" x14ac:dyDescent="0.2">
      <c r="A123" s="33"/>
      <c r="B123" s="33"/>
      <c r="C123" s="7">
        <v>4300</v>
      </c>
      <c r="D123" s="9" t="s">
        <v>2</v>
      </c>
      <c r="E123" s="37"/>
      <c r="F123" s="42">
        <v>10000</v>
      </c>
      <c r="G123" s="42">
        <f>G124</f>
        <v>204</v>
      </c>
      <c r="H123" s="50">
        <f t="shared" si="61"/>
        <v>10204</v>
      </c>
      <c r="I123" s="42">
        <f>I124</f>
        <v>0</v>
      </c>
      <c r="J123" s="50">
        <f t="shared" si="63"/>
        <v>10204</v>
      </c>
      <c r="K123" s="71"/>
      <c r="L123" s="71"/>
      <c r="M123" s="71"/>
      <c r="N123" s="71"/>
      <c r="O123" s="71"/>
    </row>
    <row r="124" spans="1:15" s="87" customFormat="1" ht="30" customHeight="1" x14ac:dyDescent="0.2">
      <c r="A124" s="88"/>
      <c r="B124" s="89"/>
      <c r="C124" s="90"/>
      <c r="D124" s="36" t="s">
        <v>29</v>
      </c>
      <c r="E124" s="95" t="s">
        <v>99</v>
      </c>
      <c r="F124" s="46">
        <v>0</v>
      </c>
      <c r="G124" s="92">
        <v>204</v>
      </c>
      <c r="H124" s="133">
        <f t="shared" si="61"/>
        <v>204</v>
      </c>
      <c r="I124" s="92"/>
      <c r="J124" s="51">
        <f t="shared" si="63"/>
        <v>204</v>
      </c>
      <c r="K124" s="71"/>
      <c r="L124" s="71"/>
      <c r="M124" s="71"/>
      <c r="N124" s="71"/>
      <c r="O124" s="71"/>
    </row>
    <row r="125" spans="1:15" s="87" customFormat="1" ht="16.5" customHeight="1" x14ac:dyDescent="0.2">
      <c r="A125" s="33"/>
      <c r="B125" s="35">
        <v>90095</v>
      </c>
      <c r="C125" s="24"/>
      <c r="D125" s="8" t="s">
        <v>13</v>
      </c>
      <c r="E125" s="81"/>
      <c r="F125" s="41">
        <v>2000070</v>
      </c>
      <c r="G125" s="41">
        <f>G126+G128</f>
        <v>-40000</v>
      </c>
      <c r="H125" s="49">
        <f t="shared" si="52"/>
        <v>1960070</v>
      </c>
      <c r="I125" s="41">
        <f t="shared" ref="I125" si="65">I126</f>
        <v>0</v>
      </c>
      <c r="J125" s="49">
        <f t="shared" si="53"/>
        <v>1960070</v>
      </c>
      <c r="K125" s="71"/>
      <c r="L125" s="71"/>
      <c r="M125" s="71"/>
      <c r="N125" s="71"/>
      <c r="O125" s="71"/>
    </row>
    <row r="126" spans="1:15" s="87" customFormat="1" ht="16.5" customHeight="1" x14ac:dyDescent="0.2">
      <c r="A126" s="33"/>
      <c r="B126" s="33"/>
      <c r="C126" s="7">
        <v>4300</v>
      </c>
      <c r="D126" s="9" t="s">
        <v>2</v>
      </c>
      <c r="E126" s="37"/>
      <c r="F126" s="42">
        <v>478900</v>
      </c>
      <c r="G126" s="42">
        <f>G127</f>
        <v>-5000</v>
      </c>
      <c r="H126" s="50">
        <f t="shared" si="52"/>
        <v>473900</v>
      </c>
      <c r="I126" s="42">
        <f>I127</f>
        <v>0</v>
      </c>
      <c r="J126" s="50">
        <f t="shared" si="53"/>
        <v>473900</v>
      </c>
      <c r="K126" s="71"/>
      <c r="L126" s="71"/>
      <c r="M126" s="71"/>
      <c r="N126" s="71"/>
      <c r="O126" s="71"/>
    </row>
    <row r="127" spans="1:15" s="87" customFormat="1" ht="16.5" customHeight="1" x14ac:dyDescent="0.2">
      <c r="A127" s="88"/>
      <c r="B127" s="89"/>
      <c r="C127" s="90"/>
      <c r="D127" s="36" t="s">
        <v>29</v>
      </c>
      <c r="E127" s="37" t="s">
        <v>36</v>
      </c>
      <c r="F127" s="46">
        <v>360000</v>
      </c>
      <c r="G127" s="92">
        <v>-5000</v>
      </c>
      <c r="H127" s="133">
        <f t="shared" ref="H127:H128" si="66">SUM(F127:G127)</f>
        <v>355000</v>
      </c>
      <c r="I127" s="92"/>
      <c r="J127" s="51">
        <f t="shared" ref="J127:J128" si="67">SUM(H127:I127)</f>
        <v>355000</v>
      </c>
      <c r="K127" s="71"/>
      <c r="L127" s="71"/>
      <c r="M127" s="71"/>
      <c r="N127" s="71"/>
      <c r="O127" s="71"/>
    </row>
    <row r="128" spans="1:15" s="87" customFormat="1" ht="16.5" customHeight="1" x14ac:dyDescent="0.2">
      <c r="A128" s="34"/>
      <c r="B128" s="34"/>
      <c r="C128" s="7">
        <v>6050</v>
      </c>
      <c r="D128" s="99" t="s">
        <v>19</v>
      </c>
      <c r="E128" s="37"/>
      <c r="F128" s="42">
        <v>1339000</v>
      </c>
      <c r="G128" s="42">
        <f>G130</f>
        <v>-35000</v>
      </c>
      <c r="H128" s="50">
        <f t="shared" si="66"/>
        <v>1304000</v>
      </c>
      <c r="I128" s="42">
        <f>I130</f>
        <v>0</v>
      </c>
      <c r="J128" s="50">
        <f t="shared" si="67"/>
        <v>1304000</v>
      </c>
      <c r="K128" s="71"/>
      <c r="L128" s="71"/>
      <c r="M128" s="71"/>
      <c r="N128" s="71"/>
      <c r="O128" s="71"/>
    </row>
    <row r="129" spans="1:15" s="87" customFormat="1" ht="16.5" customHeight="1" x14ac:dyDescent="0.2">
      <c r="A129" s="34"/>
      <c r="B129" s="34"/>
      <c r="C129" s="7"/>
      <c r="D129" s="72" t="s">
        <v>7</v>
      </c>
      <c r="E129" s="37"/>
      <c r="F129" s="46"/>
      <c r="G129" s="92"/>
      <c r="H129" s="133"/>
      <c r="I129" s="92"/>
      <c r="J129" s="51"/>
      <c r="K129" s="71"/>
      <c r="L129" s="71"/>
      <c r="M129" s="71"/>
      <c r="N129" s="71"/>
      <c r="O129" s="71"/>
    </row>
    <row r="130" spans="1:15" s="87" customFormat="1" ht="30" customHeight="1" x14ac:dyDescent="0.2">
      <c r="A130" s="88"/>
      <c r="B130" s="88"/>
      <c r="C130" s="102"/>
      <c r="D130" s="91" t="s">
        <v>101</v>
      </c>
      <c r="E130" s="77" t="s">
        <v>20</v>
      </c>
      <c r="F130" s="46">
        <v>35000</v>
      </c>
      <c r="G130" s="92">
        <v>-35000</v>
      </c>
      <c r="H130" s="133">
        <f t="shared" ref="H130" si="68">SUM(F130:G130)</f>
        <v>0</v>
      </c>
      <c r="I130" s="92"/>
      <c r="J130" s="51">
        <f t="shared" ref="J130" si="69">SUM(H130:I130)</f>
        <v>0</v>
      </c>
      <c r="K130" s="71"/>
      <c r="L130" s="71"/>
      <c r="M130" s="71"/>
      <c r="N130" s="71"/>
      <c r="O130" s="71"/>
    </row>
    <row r="131" spans="1:15" s="43" customFormat="1" ht="16.5" customHeight="1" x14ac:dyDescent="0.2">
      <c r="A131" s="60"/>
      <c r="B131" s="60"/>
      <c r="C131" s="61"/>
      <c r="D131" s="74" t="s">
        <v>11</v>
      </c>
      <c r="E131" s="65"/>
      <c r="F131" s="62">
        <v>61738901.079999998</v>
      </c>
      <c r="G131" s="62">
        <f>G7+G13+G20+G27+G36+G40+G47+G54+G67+G78+G85+G89+G100</f>
        <v>-913556.69</v>
      </c>
      <c r="H131" s="62">
        <f>SUM(F131:G131)</f>
        <v>60825344.390000001</v>
      </c>
      <c r="I131" s="62">
        <f>I7+I13+I20+I27+I36+I40+I47+I54+I67+I78+I85+I89+I100</f>
        <v>-1035245.33</v>
      </c>
      <c r="J131" s="62">
        <f>SUM(H131:I131)</f>
        <v>59790099.060000002</v>
      </c>
      <c r="K131" s="32"/>
      <c r="L131" s="32"/>
      <c r="M131" s="32"/>
      <c r="N131" s="32"/>
      <c r="O131" s="32"/>
    </row>
    <row r="132" spans="1:15" s="43" customFormat="1" ht="11.25" customHeight="1" x14ac:dyDescent="0.2">
      <c r="A132" s="82"/>
      <c r="B132" s="82"/>
      <c r="C132" s="83"/>
      <c r="D132" s="84"/>
      <c r="E132" s="85"/>
      <c r="F132" s="86"/>
      <c r="G132" s="141"/>
      <c r="H132" s="86"/>
      <c r="I132" s="141"/>
      <c r="J132" s="86"/>
      <c r="K132" s="32"/>
      <c r="L132" s="32"/>
      <c r="M132" s="32"/>
      <c r="N132" s="32"/>
      <c r="O132" s="32"/>
    </row>
    <row r="133" spans="1:15" s="43" customFormat="1" ht="20.25" customHeight="1" x14ac:dyDescent="0.2">
      <c r="A133" s="171" t="s">
        <v>30</v>
      </c>
      <c r="B133" s="171"/>
      <c r="C133" s="171"/>
      <c r="D133" s="171"/>
      <c r="E133" s="171"/>
      <c r="F133" s="31"/>
      <c r="G133" s="63"/>
      <c r="H133" s="68"/>
      <c r="I133" s="63"/>
      <c r="J133" s="68"/>
      <c r="K133" s="32"/>
      <c r="L133" s="32"/>
      <c r="M133" s="32"/>
      <c r="N133" s="32"/>
      <c r="O133" s="32"/>
    </row>
    <row r="134" spans="1:15" s="43" customFormat="1" ht="18" customHeight="1" x14ac:dyDescent="0.2">
      <c r="A134" s="173" t="s">
        <v>117</v>
      </c>
      <c r="B134" s="15"/>
      <c r="C134" s="25"/>
      <c r="D134" s="18" t="s">
        <v>118</v>
      </c>
      <c r="E134" s="69"/>
      <c r="F134" s="40">
        <f>F135</f>
        <v>2325.56</v>
      </c>
      <c r="G134" s="40">
        <f>G135</f>
        <v>0</v>
      </c>
      <c r="H134" s="52">
        <f t="shared" ref="H134:H139" si="70">SUM(F134:G134)</f>
        <v>2325.56</v>
      </c>
      <c r="I134" s="40">
        <f>I135</f>
        <v>371.45</v>
      </c>
      <c r="J134" s="52">
        <f t="shared" ref="J134:J139" si="71">SUM(H134:I134)</f>
        <v>2697.0099999999998</v>
      </c>
      <c r="K134" s="32"/>
      <c r="L134" s="32"/>
      <c r="M134" s="32"/>
      <c r="N134" s="32"/>
      <c r="O134" s="32"/>
    </row>
    <row r="135" spans="1:15" s="43" customFormat="1" ht="18" customHeight="1" x14ac:dyDescent="0.2">
      <c r="A135" s="33"/>
      <c r="B135" s="154" t="s">
        <v>119</v>
      </c>
      <c r="C135" s="7"/>
      <c r="D135" s="70" t="s">
        <v>13</v>
      </c>
      <c r="E135" s="59"/>
      <c r="F135" s="41">
        <f>F136+F138</f>
        <v>2325.56</v>
      </c>
      <c r="G135" s="41">
        <f>G136+G138</f>
        <v>0</v>
      </c>
      <c r="H135" s="49">
        <f t="shared" si="70"/>
        <v>2325.56</v>
      </c>
      <c r="I135" s="41">
        <f>I136+I138</f>
        <v>371.45</v>
      </c>
      <c r="J135" s="49">
        <f t="shared" si="71"/>
        <v>2697.0099999999998</v>
      </c>
      <c r="K135" s="32"/>
      <c r="L135" s="32"/>
      <c r="M135" s="32"/>
      <c r="N135" s="32"/>
      <c r="O135" s="32"/>
    </row>
    <row r="136" spans="1:15" s="43" customFormat="1" ht="18" customHeight="1" x14ac:dyDescent="0.2">
      <c r="A136" s="34"/>
      <c r="B136" s="34"/>
      <c r="C136" s="7">
        <v>4300</v>
      </c>
      <c r="D136" s="9" t="s">
        <v>2</v>
      </c>
      <c r="E136" s="37"/>
      <c r="F136" s="42">
        <f>F137</f>
        <v>45.6</v>
      </c>
      <c r="G136" s="42">
        <f>G137</f>
        <v>0</v>
      </c>
      <c r="H136" s="50">
        <f t="shared" si="70"/>
        <v>45.6</v>
      </c>
      <c r="I136" s="42">
        <f>I137</f>
        <v>7.28</v>
      </c>
      <c r="J136" s="50">
        <f t="shared" si="71"/>
        <v>52.88</v>
      </c>
      <c r="K136" s="32"/>
      <c r="L136" s="32"/>
      <c r="M136" s="32"/>
      <c r="N136" s="32"/>
      <c r="O136" s="32"/>
    </row>
    <row r="137" spans="1:15" s="43" customFormat="1" ht="18" customHeight="1" x14ac:dyDescent="0.2">
      <c r="A137" s="21"/>
      <c r="B137" s="21"/>
      <c r="C137" s="38"/>
      <c r="D137" s="36" t="s">
        <v>7</v>
      </c>
      <c r="E137" s="37" t="s">
        <v>14</v>
      </c>
      <c r="F137" s="66">
        <v>45.6</v>
      </c>
      <c r="G137" s="66"/>
      <c r="H137" s="51">
        <f t="shared" si="70"/>
        <v>45.6</v>
      </c>
      <c r="I137" s="66">
        <v>7.28</v>
      </c>
      <c r="J137" s="51">
        <f t="shared" si="71"/>
        <v>52.88</v>
      </c>
      <c r="K137" s="32"/>
      <c r="L137" s="32"/>
      <c r="M137" s="32"/>
      <c r="N137" s="32"/>
      <c r="O137" s="32"/>
    </row>
    <row r="138" spans="1:15" s="43" customFormat="1" ht="18" customHeight="1" x14ac:dyDescent="0.2">
      <c r="A138" s="34"/>
      <c r="B138" s="34"/>
      <c r="C138" s="7">
        <v>4430</v>
      </c>
      <c r="D138" s="9" t="s">
        <v>33</v>
      </c>
      <c r="E138" s="37"/>
      <c r="F138" s="42">
        <f>F139</f>
        <v>2279.96</v>
      </c>
      <c r="G138" s="42">
        <f>G139</f>
        <v>0</v>
      </c>
      <c r="H138" s="50">
        <f t="shared" si="70"/>
        <v>2279.96</v>
      </c>
      <c r="I138" s="42">
        <f>I139</f>
        <v>364.17</v>
      </c>
      <c r="J138" s="50">
        <f t="shared" si="71"/>
        <v>2644.13</v>
      </c>
      <c r="K138" s="32"/>
      <c r="L138" s="32"/>
      <c r="M138" s="32"/>
      <c r="N138" s="32"/>
      <c r="O138" s="32"/>
    </row>
    <row r="139" spans="1:15" s="43" customFormat="1" ht="18" customHeight="1" x14ac:dyDescent="0.2">
      <c r="A139" s="21"/>
      <c r="B139" s="21"/>
      <c r="C139" s="38"/>
      <c r="D139" s="36" t="s">
        <v>7</v>
      </c>
      <c r="E139" s="37" t="s">
        <v>14</v>
      </c>
      <c r="F139" s="66">
        <v>2279.96</v>
      </c>
      <c r="G139" s="66"/>
      <c r="H139" s="51">
        <f t="shared" si="70"/>
        <v>2279.96</v>
      </c>
      <c r="I139" s="66">
        <v>364.17</v>
      </c>
      <c r="J139" s="51">
        <f t="shared" si="71"/>
        <v>2644.13</v>
      </c>
      <c r="K139" s="32"/>
      <c r="L139" s="32"/>
      <c r="M139" s="32"/>
      <c r="N139" s="32"/>
      <c r="O139" s="32"/>
    </row>
    <row r="140" spans="1:15" s="22" customFormat="1" ht="18" customHeight="1" x14ac:dyDescent="0.2">
      <c r="A140" s="17">
        <v>750</v>
      </c>
      <c r="B140" s="15"/>
      <c r="C140" s="25"/>
      <c r="D140" s="18" t="s">
        <v>21</v>
      </c>
      <c r="E140" s="93"/>
      <c r="F140" s="40">
        <v>384162</v>
      </c>
      <c r="G140" s="40">
        <f>G141</f>
        <v>0</v>
      </c>
      <c r="H140" s="52">
        <f t="shared" ref="H140" si="72">SUM(F140:G140)</f>
        <v>384162</v>
      </c>
      <c r="I140" s="40">
        <f>I141</f>
        <v>7220</v>
      </c>
      <c r="J140" s="52">
        <f t="shared" ref="J140:J143" si="73">SUM(H140:I140)</f>
        <v>391382</v>
      </c>
      <c r="K140" s="32"/>
      <c r="L140" s="32"/>
      <c r="M140" s="32"/>
      <c r="N140" s="32"/>
      <c r="O140" s="32"/>
    </row>
    <row r="141" spans="1:15" s="43" customFormat="1" ht="18" customHeight="1" x14ac:dyDescent="0.2">
      <c r="A141" s="33"/>
      <c r="B141" s="33">
        <v>75011</v>
      </c>
      <c r="C141" s="7"/>
      <c r="D141" s="70" t="s">
        <v>59</v>
      </c>
      <c r="E141" s="59"/>
      <c r="F141" s="41">
        <v>361607</v>
      </c>
      <c r="G141" s="41">
        <f>G142</f>
        <v>0</v>
      </c>
      <c r="H141" s="41">
        <f t="shared" ref="H141:H143" si="74">SUM(F141:G141)</f>
        <v>361607</v>
      </c>
      <c r="I141" s="41">
        <f>I142</f>
        <v>7220</v>
      </c>
      <c r="J141" s="49">
        <f t="shared" si="73"/>
        <v>368827</v>
      </c>
      <c r="K141" s="32"/>
      <c r="L141" s="32"/>
      <c r="M141" s="32"/>
      <c r="N141" s="32"/>
      <c r="O141" s="32"/>
    </row>
    <row r="142" spans="1:15" s="22" customFormat="1" ht="18" customHeight="1" x14ac:dyDescent="0.2">
      <c r="A142" s="34"/>
      <c r="B142" s="34"/>
      <c r="C142" s="7">
        <v>4300</v>
      </c>
      <c r="D142" s="9" t="s">
        <v>2</v>
      </c>
      <c r="E142" s="37"/>
      <c r="F142" s="42">
        <f>F143</f>
        <v>0</v>
      </c>
      <c r="G142" s="42">
        <f>G143</f>
        <v>0</v>
      </c>
      <c r="H142" s="42">
        <f t="shared" si="74"/>
        <v>0</v>
      </c>
      <c r="I142" s="42">
        <f>I143</f>
        <v>7220</v>
      </c>
      <c r="J142" s="50">
        <f t="shared" si="73"/>
        <v>7220</v>
      </c>
      <c r="K142" s="32"/>
      <c r="L142" s="32"/>
      <c r="M142" s="32"/>
      <c r="N142" s="32"/>
      <c r="O142" s="32"/>
    </row>
    <row r="143" spans="1:15" s="43" customFormat="1" ht="18" customHeight="1" x14ac:dyDescent="0.2">
      <c r="A143" s="21"/>
      <c r="B143" s="21"/>
      <c r="C143" s="38"/>
      <c r="D143" s="36" t="s">
        <v>7</v>
      </c>
      <c r="E143" s="37" t="s">
        <v>121</v>
      </c>
      <c r="F143" s="66">
        <v>0</v>
      </c>
      <c r="G143" s="92"/>
      <c r="H143" s="92">
        <f t="shared" si="74"/>
        <v>0</v>
      </c>
      <c r="I143" s="92">
        <v>7220</v>
      </c>
      <c r="J143" s="51">
        <f t="shared" si="73"/>
        <v>7220</v>
      </c>
      <c r="K143" s="32"/>
      <c r="L143" s="32"/>
      <c r="M143" s="32"/>
      <c r="N143" s="32"/>
      <c r="O143" s="32"/>
    </row>
    <row r="144" spans="1:15" s="29" customFormat="1" ht="18" customHeight="1" x14ac:dyDescent="0.2">
      <c r="A144" s="60"/>
      <c r="B144" s="60"/>
      <c r="C144" s="61"/>
      <c r="D144" s="74" t="s">
        <v>11</v>
      </c>
      <c r="E144" s="65"/>
      <c r="F144" s="62">
        <v>557759.56000000006</v>
      </c>
      <c r="G144" s="62">
        <f>G140</f>
        <v>0</v>
      </c>
      <c r="H144" s="62">
        <f>SUM(F144:G144)</f>
        <v>557759.56000000006</v>
      </c>
      <c r="I144" s="62">
        <f>I134+I140</f>
        <v>7591.45</v>
      </c>
      <c r="J144" s="62">
        <f>SUM(H144:I144)</f>
        <v>565351.01</v>
      </c>
      <c r="K144"/>
      <c r="L144"/>
      <c r="M144"/>
      <c r="N144"/>
      <c r="O144"/>
    </row>
    <row r="145" spans="1:15" s="163" customFormat="1" ht="21.75" customHeight="1" x14ac:dyDescent="0.2">
      <c r="A145" s="82"/>
      <c r="B145" s="82"/>
      <c r="C145" s="83"/>
      <c r="D145" s="84"/>
      <c r="E145" s="85"/>
      <c r="F145" s="86"/>
      <c r="G145" s="141"/>
      <c r="H145" s="86"/>
      <c r="I145" s="141"/>
      <c r="J145" s="86"/>
      <c r="K145" s="71"/>
      <c r="L145" s="71"/>
      <c r="M145" s="71"/>
      <c r="N145" s="71"/>
      <c r="O145" s="71"/>
    </row>
    <row r="146" spans="1:15" s="163" customFormat="1" ht="36" customHeight="1" x14ac:dyDescent="0.2">
      <c r="A146" s="172" t="s">
        <v>120</v>
      </c>
      <c r="B146" s="172"/>
      <c r="C146" s="172"/>
      <c r="D146" s="172"/>
      <c r="E146" s="172"/>
      <c r="F146" s="153"/>
      <c r="G146" s="153"/>
      <c r="H146" s="153"/>
      <c r="I146" s="104"/>
      <c r="J146" s="105"/>
      <c r="K146" s="71"/>
      <c r="L146" s="71"/>
      <c r="M146" s="71"/>
      <c r="N146" s="71"/>
      <c r="O146" s="71"/>
    </row>
    <row r="147" spans="1:15" s="43" customFormat="1" ht="18" customHeight="1" x14ac:dyDescent="0.2">
      <c r="A147" s="17">
        <v>600</v>
      </c>
      <c r="B147" s="15"/>
      <c r="C147" s="25"/>
      <c r="D147" s="18" t="s">
        <v>34</v>
      </c>
      <c r="E147" s="81"/>
      <c r="F147" s="40">
        <f>F148</f>
        <v>20000</v>
      </c>
      <c r="G147" s="40">
        <f>G148</f>
        <v>-20000</v>
      </c>
      <c r="H147" s="52">
        <f t="shared" ref="H147:H149" si="75">SUM(F147:G147)</f>
        <v>0</v>
      </c>
      <c r="I147" s="40">
        <f>I148</f>
        <v>0</v>
      </c>
      <c r="J147" s="52">
        <f t="shared" ref="J147:J149" si="76">SUM(H147:I147)</f>
        <v>0</v>
      </c>
      <c r="K147" s="32"/>
      <c r="L147" s="32"/>
      <c r="M147" s="32"/>
      <c r="N147" s="32"/>
      <c r="O147" s="32"/>
    </row>
    <row r="148" spans="1:15" s="43" customFormat="1" ht="16.5" customHeight="1" x14ac:dyDescent="0.2">
      <c r="A148" s="33"/>
      <c r="B148" s="35">
        <v>60095</v>
      </c>
      <c r="C148" s="24"/>
      <c r="D148" s="119" t="s">
        <v>16</v>
      </c>
      <c r="E148" s="81"/>
      <c r="F148" s="41">
        <f>F149</f>
        <v>20000</v>
      </c>
      <c r="G148" s="41">
        <f>G149</f>
        <v>-20000</v>
      </c>
      <c r="H148" s="49">
        <f t="shared" si="75"/>
        <v>0</v>
      </c>
      <c r="I148" s="41">
        <f>I149</f>
        <v>0</v>
      </c>
      <c r="J148" s="49">
        <f t="shared" si="76"/>
        <v>0</v>
      </c>
      <c r="K148" s="32"/>
      <c r="L148" s="32"/>
      <c r="M148" s="32"/>
      <c r="N148" s="32"/>
      <c r="O148" s="32"/>
    </row>
    <row r="149" spans="1:15" s="22" customFormat="1" ht="30.75" customHeight="1" x14ac:dyDescent="0.2">
      <c r="A149" s="88"/>
      <c r="B149" s="88"/>
      <c r="C149" s="102"/>
      <c r="D149" s="76" t="s">
        <v>102</v>
      </c>
      <c r="E149" s="77" t="s">
        <v>20</v>
      </c>
      <c r="F149" s="96">
        <f>SUM(F151:F151)</f>
        <v>20000</v>
      </c>
      <c r="G149" s="96">
        <f>SUM(G151:G151)</f>
        <v>-20000</v>
      </c>
      <c r="H149" s="97">
        <f t="shared" si="75"/>
        <v>0</v>
      </c>
      <c r="I149" s="96">
        <f>SUM(I151:I151)</f>
        <v>0</v>
      </c>
      <c r="J149" s="97">
        <f t="shared" si="76"/>
        <v>0</v>
      </c>
      <c r="K149" s="32"/>
      <c r="L149" s="32"/>
      <c r="M149" s="32"/>
      <c r="N149" s="32"/>
      <c r="O149" s="32"/>
    </row>
    <row r="150" spans="1:15" s="2" customFormat="1" ht="14.1" customHeight="1" x14ac:dyDescent="0.2">
      <c r="A150" s="33"/>
      <c r="B150" s="154"/>
      <c r="C150" s="7"/>
      <c r="D150" s="72" t="s">
        <v>7</v>
      </c>
      <c r="E150" s="37"/>
      <c r="F150" s="42"/>
      <c r="G150" s="42"/>
      <c r="H150" s="42"/>
      <c r="I150" s="42"/>
      <c r="J150" s="42"/>
      <c r="K150" s="32"/>
      <c r="L150" s="32"/>
      <c r="M150" s="32"/>
      <c r="N150" s="32"/>
      <c r="O150" s="32"/>
    </row>
    <row r="151" spans="1:15" s="2" customFormat="1" ht="16.5" customHeight="1" x14ac:dyDescent="0.2">
      <c r="A151" s="33"/>
      <c r="B151" s="33"/>
      <c r="C151" s="78">
        <v>6059</v>
      </c>
      <c r="D151" s="79" t="s">
        <v>27</v>
      </c>
      <c r="E151" s="37"/>
      <c r="F151" s="42">
        <v>20000</v>
      </c>
      <c r="G151" s="42">
        <v>-20000</v>
      </c>
      <c r="H151" s="42">
        <f t="shared" ref="H151" si="77">SUM(F151:G151)</f>
        <v>0</v>
      </c>
      <c r="I151" s="42"/>
      <c r="J151" s="42">
        <f t="shared" ref="J151" si="78">SUM(H151:I151)</f>
        <v>0</v>
      </c>
      <c r="K151" s="32"/>
      <c r="L151" s="32"/>
      <c r="M151" s="32"/>
      <c r="N151" s="32"/>
      <c r="O151" s="32"/>
    </row>
    <row r="152" spans="1:15" s="43" customFormat="1" ht="18" customHeight="1" x14ac:dyDescent="0.2">
      <c r="A152" s="17">
        <v>700</v>
      </c>
      <c r="B152" s="15"/>
      <c r="C152" s="25"/>
      <c r="D152" s="18" t="s">
        <v>69</v>
      </c>
      <c r="E152" s="45"/>
      <c r="F152" s="40">
        <f>F153</f>
        <v>7807477</v>
      </c>
      <c r="G152" s="40">
        <f>G153</f>
        <v>0</v>
      </c>
      <c r="H152" s="52">
        <f t="shared" ref="H152:H154" si="79">SUM(F152:G152)</f>
        <v>7807477</v>
      </c>
      <c r="I152" s="40">
        <f>I153</f>
        <v>0</v>
      </c>
      <c r="J152" s="52">
        <f t="shared" ref="J152:J154" si="80">SUM(H152:I152)</f>
        <v>7807477</v>
      </c>
      <c r="K152" s="32"/>
      <c r="L152" s="32"/>
      <c r="M152" s="32"/>
      <c r="N152" s="32"/>
      <c r="O152" s="32"/>
    </row>
    <row r="153" spans="1:15" s="43" customFormat="1" ht="16.5" customHeight="1" x14ac:dyDescent="0.2">
      <c r="A153" s="33"/>
      <c r="B153" s="35">
        <v>70005</v>
      </c>
      <c r="C153" s="24"/>
      <c r="D153" s="100" t="s">
        <v>70</v>
      </c>
      <c r="E153" s="44"/>
      <c r="F153" s="41">
        <f>F154</f>
        <v>7807477</v>
      </c>
      <c r="G153" s="41">
        <f>G154</f>
        <v>0</v>
      </c>
      <c r="H153" s="49">
        <f t="shared" si="79"/>
        <v>7807477</v>
      </c>
      <c r="I153" s="41">
        <f>I154</f>
        <v>0</v>
      </c>
      <c r="J153" s="49">
        <f t="shared" si="80"/>
        <v>7807477</v>
      </c>
      <c r="K153" s="32"/>
      <c r="L153" s="32"/>
      <c r="M153" s="32"/>
      <c r="N153" s="32"/>
      <c r="O153" s="32"/>
    </row>
    <row r="154" spans="1:15" s="22" customFormat="1" ht="41.25" customHeight="1" x14ac:dyDescent="0.2">
      <c r="A154" s="101"/>
      <c r="B154" s="101"/>
      <c r="C154" s="102"/>
      <c r="D154" s="76" t="s">
        <v>103</v>
      </c>
      <c r="E154" s="77" t="s">
        <v>20</v>
      </c>
      <c r="F154" s="96">
        <v>7807477</v>
      </c>
      <c r="G154" s="96">
        <f>SUM(G156:G157)</f>
        <v>0</v>
      </c>
      <c r="H154" s="97">
        <f t="shared" si="79"/>
        <v>7807477</v>
      </c>
      <c r="I154" s="96">
        <f>SUM(I156:I157)</f>
        <v>0</v>
      </c>
      <c r="J154" s="97">
        <f t="shared" si="80"/>
        <v>7807477</v>
      </c>
      <c r="K154" s="32"/>
      <c r="L154" s="32"/>
      <c r="M154" s="32"/>
      <c r="N154" s="32"/>
      <c r="O154" s="32"/>
    </row>
    <row r="155" spans="1:15" s="2" customFormat="1" ht="14.1" customHeight="1" x14ac:dyDescent="0.2">
      <c r="A155" s="33"/>
      <c r="B155" s="33"/>
      <c r="C155" s="7"/>
      <c r="D155" s="72" t="s">
        <v>7</v>
      </c>
      <c r="E155" s="59"/>
      <c r="F155" s="42"/>
      <c r="G155" s="139"/>
      <c r="H155" s="42"/>
      <c r="I155" s="139"/>
      <c r="J155" s="42"/>
      <c r="K155" s="32"/>
      <c r="L155" s="32"/>
      <c r="M155" s="32"/>
      <c r="N155" s="32"/>
      <c r="O155" s="32"/>
    </row>
    <row r="156" spans="1:15" s="2" customFormat="1" ht="16.5" customHeight="1" x14ac:dyDescent="0.2">
      <c r="A156" s="33"/>
      <c r="B156" s="33"/>
      <c r="C156" s="78">
        <v>6050</v>
      </c>
      <c r="D156" s="79" t="s">
        <v>19</v>
      </c>
      <c r="E156" s="37"/>
      <c r="F156" s="42">
        <v>3300000</v>
      </c>
      <c r="G156" s="42">
        <v>-3000000</v>
      </c>
      <c r="H156" s="42">
        <f t="shared" ref="H156:H157" si="81">SUM(F156:G156)</f>
        <v>300000</v>
      </c>
      <c r="I156" s="42"/>
      <c r="J156" s="42">
        <f t="shared" ref="J156:J157" si="82">SUM(H156:I156)</f>
        <v>300000</v>
      </c>
      <c r="K156" s="32"/>
      <c r="L156" s="32"/>
      <c r="M156" s="32"/>
      <c r="N156" s="32"/>
      <c r="O156" s="32"/>
    </row>
    <row r="157" spans="1:15" s="2" customFormat="1" ht="29.25" customHeight="1" x14ac:dyDescent="0.2">
      <c r="A157" s="33"/>
      <c r="B157" s="33"/>
      <c r="C157" s="78">
        <v>6050</v>
      </c>
      <c r="D157" s="79" t="s">
        <v>104</v>
      </c>
      <c r="E157" s="37"/>
      <c r="F157" s="42">
        <v>0</v>
      </c>
      <c r="G157" s="42">
        <v>3000000</v>
      </c>
      <c r="H157" s="42">
        <f t="shared" si="81"/>
        <v>3000000</v>
      </c>
      <c r="I157" s="42"/>
      <c r="J157" s="42">
        <f t="shared" si="82"/>
        <v>3000000</v>
      </c>
      <c r="K157" s="32"/>
      <c r="L157" s="32"/>
      <c r="M157" s="32"/>
      <c r="N157" s="32"/>
      <c r="O157" s="32"/>
    </row>
    <row r="158" spans="1:15" s="43" customFormat="1" ht="18" customHeight="1" x14ac:dyDescent="0.2">
      <c r="A158" s="17">
        <v>750</v>
      </c>
      <c r="B158" s="15"/>
      <c r="C158" s="94"/>
      <c r="D158" s="18" t="s">
        <v>21</v>
      </c>
      <c r="E158" s="45"/>
      <c r="F158" s="40">
        <v>2288326.04</v>
      </c>
      <c r="G158" s="40">
        <f>G159+G167</f>
        <v>481850.6</v>
      </c>
      <c r="H158" s="52">
        <f t="shared" ref="H158" si="83">SUM(F158:G158)</f>
        <v>2770176.64</v>
      </c>
      <c r="I158" s="40">
        <f>I159+I167</f>
        <v>0</v>
      </c>
      <c r="J158" s="52">
        <f t="shared" ref="J158" si="84">SUM(H158:I158)</f>
        <v>2770176.64</v>
      </c>
      <c r="K158" s="32"/>
      <c r="L158" s="32"/>
      <c r="M158" s="32"/>
      <c r="N158" s="32"/>
      <c r="O158" s="32"/>
    </row>
    <row r="159" spans="1:15" s="43" customFormat="1" ht="16.5" customHeight="1" x14ac:dyDescent="0.2">
      <c r="A159" s="33"/>
      <c r="B159" s="35">
        <v>75077</v>
      </c>
      <c r="C159" s="155"/>
      <c r="D159" s="156" t="s">
        <v>105</v>
      </c>
      <c r="E159" s="81"/>
      <c r="F159" s="41">
        <f>F160+F164</f>
        <v>0</v>
      </c>
      <c r="G159" s="41">
        <f>G160+G164</f>
        <v>194850.6</v>
      </c>
      <c r="H159" s="49">
        <f t="shared" ref="H159:H160" si="85">SUM(F159:G159)</f>
        <v>194850.6</v>
      </c>
      <c r="I159" s="41">
        <f>I160</f>
        <v>0</v>
      </c>
      <c r="J159" s="49">
        <f t="shared" ref="J159:J160" si="86">SUM(H159:I159)</f>
        <v>194850.6</v>
      </c>
      <c r="K159" s="32"/>
      <c r="L159" s="32"/>
      <c r="M159" s="32"/>
      <c r="N159" s="32"/>
      <c r="O159" s="32"/>
    </row>
    <row r="160" spans="1:15" s="22" customFormat="1" ht="29.25" customHeight="1" x14ac:dyDescent="0.2">
      <c r="A160" s="33"/>
      <c r="B160" s="33"/>
      <c r="C160" s="7"/>
      <c r="D160" s="157" t="s">
        <v>106</v>
      </c>
      <c r="E160" s="37" t="s">
        <v>17</v>
      </c>
      <c r="F160" s="96">
        <v>0</v>
      </c>
      <c r="G160" s="96">
        <f>G162</f>
        <v>99894.6</v>
      </c>
      <c r="H160" s="97">
        <f t="shared" si="85"/>
        <v>99894.6</v>
      </c>
      <c r="I160" s="96">
        <f>SUM(I162:I166)</f>
        <v>0</v>
      </c>
      <c r="J160" s="97">
        <f t="shared" si="86"/>
        <v>99894.6</v>
      </c>
      <c r="K160" s="32"/>
      <c r="L160" s="32"/>
      <c r="M160" s="32"/>
      <c r="N160" s="32"/>
      <c r="O160" s="32"/>
    </row>
    <row r="161" spans="1:15" s="2" customFormat="1" ht="14.1" customHeight="1" x14ac:dyDescent="0.2">
      <c r="A161" s="33"/>
      <c r="B161" s="33"/>
      <c r="C161" s="7"/>
      <c r="D161" s="72" t="s">
        <v>7</v>
      </c>
      <c r="E161" s="37"/>
      <c r="F161" s="148"/>
      <c r="G161" s="148"/>
      <c r="H161" s="148"/>
      <c r="I161" s="148"/>
      <c r="J161" s="148"/>
      <c r="K161" s="32"/>
      <c r="L161" s="32"/>
      <c r="M161" s="32"/>
      <c r="N161" s="32"/>
      <c r="O161" s="32"/>
    </row>
    <row r="162" spans="1:15" s="2" customFormat="1" ht="17.100000000000001" customHeight="1" x14ac:dyDescent="0.2">
      <c r="A162" s="73"/>
      <c r="B162" s="73"/>
      <c r="C162" s="7">
        <v>4217</v>
      </c>
      <c r="D162" s="9" t="s">
        <v>15</v>
      </c>
      <c r="E162" s="37"/>
      <c r="F162" s="42">
        <v>0</v>
      </c>
      <c r="G162" s="42">
        <v>99894.6</v>
      </c>
      <c r="H162" s="42">
        <f t="shared" ref="H162:H167" si="87">SUM(F162:G162)</f>
        <v>99894.6</v>
      </c>
      <c r="I162" s="42"/>
      <c r="J162" s="42">
        <f t="shared" ref="J162:J167" si="88">SUM(H162:I162)</f>
        <v>99894.6</v>
      </c>
      <c r="K162" s="32"/>
      <c r="L162" s="32"/>
      <c r="M162" s="32"/>
      <c r="N162" s="32"/>
      <c r="O162" s="32"/>
    </row>
    <row r="163" spans="1:15" s="2" customFormat="1" ht="6" customHeight="1" x14ac:dyDescent="0.2">
      <c r="A163" s="73"/>
      <c r="B163" s="73"/>
      <c r="C163" s="7"/>
      <c r="D163" s="9"/>
      <c r="E163" s="37"/>
      <c r="F163" s="148"/>
      <c r="G163" s="148"/>
      <c r="H163" s="148"/>
      <c r="I163" s="148"/>
      <c r="J163" s="148"/>
      <c r="K163" s="32"/>
      <c r="L163" s="32"/>
      <c r="M163" s="32"/>
      <c r="N163" s="32"/>
      <c r="O163" s="32"/>
    </row>
    <row r="164" spans="1:15" s="2" customFormat="1" ht="27.75" customHeight="1" x14ac:dyDescent="0.2">
      <c r="A164" s="33"/>
      <c r="B164" s="33"/>
      <c r="C164" s="7"/>
      <c r="D164" s="157" t="s">
        <v>107</v>
      </c>
      <c r="E164" s="37" t="s">
        <v>113</v>
      </c>
      <c r="F164" s="96">
        <v>0</v>
      </c>
      <c r="G164" s="96">
        <f>G166</f>
        <v>94956</v>
      </c>
      <c r="H164" s="97">
        <f t="shared" ref="H164" si="89">SUM(F164:G164)</f>
        <v>94956</v>
      </c>
      <c r="I164" s="96">
        <f>SUM(I166:I170)</f>
        <v>0</v>
      </c>
      <c r="J164" s="97">
        <f t="shared" ref="J164" si="90">SUM(H164:I164)</f>
        <v>94956</v>
      </c>
      <c r="K164" s="32"/>
      <c r="L164" s="32"/>
      <c r="M164" s="32"/>
      <c r="N164" s="32"/>
      <c r="O164" s="32"/>
    </row>
    <row r="165" spans="1:15" s="2" customFormat="1" ht="17.100000000000001" customHeight="1" x14ac:dyDescent="0.2">
      <c r="A165" s="33"/>
      <c r="B165" s="33"/>
      <c r="C165" s="7"/>
      <c r="D165" s="72" t="s">
        <v>7</v>
      </c>
      <c r="E165" s="37"/>
      <c r="F165" s="148"/>
      <c r="G165" s="148"/>
      <c r="H165" s="148"/>
      <c r="I165" s="148"/>
      <c r="J165" s="148"/>
      <c r="K165" s="32"/>
      <c r="L165" s="32"/>
      <c r="M165" s="32"/>
      <c r="N165" s="32"/>
      <c r="O165" s="32"/>
    </row>
    <row r="166" spans="1:15" s="2" customFormat="1" ht="17.100000000000001" customHeight="1" x14ac:dyDescent="0.2">
      <c r="A166" s="73"/>
      <c r="B166" s="73"/>
      <c r="C166" s="7">
        <v>4217</v>
      </c>
      <c r="D166" s="9" t="s">
        <v>15</v>
      </c>
      <c r="E166" s="37"/>
      <c r="F166" s="42">
        <v>0</v>
      </c>
      <c r="G166" s="42">
        <v>94956</v>
      </c>
      <c r="H166" s="42">
        <f t="shared" ref="H166" si="91">SUM(F166:G166)</f>
        <v>94956</v>
      </c>
      <c r="I166" s="42"/>
      <c r="J166" s="42">
        <f t="shared" ref="J166" si="92">SUM(H166:I166)</f>
        <v>94956</v>
      </c>
      <c r="K166" s="32"/>
      <c r="L166" s="32"/>
      <c r="M166" s="32"/>
      <c r="N166" s="32"/>
      <c r="O166" s="32"/>
    </row>
    <row r="167" spans="1:15" s="43" customFormat="1" ht="16.5" customHeight="1" x14ac:dyDescent="0.2">
      <c r="A167" s="33"/>
      <c r="B167" s="35">
        <v>75095</v>
      </c>
      <c r="C167" s="24"/>
      <c r="D167" s="8" t="s">
        <v>16</v>
      </c>
      <c r="E167" s="44"/>
      <c r="F167" s="41">
        <v>2288326.04</v>
      </c>
      <c r="G167" s="41">
        <f>G168</f>
        <v>287000</v>
      </c>
      <c r="H167" s="49">
        <f t="shared" si="87"/>
        <v>2575326.04</v>
      </c>
      <c r="I167" s="41">
        <f>I168</f>
        <v>0</v>
      </c>
      <c r="J167" s="49">
        <f t="shared" si="88"/>
        <v>2575326.04</v>
      </c>
      <c r="K167" s="32"/>
      <c r="L167" s="32"/>
      <c r="M167" s="32"/>
      <c r="N167" s="32"/>
      <c r="O167" s="32"/>
    </row>
    <row r="168" spans="1:15" s="22" customFormat="1" ht="27.75" customHeight="1" x14ac:dyDescent="0.2">
      <c r="A168" s="33"/>
      <c r="B168" s="33"/>
      <c r="C168" s="7"/>
      <c r="D168" s="98" t="s">
        <v>62</v>
      </c>
      <c r="E168" s="37" t="s">
        <v>17</v>
      </c>
      <c r="F168" s="96">
        <v>2115356.3199999998</v>
      </c>
      <c r="G168" s="96">
        <f>SUM(G169:G177)</f>
        <v>287000</v>
      </c>
      <c r="H168" s="96">
        <f>SUM(F168:G168)</f>
        <v>2402356.3199999998</v>
      </c>
      <c r="I168" s="96">
        <f>SUM(I169:I177)</f>
        <v>0</v>
      </c>
      <c r="J168" s="96">
        <f>SUM(H168:I168)</f>
        <v>2402356.3199999998</v>
      </c>
      <c r="K168" s="32"/>
      <c r="L168" s="32"/>
      <c r="M168" s="32"/>
      <c r="N168" s="32"/>
      <c r="O168" s="32"/>
    </row>
    <row r="169" spans="1:15" s="2" customFormat="1" ht="14.1" customHeight="1" x14ac:dyDescent="0.2">
      <c r="A169" s="33"/>
      <c r="B169" s="33"/>
      <c r="C169" s="7"/>
      <c r="D169" s="127" t="s">
        <v>29</v>
      </c>
      <c r="E169" s="37"/>
      <c r="F169" s="42"/>
      <c r="G169" s="139"/>
      <c r="H169" s="42"/>
      <c r="I169" s="139"/>
      <c r="J169" s="42"/>
      <c r="K169" s="32"/>
      <c r="L169" s="32"/>
      <c r="M169" s="32"/>
      <c r="N169" s="32"/>
      <c r="O169" s="32"/>
    </row>
    <row r="170" spans="1:15" s="2" customFormat="1" ht="16.5" customHeight="1" x14ac:dyDescent="0.2">
      <c r="A170" s="33"/>
      <c r="B170" s="33"/>
      <c r="C170" s="7">
        <v>4210</v>
      </c>
      <c r="D170" s="9" t="s">
        <v>15</v>
      </c>
      <c r="E170" s="37"/>
      <c r="F170" s="42">
        <v>129294.72</v>
      </c>
      <c r="G170" s="42">
        <v>-3739.84</v>
      </c>
      <c r="H170" s="42">
        <f t="shared" ref="H170:H178" si="93">SUM(F170:G170)</f>
        <v>125554.88</v>
      </c>
      <c r="I170" s="139"/>
      <c r="J170" s="42">
        <f t="shared" ref="J170:J178" si="94">SUM(H170:I170)</f>
        <v>125554.88</v>
      </c>
      <c r="K170" s="32"/>
      <c r="L170" s="32"/>
      <c r="M170" s="32"/>
      <c r="N170" s="32"/>
      <c r="O170" s="32"/>
    </row>
    <row r="171" spans="1:15" s="2" customFormat="1" ht="16.5" customHeight="1" x14ac:dyDescent="0.2">
      <c r="A171" s="34"/>
      <c r="B171" s="34"/>
      <c r="C171" s="7">
        <v>4217</v>
      </c>
      <c r="D171" s="9" t="s">
        <v>15</v>
      </c>
      <c r="E171" s="37"/>
      <c r="F171" s="42">
        <v>449720</v>
      </c>
      <c r="G171" s="42">
        <v>-13008.13</v>
      </c>
      <c r="H171" s="42">
        <f t="shared" si="93"/>
        <v>436711.87</v>
      </c>
      <c r="I171" s="139"/>
      <c r="J171" s="42">
        <f t="shared" si="94"/>
        <v>436711.87</v>
      </c>
      <c r="K171" s="32"/>
      <c r="L171" s="32"/>
      <c r="M171" s="32"/>
      <c r="N171" s="32"/>
      <c r="O171" s="32"/>
    </row>
    <row r="172" spans="1:15" s="2" customFormat="1" ht="16.5" customHeight="1" x14ac:dyDescent="0.2">
      <c r="A172" s="34"/>
      <c r="B172" s="34"/>
      <c r="C172" s="7">
        <v>4219</v>
      </c>
      <c r="D172" s="9" t="s">
        <v>108</v>
      </c>
      <c r="E172" s="37"/>
      <c r="F172" s="42">
        <v>112430</v>
      </c>
      <c r="G172" s="42">
        <v>-3252.03</v>
      </c>
      <c r="H172" s="42">
        <f t="shared" si="93"/>
        <v>109177.97</v>
      </c>
      <c r="I172" s="139"/>
      <c r="J172" s="42">
        <f t="shared" si="94"/>
        <v>109177.97</v>
      </c>
      <c r="K172" s="32"/>
      <c r="L172" s="32"/>
      <c r="M172" s="32"/>
      <c r="N172" s="32"/>
      <c r="O172" s="32"/>
    </row>
    <row r="173" spans="1:15" s="2" customFormat="1" ht="16.5" customHeight="1" x14ac:dyDescent="0.2">
      <c r="A173" s="33"/>
      <c r="B173" s="33"/>
      <c r="C173" s="7">
        <v>4300</v>
      </c>
      <c r="D173" s="9" t="s">
        <v>2</v>
      </c>
      <c r="E173" s="37"/>
      <c r="F173" s="42">
        <v>8353.6</v>
      </c>
      <c r="G173" s="42">
        <v>188239.84</v>
      </c>
      <c r="H173" s="42">
        <f t="shared" si="93"/>
        <v>196593.44</v>
      </c>
      <c r="I173" s="139"/>
      <c r="J173" s="42">
        <f t="shared" si="94"/>
        <v>196593.44</v>
      </c>
      <c r="K173" s="32"/>
      <c r="L173" s="32"/>
      <c r="M173" s="32"/>
      <c r="N173" s="32"/>
      <c r="O173" s="32"/>
    </row>
    <row r="174" spans="1:15" s="2" customFormat="1" ht="16.5" customHeight="1" x14ac:dyDescent="0.2">
      <c r="A174" s="33"/>
      <c r="B174" s="33"/>
      <c r="C174" s="7">
        <v>4307</v>
      </c>
      <c r="D174" s="9" t="s">
        <v>2</v>
      </c>
      <c r="E174" s="37"/>
      <c r="F174" s="42">
        <v>29056</v>
      </c>
      <c r="G174" s="42">
        <v>13008.13</v>
      </c>
      <c r="H174" s="42">
        <f t="shared" ref="H174:H175" si="95">SUM(F174:G174)</f>
        <v>42064.13</v>
      </c>
      <c r="I174" s="139"/>
      <c r="J174" s="42">
        <f t="shared" ref="J174:J175" si="96">SUM(H174:I174)</f>
        <v>42064.13</v>
      </c>
      <c r="K174" s="32"/>
      <c r="L174" s="32"/>
      <c r="M174" s="32"/>
      <c r="N174" s="32"/>
      <c r="O174" s="32"/>
    </row>
    <row r="175" spans="1:15" s="2" customFormat="1" ht="16.5" customHeight="1" x14ac:dyDescent="0.2">
      <c r="A175" s="33"/>
      <c r="B175" s="33"/>
      <c r="C175" s="7">
        <v>4309</v>
      </c>
      <c r="D175" s="9" t="s">
        <v>109</v>
      </c>
      <c r="E175" s="37"/>
      <c r="F175" s="42">
        <v>7264</v>
      </c>
      <c r="G175" s="42">
        <v>3252.03</v>
      </c>
      <c r="H175" s="42">
        <f t="shared" si="95"/>
        <v>10516.03</v>
      </c>
      <c r="I175" s="139"/>
      <c r="J175" s="42">
        <f t="shared" si="96"/>
        <v>10516.03</v>
      </c>
      <c r="K175" s="32"/>
      <c r="L175" s="32"/>
      <c r="M175" s="32"/>
      <c r="N175" s="32"/>
      <c r="O175" s="32"/>
    </row>
    <row r="176" spans="1:15" s="2" customFormat="1" ht="16.5" customHeight="1" x14ac:dyDescent="0.2">
      <c r="A176" s="33"/>
      <c r="B176" s="33"/>
      <c r="C176" s="7">
        <v>6067</v>
      </c>
      <c r="D176" s="9" t="s">
        <v>24</v>
      </c>
      <c r="E176" s="37"/>
      <c r="F176" s="42">
        <v>320080</v>
      </c>
      <c r="G176" s="42">
        <v>82000</v>
      </c>
      <c r="H176" s="42">
        <f t="shared" si="93"/>
        <v>402080</v>
      </c>
      <c r="I176" s="139"/>
      <c r="J176" s="42">
        <f t="shared" si="94"/>
        <v>402080</v>
      </c>
      <c r="K176" s="32"/>
      <c r="L176" s="32"/>
      <c r="M176" s="32"/>
      <c r="N176" s="32"/>
      <c r="O176" s="32"/>
    </row>
    <row r="177" spans="1:15" s="2" customFormat="1" ht="16.5" customHeight="1" x14ac:dyDescent="0.2">
      <c r="A177" s="33"/>
      <c r="B177" s="33"/>
      <c r="C177" s="7">
        <v>6069</v>
      </c>
      <c r="D177" s="9" t="s">
        <v>63</v>
      </c>
      <c r="E177" s="37"/>
      <c r="F177" s="42">
        <v>80020</v>
      </c>
      <c r="G177" s="42">
        <v>20500</v>
      </c>
      <c r="H177" s="42">
        <f t="shared" si="93"/>
        <v>100520</v>
      </c>
      <c r="I177" s="139"/>
      <c r="J177" s="42">
        <f t="shared" si="94"/>
        <v>100520</v>
      </c>
      <c r="K177" s="32"/>
      <c r="L177" s="32"/>
      <c r="M177" s="32"/>
      <c r="N177" s="32"/>
      <c r="O177" s="32"/>
    </row>
    <row r="178" spans="1:15" s="43" customFormat="1" ht="18" customHeight="1" x14ac:dyDescent="0.2">
      <c r="A178" s="17">
        <v>801</v>
      </c>
      <c r="B178" s="15"/>
      <c r="C178" s="25"/>
      <c r="D178" s="18" t="s">
        <v>26</v>
      </c>
      <c r="E178" s="81"/>
      <c r="F178" s="40">
        <f>F179</f>
        <v>194894.59999999998</v>
      </c>
      <c r="G178" s="40">
        <f>G179</f>
        <v>-194894.59999999998</v>
      </c>
      <c r="H178" s="52">
        <f t="shared" si="93"/>
        <v>0</v>
      </c>
      <c r="I178" s="40">
        <f>I179</f>
        <v>0</v>
      </c>
      <c r="J178" s="52">
        <f t="shared" si="94"/>
        <v>0</v>
      </c>
      <c r="K178" s="32"/>
      <c r="L178" s="32"/>
      <c r="M178" s="32"/>
      <c r="N178" s="32"/>
      <c r="O178" s="32"/>
    </row>
    <row r="179" spans="1:15" s="43" customFormat="1" ht="16.5" customHeight="1" x14ac:dyDescent="0.2">
      <c r="A179" s="33"/>
      <c r="B179" s="35">
        <v>80195</v>
      </c>
      <c r="C179" s="24"/>
      <c r="D179" s="8" t="s">
        <v>16</v>
      </c>
      <c r="E179" s="81"/>
      <c r="F179" s="41">
        <f>F180</f>
        <v>194894.59999999998</v>
      </c>
      <c r="G179" s="41">
        <f>G180</f>
        <v>-194894.59999999998</v>
      </c>
      <c r="H179" s="49">
        <f t="shared" ref="H179" si="97">SUM(F179:G179)</f>
        <v>0</v>
      </c>
      <c r="I179" s="41">
        <f>I180</f>
        <v>0</v>
      </c>
      <c r="J179" s="49">
        <f t="shared" ref="J179" si="98">SUM(H179:I179)</f>
        <v>0</v>
      </c>
      <c r="K179" s="32"/>
      <c r="L179" s="32"/>
      <c r="M179" s="32"/>
      <c r="N179" s="32"/>
      <c r="O179" s="32"/>
    </row>
    <row r="180" spans="1:15" s="22" customFormat="1" ht="27.75" customHeight="1" x14ac:dyDescent="0.2">
      <c r="A180" s="33"/>
      <c r="B180" s="33"/>
      <c r="C180" s="7"/>
      <c r="D180" s="157" t="s">
        <v>106</v>
      </c>
      <c r="E180" s="37" t="s">
        <v>17</v>
      </c>
      <c r="F180" s="96">
        <f>SUM(F182:F183)</f>
        <v>194894.59999999998</v>
      </c>
      <c r="G180" s="96">
        <f>SUM(G182:G183)</f>
        <v>-194894.59999999998</v>
      </c>
      <c r="H180" s="96">
        <f>SUM(F180:G180)</f>
        <v>0</v>
      </c>
      <c r="I180" s="96">
        <f>SUM(I181:I183)</f>
        <v>0</v>
      </c>
      <c r="J180" s="96">
        <f>SUM(H180:I180)</f>
        <v>0</v>
      </c>
      <c r="K180" s="32"/>
      <c r="L180" s="32"/>
      <c r="M180" s="32"/>
      <c r="N180" s="32"/>
      <c r="O180" s="32"/>
    </row>
    <row r="181" spans="1:15" s="2" customFormat="1" ht="14.1" customHeight="1" x14ac:dyDescent="0.2">
      <c r="A181" s="33"/>
      <c r="B181" s="33"/>
      <c r="C181" s="7"/>
      <c r="D181" s="72" t="s">
        <v>7</v>
      </c>
      <c r="E181" s="37"/>
      <c r="F181" s="42"/>
      <c r="G181" s="42"/>
      <c r="H181" s="42"/>
      <c r="I181" s="139"/>
      <c r="J181" s="42"/>
      <c r="K181" s="32"/>
      <c r="L181" s="32"/>
      <c r="M181" s="32"/>
      <c r="N181" s="32"/>
      <c r="O181" s="32"/>
    </row>
    <row r="182" spans="1:15" s="2" customFormat="1" ht="16.5" customHeight="1" x14ac:dyDescent="0.2">
      <c r="A182" s="73"/>
      <c r="B182" s="73"/>
      <c r="C182" s="7">
        <v>4217</v>
      </c>
      <c r="D182" s="9" t="s">
        <v>15</v>
      </c>
      <c r="E182" s="37"/>
      <c r="F182" s="42">
        <v>164939.29999999999</v>
      </c>
      <c r="G182" s="42">
        <v>-164939.29999999999</v>
      </c>
      <c r="H182" s="42">
        <f t="shared" ref="H182:H183" si="99">SUM(F182:G182)</f>
        <v>0</v>
      </c>
      <c r="I182" s="139"/>
      <c r="J182" s="42">
        <f t="shared" ref="J182:J183" si="100">SUM(H182:I182)</f>
        <v>0</v>
      </c>
      <c r="K182" s="32"/>
      <c r="L182" s="32"/>
      <c r="M182" s="32"/>
      <c r="N182" s="32"/>
      <c r="O182" s="32"/>
    </row>
    <row r="183" spans="1:15" s="2" customFormat="1" ht="16.5" customHeight="1" x14ac:dyDescent="0.2">
      <c r="A183" s="73"/>
      <c r="B183" s="73"/>
      <c r="C183" s="7">
        <v>4219</v>
      </c>
      <c r="D183" s="9" t="s">
        <v>110</v>
      </c>
      <c r="E183" s="37"/>
      <c r="F183" s="42">
        <v>29955.3</v>
      </c>
      <c r="G183" s="42">
        <v>-29955.3</v>
      </c>
      <c r="H183" s="42">
        <f t="shared" si="99"/>
        <v>0</v>
      </c>
      <c r="I183" s="139"/>
      <c r="J183" s="42">
        <f t="shared" si="100"/>
        <v>0</v>
      </c>
      <c r="K183" s="32"/>
      <c r="L183" s="32"/>
      <c r="M183" s="32"/>
      <c r="N183" s="32"/>
      <c r="O183" s="32"/>
    </row>
    <row r="184" spans="1:15" s="43" customFormat="1" ht="18" customHeight="1" x14ac:dyDescent="0.2">
      <c r="A184" s="17">
        <v>921</v>
      </c>
      <c r="B184" s="15"/>
      <c r="C184" s="158"/>
      <c r="D184" s="159" t="s">
        <v>23</v>
      </c>
      <c r="E184" s="45"/>
      <c r="F184" s="40">
        <f>F185</f>
        <v>9622848.2599999998</v>
      </c>
      <c r="G184" s="40">
        <f>G185</f>
        <v>0</v>
      </c>
      <c r="H184" s="40">
        <f t="shared" ref="H184:J186" si="101">SUM(F184:G184)</f>
        <v>9622848.2599999998</v>
      </c>
      <c r="I184" s="40">
        <f>I185</f>
        <v>0</v>
      </c>
      <c r="J184" s="40">
        <f t="shared" si="101"/>
        <v>9622848.2599999998</v>
      </c>
      <c r="K184" s="32"/>
      <c r="L184" s="32"/>
      <c r="M184" s="32"/>
      <c r="N184" s="32"/>
      <c r="O184" s="32"/>
    </row>
    <row r="185" spans="1:15" s="43" customFormat="1" ht="16.5" customHeight="1" x14ac:dyDescent="0.2">
      <c r="A185" s="33"/>
      <c r="B185" s="35">
        <v>92120</v>
      </c>
      <c r="C185" s="126"/>
      <c r="D185" s="156" t="s">
        <v>61</v>
      </c>
      <c r="E185" s="44"/>
      <c r="F185" s="41">
        <f>F186</f>
        <v>9622848.2599999998</v>
      </c>
      <c r="G185" s="41">
        <f>G186</f>
        <v>0</v>
      </c>
      <c r="H185" s="41">
        <f t="shared" si="101"/>
        <v>9622848.2599999998</v>
      </c>
      <c r="I185" s="41">
        <f>I186</f>
        <v>0</v>
      </c>
      <c r="J185" s="41">
        <f t="shared" si="101"/>
        <v>9622848.2599999998</v>
      </c>
      <c r="K185" s="32"/>
      <c r="L185" s="32"/>
      <c r="M185" s="32"/>
      <c r="N185" s="32"/>
      <c r="O185" s="32"/>
    </row>
    <row r="186" spans="1:15" s="22" customFormat="1" ht="28.5" customHeight="1" x14ac:dyDescent="0.2">
      <c r="A186" s="101"/>
      <c r="B186" s="101"/>
      <c r="C186" s="102"/>
      <c r="D186" s="91" t="s">
        <v>111</v>
      </c>
      <c r="E186" s="95" t="s">
        <v>20</v>
      </c>
      <c r="F186" s="96">
        <v>9622848.2599999998</v>
      </c>
      <c r="G186" s="96">
        <f>G188+G191</f>
        <v>0</v>
      </c>
      <c r="H186" s="96">
        <f t="shared" si="101"/>
        <v>9622848.2599999998</v>
      </c>
      <c r="I186" s="96">
        <f>I188+I191</f>
        <v>0</v>
      </c>
      <c r="J186" s="96">
        <f t="shared" si="101"/>
        <v>9622848.2599999998</v>
      </c>
      <c r="K186" s="32"/>
      <c r="L186" s="32"/>
      <c r="M186" s="32"/>
      <c r="N186" s="32"/>
      <c r="O186" s="32"/>
    </row>
    <row r="187" spans="1:15" s="2" customFormat="1" ht="14.25" customHeight="1" x14ac:dyDescent="0.2">
      <c r="A187" s="33"/>
      <c r="B187" s="33"/>
      <c r="C187" s="7"/>
      <c r="D187" s="72" t="s">
        <v>7</v>
      </c>
      <c r="E187" s="39"/>
      <c r="F187" s="146"/>
      <c r="G187" s="146"/>
      <c r="H187" s="146"/>
      <c r="I187" s="146"/>
      <c r="J187" s="146"/>
      <c r="K187" s="32"/>
      <c r="L187" s="32"/>
      <c r="M187" s="32"/>
      <c r="N187" s="32"/>
      <c r="O187" s="32"/>
    </row>
    <row r="188" spans="1:15" s="2" customFormat="1" ht="16.5" customHeight="1" x14ac:dyDescent="0.2">
      <c r="A188" s="34"/>
      <c r="B188" s="34"/>
      <c r="C188" s="7">
        <v>6050</v>
      </c>
      <c r="D188" s="79" t="s">
        <v>19</v>
      </c>
      <c r="E188" s="37"/>
      <c r="F188" s="42">
        <v>1397243.83</v>
      </c>
      <c r="G188" s="42">
        <f>SUM(G190:G190)</f>
        <v>-383449</v>
      </c>
      <c r="H188" s="42">
        <f>SUM(F188:G188)</f>
        <v>1013794.8300000001</v>
      </c>
      <c r="I188" s="42">
        <f>SUM(I190:I190)</f>
        <v>0</v>
      </c>
      <c r="J188" s="42">
        <f>SUM(H188:I188)</f>
        <v>1013794.8300000001</v>
      </c>
      <c r="K188" s="32"/>
      <c r="L188" s="32"/>
      <c r="M188" s="32"/>
      <c r="N188" s="32"/>
      <c r="O188" s="32"/>
    </row>
    <row r="189" spans="1:15" s="2" customFormat="1" ht="16.5" customHeight="1" x14ac:dyDescent="0.2">
      <c r="A189" s="34"/>
      <c r="B189" s="34"/>
      <c r="C189" s="7"/>
      <c r="D189" s="79" t="s">
        <v>29</v>
      </c>
      <c r="E189" s="37"/>
      <c r="F189" s="42"/>
      <c r="G189" s="42"/>
      <c r="H189" s="42"/>
      <c r="I189" s="42"/>
      <c r="J189" s="42"/>
      <c r="K189" s="32"/>
      <c r="L189" s="32"/>
      <c r="M189" s="32"/>
      <c r="N189" s="32"/>
      <c r="O189" s="32"/>
    </row>
    <row r="190" spans="1:15" s="2" customFormat="1" ht="16.5" customHeight="1" x14ac:dyDescent="0.2">
      <c r="A190" s="34"/>
      <c r="B190" s="34"/>
      <c r="C190" s="7"/>
      <c r="D190" s="161" t="s">
        <v>112</v>
      </c>
      <c r="E190" s="37"/>
      <c r="F190" s="160">
        <v>765462.2</v>
      </c>
      <c r="G190" s="160">
        <v>-383449</v>
      </c>
      <c r="H190" s="160">
        <f t="shared" ref="H190:J190" si="102">SUM(F190:G190)</f>
        <v>382013.19999999995</v>
      </c>
      <c r="I190" s="160"/>
      <c r="J190" s="160">
        <f t="shared" si="102"/>
        <v>382013.19999999995</v>
      </c>
      <c r="K190" s="32"/>
      <c r="L190" s="32"/>
      <c r="M190" s="32"/>
      <c r="N190" s="32"/>
      <c r="O190" s="32"/>
    </row>
    <row r="191" spans="1:15" s="2" customFormat="1" ht="30.75" customHeight="1" x14ac:dyDescent="0.2">
      <c r="A191" s="33"/>
      <c r="B191" s="33"/>
      <c r="C191" s="78">
        <v>6050</v>
      </c>
      <c r="D191" s="79" t="s">
        <v>104</v>
      </c>
      <c r="E191" s="37"/>
      <c r="F191" s="42">
        <f>SUM(D191:E191)</f>
        <v>0</v>
      </c>
      <c r="G191" s="42">
        <f>SUM(G192:G193)</f>
        <v>383449</v>
      </c>
      <c r="H191" s="42">
        <f>SUM(F191:G191)</f>
        <v>383449</v>
      </c>
      <c r="I191" s="42">
        <f>SUM(I192:I193)</f>
        <v>0</v>
      </c>
      <c r="J191" s="42">
        <f>SUM(H191:I191)</f>
        <v>383449</v>
      </c>
      <c r="K191" s="32"/>
      <c r="L191" s="32"/>
      <c r="M191" s="32"/>
      <c r="N191" s="32"/>
      <c r="O191" s="32"/>
    </row>
    <row r="192" spans="1:15" s="2" customFormat="1" ht="16.5" customHeight="1" x14ac:dyDescent="0.2">
      <c r="A192" s="33"/>
      <c r="B192" s="33"/>
      <c r="C192" s="78"/>
      <c r="D192" s="79" t="s">
        <v>29</v>
      </c>
      <c r="E192" s="37"/>
      <c r="F192" s="42"/>
      <c r="G192" s="42"/>
      <c r="H192" s="42"/>
      <c r="I192" s="42"/>
      <c r="J192" s="42"/>
      <c r="K192" s="32"/>
      <c r="L192" s="32"/>
      <c r="M192" s="32"/>
      <c r="N192" s="32"/>
      <c r="O192" s="32"/>
    </row>
    <row r="193" spans="1:15" s="2" customFormat="1" ht="16.5" customHeight="1" x14ac:dyDescent="0.2">
      <c r="A193" s="33"/>
      <c r="B193" s="33"/>
      <c r="C193" s="78"/>
      <c r="D193" s="161" t="s">
        <v>112</v>
      </c>
      <c r="E193" s="37"/>
      <c r="F193" s="160">
        <f t="shared" ref="F193" si="103">SUM(D193:E193)</f>
        <v>0</v>
      </c>
      <c r="G193" s="160">
        <v>383449</v>
      </c>
      <c r="H193" s="160">
        <f t="shared" ref="H193:J193" si="104">SUM(F193:G193)</f>
        <v>383449</v>
      </c>
      <c r="I193" s="160"/>
      <c r="J193" s="160">
        <f t="shared" si="104"/>
        <v>383449</v>
      </c>
      <c r="K193" s="32"/>
      <c r="L193" s="32"/>
      <c r="M193" s="32"/>
      <c r="N193" s="32"/>
      <c r="O193" s="32"/>
    </row>
    <row r="194" spans="1:15" s="30" customFormat="1" ht="16.5" customHeight="1" x14ac:dyDescent="0.2">
      <c r="A194" s="60"/>
      <c r="B194" s="60"/>
      <c r="C194" s="61"/>
      <c r="D194" s="74" t="s">
        <v>11</v>
      </c>
      <c r="E194" s="65"/>
      <c r="F194" s="62">
        <v>29554377.350000001</v>
      </c>
      <c r="G194" s="62">
        <f>G147+G152+G158+G178+G184</f>
        <v>266956</v>
      </c>
      <c r="H194" s="62">
        <f>SUM(F194:G194)</f>
        <v>29821333.350000001</v>
      </c>
      <c r="I194" s="62">
        <f>I147+I152+I158+I178+I184</f>
        <v>0</v>
      </c>
      <c r="J194" s="62">
        <f>SUM(H194:I194)</f>
        <v>29821333.350000001</v>
      </c>
      <c r="K194"/>
      <c r="L194"/>
      <c r="M194"/>
      <c r="N194"/>
      <c r="O194"/>
    </row>
    <row r="195" spans="1:15" ht="9" customHeight="1" x14ac:dyDescent="0.2">
      <c r="A195" s="57"/>
      <c r="B195" s="58"/>
      <c r="C195" s="58"/>
      <c r="D195" s="75"/>
      <c r="E195" s="58"/>
      <c r="F195" s="58"/>
      <c r="G195" s="162"/>
      <c r="H195" s="64"/>
      <c r="I195" s="162"/>
      <c r="J195" s="64"/>
    </row>
    <row r="196" spans="1:15" ht="18.75" customHeight="1" x14ac:dyDescent="0.2">
      <c r="A196" s="168" t="s">
        <v>12</v>
      </c>
      <c r="B196" s="169"/>
      <c r="C196" s="169"/>
      <c r="D196" s="169"/>
      <c r="E196" s="170"/>
      <c r="F196" s="62">
        <v>92198037.989999995</v>
      </c>
      <c r="G196" s="62">
        <f>G131+G144+G194</f>
        <v>-646600.68999999994</v>
      </c>
      <c r="H196" s="62">
        <f>SUM(F196:G196)</f>
        <v>91551437.299999997</v>
      </c>
      <c r="I196" s="62">
        <f>I131+I144+I194</f>
        <v>-1027653.88</v>
      </c>
      <c r="J196" s="62">
        <f>SUM(H196:I196)</f>
        <v>90523783.420000002</v>
      </c>
    </row>
    <row r="197" spans="1:15" x14ac:dyDescent="0.2">
      <c r="A197" s="134"/>
      <c r="B197" s="134"/>
      <c r="C197" s="134"/>
      <c r="D197" s="135"/>
      <c r="E197" s="136"/>
      <c r="F197" s="137"/>
      <c r="G197" s="63"/>
      <c r="H197" s="68"/>
      <c r="I197" s="63"/>
      <c r="J197" s="68"/>
    </row>
    <row r="198" spans="1:15" ht="49.5" customHeight="1" x14ac:dyDescent="0.2">
      <c r="A198" s="166" t="s">
        <v>122</v>
      </c>
      <c r="B198" s="166"/>
      <c r="C198" s="166"/>
      <c r="D198" s="166"/>
      <c r="E198" s="166"/>
      <c r="F198" s="138"/>
      <c r="G198" s="63"/>
      <c r="H198" s="68"/>
      <c r="I198" s="63"/>
      <c r="J198" s="68"/>
    </row>
    <row r="199" spans="1:15" ht="18" customHeight="1" x14ac:dyDescent="0.2">
      <c r="A199" s="128"/>
      <c r="B199" s="128"/>
      <c r="C199" s="129"/>
      <c r="D199" s="130" t="s">
        <v>64</v>
      </c>
      <c r="E199" s="131"/>
      <c r="F199" s="132">
        <f>F200</f>
        <v>1466464.53</v>
      </c>
      <c r="G199" s="132">
        <f>G200</f>
        <v>240204</v>
      </c>
      <c r="H199" s="132">
        <f t="shared" ref="H199:H200" si="105">SUM(F199:G199)</f>
        <v>1706668.53</v>
      </c>
      <c r="I199" s="132">
        <f>I200</f>
        <v>0</v>
      </c>
      <c r="J199" s="132">
        <f t="shared" ref="J199:J200" si="106">SUM(H199:I199)</f>
        <v>1706668.53</v>
      </c>
    </row>
    <row r="200" spans="1:15" ht="18" customHeight="1" x14ac:dyDescent="0.2">
      <c r="A200" s="17">
        <v>900</v>
      </c>
      <c r="B200" s="15"/>
      <c r="C200" s="25"/>
      <c r="D200" s="18" t="s">
        <v>65</v>
      </c>
      <c r="E200" s="69"/>
      <c r="F200" s="41">
        <v>1466464.53</v>
      </c>
      <c r="G200" s="40">
        <f>G201+G204+G207+G214+G218</f>
        <v>240204</v>
      </c>
      <c r="H200" s="40">
        <f t="shared" si="105"/>
        <v>1706668.53</v>
      </c>
      <c r="I200" s="40">
        <f>I201+I204+I207+I214+I218</f>
        <v>0</v>
      </c>
      <c r="J200" s="40">
        <f t="shared" si="106"/>
        <v>1706668.53</v>
      </c>
    </row>
    <row r="201" spans="1:15" s="87" customFormat="1" ht="16.5" customHeight="1" x14ac:dyDescent="0.2">
      <c r="A201" s="33"/>
      <c r="B201" s="35">
        <v>90001</v>
      </c>
      <c r="C201" s="24"/>
      <c r="D201" s="8" t="s">
        <v>92</v>
      </c>
      <c r="E201" s="81"/>
      <c r="F201" s="41">
        <f>F202</f>
        <v>25000</v>
      </c>
      <c r="G201" s="41">
        <f t="shared" ref="G201:I201" si="107">G202</f>
        <v>-10000</v>
      </c>
      <c r="H201" s="49">
        <f t="shared" ref="H201:H202" si="108">SUM(F201:G201)</f>
        <v>15000</v>
      </c>
      <c r="I201" s="41">
        <f t="shared" si="107"/>
        <v>0</v>
      </c>
      <c r="J201" s="49">
        <f t="shared" ref="J201:J202" si="109">SUM(H201:I201)</f>
        <v>15000</v>
      </c>
      <c r="K201" s="71"/>
      <c r="L201" s="71"/>
      <c r="M201" s="71"/>
      <c r="N201" s="71"/>
      <c r="O201" s="71"/>
    </row>
    <row r="202" spans="1:15" s="87" customFormat="1" ht="16.5" customHeight="1" x14ac:dyDescent="0.2">
      <c r="A202" s="34"/>
      <c r="B202" s="34"/>
      <c r="C202" s="7">
        <v>4430</v>
      </c>
      <c r="D202" s="9" t="s">
        <v>33</v>
      </c>
      <c r="E202" s="37"/>
      <c r="F202" s="42">
        <f>F203</f>
        <v>25000</v>
      </c>
      <c r="G202" s="42">
        <f>G203</f>
        <v>-10000</v>
      </c>
      <c r="H202" s="50">
        <f t="shared" si="108"/>
        <v>15000</v>
      </c>
      <c r="I202" s="42">
        <f>I203</f>
        <v>0</v>
      </c>
      <c r="J202" s="50">
        <f t="shared" si="109"/>
        <v>15000</v>
      </c>
      <c r="K202" s="71"/>
      <c r="L202" s="71"/>
      <c r="M202" s="71"/>
      <c r="N202" s="71"/>
      <c r="O202" s="71"/>
    </row>
    <row r="203" spans="1:15" s="87" customFormat="1" ht="16.5" customHeight="1" x14ac:dyDescent="0.2">
      <c r="A203" s="88"/>
      <c r="B203" s="89"/>
      <c r="C203" s="90"/>
      <c r="D203" s="36" t="s">
        <v>7</v>
      </c>
      <c r="E203" s="37" t="s">
        <v>36</v>
      </c>
      <c r="F203" s="46">
        <v>25000</v>
      </c>
      <c r="G203" s="92">
        <v>-10000</v>
      </c>
      <c r="H203" s="133">
        <f t="shared" ref="H203" si="110">SUM(F203:G203)</f>
        <v>15000</v>
      </c>
      <c r="I203" s="92"/>
      <c r="J203" s="51">
        <f t="shared" ref="J203" si="111">SUM(H203:I203)</f>
        <v>15000</v>
      </c>
      <c r="K203" s="71"/>
      <c r="L203" s="71"/>
      <c r="M203" s="71"/>
      <c r="N203" s="71"/>
      <c r="O203" s="71"/>
    </row>
    <row r="204" spans="1:15" s="87" customFormat="1" ht="16.5" customHeight="1" x14ac:dyDescent="0.2">
      <c r="A204" s="33"/>
      <c r="B204" s="35">
        <v>90004</v>
      </c>
      <c r="C204" s="24"/>
      <c r="D204" s="100" t="s">
        <v>96</v>
      </c>
      <c r="E204" s="81"/>
      <c r="F204" s="41">
        <v>736565.92</v>
      </c>
      <c r="G204" s="41">
        <f t="shared" ref="G204:I204" si="112">G205</f>
        <v>-15000</v>
      </c>
      <c r="H204" s="49">
        <f t="shared" ref="H204:H206" si="113">SUM(F204:G204)</f>
        <v>721565.92</v>
      </c>
      <c r="I204" s="41">
        <f t="shared" si="112"/>
        <v>0</v>
      </c>
      <c r="J204" s="49">
        <f t="shared" ref="J204:J220" si="114">SUM(H204:I204)</f>
        <v>721565.92</v>
      </c>
      <c r="K204" s="71"/>
      <c r="L204" s="71"/>
      <c r="M204" s="71"/>
      <c r="N204" s="71"/>
      <c r="O204" s="71"/>
    </row>
    <row r="205" spans="1:15" s="87" customFormat="1" ht="16.5" customHeight="1" x14ac:dyDescent="0.2">
      <c r="A205" s="33"/>
      <c r="B205" s="33"/>
      <c r="C205" s="7">
        <v>4210</v>
      </c>
      <c r="D205" s="9" t="s">
        <v>15</v>
      </c>
      <c r="E205" s="37"/>
      <c r="F205" s="42">
        <f>F206</f>
        <v>20000</v>
      </c>
      <c r="G205" s="42">
        <f>G206</f>
        <v>-15000</v>
      </c>
      <c r="H205" s="50">
        <f t="shared" si="113"/>
        <v>5000</v>
      </c>
      <c r="I205" s="42">
        <f>I206</f>
        <v>0</v>
      </c>
      <c r="J205" s="50">
        <f t="shared" si="114"/>
        <v>5000</v>
      </c>
      <c r="K205" s="71"/>
      <c r="L205" s="71"/>
      <c r="M205" s="71"/>
      <c r="N205" s="71"/>
      <c r="O205" s="71"/>
    </row>
    <row r="206" spans="1:15" s="87" customFormat="1" ht="16.5" customHeight="1" x14ac:dyDescent="0.2">
      <c r="A206" s="88"/>
      <c r="B206" s="89"/>
      <c r="C206" s="90"/>
      <c r="D206" s="36" t="s">
        <v>29</v>
      </c>
      <c r="E206" s="37" t="s">
        <v>36</v>
      </c>
      <c r="F206" s="46">
        <v>20000</v>
      </c>
      <c r="G206" s="92">
        <v>-15000</v>
      </c>
      <c r="H206" s="133">
        <f t="shared" si="113"/>
        <v>5000</v>
      </c>
      <c r="I206" s="92"/>
      <c r="J206" s="51">
        <f t="shared" si="114"/>
        <v>5000</v>
      </c>
      <c r="K206" s="71"/>
      <c r="L206" s="71"/>
      <c r="M206" s="71"/>
      <c r="N206" s="71"/>
      <c r="O206" s="71"/>
    </row>
    <row r="207" spans="1:15" s="87" customFormat="1" ht="16.5" customHeight="1" x14ac:dyDescent="0.2">
      <c r="A207" s="33"/>
      <c r="B207" s="35">
        <v>90005</v>
      </c>
      <c r="C207" s="24"/>
      <c r="D207" s="100" t="s">
        <v>28</v>
      </c>
      <c r="E207" s="81"/>
      <c r="F207" s="41">
        <v>543998.61</v>
      </c>
      <c r="G207" s="41">
        <f>G208+G210+G212</f>
        <v>270000</v>
      </c>
      <c r="H207" s="49">
        <f t="shared" ref="H207:H217" si="115">SUM(F207:G207)</f>
        <v>813998.61</v>
      </c>
      <c r="I207" s="41">
        <f t="shared" ref="I207" si="116">I212</f>
        <v>0</v>
      </c>
      <c r="J207" s="49">
        <f t="shared" si="114"/>
        <v>813998.61</v>
      </c>
      <c r="K207" s="71"/>
      <c r="L207" s="71"/>
      <c r="M207" s="71"/>
      <c r="N207" s="71"/>
      <c r="O207" s="71"/>
    </row>
    <row r="208" spans="1:15" s="87" customFormat="1" ht="16.5" customHeight="1" x14ac:dyDescent="0.2">
      <c r="A208" s="33"/>
      <c r="B208" s="33"/>
      <c r="C208" s="7">
        <v>4390</v>
      </c>
      <c r="D208" s="6" t="s">
        <v>71</v>
      </c>
      <c r="E208" s="37"/>
      <c r="F208" s="42">
        <f>F209</f>
        <v>0</v>
      </c>
      <c r="G208" s="42">
        <f>G209</f>
        <v>20000</v>
      </c>
      <c r="H208" s="50">
        <f t="shared" si="115"/>
        <v>20000</v>
      </c>
      <c r="I208" s="42">
        <f>I209</f>
        <v>0</v>
      </c>
      <c r="J208" s="50">
        <f t="shared" si="114"/>
        <v>20000</v>
      </c>
      <c r="K208" s="71"/>
      <c r="L208" s="71"/>
      <c r="M208" s="71"/>
      <c r="N208" s="71"/>
      <c r="O208" s="71"/>
    </row>
    <row r="209" spans="1:15" s="87" customFormat="1" ht="16.5" customHeight="1" x14ac:dyDescent="0.2">
      <c r="A209" s="21"/>
      <c r="B209" s="21"/>
      <c r="C209" s="38"/>
      <c r="D209" s="36" t="s">
        <v>7</v>
      </c>
      <c r="E209" s="37" t="s">
        <v>36</v>
      </c>
      <c r="F209" s="46">
        <v>0</v>
      </c>
      <c r="G209" s="92">
        <v>20000</v>
      </c>
      <c r="H209" s="133">
        <f t="shared" si="115"/>
        <v>20000</v>
      </c>
      <c r="I209" s="92"/>
      <c r="J209" s="51">
        <f t="shared" si="114"/>
        <v>20000</v>
      </c>
      <c r="K209" s="71"/>
      <c r="L209" s="71"/>
      <c r="M209" s="71"/>
      <c r="N209" s="71"/>
      <c r="O209" s="71"/>
    </row>
    <row r="210" spans="1:15" s="87" customFormat="1" ht="16.5" customHeight="1" x14ac:dyDescent="0.2">
      <c r="A210" s="33"/>
      <c r="B210" s="33"/>
      <c r="C210" s="7">
        <v>4700</v>
      </c>
      <c r="D210" s="6" t="s">
        <v>97</v>
      </c>
      <c r="E210" s="37"/>
      <c r="F210" s="42">
        <f>F211</f>
        <v>0</v>
      </c>
      <c r="G210" s="42">
        <f>G211</f>
        <v>10000</v>
      </c>
      <c r="H210" s="50">
        <f t="shared" si="115"/>
        <v>10000</v>
      </c>
      <c r="I210" s="42">
        <f>I211</f>
        <v>0</v>
      </c>
      <c r="J210" s="50">
        <f t="shared" si="114"/>
        <v>10000</v>
      </c>
      <c r="K210" s="71"/>
      <c r="L210" s="71"/>
      <c r="M210" s="71"/>
      <c r="N210" s="71"/>
      <c r="O210" s="71"/>
    </row>
    <row r="211" spans="1:15" s="87" customFormat="1" ht="16.5" customHeight="1" x14ac:dyDescent="0.2">
      <c r="A211" s="21"/>
      <c r="B211" s="21"/>
      <c r="C211" s="38"/>
      <c r="D211" s="36" t="s">
        <v>7</v>
      </c>
      <c r="E211" s="37" t="s">
        <v>36</v>
      </c>
      <c r="F211" s="46">
        <v>0</v>
      </c>
      <c r="G211" s="92">
        <v>10000</v>
      </c>
      <c r="H211" s="133">
        <f t="shared" si="115"/>
        <v>10000</v>
      </c>
      <c r="I211" s="92"/>
      <c r="J211" s="51">
        <f t="shared" si="114"/>
        <v>10000</v>
      </c>
      <c r="K211" s="71"/>
      <c r="L211" s="71"/>
      <c r="M211" s="71"/>
      <c r="N211" s="71"/>
      <c r="O211" s="71"/>
    </row>
    <row r="212" spans="1:15" s="87" customFormat="1" ht="43.5" customHeight="1" x14ac:dyDescent="0.2">
      <c r="A212" s="33"/>
      <c r="B212" s="33"/>
      <c r="C212" s="7">
        <v>6230</v>
      </c>
      <c r="D212" s="9" t="s">
        <v>98</v>
      </c>
      <c r="E212" s="37"/>
      <c r="F212" s="42">
        <f>F213</f>
        <v>300000</v>
      </c>
      <c r="G212" s="42">
        <f>G213</f>
        <v>240000</v>
      </c>
      <c r="H212" s="50">
        <f t="shared" si="115"/>
        <v>540000</v>
      </c>
      <c r="I212" s="42">
        <f>I213</f>
        <v>0</v>
      </c>
      <c r="J212" s="50">
        <f t="shared" si="114"/>
        <v>540000</v>
      </c>
      <c r="K212" s="71"/>
      <c r="L212" s="71"/>
      <c r="M212" s="71"/>
      <c r="N212" s="71"/>
      <c r="O212" s="71"/>
    </row>
    <row r="213" spans="1:15" s="87" customFormat="1" ht="16.5" customHeight="1" x14ac:dyDescent="0.2">
      <c r="A213" s="88"/>
      <c r="B213" s="89"/>
      <c r="C213" s="90"/>
      <c r="D213" s="36" t="s">
        <v>29</v>
      </c>
      <c r="E213" s="37" t="s">
        <v>36</v>
      </c>
      <c r="F213" s="46">
        <v>300000</v>
      </c>
      <c r="G213" s="92">
        <v>240000</v>
      </c>
      <c r="H213" s="133">
        <f t="shared" si="115"/>
        <v>540000</v>
      </c>
      <c r="I213" s="92"/>
      <c r="J213" s="51">
        <f t="shared" si="114"/>
        <v>540000</v>
      </c>
      <c r="K213" s="71"/>
      <c r="L213" s="71"/>
      <c r="M213" s="71"/>
      <c r="N213" s="71"/>
      <c r="O213" s="71"/>
    </row>
    <row r="214" spans="1:15" s="87" customFormat="1" ht="16.5" customHeight="1" x14ac:dyDescent="0.2">
      <c r="A214" s="33"/>
      <c r="B214" s="35">
        <v>90026</v>
      </c>
      <c r="C214" s="24"/>
      <c r="D214" s="8" t="s">
        <v>100</v>
      </c>
      <c r="E214" s="81"/>
      <c r="F214" s="41">
        <v>10000</v>
      </c>
      <c r="G214" s="41">
        <f t="shared" ref="G214:I214" si="117">G215</f>
        <v>204</v>
      </c>
      <c r="H214" s="49">
        <f t="shared" si="115"/>
        <v>10204</v>
      </c>
      <c r="I214" s="41">
        <f t="shared" si="117"/>
        <v>0</v>
      </c>
      <c r="J214" s="49">
        <f t="shared" si="114"/>
        <v>10204</v>
      </c>
      <c r="K214" s="71"/>
      <c r="L214" s="71"/>
      <c r="M214" s="71"/>
      <c r="N214" s="71"/>
      <c r="O214" s="71"/>
    </row>
    <row r="215" spans="1:15" s="87" customFormat="1" ht="16.5" customHeight="1" x14ac:dyDescent="0.2">
      <c r="A215" s="33"/>
      <c r="B215" s="33"/>
      <c r="C215" s="7">
        <v>4300</v>
      </c>
      <c r="D215" s="9" t="s">
        <v>2</v>
      </c>
      <c r="E215" s="37"/>
      <c r="F215" s="42">
        <v>10000</v>
      </c>
      <c r="G215" s="42">
        <f>G217</f>
        <v>204</v>
      </c>
      <c r="H215" s="50">
        <f t="shared" si="115"/>
        <v>10204</v>
      </c>
      <c r="I215" s="42">
        <f>I217</f>
        <v>0</v>
      </c>
      <c r="J215" s="50">
        <f t="shared" si="114"/>
        <v>10204</v>
      </c>
      <c r="K215" s="71"/>
      <c r="L215" s="71"/>
      <c r="M215" s="71"/>
      <c r="N215" s="71"/>
      <c r="O215" s="71"/>
    </row>
    <row r="216" spans="1:15" s="87" customFormat="1" ht="16.5" hidden="1" customHeight="1" x14ac:dyDescent="0.2">
      <c r="A216" s="88"/>
      <c r="B216" s="89"/>
      <c r="C216" s="90"/>
      <c r="D216" s="36" t="s">
        <v>29</v>
      </c>
      <c r="E216" s="37" t="s">
        <v>36</v>
      </c>
      <c r="F216" s="46">
        <v>10000</v>
      </c>
      <c r="G216" s="92">
        <v>0</v>
      </c>
      <c r="H216" s="133">
        <f t="shared" ref="H216" si="118">SUM(F216:G216)</f>
        <v>10000</v>
      </c>
      <c r="I216" s="92"/>
      <c r="J216" s="51">
        <f t="shared" ref="J216" si="119">SUM(H216:I216)</f>
        <v>10000</v>
      </c>
      <c r="K216" s="71"/>
      <c r="L216" s="71"/>
      <c r="M216" s="71"/>
      <c r="N216" s="71"/>
      <c r="O216" s="71"/>
    </row>
    <row r="217" spans="1:15" s="87" customFormat="1" ht="26.25" customHeight="1" x14ac:dyDescent="0.2">
      <c r="A217" s="88"/>
      <c r="B217" s="89"/>
      <c r="C217" s="90"/>
      <c r="D217" s="36" t="s">
        <v>29</v>
      </c>
      <c r="E217" s="95" t="s">
        <v>99</v>
      </c>
      <c r="F217" s="46">
        <v>0</v>
      </c>
      <c r="G217" s="92">
        <v>204</v>
      </c>
      <c r="H217" s="133">
        <f t="shared" si="115"/>
        <v>204</v>
      </c>
      <c r="I217" s="92"/>
      <c r="J217" s="51">
        <f t="shared" si="114"/>
        <v>204</v>
      </c>
      <c r="K217" s="71"/>
      <c r="L217" s="71"/>
      <c r="M217" s="71"/>
      <c r="N217" s="71"/>
      <c r="O217" s="71"/>
    </row>
    <row r="218" spans="1:15" s="87" customFormat="1" ht="16.5" customHeight="1" x14ac:dyDescent="0.2">
      <c r="A218" s="33"/>
      <c r="B218" s="35">
        <v>90095</v>
      </c>
      <c r="C218" s="24"/>
      <c r="D218" s="8" t="s">
        <v>13</v>
      </c>
      <c r="E218" s="81"/>
      <c r="F218" s="41">
        <v>150900</v>
      </c>
      <c r="G218" s="41">
        <f>G219</f>
        <v>-5000</v>
      </c>
      <c r="H218" s="49">
        <f t="shared" ref="H218:H220" si="120">SUM(F218:G218)</f>
        <v>145900</v>
      </c>
      <c r="I218" s="41">
        <f t="shared" ref="I218" si="121">I219</f>
        <v>0</v>
      </c>
      <c r="J218" s="49">
        <f t="shared" si="114"/>
        <v>145900</v>
      </c>
      <c r="K218" s="71"/>
      <c r="L218" s="71"/>
      <c r="M218" s="71"/>
      <c r="N218" s="71"/>
      <c r="O218" s="71"/>
    </row>
    <row r="219" spans="1:15" s="87" customFormat="1" ht="16.5" customHeight="1" x14ac:dyDescent="0.2">
      <c r="A219" s="33"/>
      <c r="B219" s="33"/>
      <c r="C219" s="7">
        <v>4300</v>
      </c>
      <c r="D219" s="9" t="s">
        <v>2</v>
      </c>
      <c r="E219" s="37"/>
      <c r="F219" s="42">
        <v>138900</v>
      </c>
      <c r="G219" s="42">
        <f>G220</f>
        <v>-5000</v>
      </c>
      <c r="H219" s="50">
        <f t="shared" si="120"/>
        <v>133900</v>
      </c>
      <c r="I219" s="42">
        <f>I220</f>
        <v>0</v>
      </c>
      <c r="J219" s="50">
        <f t="shared" si="114"/>
        <v>133900</v>
      </c>
      <c r="K219" s="71"/>
      <c r="L219" s="71"/>
      <c r="M219" s="71"/>
      <c r="N219" s="71"/>
      <c r="O219" s="71"/>
    </row>
    <row r="220" spans="1:15" s="87" customFormat="1" ht="16.5" customHeight="1" x14ac:dyDescent="0.2">
      <c r="A220" s="88"/>
      <c r="B220" s="89"/>
      <c r="C220" s="90"/>
      <c r="D220" s="36" t="s">
        <v>29</v>
      </c>
      <c r="E220" s="37" t="s">
        <v>36</v>
      </c>
      <c r="F220" s="46">
        <v>20000</v>
      </c>
      <c r="G220" s="92">
        <v>-5000</v>
      </c>
      <c r="H220" s="133">
        <f t="shared" si="120"/>
        <v>15000</v>
      </c>
      <c r="I220" s="92"/>
      <c r="J220" s="51">
        <f t="shared" si="114"/>
        <v>15000</v>
      </c>
      <c r="K220" s="71"/>
      <c r="L220" s="71"/>
      <c r="M220" s="71"/>
      <c r="N220" s="71"/>
      <c r="O220" s="71"/>
    </row>
  </sheetData>
  <mergeCells count="6">
    <mergeCell ref="A198:E198"/>
    <mergeCell ref="A4:E4"/>
    <mergeCell ref="A196:E196"/>
    <mergeCell ref="A133:E133"/>
    <mergeCell ref="A6:E6"/>
    <mergeCell ref="A146:E146"/>
  </mergeCells>
  <phoneticPr fontId="2" type="noConversion"/>
  <printOptions horizontalCentered="1" gridLines="1"/>
  <pageMargins left="0.27559055118110237" right="0.23622047244094491" top="0.84" bottom="0.77" header="0.51181102362204722" footer="0.51181102362204722"/>
  <pageSetup paperSize="9" scale="75" orientation="landscape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2020-10-26T14:43:30Z</cp:lastPrinted>
  <dcterms:created xsi:type="dcterms:W3CDTF">2000-01-03T19:49:14Z</dcterms:created>
  <dcterms:modified xsi:type="dcterms:W3CDTF">2020-10-26T14:43:53Z</dcterms:modified>
</cp:coreProperties>
</file>