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ZBM_157_13XI2020 zm budzetu 2020\"/>
    </mc:Choice>
  </mc:AlternateContent>
  <bookViews>
    <workbookView xWindow="-15" yWindow="-30" windowWidth="14085" windowHeight="8160" tabRatio="614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WYDATKI!$A$1:$T$157</definedName>
    <definedName name="_xlnm.Print_Titles" localSheetId="0">WYDATKI!$6:$9</definedName>
  </definedNames>
  <calcPr calcId="152511"/>
</workbook>
</file>

<file path=xl/calcChain.xml><?xml version="1.0" encoding="utf-8"?>
<calcChain xmlns="http://schemas.openxmlformats.org/spreadsheetml/2006/main">
  <c r="I133" i="1" l="1"/>
  <c r="L133" i="1"/>
  <c r="I110" i="1"/>
  <c r="I106" i="1" s="1"/>
  <c r="L110" i="1"/>
  <c r="L106" i="1" s="1"/>
  <c r="L90" i="1"/>
  <c r="L94" i="1"/>
  <c r="J62" i="1"/>
  <c r="J78" i="1"/>
  <c r="I74" i="1"/>
  <c r="I70" i="1"/>
  <c r="I66" i="1"/>
  <c r="I62" i="1" s="1"/>
  <c r="I35" i="1"/>
  <c r="J35" i="1"/>
  <c r="J16" i="1" l="1"/>
  <c r="J12" i="1" s="1"/>
  <c r="J15" i="1"/>
  <c r="J11" i="1" s="1"/>
  <c r="B9" i="1" l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L156" i="1" l="1"/>
  <c r="L155" i="1"/>
  <c r="J32" i="1"/>
  <c r="J156" i="1" s="1"/>
  <c r="J31" i="1"/>
  <c r="J155" i="1" s="1"/>
  <c r="I32" i="1"/>
  <c r="I156" i="1" s="1"/>
  <c r="I31" i="1"/>
  <c r="I155" i="1" s="1"/>
  <c r="H15" i="1" l="1"/>
  <c r="H14" i="1"/>
  <c r="L138" i="1"/>
  <c r="G137" i="1"/>
  <c r="F137" i="1" s="1"/>
  <c r="G135" i="1"/>
  <c r="F135" i="1" s="1"/>
  <c r="K63" i="1"/>
  <c r="J63" i="1"/>
  <c r="I150" i="1"/>
  <c r="H149" i="1"/>
  <c r="G149" i="1" s="1"/>
  <c r="F149" i="1" s="1"/>
  <c r="H147" i="1"/>
  <c r="G147" i="1" s="1"/>
  <c r="I146" i="1"/>
  <c r="H145" i="1"/>
  <c r="G145" i="1" s="1"/>
  <c r="F145" i="1" s="1"/>
  <c r="H143" i="1"/>
  <c r="G143" i="1" s="1"/>
  <c r="F143" i="1" s="1"/>
  <c r="I142" i="1"/>
  <c r="H141" i="1"/>
  <c r="G141" i="1" s="1"/>
  <c r="F141" i="1" s="1"/>
  <c r="H139" i="1"/>
  <c r="G139" i="1" s="1"/>
  <c r="I127" i="1"/>
  <c r="H126" i="1"/>
  <c r="G126" i="1" s="1"/>
  <c r="F126" i="1" s="1"/>
  <c r="H124" i="1"/>
  <c r="G124" i="1" s="1"/>
  <c r="I123" i="1"/>
  <c r="H122" i="1"/>
  <c r="G122" i="1" s="1"/>
  <c r="F122" i="1" s="1"/>
  <c r="H120" i="1"/>
  <c r="G120" i="1" s="1"/>
  <c r="I119" i="1"/>
  <c r="H118" i="1"/>
  <c r="G118" i="1" s="1"/>
  <c r="F118" i="1" s="1"/>
  <c r="H116" i="1"/>
  <c r="G116" i="1" s="1"/>
  <c r="F116" i="1" s="1"/>
  <c r="L115" i="1"/>
  <c r="G114" i="1"/>
  <c r="F114" i="1" s="1"/>
  <c r="G112" i="1"/>
  <c r="F112" i="1" s="1"/>
  <c r="H35" i="1"/>
  <c r="I75" i="1"/>
  <c r="H72" i="1"/>
  <c r="G72" i="1" s="1"/>
  <c r="F72" i="1" s="1"/>
  <c r="H74" i="1"/>
  <c r="G74" i="1" s="1"/>
  <c r="F74" i="1" s="1"/>
  <c r="I71" i="1"/>
  <c r="H68" i="1"/>
  <c r="G68" i="1" s="1"/>
  <c r="F68" i="1" s="1"/>
  <c r="H70" i="1"/>
  <c r="G70" i="1" s="1"/>
  <c r="F70" i="1" s="1"/>
  <c r="I67" i="1"/>
  <c r="H64" i="1"/>
  <c r="G64" i="1" s="1"/>
  <c r="F64" i="1" s="1"/>
  <c r="H66" i="1"/>
  <c r="H76" i="1"/>
  <c r="G76" i="1" s="1"/>
  <c r="J79" i="1"/>
  <c r="H78" i="1"/>
  <c r="G78" i="1" s="1"/>
  <c r="F78" i="1" s="1"/>
  <c r="L100" i="1"/>
  <c r="G98" i="1"/>
  <c r="F98" i="1" s="1"/>
  <c r="G97" i="1"/>
  <c r="F97" i="1" s="1"/>
  <c r="J53" i="1"/>
  <c r="H51" i="1"/>
  <c r="G51" i="1" s="1"/>
  <c r="F51" i="1" s="1"/>
  <c r="H50" i="1"/>
  <c r="G50" i="1" s="1"/>
  <c r="F50" i="1" s="1"/>
  <c r="I49" i="1"/>
  <c r="H47" i="1"/>
  <c r="G47" i="1" s="1"/>
  <c r="F47" i="1" s="1"/>
  <c r="H46" i="1"/>
  <c r="I45" i="1"/>
  <c r="H43" i="1"/>
  <c r="G43" i="1" s="1"/>
  <c r="F43" i="1" s="1"/>
  <c r="H42" i="1"/>
  <c r="G42" i="1" s="1"/>
  <c r="F42" i="1" s="1"/>
  <c r="I41" i="1"/>
  <c r="H39" i="1"/>
  <c r="H38" i="1"/>
  <c r="G38" i="1" s="1"/>
  <c r="F38" i="1" s="1"/>
  <c r="J25" i="1"/>
  <c r="H24" i="1"/>
  <c r="G24" i="1" s="1"/>
  <c r="F24" i="1" s="1"/>
  <c r="H22" i="1"/>
  <c r="G22" i="1" s="1"/>
  <c r="F22" i="1" s="1"/>
  <c r="J21" i="1"/>
  <c r="H19" i="1"/>
  <c r="H18" i="1"/>
  <c r="G18" i="1" s="1"/>
  <c r="L37" i="1"/>
  <c r="I63" i="1"/>
  <c r="H62" i="1"/>
  <c r="G66" i="1"/>
  <c r="F66" i="1" s="1"/>
  <c r="Q17" i="1"/>
  <c r="P14" i="1"/>
  <c r="L111" i="1" l="1"/>
  <c r="H133" i="1"/>
  <c r="G133" i="1" s="1"/>
  <c r="F133" i="1" s="1"/>
  <c r="G53" i="1"/>
  <c r="G100" i="1"/>
  <c r="I134" i="1"/>
  <c r="L134" i="1"/>
  <c r="H45" i="1"/>
  <c r="P17" i="1"/>
  <c r="H110" i="1"/>
  <c r="G110" i="1" s="1"/>
  <c r="F110" i="1" s="1"/>
  <c r="T13" i="1"/>
  <c r="H71" i="1"/>
  <c r="H67" i="1"/>
  <c r="F75" i="1"/>
  <c r="H75" i="1"/>
  <c r="G19" i="1"/>
  <c r="F19" i="1" s="1"/>
  <c r="H21" i="1"/>
  <c r="G46" i="1"/>
  <c r="H49" i="1"/>
  <c r="F138" i="1"/>
  <c r="H142" i="1"/>
  <c r="G146" i="1"/>
  <c r="H25" i="1"/>
  <c r="F53" i="1"/>
  <c r="F25" i="1"/>
  <c r="F115" i="1"/>
  <c r="F119" i="1"/>
  <c r="G14" i="1"/>
  <c r="F14" i="1" s="1"/>
  <c r="H146" i="1"/>
  <c r="H131" i="1"/>
  <c r="G131" i="1" s="1"/>
  <c r="F131" i="1" s="1"/>
  <c r="G119" i="1"/>
  <c r="H119" i="1"/>
  <c r="G115" i="1"/>
  <c r="G150" i="1"/>
  <c r="F147" i="1"/>
  <c r="F150" i="1" s="1"/>
  <c r="H150" i="1"/>
  <c r="G138" i="1"/>
  <c r="I37" i="1"/>
  <c r="G25" i="1"/>
  <c r="F18" i="1"/>
  <c r="G39" i="1"/>
  <c r="G41" i="1" s="1"/>
  <c r="H41" i="1"/>
  <c r="G15" i="1"/>
  <c r="F15" i="1" s="1"/>
  <c r="G94" i="1"/>
  <c r="F94" i="1" s="1"/>
  <c r="F100" i="1"/>
  <c r="H34" i="1"/>
  <c r="G34" i="1" s="1"/>
  <c r="F34" i="1" s="1"/>
  <c r="I17" i="1"/>
  <c r="G93" i="1"/>
  <c r="F93" i="1" s="1"/>
  <c r="L96" i="1"/>
  <c r="G127" i="1"/>
  <c r="F124" i="1"/>
  <c r="F127" i="1" s="1"/>
  <c r="H127" i="1"/>
  <c r="F120" i="1"/>
  <c r="F123" i="1" s="1"/>
  <c r="G123" i="1"/>
  <c r="H123" i="1"/>
  <c r="J111" i="1"/>
  <c r="G142" i="1"/>
  <c r="F139" i="1"/>
  <c r="F142" i="1" s="1"/>
  <c r="J134" i="1"/>
  <c r="I111" i="1"/>
  <c r="H108" i="1"/>
  <c r="K33" i="1"/>
  <c r="F146" i="1"/>
  <c r="H53" i="1"/>
  <c r="J37" i="1"/>
  <c r="H79" i="1"/>
  <c r="L17" i="1"/>
  <c r="G35" i="1"/>
  <c r="L63" i="1"/>
  <c r="G62" i="1"/>
  <c r="F62" i="1" s="1"/>
  <c r="J17" i="1"/>
  <c r="H16" i="1"/>
  <c r="O157" i="1"/>
  <c r="F76" i="1"/>
  <c r="F79" i="1" s="1"/>
  <c r="G79" i="1"/>
  <c r="H60" i="1"/>
  <c r="F45" i="1"/>
  <c r="G45" i="1"/>
  <c r="F39" i="1" l="1"/>
  <c r="F41" i="1" s="1"/>
  <c r="G21" i="1"/>
  <c r="K92" i="1"/>
  <c r="H106" i="1"/>
  <c r="G106" i="1" s="1"/>
  <c r="F106" i="1" s="1"/>
  <c r="N157" i="1"/>
  <c r="L92" i="1"/>
  <c r="G90" i="1"/>
  <c r="F90" i="1" s="1"/>
  <c r="G49" i="1"/>
  <c r="F46" i="1"/>
  <c r="F49" i="1" s="1"/>
  <c r="Q13" i="1"/>
  <c r="F21" i="1"/>
  <c r="F67" i="1"/>
  <c r="G67" i="1"/>
  <c r="F71" i="1"/>
  <c r="G71" i="1"/>
  <c r="P10" i="1"/>
  <c r="P13" i="1" s="1"/>
  <c r="G75" i="1"/>
  <c r="H134" i="1"/>
  <c r="L33" i="1"/>
  <c r="I92" i="1"/>
  <c r="J107" i="1"/>
  <c r="K13" i="1"/>
  <c r="H11" i="1"/>
  <c r="G11" i="1" s="1"/>
  <c r="F11" i="1" s="1"/>
  <c r="F96" i="1"/>
  <c r="S157" i="1"/>
  <c r="H37" i="1"/>
  <c r="H10" i="1"/>
  <c r="G10" i="1" s="1"/>
  <c r="G96" i="1"/>
  <c r="H32" i="1"/>
  <c r="G32" i="1" s="1"/>
  <c r="F32" i="1" s="1"/>
  <c r="I13" i="1"/>
  <c r="J92" i="1"/>
  <c r="H104" i="1"/>
  <c r="I107" i="1"/>
  <c r="L107" i="1"/>
  <c r="H31" i="1"/>
  <c r="G31" i="1" s="1"/>
  <c r="F31" i="1" s="1"/>
  <c r="G108" i="1"/>
  <c r="H111" i="1"/>
  <c r="G134" i="1"/>
  <c r="F134" i="1"/>
  <c r="H89" i="1"/>
  <c r="L13" i="1"/>
  <c r="H12" i="1"/>
  <c r="G12" i="1" s="1"/>
  <c r="F12" i="1" s="1"/>
  <c r="J13" i="1"/>
  <c r="I33" i="1"/>
  <c r="H17" i="1"/>
  <c r="G16" i="1"/>
  <c r="F35" i="1"/>
  <c r="F37" i="1" s="1"/>
  <c r="G37" i="1"/>
  <c r="J33" i="1"/>
  <c r="H30" i="1"/>
  <c r="H63" i="1"/>
  <c r="G60" i="1"/>
  <c r="H107" i="1" l="1"/>
  <c r="F10" i="1"/>
  <c r="F13" i="1" s="1"/>
  <c r="T157" i="1"/>
  <c r="M157" i="1"/>
  <c r="R157" i="1"/>
  <c r="H155" i="1"/>
  <c r="G155" i="1" s="1"/>
  <c r="K157" i="1"/>
  <c r="G104" i="1"/>
  <c r="F104" i="1" s="1"/>
  <c r="G13" i="1"/>
  <c r="G111" i="1"/>
  <c r="F108" i="1"/>
  <c r="F111" i="1" s="1"/>
  <c r="G89" i="1"/>
  <c r="H92" i="1"/>
  <c r="L157" i="1"/>
  <c r="H156" i="1"/>
  <c r="G156" i="1" s="1"/>
  <c r="H13" i="1"/>
  <c r="F16" i="1"/>
  <c r="F17" i="1" s="1"/>
  <c r="G17" i="1"/>
  <c r="P154" i="1"/>
  <c r="G30" i="1"/>
  <c r="H33" i="1"/>
  <c r="G63" i="1"/>
  <c r="F60" i="1"/>
  <c r="F63" i="1" s="1"/>
  <c r="I157" i="1"/>
  <c r="H154" i="1"/>
  <c r="J157" i="1"/>
  <c r="F156" i="1" l="1"/>
  <c r="F107" i="1"/>
  <c r="G107" i="1"/>
  <c r="G92" i="1"/>
  <c r="F89" i="1"/>
  <c r="F92" i="1" s="1"/>
  <c r="F30" i="1"/>
  <c r="F33" i="1" s="1"/>
  <c r="G33" i="1"/>
  <c r="G154" i="1"/>
  <c r="H157" i="1"/>
  <c r="Q157" i="1"/>
  <c r="F155" i="1" l="1"/>
  <c r="P157" i="1"/>
  <c r="G157" i="1"/>
  <c r="F154" i="1"/>
  <c r="F157" i="1" l="1"/>
</calcChain>
</file>

<file path=xl/sharedStrings.xml><?xml version="1.0" encoding="utf-8"?>
<sst xmlns="http://schemas.openxmlformats.org/spreadsheetml/2006/main" count="206" uniqueCount="72">
  <si>
    <t>Pozostała działalność</t>
  </si>
  <si>
    <t>Ośrodki pomocy społecznej</t>
  </si>
  <si>
    <t>EDUKACYJNA OPIEKA WYCHOWAWCZA</t>
  </si>
  <si>
    <t>POMOC SPOŁECZNA</t>
  </si>
  <si>
    <t>w tym:</t>
  </si>
  <si>
    <t>Dział</t>
  </si>
  <si>
    <t>Rozdział</t>
  </si>
  <si>
    <t>§</t>
  </si>
  <si>
    <t>Składki na ubezpieczenia społeczne</t>
  </si>
  <si>
    <t>Zakup materiałów i wyposażenia</t>
  </si>
  <si>
    <t>Zakup usług remontowych</t>
  </si>
  <si>
    <t>Zakup usług pozostałych</t>
  </si>
  <si>
    <t>Wynagrodzenia osobowe pracowników</t>
  </si>
  <si>
    <t>Świadczenia społeczne</t>
  </si>
  <si>
    <t xml:space="preserve">Zakup materiałów i wyposażenia </t>
  </si>
  <si>
    <t>Stypendia dla uczniów</t>
  </si>
  <si>
    <t>Nazwa działu, rozdziału i paragrafu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</si>
  <si>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</si>
  <si>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</si>
  <si>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</si>
  <si>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</si>
  <si>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</si>
  <si>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</si>
  <si>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na wynagro- dzenia i składki od nich naliczane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</si>
  <si>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</si>
  <si>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</si>
  <si>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</si>
  <si>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</si>
  <si>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na programy z udziałem środków, o których mowa w art. 5 ust. 1 pkt 2 i 3 u.o.f.p.</t>
  </si>
  <si>
    <t>OGÓŁEM</t>
  </si>
  <si>
    <t xml:space="preserve">przed zmianą </t>
  </si>
  <si>
    <t xml:space="preserve">zmniejszenia </t>
  </si>
  <si>
    <t>zwiększenia</t>
  </si>
  <si>
    <t>po zmianach</t>
  </si>
  <si>
    <t xml:space="preserve">Uzasadnienie zmian: </t>
  </si>
  <si>
    <t>Straż gminna (miejska)</t>
  </si>
  <si>
    <t>świadczenia na rzecz osób fizycznych</t>
  </si>
  <si>
    <t xml:space="preserve">wyszcze -gólnienie </t>
  </si>
  <si>
    <t>wydatki jednostek budżetowych</t>
  </si>
  <si>
    <t>Wspieranie rodziny</t>
  </si>
  <si>
    <t>inwestycje i zakupy inwestycyjne</t>
  </si>
  <si>
    <t>Świadczenie wychowawcze</t>
  </si>
  <si>
    <t>RODZINA</t>
  </si>
  <si>
    <t>Pomoc materialna dla uczniów o charakterze socjalnym</t>
  </si>
  <si>
    <t>BEZPIECZEŃSTWO PUBLICZNE I OCHRONA PRZECIWPOŻA- ROWA</t>
  </si>
  <si>
    <t>wypłaty z tytułu porę- czeń i gwa- rancji</t>
  </si>
  <si>
    <t>zakup i objęcie akcji i udzia-łów oraz wnie- sienie wkładów do spółek prawa handlo -wego</t>
  </si>
  <si>
    <t>wydatki o charak- terze dotacyj-nym na inwesty-cje  i zakupy inwesty-cyjne</t>
  </si>
  <si>
    <t>Burmistrza Miasta Nowy Dwór Mazowiecki</t>
  </si>
  <si>
    <t>Składki na Fundusz Pracy oraz Fundusz Solidarnościowy</t>
  </si>
  <si>
    <t>przeniesienie między paragrafami środków będących w dyspozycji Urzędu Miejskiego - Straż Miejska;</t>
  </si>
  <si>
    <t>w § 4270 zmniejszenie o kwotę 3.500,00 zł - korekta wysokości środków zabezpieczonych na zakup usług remontowych; środki z przeniesienia w ramach rozdz. 75416</t>
  </si>
  <si>
    <t>w § 4300 zwiększenie o kwotę 3.500,00 zł - uzupełnienie środków na zakup usług pozostałych; przeniesienie środków w ramach rozdz. 75416;</t>
  </si>
  <si>
    <t>zmniejszenie środków do dyspozycji Ośrodka Pomocy Społecznej w związku ze zmniejszeniem kwoty dotacji;</t>
  </si>
  <si>
    <t>zwiększenie środków do dyspozycji Ośrodka Pomocy Społecznej w związku ze zwiększeniem kwoty dotacji;</t>
  </si>
  <si>
    <r>
      <t xml:space="preserve">zgodnie z decyzją Wojewody Mazowieckiego Nr 284/2020 z dnia 4 listopada 2020 r. (pismo Mazowieckiego Urzędu Wojewódzkiego Nr WF-I.3111.20.36. 2020 z dnia 4  listopada 2020 r.)  </t>
    </r>
    <r>
      <rPr>
        <b/>
        <i/>
        <sz val="9"/>
        <rFont val="Verdana"/>
        <family val="2"/>
        <charset val="238"/>
      </rPr>
      <t xml:space="preserve">zwiększenie planu dotacji celowej z budżetu państwa na realizację zadań zleconych gminie z zakresu administracji rządowej </t>
    </r>
    <r>
      <rPr>
        <i/>
        <sz val="9"/>
        <rFont val="Verdana"/>
        <family val="2"/>
        <charset val="238"/>
      </rPr>
      <t>o kwotę 713.633,00 zł z przeznaczeniem na realizację świadczenie wychowawczego, o którym mowa w ustawie o pomocy państwa w wychowywaniu dzieci; zwiększenie planu wydatków na realizację zadań zleconych: § 3110 - 707.618,00 zł, § 4010 - 5.011,00 zł, § 4110 - 881,00 zł, § 4120 - 123,00 zł;</t>
    </r>
  </si>
  <si>
    <r>
      <t>zgodnie z decyzją Nr 369/2020 Wojewody Mazowieckiego z dnia 5 listopada 2020 r. (pismo Mazowieckiego Urzędu Wojewódzkiego Nr WF-I.3111. 20.37. 2020 z dnia 6 listopada 2020 r.)</t>
    </r>
    <r>
      <rPr>
        <b/>
        <i/>
        <sz val="9"/>
        <rFont val="Verdana"/>
        <family val="2"/>
        <charset val="238"/>
      </rPr>
      <t xml:space="preserve"> zwiększenie kwoty dotacji celowej z budżetu państwa na realizację zadań zleconych gminie z zakresu administracji rządowej </t>
    </r>
    <r>
      <rPr>
        <i/>
        <sz val="9"/>
        <rFont val="Verdana"/>
        <family val="2"/>
        <charset val="238"/>
      </rPr>
      <t>o kwotę 3.739,00 zł - środki finansowe przeznaczone na realizację świadczenia "Dobry start", o którym mowa w uchwale nr 80 Rady Ministrów z dnia 30 maja 2018 roku w sprawie ustanowienia rządowego programu "Dobry start" (M.P. z 2018 r.  poz. 514) i rozporządzeniu Rady Ministrów z dnia 30 maja 2018 r. w sprawie szczegółowych warunków realizacji rządowego programu "Dobry start" ( Dz. U. z 2018 r. poz 1061, z późn. zm.); zwiększenie planu wydatków na realizację zadań zleconych: § 3110 - 3.600,00 zł,  § 4010 - 116,00 zł, § 4110 - 20,00 zł, § 4120 - 3,00 zł;</t>
    </r>
  </si>
  <si>
    <t xml:space="preserve">w § 4010 zmniejszenie o kwotę 14.211,00 zł - korekta wysokości środków zabezpieczonych na wynagrodzenia; przeniesienie środków do rozdz. 85295; </t>
  </si>
  <si>
    <t xml:space="preserve">w § 4110 zmniejszenie o kwotę 2.498,00 zł - korekta wysokości środków zabezpieczonych na pochodne od wynagrodzeń; przeniesienie środków do rozdz. 85295; </t>
  </si>
  <si>
    <t xml:space="preserve">w § 4120 zmniejszenie o kwotę 348,00 zł - korekta wysokości środków zabezpieczonych na pochodne od wynagrodzeń; przeniesienie środków do rozdz. 85295; </t>
  </si>
  <si>
    <t xml:space="preserve">w § 4210 zmniejszenie o kwotę 186,00 zł - korekta wysokości środków zabezpieczonych na zakup materiałów; przeniesienie środków do rozdz. 85295; </t>
  </si>
  <si>
    <t xml:space="preserve">w § 4010 zwiększenie o kwotę 14.211,00 zł - uzupełnienie środków na wynagrodzenia osobowe pracowników; środki z przeniesienia  w ramach rozdz. 85219; </t>
  </si>
  <si>
    <t xml:space="preserve">w § 4110 zwiększenie o kwotę 2.498,00 zł - uzupełnienie środków na pochodne od wynagrodzeń; środki z przeniesienia  w ramach rozdz. 85219; </t>
  </si>
  <si>
    <t xml:space="preserve">w § 4120 zwiększenie o kwotę 348,00 zł - uzupełnienie środków na pochodne od wynagrodzeń; środki z przeniesienia  w ramach rozdz. 85219; </t>
  </si>
  <si>
    <t xml:space="preserve">w § 4210 zwiększenie o kwotę 186,00 zł - uzupełnienie środków na zakup ; środki z przeniesienia  w ramach rozdz. 85219; </t>
  </si>
  <si>
    <t>1/ zwiększenie środków do dyspozycji Ośrodka Pomocy Społecznej w związku ze zwiększeniem kwoty dotacji;</t>
  </si>
  <si>
    <t>Załącznik nr 2 do zarządzenia Nr  157/2020</t>
  </si>
  <si>
    <t>z dnia 13 listopada 2020 r.</t>
  </si>
  <si>
    <r>
      <t xml:space="preserve">zgodnie z decyzją Nr 345/2020 Wojewody Mazowieckiego z dnia 28 października 2020 r. (pismo Mazowieckiego Urzędu Wojewódzkiego Nr WF-I.3111.19.16. 2020 z dnia  29 października 2020 r) </t>
    </r>
    <r>
      <rPr>
        <b/>
        <i/>
        <sz val="9"/>
        <rFont val="Verdana"/>
        <family val="2"/>
        <charset val="238"/>
      </rPr>
      <t>zmniejszenie dotacji celowej z budżetu państwa na realizację zadań własnych gminy</t>
    </r>
    <r>
      <rPr>
        <i/>
        <sz val="9"/>
        <rFont val="Verdana"/>
        <family val="2"/>
        <charset val="238"/>
      </rPr>
      <t xml:space="preserve"> o kwotę 6.749,00 zł ze środków przeznaczonych na dofinansowanie świadczeń pomocy materialnej o charakterze socjalnym dla uczniów - stypendiów i zasiłków szkolnych za okres  wrzesień - grudzień 2020 r.; zmniejszenie planu wydatków na realizację zadań własnych gminy w § 3240;</t>
    </r>
  </si>
  <si>
    <r>
      <t xml:space="preserve">przeniesienia między rozdziałami (85219,  85295) </t>
    </r>
    <r>
      <rPr>
        <b/>
        <i/>
        <sz val="9"/>
        <rFont val="Verdana"/>
        <family val="2"/>
        <charset val="238"/>
      </rPr>
      <t>środków własnych miasta</t>
    </r>
    <r>
      <rPr>
        <i/>
        <sz val="9"/>
        <rFont val="Verdana"/>
        <family val="2"/>
        <charset val="238"/>
      </rPr>
      <t xml:space="preserve"> będących w dyspozycji Ośrodka Pomocy Społecznej, w związku z koniecznością  zabezpieczenia  przez miasto wkładu własnego w wysokości 20 %  w związku ze zwiększeniem kwoty dotacji na realizację  zadania  polegającego na działaniach na rzecz ochrony Seniorów  przed zakażeniem Covid-19, zgodnie z art. 17 ust. 2 pkt 4 ustawy o pomocy społecznej;</t>
    </r>
  </si>
  <si>
    <r>
      <t xml:space="preserve">zgodnie z decyzją Wojewody Mazowieckiego Nr 277 z dnia 30 października 2020 r. (pismo Mazowieckiego Urzędu Wojewódzkiego Nr WF-I.3111.17.83. 2020 z dnia 4 listopada 2020 r) </t>
    </r>
    <r>
      <rPr>
        <b/>
        <i/>
        <sz val="9"/>
        <rFont val="Verdana"/>
        <family val="2"/>
        <charset val="238"/>
      </rPr>
      <t>zwiększenie planu dotacji celowej z budżetu państwa na realizację zadań własnych gminy</t>
    </r>
    <r>
      <rPr>
        <i/>
        <sz val="9"/>
        <rFont val="Verdana"/>
        <family val="2"/>
        <charset val="238"/>
      </rPr>
      <t xml:space="preserve"> o kwotę 68.970,00 zł  z przeznaczeniem na dofinansowanie zadań z zakresu pomocy społecznej wynikających z potrzeb gminy, do których  w czasie obowiązywania pandemii zaliczyć  należy działania na rzecz ochrony Seniorów  przed zakażeniem Covid-19, zgodnie z art. 17 ust. 2 pkt 4 ustawy o pomocy społecznej ; zwiększenie planu wydatków na realizację zadań własnych gminy w § 4010 - 56.841,00 zł, § 4110 - 9.992,00 zł, § 4120 - 1.393,00 zł, § 4210 - 744,00 zł;</t>
    </r>
  </si>
  <si>
    <r>
      <t xml:space="preserve">2/ przeniesienia między rozdziałami (85219,  85295) </t>
    </r>
    <r>
      <rPr>
        <b/>
        <i/>
        <sz val="9"/>
        <rFont val="Verdana"/>
        <family val="2"/>
        <charset val="238"/>
      </rPr>
      <t>środków własnych miasta</t>
    </r>
    <r>
      <rPr>
        <i/>
        <sz val="9"/>
        <rFont val="Verdana"/>
        <family val="2"/>
        <charset val="238"/>
      </rPr>
      <t xml:space="preserve"> będących w dyspozycji Ośrodka Pomocy Społecznej, w związku z koniecznością  zabezpieczenia  przez miasto wkładu własnego w wysokości 20 %  w związku ze zwiększeniem kwoty dotacji na realizację  zadania  polegającego na działaniach na rzecz ochrony Seniorów  przed zakażeniem Covid-19, zgodnie z art. 17 ust. 2 pkt 4 ustawy o pomocy społecznej;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</si>
</sst>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color indexed="12"/>
      <name val="Arial CE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sz val="10"/>
      <color indexed="12"/>
      <name val="Arial CE"/>
      <family val="2"/>
      <charset val="238"/>
    </font>
    <font>
      <b/>
      <sz val="7"/>
      <name val="Arial CE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9"/>
      <name val="Verdana"/>
      <family val="2"/>
      <charset val="238"/>
    </font>
    <font>
      <b/>
      <sz val="8"/>
      <name val="Arial CE"/>
      <charset val="238"/>
    </font>
    <font>
      <b/>
      <sz val="11"/>
      <name val="Verdana"/>
      <family val="2"/>
      <charset val="238"/>
    </font>
    <font>
      <i/>
      <sz val="9"/>
      <name val="Arial CE"/>
      <charset val="238"/>
    </font>
    <font>
      <b/>
      <sz val="10"/>
      <name val="Verdana"/>
      <family val="2"/>
      <charset val="238"/>
    </font>
    <font>
      <sz val="11"/>
      <name val="Arial CE"/>
      <charset val="238"/>
    </font>
    <font>
      <b/>
      <i/>
      <sz val="9"/>
      <name val="Verdana"/>
      <family val="2"/>
      <charset val="238"/>
    </font>
    <font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0" xfId="0" applyFont="1" applyBorder="1"/>
    <xf numFmtId="0" fontId="7" fillId="0" borderId="0" xfId="0" applyFont="1" applyFill="1"/>
    <xf numFmtId="0" fontId="8" fillId="0" borderId="0" xfId="0" applyFont="1"/>
    <xf numFmtId="0" fontId="5" fillId="2" borderId="0" xfId="0" applyFont="1" applyFill="1" applyAlignment="1">
      <alignment horizontal="center" shrinkToFit="1"/>
    </xf>
    <xf numFmtId="0" fontId="9" fillId="0" borderId="0" xfId="0" applyFont="1" applyAlignment="1">
      <alignment vertical="center" shrinkToFit="1"/>
    </xf>
    <xf numFmtId="0" fontId="3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Fill="1"/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1" fillId="3" borderId="5" xfId="0" applyFont="1" applyFill="1" applyBorder="1" applyAlignment="1">
      <alignment horizontal="center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7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10" fillId="3" borderId="11" xfId="0" applyNumberFormat="1" applyFont="1" applyFill="1" applyBorder="1" applyAlignment="1">
      <alignment horizontal="right" vertical="center" shrinkToFit="1"/>
    </xf>
    <xf numFmtId="4" fontId="10" fillId="3" borderId="5" xfId="0" applyNumberFormat="1" applyFont="1" applyFill="1" applyBorder="1" applyAlignment="1">
      <alignment horizontal="right" vertical="center" shrinkToFit="1"/>
    </xf>
    <xf numFmtId="0" fontId="10" fillId="3" borderId="12" xfId="0" applyFont="1" applyFill="1" applyBorder="1" applyAlignment="1">
      <alignment horizontal="center" vertical="center" shrinkToFit="1"/>
    </xf>
    <xf numFmtId="4" fontId="11" fillId="3" borderId="13" xfId="0" applyNumberFormat="1" applyFont="1" applyFill="1" applyBorder="1" applyAlignment="1">
      <alignment horizontal="right" vertical="center" shrinkToFit="1"/>
    </xf>
    <xf numFmtId="4" fontId="11" fillId="3" borderId="14" xfId="0" applyNumberFormat="1" applyFont="1" applyFill="1" applyBorder="1" applyAlignment="1">
      <alignment horizontal="right" vertical="center" shrinkToFit="1"/>
    </xf>
    <xf numFmtId="4" fontId="11" fillId="3" borderId="15" xfId="0" applyNumberFormat="1" applyFont="1" applyFill="1" applyBorder="1" applyAlignment="1">
      <alignment horizontal="right" vertical="center" shrinkToFit="1"/>
    </xf>
    <xf numFmtId="4" fontId="10" fillId="0" borderId="16" xfId="0" applyNumberFormat="1" applyFont="1" applyFill="1" applyBorder="1" applyAlignment="1">
      <alignment horizontal="right" vertical="center" shrinkToFit="1"/>
    </xf>
    <xf numFmtId="4" fontId="10" fillId="0" borderId="7" xfId="0" applyNumberFormat="1" applyFont="1" applyFill="1" applyBorder="1" applyAlignment="1">
      <alignment horizontal="right" vertical="center" shrinkToFit="1"/>
    </xf>
    <xf numFmtId="4" fontId="10" fillId="0" borderId="8" xfId="0" applyNumberFormat="1" applyFont="1" applyFill="1" applyBorder="1" applyAlignment="1">
      <alignment horizontal="right" vertical="center" shrinkToFit="1"/>
    </xf>
    <xf numFmtId="0" fontId="11" fillId="2" borderId="5" xfId="0" applyFont="1" applyFill="1" applyBorder="1" applyAlignment="1">
      <alignment horizontal="center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4" fontId="10" fillId="0" borderId="5" xfId="0" applyNumberFormat="1" applyFont="1" applyFill="1" applyBorder="1" applyAlignment="1">
      <alignment horizontal="right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4" fontId="11" fillId="0" borderId="13" xfId="0" applyNumberFormat="1" applyFont="1" applyFill="1" applyBorder="1" applyAlignment="1">
      <alignment horizontal="right" vertical="center" shrinkToFit="1"/>
    </xf>
    <xf numFmtId="4" fontId="11" fillId="0" borderId="14" xfId="0" applyNumberFormat="1" applyFont="1" applyFill="1" applyBorder="1" applyAlignment="1">
      <alignment horizontal="right" vertical="center" shrinkToFit="1"/>
    </xf>
    <xf numFmtId="4" fontId="11" fillId="0" borderId="15" xfId="0" applyNumberFormat="1" applyFont="1" applyFill="1" applyBorder="1" applyAlignment="1">
      <alignment horizontal="right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4" fontId="11" fillId="3" borderId="8" xfId="0" applyNumberFormat="1" applyFont="1" applyFill="1" applyBorder="1" applyAlignment="1">
      <alignment horizontal="right" vertical="center" shrinkToFit="1"/>
    </xf>
    <xf numFmtId="4" fontId="11" fillId="3" borderId="9" xfId="0" applyNumberFormat="1" applyFont="1" applyFill="1" applyBorder="1" applyAlignment="1">
      <alignment horizontal="right" vertical="center" shrinkToFit="1"/>
    </xf>
    <xf numFmtId="4" fontId="11" fillId="3" borderId="5" xfId="0" applyNumberFormat="1" applyFont="1" applyFill="1" applyBorder="1" applyAlignment="1">
      <alignment horizontal="right" vertical="center" shrinkToFit="1"/>
    </xf>
    <xf numFmtId="4" fontId="11" fillId="3" borderId="10" xfId="0" applyNumberFormat="1" applyFont="1" applyFill="1" applyBorder="1" applyAlignment="1">
      <alignment horizontal="right" vertical="center" shrinkToFit="1"/>
    </xf>
    <xf numFmtId="4" fontId="11" fillId="0" borderId="8" xfId="0" applyNumberFormat="1" applyFont="1" applyFill="1" applyBorder="1" applyAlignment="1">
      <alignment horizontal="right" vertical="center" shrinkToFit="1"/>
    </xf>
    <xf numFmtId="4" fontId="11" fillId="0" borderId="9" xfId="0" applyNumberFormat="1" applyFont="1" applyFill="1" applyBorder="1" applyAlignment="1">
      <alignment horizontal="right" vertical="center" shrinkToFit="1"/>
    </xf>
    <xf numFmtId="4" fontId="10" fillId="0" borderId="10" xfId="0" applyNumberFormat="1" applyFont="1" applyFill="1" applyBorder="1" applyAlignment="1">
      <alignment horizontal="right" vertical="center" shrinkToFit="1"/>
    </xf>
    <xf numFmtId="4" fontId="11" fillId="0" borderId="11" xfId="0" applyNumberFormat="1" applyFont="1" applyFill="1" applyBorder="1" applyAlignment="1">
      <alignment horizontal="right" vertical="center" shrinkToFit="1"/>
    </xf>
    <xf numFmtId="4" fontId="11" fillId="3" borderId="7" xfId="0" applyNumberFormat="1" applyFont="1" applyFill="1" applyBorder="1" applyAlignment="1">
      <alignment horizontal="right" vertical="center" shrinkToFit="1"/>
    </xf>
    <xf numFmtId="4" fontId="11" fillId="0" borderId="7" xfId="0" applyNumberFormat="1" applyFont="1" applyFill="1" applyBorder="1" applyAlignment="1">
      <alignment horizontal="right" vertical="center" shrinkToFit="1"/>
    </xf>
    <xf numFmtId="4" fontId="11" fillId="0" borderId="12" xfId="0" applyNumberFormat="1" applyFont="1" applyFill="1" applyBorder="1" applyAlignment="1">
      <alignment horizontal="right" vertical="center" shrinkToFit="1"/>
    </xf>
    <xf numFmtId="4" fontId="11" fillId="3" borderId="11" xfId="0" applyNumberFormat="1" applyFont="1" applyFill="1" applyBorder="1" applyAlignment="1">
      <alignment horizontal="right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4" fontId="10" fillId="3" borderId="9" xfId="0" applyNumberFormat="1" applyFont="1" applyFill="1" applyBorder="1" applyAlignment="1">
      <alignment horizontal="right" vertical="center" shrinkToFit="1"/>
    </xf>
    <xf numFmtId="4" fontId="10" fillId="3" borderId="11" xfId="0" applyNumberFormat="1" applyFont="1" applyFill="1" applyBorder="1" applyAlignment="1">
      <alignment vertical="center" shrinkToFit="1"/>
    </xf>
    <xf numFmtId="0" fontId="15" fillId="0" borderId="0" xfId="0" applyFont="1" applyFill="1"/>
    <xf numFmtId="0" fontId="12" fillId="2" borderId="0" xfId="0" applyFont="1" applyFill="1" applyBorder="1" applyAlignment="1">
      <alignment horizontal="center" vertical="center" shrinkToFit="1"/>
    </xf>
    <xf numFmtId="0" fontId="12" fillId="2" borderId="0" xfId="0" applyFont="1" applyFill="1" applyBorder="1" applyAlignment="1">
      <alignment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left" vertical="center" shrinkToFit="1"/>
    </xf>
    <xf numFmtId="0" fontId="12" fillId="3" borderId="13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horizontal="left" vertical="center" shrinkToFit="1"/>
    </xf>
    <xf numFmtId="0" fontId="12" fillId="0" borderId="13" xfId="0" applyFont="1" applyFill="1" applyBorder="1" applyAlignment="1">
      <alignment horizontal="left" vertical="center" shrinkToFit="1"/>
    </xf>
    <xf numFmtId="0" fontId="12" fillId="3" borderId="16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justify" shrinkToFit="1"/>
    </xf>
    <xf numFmtId="0" fontId="13" fillId="2" borderId="1" xfId="0" applyFont="1" applyFill="1" applyBorder="1" applyAlignment="1">
      <alignment horizontal="center" vertical="center" shrinkToFit="1"/>
    </xf>
    <xf numFmtId="4" fontId="11" fillId="3" borderId="12" xfId="0" applyNumberFormat="1" applyFont="1" applyFill="1" applyBorder="1" applyAlignment="1">
      <alignment horizontal="right" vertical="center" shrinkToFit="1"/>
    </xf>
    <xf numFmtId="4" fontId="11" fillId="0" borderId="10" xfId="0" applyNumberFormat="1" applyFont="1" applyFill="1" applyBorder="1" applyAlignment="1">
      <alignment horizontal="right" vertical="center" shrinkToFi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center" vertical="center" shrinkToFit="1"/>
    </xf>
    <xf numFmtId="0" fontId="11" fillId="4" borderId="8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10" fillId="4" borderId="12" xfId="0" applyFont="1" applyFill="1" applyBorder="1" applyAlignment="1">
      <alignment horizontal="center" vertical="center" shrinkToFit="1"/>
    </xf>
    <xf numFmtId="0" fontId="10" fillId="4" borderId="8" xfId="0" applyFont="1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 shrinkToFit="1"/>
    </xf>
    <xf numFmtId="0" fontId="17" fillId="0" borderId="0" xfId="0" applyFont="1" applyBorder="1"/>
    <xf numFmtId="0" fontId="12" fillId="0" borderId="0" xfId="0" applyFont="1" applyFill="1" applyBorder="1" applyAlignment="1">
      <alignment horizontal="left" vertical="center" shrinkToFit="1"/>
    </xf>
    <xf numFmtId="0" fontId="0" fillId="0" borderId="0" xfId="0" applyFont="1"/>
    <xf numFmtId="0" fontId="13" fillId="2" borderId="0" xfId="0" applyFont="1" applyFill="1" applyBorder="1"/>
    <xf numFmtId="0" fontId="12" fillId="2" borderId="0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/>
    </xf>
    <xf numFmtId="0" fontId="13" fillId="2" borderId="0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4" fontId="5" fillId="2" borderId="0" xfId="0" applyNumberFormat="1" applyFont="1" applyFill="1" applyAlignment="1">
      <alignment horizontal="center" shrinkToFit="1"/>
    </xf>
    <xf numFmtId="4" fontId="6" fillId="0" borderId="0" xfId="0" applyNumberFormat="1" applyFont="1" applyBorder="1" applyAlignment="1">
      <alignment horizontal="justify" shrinkToFit="1"/>
    </xf>
    <xf numFmtId="4" fontId="9" fillId="0" borderId="0" xfId="0" applyNumberFormat="1" applyFont="1" applyAlignment="1">
      <alignment vertical="center" shrinkToFit="1"/>
    </xf>
    <xf numFmtId="4" fontId="5" fillId="2" borderId="0" xfId="0" applyNumberFormat="1" applyFont="1" applyFill="1" applyBorder="1" applyAlignment="1">
      <alignment horizontal="left" vertical="top" shrinkToFit="1"/>
    </xf>
    <xf numFmtId="4" fontId="6" fillId="0" borderId="0" xfId="0" applyNumberFormat="1" applyFont="1" applyAlignment="1">
      <alignment horizontal="right" shrinkToFit="1"/>
    </xf>
    <xf numFmtId="4" fontId="0" fillId="0" borderId="0" xfId="0" applyNumberFormat="1" applyFont="1" applyAlignment="1">
      <alignment shrinkToFit="1"/>
    </xf>
    <xf numFmtId="4" fontId="0" fillId="0" borderId="0" xfId="0" applyNumberFormat="1" applyAlignment="1">
      <alignment shrinkToFit="1"/>
    </xf>
    <xf numFmtId="0" fontId="19" fillId="0" borderId="0" xfId="0" applyFont="1"/>
    <xf numFmtId="4" fontId="11" fillId="0" borderId="5" xfId="0" applyNumberFormat="1" applyFont="1" applyFill="1" applyBorder="1" applyAlignment="1">
      <alignment horizontal="right" vertical="center" shrinkToFit="1"/>
    </xf>
    <xf numFmtId="0" fontId="13" fillId="2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 shrinkToFit="1"/>
    </xf>
    <xf numFmtId="4" fontId="11" fillId="3" borderId="8" xfId="0" applyNumberFormat="1" applyFont="1" applyFill="1" applyBorder="1" applyAlignment="1">
      <alignment vertical="center" shrinkToFit="1"/>
    </xf>
    <xf numFmtId="4" fontId="10" fillId="3" borderId="5" xfId="0" applyNumberFormat="1" applyFont="1" applyFill="1" applyBorder="1" applyAlignment="1">
      <alignment vertical="center" shrinkToFit="1"/>
    </xf>
    <xf numFmtId="4" fontId="11" fillId="3" borderId="16" xfId="0" applyNumberFormat="1" applyFont="1" applyFill="1" applyBorder="1" applyAlignment="1">
      <alignment horizontal="right" vertical="center" shrinkToFit="1"/>
    </xf>
    <xf numFmtId="4" fontId="18" fillId="3" borderId="7" xfId="0" applyNumberFormat="1" applyFont="1" applyFill="1" applyBorder="1" applyAlignment="1">
      <alignment vertical="center" shrinkToFit="1"/>
    </xf>
    <xf numFmtId="3" fontId="21" fillId="2" borderId="0" xfId="0" applyNumberFormat="1" applyFont="1" applyFill="1" applyBorder="1" applyAlignment="1">
      <alignment horizontal="right"/>
    </xf>
    <xf numFmtId="3" fontId="21" fillId="2" borderId="0" xfId="0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right" vertical="center"/>
    </xf>
    <xf numFmtId="3" fontId="13" fillId="2" borderId="0" xfId="0" applyNumberFormat="1" applyFont="1" applyFill="1" applyBorder="1"/>
    <xf numFmtId="3" fontId="13" fillId="2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vertical="center" shrinkToFit="1"/>
    </xf>
    <xf numFmtId="3" fontId="12" fillId="2" borderId="0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right" vertical="center"/>
    </xf>
    <xf numFmtId="0" fontId="21" fillId="2" borderId="0" xfId="0" applyFont="1" applyFill="1" applyAlignment="1">
      <alignment horizontal="right"/>
    </xf>
    <xf numFmtId="0" fontId="13" fillId="0" borderId="1" xfId="0" applyFont="1" applyFill="1" applyBorder="1" applyAlignment="1">
      <alignment horizontal="center" vertical="center" wrapText="1"/>
    </xf>
    <xf numFmtId="4" fontId="10" fillId="3" borderId="10" xfId="0" applyNumberFormat="1" applyFont="1" applyFill="1" applyBorder="1" applyAlignment="1">
      <alignment horizontal="right" vertical="center" shrinkToFit="1"/>
    </xf>
    <xf numFmtId="4" fontId="11" fillId="3" borderId="16" xfId="0" applyNumberFormat="1" applyFont="1" applyFill="1" applyBorder="1" applyAlignment="1">
      <alignment vertical="center" shrinkToFit="1"/>
    </xf>
    <xf numFmtId="4" fontId="10" fillId="3" borderId="6" xfId="0" applyNumberFormat="1" applyFont="1" applyFill="1" applyBorder="1" applyAlignment="1">
      <alignment vertical="center" shrinkToFit="1"/>
    </xf>
    <xf numFmtId="4" fontId="6" fillId="0" borderId="0" xfId="0" applyNumberFormat="1" applyFont="1" applyBorder="1" applyAlignment="1">
      <alignment horizontal="right" shrinkToFit="1"/>
    </xf>
    <xf numFmtId="4" fontId="0" fillId="0" borderId="0" xfId="0" applyNumberFormat="1" applyFont="1" applyFill="1" applyAlignment="1">
      <alignment shrinkToFit="1"/>
    </xf>
    <xf numFmtId="4" fontId="2" fillId="0" borderId="0" xfId="0" applyNumberFormat="1" applyFont="1" applyAlignment="1">
      <alignment vertical="center" shrinkToFit="1"/>
    </xf>
    <xf numFmtId="4" fontId="6" fillId="0" borderId="0" xfId="0" applyNumberFormat="1" applyFont="1" applyBorder="1" applyAlignment="1">
      <alignment horizontal="right"/>
    </xf>
    <xf numFmtId="0" fontId="0" fillId="0" borderId="0" xfId="0" applyFont="1" applyFill="1"/>
    <xf numFmtId="0" fontId="2" fillId="0" borderId="0" xfId="0" applyFont="1" applyAlignment="1">
      <alignment vertical="center" shrinkToFit="1"/>
    </xf>
    <xf numFmtId="0" fontId="11" fillId="3" borderId="8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center" wrapText="1" shrinkToFit="1"/>
    </xf>
    <xf numFmtId="0" fontId="14" fillId="0" borderId="22" xfId="0" applyFont="1" applyFill="1" applyBorder="1" applyAlignment="1">
      <alignment horizontal="left" vertical="center" wrapText="1" shrinkToFit="1"/>
    </xf>
    <xf numFmtId="0" fontId="14" fillId="0" borderId="20" xfId="0" applyFont="1" applyFill="1" applyBorder="1" applyAlignment="1">
      <alignment horizontal="left" vertical="center" wrapText="1" shrinkToFit="1"/>
    </xf>
    <xf numFmtId="0" fontId="11" fillId="3" borderId="8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23" fillId="0" borderId="8" xfId="0" applyFont="1" applyFill="1" applyBorder="1" applyAlignment="1">
      <alignment horizontal="center" vertical="center" wrapText="1" shrinkToFit="1"/>
    </xf>
    <xf numFmtId="0" fontId="23" fillId="0" borderId="12" xfId="0" applyFont="1" applyFill="1" applyBorder="1" applyAlignment="1">
      <alignment horizontal="center" vertical="center" wrapText="1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 wrapText="1" shrinkToFit="1"/>
    </xf>
    <xf numFmtId="0" fontId="14" fillId="0" borderId="27" xfId="0" applyFont="1" applyFill="1" applyBorder="1" applyAlignment="1">
      <alignment horizontal="left" vertical="center" wrapText="1" shrinkToFit="1"/>
    </xf>
    <xf numFmtId="0" fontId="14" fillId="0" borderId="18" xfId="0" applyFont="1" applyFill="1" applyBorder="1" applyAlignment="1">
      <alignment horizontal="left" vertical="center" wrapText="1" shrinkToFit="1"/>
    </xf>
    <xf numFmtId="0" fontId="14" fillId="0" borderId="6" xfId="0" applyFont="1" applyFill="1" applyBorder="1" applyAlignment="1">
      <alignment horizontal="left" vertical="center" wrapText="1" shrinkToFit="1"/>
    </xf>
    <xf numFmtId="0" fontId="14" fillId="0" borderId="0" xfId="0" applyFont="1" applyFill="1" applyBorder="1" applyAlignment="1">
      <alignment horizontal="left" vertical="center" wrapText="1" shrinkToFit="1"/>
    </xf>
    <xf numFmtId="0" fontId="14" fillId="0" borderId="19" xfId="0" applyFont="1" applyFill="1" applyBorder="1" applyAlignment="1">
      <alignment horizontal="left" vertical="center" wrapText="1" shrinkToFit="1"/>
    </xf>
    <xf numFmtId="0" fontId="12" fillId="2" borderId="8" xfId="0" applyFont="1" applyFill="1" applyBorder="1" applyAlignment="1">
      <alignment horizontal="justify" vertical="center" shrinkToFit="1"/>
    </xf>
    <xf numFmtId="0" fontId="12" fillId="2" borderId="5" xfId="0" applyFont="1" applyFill="1" applyBorder="1" applyAlignment="1">
      <alignment horizontal="justify" vertical="center" shrinkToFit="1"/>
    </xf>
    <xf numFmtId="0" fontId="12" fillId="2" borderId="12" xfId="0" applyFont="1" applyFill="1" applyBorder="1" applyAlignment="1">
      <alignment horizontal="justify" vertical="center" shrinkToFi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justify" vertical="center"/>
    </xf>
    <xf numFmtId="0" fontId="12" fillId="2" borderId="1" xfId="0" applyFont="1" applyFill="1" applyBorder="1" applyAlignment="1">
      <alignment horizontal="center" vertical="center" textRotation="45" shrinkToFit="1"/>
    </xf>
    <xf numFmtId="0" fontId="16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9682296"/>
        <c:axId val="1296826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00696"/>
        <c:axId val="171403832"/>
      </c:lineChart>
      <c:catAx>
        <c:axId val="129682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29682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29682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29682296"/>
        <c:crosses val="autoZero"/>
        <c:crossBetween val="between"/>
      </c:valAx>
      <c:catAx>
        <c:axId val="171400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1403832"/>
        <c:crosses val="autoZero"/>
        <c:auto val="0"/>
        <c:lblAlgn val="ctr"/>
        <c:lblOffset val="100"/>
        <c:noMultiLvlLbl val="0"/>
      </c:catAx>
      <c:valAx>
        <c:axId val="171403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400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41480"/>
        <c:axId val="172442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43048"/>
        <c:axId val="172442656"/>
      </c:lineChart>
      <c:catAx>
        <c:axId val="172441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42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442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41480"/>
        <c:crosses val="autoZero"/>
        <c:crossBetween val="between"/>
      </c:valAx>
      <c:catAx>
        <c:axId val="172443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442656"/>
        <c:crosses val="autoZero"/>
        <c:auto val="0"/>
        <c:lblAlgn val="ctr"/>
        <c:lblOffset val="100"/>
        <c:noMultiLvlLbl val="0"/>
      </c:catAx>
      <c:valAx>
        <c:axId val="172442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443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86640"/>
        <c:axId val="171488208"/>
      </c:barChart>
      <c:catAx>
        <c:axId val="171486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882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488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86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89384"/>
        <c:axId val="172200472"/>
      </c:barChart>
      <c:catAx>
        <c:axId val="171489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004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200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89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01256"/>
        <c:axId val="172198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00080"/>
        <c:axId val="172202040"/>
      </c:lineChart>
      <c:catAx>
        <c:axId val="172201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985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198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01256"/>
        <c:crosses val="autoZero"/>
        <c:crossBetween val="between"/>
      </c:valAx>
      <c:catAx>
        <c:axId val="172200080"/>
        <c:scaling>
          <c:orientation val="minMax"/>
        </c:scaling>
        <c:delete val="1"/>
        <c:axPos val="b"/>
        <c:majorTickMark val="out"/>
        <c:minorTickMark val="none"/>
        <c:tickLblPos val="nextTo"/>
        <c:crossAx val="172202040"/>
        <c:crosses val="autoZero"/>
        <c:auto val="0"/>
        <c:lblAlgn val="ctr"/>
        <c:lblOffset val="100"/>
        <c:noMultiLvlLbl val="0"/>
      </c:catAx>
      <c:valAx>
        <c:axId val="172202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200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01648"/>
        <c:axId val="172199296"/>
      </c:barChart>
      <c:catAx>
        <c:axId val="172201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1992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199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0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33608"/>
        <c:axId val="172534000"/>
      </c:barChart>
      <c:catAx>
        <c:axId val="172533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34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534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33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35960"/>
        <c:axId val="172534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34784"/>
        <c:axId val="172536744"/>
      </c:lineChart>
      <c:catAx>
        <c:axId val="172535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343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534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35960"/>
        <c:crosses val="autoZero"/>
        <c:crossBetween val="between"/>
      </c:valAx>
      <c:catAx>
        <c:axId val="172534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2536744"/>
        <c:crosses val="autoZero"/>
        <c:auto val="0"/>
        <c:lblAlgn val="ctr"/>
        <c:lblOffset val="100"/>
        <c:noMultiLvlLbl val="0"/>
      </c:catAx>
      <c:valAx>
        <c:axId val="172536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534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535176"/>
        <c:axId val="172533216"/>
      </c:barChart>
      <c:catAx>
        <c:axId val="172535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33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53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535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29936"/>
        <c:axId val="172626408"/>
      </c:barChart>
      <c:catAx>
        <c:axId val="172629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26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26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29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28368"/>
        <c:axId val="172626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27192"/>
        <c:axId val="172627976"/>
      </c:lineChart>
      <c:catAx>
        <c:axId val="172628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268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626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28368"/>
        <c:crosses val="autoZero"/>
        <c:crossBetween val="between"/>
      </c:valAx>
      <c:catAx>
        <c:axId val="1726271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2627976"/>
        <c:crosses val="autoZero"/>
        <c:auto val="0"/>
        <c:lblAlgn val="ctr"/>
        <c:lblOffset val="100"/>
        <c:noMultiLvlLbl val="0"/>
      </c:catAx>
      <c:valAx>
        <c:axId val="172627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627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1872"/>
        <c:axId val="171402264"/>
      </c:barChart>
      <c:catAx>
        <c:axId val="171401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22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402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1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27584"/>
        <c:axId val="173098824"/>
      </c:barChart>
      <c:catAx>
        <c:axId val="172627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988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098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27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099216"/>
        <c:axId val="173096864"/>
      </c:barChart>
      <c:catAx>
        <c:axId val="173099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968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096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99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00392"/>
        <c:axId val="173097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98432"/>
        <c:axId val="173097648"/>
      </c:lineChart>
      <c:catAx>
        <c:axId val="173100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097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097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00392"/>
        <c:crosses val="autoZero"/>
        <c:crossBetween val="between"/>
      </c:valAx>
      <c:catAx>
        <c:axId val="173098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097648"/>
        <c:crosses val="autoZero"/>
        <c:auto val="0"/>
        <c:lblAlgn val="ctr"/>
        <c:lblOffset val="100"/>
        <c:noMultiLvlLbl val="0"/>
      </c:catAx>
      <c:valAx>
        <c:axId val="173097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098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200216"/>
        <c:axId val="173200608"/>
      </c:barChart>
      <c:catAx>
        <c:axId val="173200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006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200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00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201392"/>
        <c:axId val="173201784"/>
      </c:barChart>
      <c:catAx>
        <c:axId val="173201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01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201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01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198256"/>
        <c:axId val="173199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99432"/>
        <c:axId val="173199824"/>
      </c:lineChart>
      <c:catAx>
        <c:axId val="173198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990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199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198256"/>
        <c:crosses val="autoZero"/>
        <c:crossBetween val="between"/>
      </c:valAx>
      <c:catAx>
        <c:axId val="173199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199824"/>
        <c:crosses val="autoZero"/>
        <c:auto val="0"/>
        <c:lblAlgn val="ctr"/>
        <c:lblOffset val="100"/>
        <c:noMultiLvlLbl val="0"/>
      </c:catAx>
      <c:valAx>
        <c:axId val="173199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199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242992"/>
        <c:axId val="173244560"/>
      </c:barChart>
      <c:catAx>
        <c:axId val="173242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445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244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42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243384"/>
        <c:axId val="173244168"/>
      </c:barChart>
      <c:catAx>
        <c:axId val="173243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441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244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43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240640"/>
        <c:axId val="173241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245736"/>
        <c:axId val="173246128"/>
      </c:lineChart>
      <c:catAx>
        <c:axId val="173240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414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241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40640"/>
        <c:crosses val="autoZero"/>
        <c:crossBetween val="between"/>
      </c:valAx>
      <c:catAx>
        <c:axId val="173245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246128"/>
        <c:crosses val="autoZero"/>
        <c:auto val="0"/>
        <c:lblAlgn val="ctr"/>
        <c:lblOffset val="100"/>
        <c:noMultiLvlLbl val="0"/>
      </c:catAx>
      <c:valAx>
        <c:axId val="1732461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245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241816"/>
        <c:axId val="173247304"/>
      </c:barChart>
      <c:catAx>
        <c:axId val="173241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473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247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41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2656"/>
        <c:axId val="171403048"/>
      </c:barChart>
      <c:catAx>
        <c:axId val="171402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3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403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2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246912"/>
        <c:axId val="173242600"/>
      </c:barChart>
      <c:catAx>
        <c:axId val="173246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426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242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46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240248"/>
        <c:axId val="1732410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758744"/>
        <c:axId val="173757960"/>
      </c:lineChart>
      <c:catAx>
        <c:axId val="173240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410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241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240248"/>
        <c:crosses val="autoZero"/>
        <c:crossBetween val="between"/>
      </c:valAx>
      <c:catAx>
        <c:axId val="173758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757960"/>
        <c:crosses val="autoZero"/>
        <c:auto val="0"/>
        <c:lblAlgn val="ctr"/>
        <c:lblOffset val="100"/>
        <c:noMultiLvlLbl val="0"/>
      </c:catAx>
      <c:valAx>
        <c:axId val="173757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758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753256"/>
        <c:axId val="173751296"/>
      </c:barChart>
      <c:catAx>
        <c:axId val="173753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1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751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3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756784"/>
        <c:axId val="173756392"/>
      </c:barChart>
      <c:catAx>
        <c:axId val="173756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6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756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6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756000"/>
        <c:axId val="173758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751688"/>
        <c:axId val="173753648"/>
      </c:lineChart>
      <c:catAx>
        <c:axId val="173756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83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758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6000"/>
        <c:crosses val="autoZero"/>
        <c:crossBetween val="between"/>
      </c:valAx>
      <c:catAx>
        <c:axId val="173751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73753648"/>
        <c:crosses val="autoZero"/>
        <c:auto val="0"/>
        <c:lblAlgn val="ctr"/>
        <c:lblOffset val="100"/>
        <c:noMultiLvlLbl val="0"/>
      </c:catAx>
      <c:valAx>
        <c:axId val="173753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751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754432"/>
        <c:axId val="173752080"/>
      </c:barChart>
      <c:catAx>
        <c:axId val="17375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20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752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4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757568"/>
        <c:axId val="173754824"/>
      </c:barChart>
      <c:catAx>
        <c:axId val="173757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48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754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757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68152"/>
        <c:axId val="173662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65800"/>
        <c:axId val="173666976"/>
      </c:lineChart>
      <c:catAx>
        <c:axId val="173668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626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662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68152"/>
        <c:crosses val="autoZero"/>
        <c:crossBetween val="between"/>
      </c:valAx>
      <c:catAx>
        <c:axId val="173665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66976"/>
        <c:crosses val="autoZero"/>
        <c:auto val="0"/>
        <c:lblAlgn val="ctr"/>
        <c:lblOffset val="100"/>
        <c:noMultiLvlLbl val="0"/>
      </c:catAx>
      <c:valAx>
        <c:axId val="173666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665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69328"/>
        <c:axId val="1736685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64232"/>
        <c:axId val="173668936"/>
      </c:lineChart>
      <c:catAx>
        <c:axId val="173669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685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668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69328"/>
        <c:crosses val="autoZero"/>
        <c:crossBetween val="between"/>
      </c:valAx>
      <c:catAx>
        <c:axId val="1736642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68936"/>
        <c:crosses val="autoZero"/>
        <c:auto val="0"/>
        <c:lblAlgn val="ctr"/>
        <c:lblOffset val="100"/>
        <c:noMultiLvlLbl val="0"/>
      </c:catAx>
      <c:valAx>
        <c:axId val="173668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664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67368"/>
        <c:axId val="173664624"/>
      </c:barChart>
      <c:catAx>
        <c:axId val="173667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646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664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67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03440"/>
        <c:axId val="171487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86248"/>
        <c:axId val="171488600"/>
      </c:lineChart>
      <c:catAx>
        <c:axId val="17140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874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1487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03440"/>
        <c:crosses val="autoZero"/>
        <c:crossBetween val="between"/>
      </c:valAx>
      <c:catAx>
        <c:axId val="171486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71488600"/>
        <c:crosses val="autoZero"/>
        <c:auto val="0"/>
        <c:lblAlgn val="ctr"/>
        <c:lblOffset val="100"/>
        <c:noMultiLvlLbl val="0"/>
      </c:catAx>
      <c:valAx>
        <c:axId val="171488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486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67760"/>
        <c:axId val="173662272"/>
      </c:barChart>
      <c:catAx>
        <c:axId val="173667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62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662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67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665016"/>
        <c:axId val="173663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63840"/>
        <c:axId val="173665408"/>
      </c:lineChart>
      <c:catAx>
        <c:axId val="173665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634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663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665016"/>
        <c:crosses val="autoZero"/>
        <c:crossBetween val="between"/>
      </c:valAx>
      <c:catAx>
        <c:axId val="173663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665408"/>
        <c:crosses val="autoZero"/>
        <c:auto val="0"/>
        <c:lblAlgn val="ctr"/>
        <c:lblOffset val="100"/>
        <c:noMultiLvlLbl val="0"/>
      </c:catAx>
      <c:valAx>
        <c:axId val="173665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663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69896"/>
        <c:axId val="174269112"/>
      </c:barChart>
      <c:catAx>
        <c:axId val="174269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691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269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69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65976"/>
        <c:axId val="174270288"/>
      </c:barChart>
      <c:catAx>
        <c:axId val="174265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70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270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65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66760"/>
        <c:axId val="1742655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70680"/>
        <c:axId val="174271856"/>
      </c:lineChart>
      <c:catAx>
        <c:axId val="174266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655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265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66760"/>
        <c:crosses val="autoZero"/>
        <c:crossBetween val="between"/>
      </c:valAx>
      <c:catAx>
        <c:axId val="17427068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271856"/>
        <c:crosses val="autoZero"/>
        <c:auto val="0"/>
        <c:lblAlgn val="ctr"/>
        <c:lblOffset val="100"/>
        <c:noMultiLvlLbl val="0"/>
      </c:catAx>
      <c:valAx>
        <c:axId val="174271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270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64408"/>
        <c:axId val="174264800"/>
      </c:barChart>
      <c:catAx>
        <c:axId val="174264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64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264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64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65192"/>
        <c:axId val="174268720"/>
      </c:barChart>
      <c:catAx>
        <c:axId val="174265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68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268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65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266368"/>
        <c:axId val="1742679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42536"/>
        <c:axId val="174432736"/>
      </c:lineChart>
      <c:catAx>
        <c:axId val="174266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679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267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266368"/>
        <c:crosses val="autoZero"/>
        <c:crossBetween val="between"/>
      </c:valAx>
      <c:catAx>
        <c:axId val="17444253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432736"/>
        <c:crosses val="autoZero"/>
        <c:auto val="0"/>
        <c:lblAlgn val="ctr"/>
        <c:lblOffset val="100"/>
        <c:noMultiLvlLbl val="0"/>
      </c:catAx>
      <c:valAx>
        <c:axId val="174432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442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42144"/>
        <c:axId val="174432344"/>
      </c:barChart>
      <c:catAx>
        <c:axId val="174442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323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432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42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35872"/>
        <c:axId val="174444496"/>
      </c:barChart>
      <c:catAx>
        <c:axId val="174435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444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444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35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87816"/>
        <c:axId val="171914600"/>
      </c:barChart>
      <c:catAx>
        <c:axId val="171487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146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1914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87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40576"/>
        <c:axId val="174442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38224"/>
        <c:axId val="174433520"/>
      </c:lineChart>
      <c:catAx>
        <c:axId val="174440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429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442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40576"/>
        <c:crosses val="autoZero"/>
        <c:crossBetween val="between"/>
      </c:valAx>
      <c:catAx>
        <c:axId val="1744382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433520"/>
        <c:crosses val="autoZero"/>
        <c:auto val="0"/>
        <c:lblAlgn val="ctr"/>
        <c:lblOffset val="100"/>
        <c:noMultiLvlLbl val="0"/>
      </c:catAx>
      <c:valAx>
        <c:axId val="174433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438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41752"/>
        <c:axId val="174438616"/>
      </c:barChart>
      <c:catAx>
        <c:axId val="174441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386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438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41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43320"/>
        <c:axId val="174443712"/>
      </c:barChart>
      <c:catAx>
        <c:axId val="174443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437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443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43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33912"/>
        <c:axId val="1744343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34696"/>
        <c:axId val="174435088"/>
      </c:lineChart>
      <c:catAx>
        <c:axId val="17443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343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434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33912"/>
        <c:crosses val="autoZero"/>
        <c:crossBetween val="between"/>
      </c:valAx>
      <c:catAx>
        <c:axId val="174434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435088"/>
        <c:crosses val="autoZero"/>
        <c:auto val="0"/>
        <c:lblAlgn val="ctr"/>
        <c:lblOffset val="100"/>
        <c:noMultiLvlLbl val="0"/>
      </c:catAx>
      <c:valAx>
        <c:axId val="174435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434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36656"/>
        <c:axId val="174437048"/>
      </c:barChart>
      <c:catAx>
        <c:axId val="174436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370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437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36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39008"/>
        <c:axId val="174439400"/>
      </c:barChart>
      <c:catAx>
        <c:axId val="17443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39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439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39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40184"/>
        <c:axId val="1744476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46456"/>
        <c:axId val="174448024"/>
      </c:lineChart>
      <c:catAx>
        <c:axId val="174440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476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447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40184"/>
        <c:crosses val="autoZero"/>
        <c:crossBetween val="between"/>
      </c:valAx>
      <c:catAx>
        <c:axId val="1744464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448024"/>
        <c:crosses val="autoZero"/>
        <c:auto val="0"/>
        <c:lblAlgn val="ctr"/>
        <c:lblOffset val="100"/>
        <c:noMultiLvlLbl val="0"/>
      </c:catAx>
      <c:valAx>
        <c:axId val="174448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446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44888"/>
        <c:axId val="174446848"/>
      </c:barChart>
      <c:catAx>
        <c:axId val="174444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468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446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44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46064"/>
        <c:axId val="174447240"/>
      </c:barChart>
      <c:catAx>
        <c:axId val="174446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47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447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46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965136"/>
        <c:axId val="1749674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70232"/>
        <c:axId val="174966704"/>
      </c:lineChart>
      <c:catAx>
        <c:axId val="174965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674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967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65136"/>
        <c:crosses val="autoZero"/>
        <c:crossBetween val="between"/>
      </c:valAx>
      <c:catAx>
        <c:axId val="1749702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966704"/>
        <c:crosses val="autoZero"/>
        <c:auto val="0"/>
        <c:lblAlgn val="ctr"/>
        <c:lblOffset val="100"/>
        <c:noMultiLvlLbl val="0"/>
      </c:catAx>
      <c:valAx>
        <c:axId val="174966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970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12640"/>
        <c:axId val="171911856"/>
      </c:barChart>
      <c:catAx>
        <c:axId val="171912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118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911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12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963960"/>
        <c:axId val="174968272"/>
      </c:barChart>
      <c:catAx>
        <c:axId val="174963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682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968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63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971408"/>
        <c:axId val="174965920"/>
      </c:barChart>
      <c:catAx>
        <c:axId val="174971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659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965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71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967096"/>
        <c:axId val="174962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72976"/>
        <c:axId val="174967880"/>
      </c:lineChart>
      <c:catAx>
        <c:axId val="174967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623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962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67096"/>
        <c:crosses val="autoZero"/>
        <c:crossBetween val="between"/>
      </c:valAx>
      <c:catAx>
        <c:axId val="174972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967880"/>
        <c:crosses val="autoZero"/>
        <c:auto val="0"/>
        <c:lblAlgn val="ctr"/>
        <c:lblOffset val="100"/>
        <c:noMultiLvlLbl val="0"/>
      </c:catAx>
      <c:valAx>
        <c:axId val="174967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972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962784"/>
        <c:axId val="174963568"/>
      </c:barChart>
      <c:catAx>
        <c:axId val="174962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635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963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62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970624"/>
        <c:axId val="174965528"/>
      </c:barChart>
      <c:catAx>
        <c:axId val="174970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65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965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70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966312"/>
        <c:axId val="174963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68664"/>
        <c:axId val="174969056"/>
      </c:lineChart>
      <c:catAx>
        <c:axId val="174966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631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963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66312"/>
        <c:crosses val="autoZero"/>
        <c:crossBetween val="between"/>
      </c:valAx>
      <c:catAx>
        <c:axId val="174968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969056"/>
        <c:crosses val="autoZero"/>
        <c:auto val="0"/>
        <c:lblAlgn val="ctr"/>
        <c:lblOffset val="100"/>
        <c:noMultiLvlLbl val="0"/>
      </c:catAx>
      <c:valAx>
        <c:axId val="174969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968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971016"/>
        <c:axId val="174971800"/>
      </c:barChart>
      <c:catAx>
        <c:axId val="174971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718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971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71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972584"/>
        <c:axId val="174975720"/>
      </c:barChart>
      <c:catAx>
        <c:axId val="174972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757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975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72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973368"/>
        <c:axId val="1749745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76112"/>
        <c:axId val="174974152"/>
      </c:lineChart>
      <c:catAx>
        <c:axId val="174973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745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9745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73368"/>
        <c:crosses val="autoZero"/>
        <c:crossBetween val="between"/>
      </c:valAx>
      <c:catAx>
        <c:axId val="17497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4974152"/>
        <c:crosses val="autoZero"/>
        <c:auto val="0"/>
        <c:lblAlgn val="ctr"/>
        <c:lblOffset val="100"/>
        <c:noMultiLvlLbl val="0"/>
      </c:catAx>
      <c:valAx>
        <c:axId val="174974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976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975328"/>
        <c:axId val="174976504"/>
      </c:barChart>
      <c:catAx>
        <c:axId val="17497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765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976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975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913032"/>
        <c:axId val="171913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13816"/>
        <c:axId val="171912248"/>
      </c:lineChart>
      <c:catAx>
        <c:axId val="171913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134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1913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913032"/>
        <c:crosses val="autoZero"/>
        <c:crossBetween val="between"/>
      </c:valAx>
      <c:catAx>
        <c:axId val="171913816"/>
        <c:scaling>
          <c:orientation val="minMax"/>
        </c:scaling>
        <c:delete val="1"/>
        <c:axPos val="b"/>
        <c:majorTickMark val="out"/>
        <c:minorTickMark val="none"/>
        <c:tickLblPos val="nextTo"/>
        <c:crossAx val="171912248"/>
        <c:crosses val="autoZero"/>
        <c:auto val="0"/>
        <c:lblAlgn val="ctr"/>
        <c:lblOffset val="100"/>
        <c:noMultiLvlLbl val="0"/>
      </c:catAx>
      <c:valAx>
        <c:axId val="171912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913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968168"/>
        <c:axId val="175970520"/>
      </c:barChart>
      <c:catAx>
        <c:axId val="175968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970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970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968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965816"/>
        <c:axId val="1759646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66600"/>
        <c:axId val="175966208"/>
      </c:lineChart>
      <c:catAx>
        <c:axId val="175965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9646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5964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965816"/>
        <c:crosses val="autoZero"/>
        <c:crossBetween val="between"/>
      </c:valAx>
      <c:catAx>
        <c:axId val="175966600"/>
        <c:scaling>
          <c:orientation val="minMax"/>
        </c:scaling>
        <c:delete val="1"/>
        <c:axPos val="b"/>
        <c:majorTickMark val="out"/>
        <c:minorTickMark val="none"/>
        <c:tickLblPos val="nextTo"/>
        <c:crossAx val="175966208"/>
        <c:crosses val="autoZero"/>
        <c:auto val="0"/>
        <c:lblAlgn val="ctr"/>
        <c:lblOffset val="100"/>
        <c:noMultiLvlLbl val="0"/>
      </c:catAx>
      <c:valAx>
        <c:axId val="175966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966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969736"/>
        <c:axId val="175967776"/>
      </c:barChart>
      <c:catAx>
        <c:axId val="175969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9677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5967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969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971304"/>
        <c:axId val="175971696"/>
      </c:barChart>
      <c:catAx>
        <c:axId val="175971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9716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971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971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5968560"/>
        <c:axId val="175966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65032"/>
        <c:axId val="175964248"/>
      </c:lineChart>
      <c:catAx>
        <c:axId val="175968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9669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5966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5968560"/>
        <c:crosses val="autoZero"/>
        <c:crossBetween val="between"/>
      </c:valAx>
      <c:catAx>
        <c:axId val="175965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5964248"/>
        <c:crosses val="autoZero"/>
        <c:auto val="0"/>
        <c:lblAlgn val="ctr"/>
        <c:lblOffset val="100"/>
        <c:noMultiLvlLbl val="0"/>
      </c:catAx>
      <c:valAx>
        <c:axId val="1759642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5965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487032"/>
        <c:axId val="172444616"/>
      </c:barChart>
      <c:catAx>
        <c:axId val="171487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446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444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487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443440"/>
        <c:axId val="172445008"/>
      </c:barChart>
      <c:catAx>
        <c:axId val="17244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45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445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443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836" name="Oval 1"/>
        <xdr:cNvSpPr>
          <a:spLocks noChangeArrowheads="1"/>
        </xdr:cNvSpPr>
      </xdr:nvSpPr>
      <xdr:spPr bwMode="auto">
        <a:xfrm>
          <a:off x="2324100" y="2000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643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888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791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93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22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989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3" name="Rectangle 14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77833" name="Rectangle 25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78857" name="Rectangle 30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8083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204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110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71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06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568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384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119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511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17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453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646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220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911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272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85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451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321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28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37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231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92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426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173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78226" name="Rectangle 59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79250" name="Rectangle 64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78997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47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631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062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527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57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51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36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628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97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2022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680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91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78480" name="Rectangle 86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79504" name="Rectangle 91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76" name="Rectangle 96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78529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78151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78627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781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293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834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236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065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883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694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763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935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636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894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987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2025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2036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2037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699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064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980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259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113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414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77913" name="Rectangle 125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78937" name="Rectangle 130"/>
        <xdr:cNvSpPr>
          <a:spLocks noChangeArrowheads="1"/>
        </xdr:cNvSpPr>
      </xdr:nvSpPr>
      <xdr:spPr bwMode="auto">
        <a:xfrm>
          <a:off x="2324100" y="334413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16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356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635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218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299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766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153</xdr:row>
      <xdr:rowOff>0</xdr:rowOff>
    </xdr:from>
    <xdr:to>
      <xdr:col>4</xdr:col>
      <xdr:colOff>0</xdr:colOff>
      <xdr:row>153</xdr:row>
      <xdr:rowOff>0</xdr:rowOff>
    </xdr:to>
    <xdr:graphicFrame macro="">
      <xdr:nvGraphicFramePr>
        <xdr:cNvPr id="1267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61"/>
  <sheetViews>
    <sheetView tabSelected="1" zoomScale="70" zoomScaleNormal="70" zoomScaleSheetLayoutView="100" workbookViewId="0">
      <pane xSplit="8" ySplit="8" topLeftCell="I38" activePane="bottomRight" state="frozen"/>
      <selection pane="topRight" activeCell="I1" sqref="I1"/>
      <selection pane="bottomLeft" activeCell="A12" sqref="A12"/>
      <selection pane="bottomRight" activeCell="A38" sqref="A38:XFD67"/>
    </sheetView>
  </sheetViews>
  <sheetFormatPr defaultRowHeight="15.75" customHeight="1" x14ac:dyDescent="0.2"/>
  <cols>
    <col min="1" max="1" width="4.28515625" style="12" customWidth="1"/>
    <col min="2" max="2" width="6.5703125" style="12" customWidth="1"/>
    <col min="3" max="3" width="5.28515625" style="12" customWidth="1"/>
    <col min="4" max="4" width="18.7109375" style="81" customWidth="1"/>
    <col min="5" max="5" width="8.85546875" style="74" customWidth="1"/>
    <col min="6" max="6" width="12.85546875" style="130" customWidth="1"/>
    <col min="7" max="7" width="13" style="94" customWidth="1"/>
    <col min="8" max="8" width="12.7109375" style="91" customWidth="1"/>
    <col min="9" max="9" width="12.28515625" style="91" customWidth="1"/>
    <col min="10" max="10" width="12.5703125" style="91" customWidth="1"/>
    <col min="11" max="11" width="10.5703125" style="131" customWidth="1"/>
    <col min="12" max="12" width="11.5703125" style="131" customWidth="1"/>
    <col min="13" max="15" width="9.85546875" style="91" customWidth="1"/>
    <col min="16" max="16" width="12" style="13" customWidth="1"/>
    <col min="17" max="17" width="12" style="132" customWidth="1"/>
    <col min="18" max="18" width="11" style="91" customWidth="1"/>
    <col min="19" max="19" width="7.140625" style="91" customWidth="1"/>
    <col min="20" max="20" width="8.5703125" style="91" customWidth="1"/>
    <col min="21" max="21" width="17.28515625" customWidth="1"/>
    <col min="22" max="22" width="8.5703125" customWidth="1"/>
  </cols>
  <sheetData>
    <row r="1" spans="1:84" s="8" customFormat="1" ht="15.75" customHeight="1" x14ac:dyDescent="0.2">
      <c r="A1" s="176"/>
      <c r="B1" s="176"/>
      <c r="C1" s="176"/>
      <c r="D1" s="176"/>
      <c r="E1" s="176"/>
      <c r="F1" s="176"/>
      <c r="G1" s="176"/>
      <c r="H1" s="92"/>
      <c r="I1" s="115"/>
      <c r="J1" s="116"/>
      <c r="K1" s="115"/>
      <c r="L1" s="92"/>
      <c r="M1" s="112"/>
      <c r="N1" s="117"/>
      <c r="O1" s="117"/>
      <c r="P1" s="65"/>
      <c r="Q1" s="118"/>
      <c r="R1" s="92"/>
      <c r="S1" s="112"/>
      <c r="T1" s="112" t="s">
        <v>66</v>
      </c>
      <c r="U1" s="90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</row>
    <row r="2" spans="1:84" s="4" customFormat="1" ht="15.75" customHeight="1" x14ac:dyDescent="0.2">
      <c r="A2" s="64"/>
      <c r="B2" s="64"/>
      <c r="C2" s="95"/>
      <c r="D2" s="80"/>
      <c r="E2" s="64"/>
      <c r="F2" s="93"/>
      <c r="G2" s="93"/>
      <c r="H2" s="93"/>
      <c r="I2" s="119"/>
      <c r="J2" s="120"/>
      <c r="K2" s="116"/>
      <c r="L2" s="117"/>
      <c r="M2" s="113"/>
      <c r="N2" s="121"/>
      <c r="O2" s="121"/>
      <c r="P2" s="65"/>
      <c r="Q2" s="118"/>
      <c r="R2" s="106"/>
      <c r="S2" s="113"/>
      <c r="T2" s="113" t="s">
        <v>48</v>
      </c>
      <c r="U2" s="90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</row>
    <row r="3" spans="1:84" s="4" customFormat="1" ht="15.75" customHeight="1" x14ac:dyDescent="0.2">
      <c r="A3" s="64"/>
      <c r="B3" s="64"/>
      <c r="C3" s="95"/>
      <c r="D3" s="80"/>
      <c r="E3" s="64"/>
      <c r="F3" s="93"/>
      <c r="G3" s="93"/>
      <c r="H3" s="93"/>
      <c r="I3" s="119"/>
      <c r="J3" s="120"/>
      <c r="K3" s="116"/>
      <c r="L3" s="117"/>
      <c r="M3" s="114"/>
      <c r="N3" s="121"/>
      <c r="O3" s="121"/>
      <c r="P3" s="65"/>
      <c r="Q3" s="118"/>
      <c r="R3" s="106"/>
      <c r="S3" s="122"/>
      <c r="T3" s="114" t="s">
        <v>67</v>
      </c>
      <c r="U3" s="6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</row>
    <row r="4" spans="1:84" s="6" customFormat="1" ht="19.5" customHeight="1" x14ac:dyDescent="0.2">
      <c r="A4" s="178" t="s">
        <v>17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65"/>
      <c r="Q4" s="118"/>
      <c r="R4" s="106"/>
      <c r="S4" s="106"/>
      <c r="T4" s="106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</row>
    <row r="5" spans="1:84" s="6" customFormat="1" ht="15.75" customHeight="1" thickBot="1" x14ac:dyDescent="0.25">
      <c r="A5" s="177" t="s">
        <v>5</v>
      </c>
      <c r="B5" s="177" t="s">
        <v>6</v>
      </c>
      <c r="C5" s="179" t="s">
        <v>7</v>
      </c>
      <c r="D5" s="184" t="s">
        <v>16</v>
      </c>
      <c r="E5" s="170" t="s">
        <v>37</v>
      </c>
      <c r="F5" s="150" t="s">
        <v>20</v>
      </c>
      <c r="G5" s="180" t="s">
        <v>19</v>
      </c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2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</row>
    <row r="6" spans="1:84" s="10" customFormat="1" ht="15.75" customHeight="1" thickTop="1" x14ac:dyDescent="0.2">
      <c r="A6" s="177"/>
      <c r="B6" s="177"/>
      <c r="C6" s="179"/>
      <c r="D6" s="185"/>
      <c r="E6" s="171"/>
      <c r="F6" s="151"/>
      <c r="G6" s="173" t="s">
        <v>18</v>
      </c>
      <c r="H6" s="157" t="s">
        <v>19</v>
      </c>
      <c r="I6" s="158"/>
      <c r="J6" s="158"/>
      <c r="K6" s="158"/>
      <c r="L6" s="158"/>
      <c r="M6" s="158"/>
      <c r="N6" s="158"/>
      <c r="O6" s="159"/>
      <c r="P6" s="173" t="s">
        <v>22</v>
      </c>
      <c r="Q6" s="157" t="s">
        <v>19</v>
      </c>
      <c r="R6" s="158"/>
      <c r="S6" s="158"/>
      <c r="T6" s="183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</row>
    <row r="7" spans="1:84" s="10" customFormat="1" ht="15.75" customHeight="1" x14ac:dyDescent="0.2">
      <c r="A7" s="177"/>
      <c r="B7" s="177"/>
      <c r="C7" s="179"/>
      <c r="D7" s="185"/>
      <c r="E7" s="171"/>
      <c r="F7" s="151"/>
      <c r="G7" s="174"/>
      <c r="H7" s="155" t="s">
        <v>38</v>
      </c>
      <c r="I7" s="162" t="s">
        <v>4</v>
      </c>
      <c r="J7" s="163"/>
      <c r="K7" s="155" t="s">
        <v>26</v>
      </c>
      <c r="L7" s="155" t="s">
        <v>36</v>
      </c>
      <c r="M7" s="155" t="s">
        <v>24</v>
      </c>
      <c r="N7" s="155" t="s">
        <v>45</v>
      </c>
      <c r="O7" s="160" t="s">
        <v>27</v>
      </c>
      <c r="P7" s="174"/>
      <c r="Q7" s="155" t="s">
        <v>40</v>
      </c>
      <c r="R7" s="123" t="s">
        <v>21</v>
      </c>
      <c r="S7" s="153" t="s">
        <v>46</v>
      </c>
      <c r="T7" s="148" t="s">
        <v>47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</row>
    <row r="8" spans="1:84" s="63" customFormat="1" ht="110.25" customHeight="1" x14ac:dyDescent="0.2">
      <c r="A8" s="177"/>
      <c r="B8" s="177"/>
      <c r="C8" s="179"/>
      <c r="D8" s="186"/>
      <c r="E8" s="172"/>
      <c r="F8" s="152"/>
      <c r="G8" s="175"/>
      <c r="H8" s="156"/>
      <c r="I8" s="123" t="s">
        <v>23</v>
      </c>
      <c r="J8" s="123" t="s">
        <v>25</v>
      </c>
      <c r="K8" s="156"/>
      <c r="L8" s="156"/>
      <c r="M8" s="156"/>
      <c r="N8" s="156"/>
      <c r="O8" s="161"/>
      <c r="P8" s="175"/>
      <c r="Q8" s="156"/>
      <c r="R8" s="123" t="s">
        <v>28</v>
      </c>
      <c r="S8" s="154"/>
      <c r="T8" s="149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</row>
    <row r="9" spans="1:84" s="7" customFormat="1" ht="14.25" customHeight="1" x14ac:dyDescent="0.2">
      <c r="A9" s="75">
        <v>1</v>
      </c>
      <c r="B9" s="75">
        <f t="shared" ref="B9:S9" si="0">A9+1</f>
        <v>2</v>
      </c>
      <c r="C9" s="75">
        <f t="shared" si="0"/>
        <v>3</v>
      </c>
      <c r="D9" s="18">
        <f t="shared" si="0"/>
        <v>4</v>
      </c>
      <c r="E9" s="19">
        <f t="shared" si="0"/>
        <v>5</v>
      </c>
      <c r="F9" s="19">
        <f t="shared" si="0"/>
        <v>6</v>
      </c>
      <c r="G9" s="68">
        <f t="shared" si="0"/>
        <v>7</v>
      </c>
      <c r="H9" s="20">
        <f t="shared" si="0"/>
        <v>8</v>
      </c>
      <c r="I9" s="20">
        <f t="shared" si="0"/>
        <v>9</v>
      </c>
      <c r="J9" s="20">
        <f t="shared" si="0"/>
        <v>10</v>
      </c>
      <c r="K9" s="20">
        <f t="shared" si="0"/>
        <v>11</v>
      </c>
      <c r="L9" s="20">
        <f t="shared" si="0"/>
        <v>12</v>
      </c>
      <c r="M9" s="20">
        <f t="shared" si="0"/>
        <v>13</v>
      </c>
      <c r="N9" s="20">
        <f t="shared" si="0"/>
        <v>14</v>
      </c>
      <c r="O9" s="21">
        <f t="shared" si="0"/>
        <v>15</v>
      </c>
      <c r="P9" s="22">
        <f t="shared" si="0"/>
        <v>16</v>
      </c>
      <c r="Q9" s="20">
        <f t="shared" si="0"/>
        <v>17</v>
      </c>
      <c r="R9" s="20">
        <f t="shared" si="0"/>
        <v>18</v>
      </c>
      <c r="S9" s="20">
        <f t="shared" si="0"/>
        <v>19</v>
      </c>
      <c r="T9" s="107">
        <f>S9+1</f>
        <v>20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</row>
    <row r="10" spans="1:84" s="1" customFormat="1" ht="16.5" customHeight="1" x14ac:dyDescent="0.2">
      <c r="A10" s="47">
        <v>754</v>
      </c>
      <c r="B10" s="47"/>
      <c r="C10" s="96"/>
      <c r="D10" s="145" t="s">
        <v>44</v>
      </c>
      <c r="E10" s="69" t="s">
        <v>30</v>
      </c>
      <c r="F10" s="24">
        <f>G10+P10</f>
        <v>2399064</v>
      </c>
      <c r="G10" s="25">
        <f>H10+K10+L10+M10</f>
        <v>2113064</v>
      </c>
      <c r="H10" s="26">
        <f>SUM(I10:J10)</f>
        <v>1815334</v>
      </c>
      <c r="I10" s="26">
        <v>1426303</v>
      </c>
      <c r="J10" s="26">
        <v>389031</v>
      </c>
      <c r="K10" s="26">
        <v>222850</v>
      </c>
      <c r="L10" s="26">
        <v>74880</v>
      </c>
      <c r="M10" s="26"/>
      <c r="N10" s="48"/>
      <c r="O10" s="49"/>
      <c r="P10" s="25">
        <f>Q10+S10+T10</f>
        <v>286000</v>
      </c>
      <c r="Q10" s="26">
        <v>120000</v>
      </c>
      <c r="R10" s="26"/>
      <c r="S10" s="48"/>
      <c r="T10" s="26">
        <v>166000</v>
      </c>
      <c r="U10" s="2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</row>
    <row r="11" spans="1:84" s="14" customFormat="1" ht="16.5" customHeight="1" x14ac:dyDescent="0.2">
      <c r="A11" s="23"/>
      <c r="B11" s="23"/>
      <c r="C11" s="66"/>
      <c r="D11" s="146"/>
      <c r="E11" s="69" t="s">
        <v>31</v>
      </c>
      <c r="F11" s="24">
        <f>G11+P11</f>
        <v>3500</v>
      </c>
      <c r="G11" s="27">
        <f>H11+K11+L11+M11</f>
        <v>3500</v>
      </c>
      <c r="H11" s="28">
        <f>SUM(I11:J11)</f>
        <v>3500</v>
      </c>
      <c r="I11" s="28"/>
      <c r="J11" s="28">
        <f>J15</f>
        <v>3500</v>
      </c>
      <c r="K11" s="28"/>
      <c r="L11" s="28"/>
      <c r="M11" s="28"/>
      <c r="N11" s="28"/>
      <c r="O11" s="124"/>
      <c r="P11" s="27"/>
      <c r="Q11" s="28"/>
      <c r="R11" s="28"/>
      <c r="S11" s="28"/>
      <c r="T11" s="28"/>
      <c r="U11" s="16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</row>
    <row r="12" spans="1:84" s="14" customFormat="1" ht="16.5" customHeight="1" x14ac:dyDescent="0.2">
      <c r="A12" s="23"/>
      <c r="B12" s="23"/>
      <c r="C12" s="66"/>
      <c r="D12" s="146"/>
      <c r="E12" s="69" t="s">
        <v>32</v>
      </c>
      <c r="F12" s="24">
        <f>G12+P12</f>
        <v>3500</v>
      </c>
      <c r="G12" s="27">
        <f>H12+K12+L12+M12</f>
        <v>3500</v>
      </c>
      <c r="H12" s="28">
        <f>SUM(I12:J12)</f>
        <v>3500</v>
      </c>
      <c r="I12" s="28"/>
      <c r="J12" s="28">
        <f>J16</f>
        <v>3500</v>
      </c>
      <c r="K12" s="28"/>
      <c r="L12" s="28"/>
      <c r="M12" s="28"/>
      <c r="N12" s="28"/>
      <c r="O12" s="124"/>
      <c r="P12" s="27"/>
      <c r="Q12" s="28"/>
      <c r="R12" s="28"/>
      <c r="S12" s="28"/>
      <c r="T12" s="28"/>
      <c r="U12" s="16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</row>
    <row r="13" spans="1:84" s="17" customFormat="1" ht="16.5" customHeight="1" x14ac:dyDescent="0.2">
      <c r="A13" s="66"/>
      <c r="B13" s="29"/>
      <c r="C13" s="29"/>
      <c r="D13" s="147"/>
      <c r="E13" s="70" t="s">
        <v>33</v>
      </c>
      <c r="F13" s="30">
        <f t="shared" ref="F13:T13" si="1">F10-F11+F12</f>
        <v>2399064</v>
      </c>
      <c r="G13" s="31">
        <f t="shared" si="1"/>
        <v>2113064</v>
      </c>
      <c r="H13" s="30">
        <f t="shared" si="1"/>
        <v>1815334</v>
      </c>
      <c r="I13" s="30">
        <f>I10-I11+I12</f>
        <v>1426303</v>
      </c>
      <c r="J13" s="76">
        <f>J10-J11+J12</f>
        <v>389031</v>
      </c>
      <c r="K13" s="76">
        <f t="shared" si="1"/>
        <v>222850</v>
      </c>
      <c r="L13" s="30">
        <f>L10-L11+L12</f>
        <v>74880</v>
      </c>
      <c r="M13" s="30"/>
      <c r="N13" s="30"/>
      <c r="O13" s="32"/>
      <c r="P13" s="31">
        <f t="shared" si="1"/>
        <v>286000</v>
      </c>
      <c r="Q13" s="30">
        <f t="shared" si="1"/>
        <v>120000</v>
      </c>
      <c r="R13" s="30"/>
      <c r="S13" s="76"/>
      <c r="T13" s="76">
        <f t="shared" si="1"/>
        <v>166000</v>
      </c>
      <c r="U13" s="1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</row>
    <row r="14" spans="1:84" s="1" customFormat="1" ht="16.5" customHeight="1" x14ac:dyDescent="0.2">
      <c r="A14" s="36"/>
      <c r="B14" s="45">
        <v>75416</v>
      </c>
      <c r="C14" s="46"/>
      <c r="D14" s="139" t="s">
        <v>35</v>
      </c>
      <c r="E14" s="71" t="s">
        <v>30</v>
      </c>
      <c r="F14" s="33">
        <f>G14+P14</f>
        <v>1369936</v>
      </c>
      <c r="G14" s="34">
        <f>H14+K14+L14+M14</f>
        <v>1289936</v>
      </c>
      <c r="H14" s="35">
        <f>SUM(I14:J14)</f>
        <v>1285056</v>
      </c>
      <c r="I14" s="35">
        <v>1154284</v>
      </c>
      <c r="J14" s="35">
        <v>130772</v>
      </c>
      <c r="K14" s="35"/>
      <c r="L14" s="39">
        <v>4880</v>
      </c>
      <c r="M14" s="52"/>
      <c r="N14" s="52"/>
      <c r="O14" s="53"/>
      <c r="P14" s="38">
        <f>Q14+S14+T14</f>
        <v>80000</v>
      </c>
      <c r="Q14" s="35">
        <v>80000</v>
      </c>
      <c r="R14" s="52"/>
      <c r="S14" s="52"/>
      <c r="T14" s="52"/>
      <c r="U14" s="2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</row>
    <row r="15" spans="1:84" s="14" customFormat="1" ht="16.5" customHeight="1" x14ac:dyDescent="0.2">
      <c r="A15" s="36"/>
      <c r="B15" s="36"/>
      <c r="C15" s="44"/>
      <c r="D15" s="140"/>
      <c r="E15" s="71" t="s">
        <v>31</v>
      </c>
      <c r="F15" s="37">
        <f>G15+P15</f>
        <v>3500</v>
      </c>
      <c r="G15" s="38">
        <f>H15+K15+L15+M15</f>
        <v>3500</v>
      </c>
      <c r="H15" s="39">
        <f>SUM(I15:J15)</f>
        <v>3500</v>
      </c>
      <c r="I15" s="39"/>
      <c r="J15" s="39">
        <f>J19+J23</f>
        <v>3500</v>
      </c>
      <c r="K15" s="39"/>
      <c r="L15" s="39"/>
      <c r="M15" s="105"/>
      <c r="N15" s="105"/>
      <c r="O15" s="77"/>
      <c r="P15" s="38"/>
      <c r="Q15" s="39"/>
      <c r="R15" s="105"/>
      <c r="S15" s="105"/>
      <c r="T15" s="105"/>
      <c r="U15" s="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</row>
    <row r="16" spans="1:84" s="14" customFormat="1" ht="16.5" customHeight="1" x14ac:dyDescent="0.2">
      <c r="A16" s="36"/>
      <c r="B16" s="36"/>
      <c r="C16" s="44"/>
      <c r="D16" s="140"/>
      <c r="E16" s="71" t="s">
        <v>32</v>
      </c>
      <c r="F16" s="37">
        <f>G16+P16</f>
        <v>3500</v>
      </c>
      <c r="G16" s="38">
        <f>H16+K16+L16+M16</f>
        <v>3500</v>
      </c>
      <c r="H16" s="39">
        <f>SUM(I16:J16)</f>
        <v>3500</v>
      </c>
      <c r="I16" s="39"/>
      <c r="J16" s="39">
        <f>J20+J24</f>
        <v>3500</v>
      </c>
      <c r="K16" s="39"/>
      <c r="L16" s="39"/>
      <c r="M16" s="105"/>
      <c r="N16" s="105"/>
      <c r="O16" s="77"/>
      <c r="P16" s="38"/>
      <c r="Q16" s="39"/>
      <c r="R16" s="105"/>
      <c r="S16" s="105"/>
      <c r="T16" s="105"/>
      <c r="U16" s="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s="17" customFormat="1" ht="16.5" customHeight="1" x14ac:dyDescent="0.2">
      <c r="A17" s="67"/>
      <c r="B17" s="67"/>
      <c r="C17" s="40"/>
      <c r="D17" s="141"/>
      <c r="E17" s="72" t="s">
        <v>33</v>
      </c>
      <c r="F17" s="41">
        <f>F14-F15+F16</f>
        <v>1369936</v>
      </c>
      <c r="G17" s="42">
        <f>G14-G15+G16</f>
        <v>1289936</v>
      </c>
      <c r="H17" s="41">
        <f>H14-H15+H16</f>
        <v>1285056</v>
      </c>
      <c r="I17" s="58">
        <f>I14-I15+I16</f>
        <v>1154284</v>
      </c>
      <c r="J17" s="58">
        <f>J14-J15+J16</f>
        <v>130772</v>
      </c>
      <c r="K17" s="41"/>
      <c r="L17" s="41">
        <f>L14-L15+L16</f>
        <v>4880</v>
      </c>
      <c r="M17" s="41"/>
      <c r="N17" s="41"/>
      <c r="O17" s="43"/>
      <c r="P17" s="42">
        <f>P14-P15+P16</f>
        <v>80000</v>
      </c>
      <c r="Q17" s="58">
        <f>Q14-Q15+Q16</f>
        <v>80000</v>
      </c>
      <c r="R17" s="41"/>
      <c r="S17" s="58"/>
      <c r="T17" s="58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</row>
    <row r="18" spans="1:84" s="1" customFormat="1" ht="16.5" customHeight="1" x14ac:dyDescent="0.2">
      <c r="A18" s="44"/>
      <c r="B18" s="44"/>
      <c r="C18" s="44">
        <v>4270</v>
      </c>
      <c r="D18" s="136" t="s">
        <v>10</v>
      </c>
      <c r="E18" s="71" t="s">
        <v>30</v>
      </c>
      <c r="F18" s="37">
        <f>G18+P18</f>
        <v>27730</v>
      </c>
      <c r="G18" s="38">
        <f>H18+K18+L18+M18</f>
        <v>27730</v>
      </c>
      <c r="H18" s="39">
        <f>SUM(I18:J18)</f>
        <v>27730</v>
      </c>
      <c r="I18" s="39"/>
      <c r="J18" s="39">
        <v>27730</v>
      </c>
      <c r="K18" s="39"/>
      <c r="L18" s="39"/>
      <c r="M18" s="39"/>
      <c r="N18" s="39"/>
      <c r="O18" s="54"/>
      <c r="P18" s="55"/>
      <c r="Q18" s="39"/>
      <c r="R18" s="39"/>
      <c r="S18" s="39"/>
      <c r="T18" s="39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</row>
    <row r="19" spans="1:84" s="14" customFormat="1" ht="16.5" customHeight="1" x14ac:dyDescent="0.2">
      <c r="A19" s="36"/>
      <c r="B19" s="36"/>
      <c r="C19" s="44"/>
      <c r="D19" s="137"/>
      <c r="E19" s="71" t="s">
        <v>31</v>
      </c>
      <c r="F19" s="37">
        <f>G19+P19</f>
        <v>3500</v>
      </c>
      <c r="G19" s="38">
        <f>H19+K19+L19+M19</f>
        <v>3500</v>
      </c>
      <c r="H19" s="39">
        <f>SUM(I19:J19)</f>
        <v>3500</v>
      </c>
      <c r="I19" s="39"/>
      <c r="J19" s="39">
        <v>3500</v>
      </c>
      <c r="K19" s="39"/>
      <c r="L19" s="39"/>
      <c r="M19" s="39"/>
      <c r="N19" s="39"/>
      <c r="O19" s="54"/>
      <c r="P19" s="38"/>
      <c r="Q19" s="39"/>
      <c r="R19" s="39"/>
      <c r="S19" s="39"/>
      <c r="T19" s="3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</row>
    <row r="20" spans="1:84" s="14" customFormat="1" ht="16.5" customHeight="1" x14ac:dyDescent="0.2">
      <c r="A20" s="36"/>
      <c r="B20" s="36"/>
      <c r="C20" s="44"/>
      <c r="D20" s="137"/>
      <c r="E20" s="71" t="s">
        <v>32</v>
      </c>
      <c r="F20" s="37"/>
      <c r="G20" s="38"/>
      <c r="H20" s="39"/>
      <c r="I20" s="39"/>
      <c r="J20" s="39"/>
      <c r="K20" s="39"/>
      <c r="L20" s="39"/>
      <c r="M20" s="39"/>
      <c r="N20" s="39"/>
      <c r="O20" s="54"/>
      <c r="P20" s="38"/>
      <c r="Q20" s="39"/>
      <c r="R20" s="39"/>
      <c r="S20" s="39"/>
      <c r="T20" s="39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</row>
    <row r="21" spans="1:84" s="17" customFormat="1" ht="16.5" customHeight="1" x14ac:dyDescent="0.2">
      <c r="A21" s="67"/>
      <c r="B21" s="67"/>
      <c r="C21" s="40"/>
      <c r="D21" s="138"/>
      <c r="E21" s="72" t="s">
        <v>33</v>
      </c>
      <c r="F21" s="41">
        <f>F18-F19+F20</f>
        <v>24230</v>
      </c>
      <c r="G21" s="42">
        <f>G18-G19+G20</f>
        <v>24230</v>
      </c>
      <c r="H21" s="41">
        <f>H18-H19+H20</f>
        <v>24230</v>
      </c>
      <c r="I21" s="41"/>
      <c r="J21" s="41">
        <f>J18-J19+J20</f>
        <v>24230</v>
      </c>
      <c r="K21" s="41"/>
      <c r="L21" s="41"/>
      <c r="M21" s="41"/>
      <c r="N21" s="41"/>
      <c r="O21" s="43"/>
      <c r="P21" s="42"/>
      <c r="Q21" s="41"/>
      <c r="R21" s="41"/>
      <c r="S21" s="58"/>
      <c r="T21" s="58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</row>
    <row r="22" spans="1:84" s="1" customFormat="1" ht="16.5" customHeight="1" x14ac:dyDescent="0.2">
      <c r="A22" s="44"/>
      <c r="B22" s="44"/>
      <c r="C22" s="44">
        <v>4300</v>
      </c>
      <c r="D22" s="136" t="s">
        <v>11</v>
      </c>
      <c r="E22" s="71" t="s">
        <v>30</v>
      </c>
      <c r="F22" s="37">
        <f>G22+P22</f>
        <v>8500</v>
      </c>
      <c r="G22" s="38">
        <f>H22+K22+L22+M22</f>
        <v>8500</v>
      </c>
      <c r="H22" s="39">
        <f>SUM(I22:J22)</f>
        <v>8500</v>
      </c>
      <c r="I22" s="39"/>
      <c r="J22" s="39">
        <v>8500</v>
      </c>
      <c r="K22" s="39"/>
      <c r="L22" s="39"/>
      <c r="M22" s="39"/>
      <c r="N22" s="39"/>
      <c r="O22" s="54"/>
      <c r="P22" s="55"/>
      <c r="Q22" s="39"/>
      <c r="R22" s="39"/>
      <c r="S22" s="39"/>
      <c r="T22" s="39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</row>
    <row r="23" spans="1:84" s="14" customFormat="1" ht="16.5" customHeight="1" x14ac:dyDescent="0.2">
      <c r="A23" s="36"/>
      <c r="B23" s="36"/>
      <c r="C23" s="44"/>
      <c r="D23" s="137"/>
      <c r="E23" s="71" t="s">
        <v>31</v>
      </c>
      <c r="F23" s="37"/>
      <c r="G23" s="38"/>
      <c r="H23" s="39"/>
      <c r="I23" s="39"/>
      <c r="J23" s="39"/>
      <c r="K23" s="39"/>
      <c r="L23" s="39"/>
      <c r="M23" s="39"/>
      <c r="N23" s="39"/>
      <c r="O23" s="54"/>
      <c r="P23" s="38"/>
      <c r="Q23" s="39"/>
      <c r="R23" s="39"/>
      <c r="S23" s="39"/>
      <c r="T23" s="39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</row>
    <row r="24" spans="1:84" s="14" customFormat="1" ht="16.5" customHeight="1" x14ac:dyDescent="0.2">
      <c r="A24" s="36"/>
      <c r="B24" s="36"/>
      <c r="C24" s="44"/>
      <c r="D24" s="137"/>
      <c r="E24" s="71" t="s">
        <v>32</v>
      </c>
      <c r="F24" s="37">
        <f>G24+P24</f>
        <v>3500</v>
      </c>
      <c r="G24" s="38">
        <f>H24+K24+L24+M24</f>
        <v>3500</v>
      </c>
      <c r="H24" s="39">
        <f>SUM(I24:J24)</f>
        <v>3500</v>
      </c>
      <c r="I24" s="39"/>
      <c r="J24" s="39">
        <v>3500</v>
      </c>
      <c r="K24" s="39"/>
      <c r="L24" s="39"/>
      <c r="M24" s="39"/>
      <c r="N24" s="39"/>
      <c r="O24" s="54"/>
      <c r="P24" s="38"/>
      <c r="Q24" s="39"/>
      <c r="R24" s="39"/>
      <c r="S24" s="39"/>
      <c r="T24" s="39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</row>
    <row r="25" spans="1:84" s="17" customFormat="1" ht="16.5" customHeight="1" x14ac:dyDescent="0.2">
      <c r="A25" s="67"/>
      <c r="B25" s="67"/>
      <c r="C25" s="40"/>
      <c r="D25" s="138"/>
      <c r="E25" s="72" t="s">
        <v>33</v>
      </c>
      <c r="F25" s="41">
        <f>F22-F23+F24</f>
        <v>12000</v>
      </c>
      <c r="G25" s="42">
        <f>G22-G23+G24</f>
        <v>12000</v>
      </c>
      <c r="H25" s="41">
        <f>H22-H23+H24</f>
        <v>12000</v>
      </c>
      <c r="I25" s="41"/>
      <c r="J25" s="41">
        <f>J22-J23+J24</f>
        <v>12000</v>
      </c>
      <c r="K25" s="41"/>
      <c r="L25" s="41"/>
      <c r="M25" s="41"/>
      <c r="N25" s="41"/>
      <c r="O25" s="43"/>
      <c r="P25" s="42"/>
      <c r="Q25" s="41"/>
      <c r="R25" s="41"/>
      <c r="S25" s="58"/>
      <c r="T25" s="58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</row>
    <row r="26" spans="1:84" s="104" customFormat="1" ht="16.5" customHeight="1" x14ac:dyDescent="0.2">
      <c r="A26" s="82"/>
      <c r="B26" s="82"/>
      <c r="C26" s="164" t="s">
        <v>34</v>
      </c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6"/>
    </row>
    <row r="27" spans="1:84" s="104" customFormat="1" ht="16.5" customHeight="1" x14ac:dyDescent="0.2">
      <c r="A27" s="82"/>
      <c r="B27" s="36"/>
      <c r="C27" s="167" t="s">
        <v>50</v>
      </c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9"/>
    </row>
    <row r="28" spans="1:84" s="104" customFormat="1" ht="16.5" customHeight="1" x14ac:dyDescent="0.2">
      <c r="A28" s="82"/>
      <c r="B28" s="36"/>
      <c r="C28" s="167" t="s">
        <v>51</v>
      </c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9"/>
    </row>
    <row r="29" spans="1:84" s="104" customFormat="1" ht="16.5" customHeight="1" x14ac:dyDescent="0.2">
      <c r="A29" s="82"/>
      <c r="B29" s="36"/>
      <c r="C29" s="142" t="s">
        <v>52</v>
      </c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4"/>
    </row>
    <row r="30" spans="1:84" s="1" customFormat="1" ht="16.5" customHeight="1" x14ac:dyDescent="0.2">
      <c r="A30" s="47">
        <v>852</v>
      </c>
      <c r="B30" s="47"/>
      <c r="C30" s="96"/>
      <c r="D30" s="145" t="s">
        <v>3</v>
      </c>
      <c r="E30" s="73" t="s">
        <v>30</v>
      </c>
      <c r="F30" s="61">
        <f>G30+P30</f>
        <v>8580030.0199999996</v>
      </c>
      <c r="G30" s="25">
        <f>H30+K30+L30+M30</f>
        <v>8580030.0199999996</v>
      </c>
      <c r="H30" s="26">
        <f>SUM(I30:J30)</f>
        <v>5912403.7999999998</v>
      </c>
      <c r="I30" s="26">
        <v>3849981.78</v>
      </c>
      <c r="J30" s="26">
        <v>2062422.02</v>
      </c>
      <c r="K30" s="26">
        <v>20000</v>
      </c>
      <c r="L30" s="26">
        <v>2647626.2200000002</v>
      </c>
      <c r="M30" s="26"/>
      <c r="N30" s="48"/>
      <c r="O30" s="49"/>
      <c r="P30" s="25"/>
      <c r="Q30" s="26"/>
      <c r="R30" s="26"/>
      <c r="S30" s="48"/>
      <c r="T30" s="48"/>
      <c r="U30" s="2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</row>
    <row r="31" spans="1:84" s="14" customFormat="1" ht="16.5" customHeight="1" x14ac:dyDescent="0.2">
      <c r="A31" s="23"/>
      <c r="B31" s="23"/>
      <c r="C31" s="66"/>
      <c r="D31" s="146"/>
      <c r="E31" s="69" t="s">
        <v>31</v>
      </c>
      <c r="F31" s="24">
        <f>G31+P31</f>
        <v>17243</v>
      </c>
      <c r="G31" s="27">
        <f>H31+K31+L31+M31</f>
        <v>17243</v>
      </c>
      <c r="H31" s="28">
        <f>SUM(I31:J31)</f>
        <v>17243</v>
      </c>
      <c r="I31" s="28">
        <f>I35+I61</f>
        <v>17057</v>
      </c>
      <c r="J31" s="28">
        <f>J35+J61</f>
        <v>186</v>
      </c>
      <c r="K31" s="28"/>
      <c r="L31" s="28"/>
      <c r="M31" s="28"/>
      <c r="N31" s="50"/>
      <c r="O31" s="51"/>
      <c r="P31" s="27"/>
      <c r="Q31" s="28"/>
      <c r="R31" s="28"/>
      <c r="S31" s="50"/>
      <c r="T31" s="50"/>
      <c r="U31" s="15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</row>
    <row r="32" spans="1:84" s="14" customFormat="1" ht="16.5" customHeight="1" x14ac:dyDescent="0.2">
      <c r="A32" s="23"/>
      <c r="B32" s="23"/>
      <c r="C32" s="66"/>
      <c r="D32" s="78"/>
      <c r="E32" s="69" t="s">
        <v>32</v>
      </c>
      <c r="F32" s="24">
        <f>G32+P32</f>
        <v>86213</v>
      </c>
      <c r="G32" s="27">
        <f>H32+K32+L32+M32</f>
        <v>86213</v>
      </c>
      <c r="H32" s="28">
        <f>SUM(I32:J32)</f>
        <v>86213</v>
      </c>
      <c r="I32" s="28">
        <f>I36+I62</f>
        <v>85283</v>
      </c>
      <c r="J32" s="28">
        <f>J36+J62</f>
        <v>930</v>
      </c>
      <c r="K32" s="28"/>
      <c r="L32" s="28"/>
      <c r="M32" s="28"/>
      <c r="N32" s="50"/>
      <c r="O32" s="51"/>
      <c r="P32" s="27"/>
      <c r="Q32" s="28"/>
      <c r="R32" s="28"/>
      <c r="S32" s="50"/>
      <c r="T32" s="50"/>
      <c r="U32" s="15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</row>
    <row r="33" spans="1:84" s="17" customFormat="1" ht="16.5" customHeight="1" x14ac:dyDescent="0.2">
      <c r="A33" s="66"/>
      <c r="B33" s="29"/>
      <c r="C33" s="29"/>
      <c r="D33" s="79"/>
      <c r="E33" s="70" t="s">
        <v>33</v>
      </c>
      <c r="F33" s="30">
        <f t="shared" ref="F33:K33" si="2">F30-F31+F32</f>
        <v>8649000.0199999996</v>
      </c>
      <c r="G33" s="31">
        <f t="shared" si="2"/>
        <v>8649000.0199999996</v>
      </c>
      <c r="H33" s="30">
        <f t="shared" si="2"/>
        <v>5981373.7999999998</v>
      </c>
      <c r="I33" s="76">
        <f t="shared" si="2"/>
        <v>3918207.78</v>
      </c>
      <c r="J33" s="76">
        <f t="shared" si="2"/>
        <v>2063166.02</v>
      </c>
      <c r="K33" s="76">
        <f t="shared" si="2"/>
        <v>20000</v>
      </c>
      <c r="L33" s="76">
        <f>L30-L31+L32</f>
        <v>2647626.2200000002</v>
      </c>
      <c r="M33" s="76"/>
      <c r="N33" s="30"/>
      <c r="O33" s="32"/>
      <c r="P33" s="31"/>
      <c r="Q33" s="76"/>
      <c r="R33" s="76"/>
      <c r="S33" s="76"/>
      <c r="T33" s="76"/>
      <c r="U33" s="1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</row>
    <row r="34" spans="1:84" s="1" customFormat="1" ht="16.5" customHeight="1" x14ac:dyDescent="0.2">
      <c r="A34" s="36"/>
      <c r="B34" s="45">
        <v>85219</v>
      </c>
      <c r="C34" s="46"/>
      <c r="D34" s="139" t="s">
        <v>1</v>
      </c>
      <c r="E34" s="71" t="s">
        <v>30</v>
      </c>
      <c r="F34" s="37">
        <f>G34+P34</f>
        <v>3581014</v>
      </c>
      <c r="G34" s="38">
        <f>H34+K34+L34+M34</f>
        <v>3581014</v>
      </c>
      <c r="H34" s="39">
        <f>SUM(I34:J34)</f>
        <v>3571014</v>
      </c>
      <c r="I34" s="35">
        <v>2916073</v>
      </c>
      <c r="J34" s="35">
        <v>654941</v>
      </c>
      <c r="K34" s="35"/>
      <c r="L34" s="35">
        <v>10000</v>
      </c>
      <c r="M34" s="52"/>
      <c r="N34" s="52"/>
      <c r="O34" s="53"/>
      <c r="P34" s="34"/>
      <c r="Q34" s="35"/>
      <c r="R34" s="52"/>
      <c r="S34" s="52"/>
      <c r="T34" s="52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</row>
    <row r="35" spans="1:84" s="14" customFormat="1" ht="16.5" customHeight="1" x14ac:dyDescent="0.2">
      <c r="A35" s="36"/>
      <c r="B35" s="36"/>
      <c r="C35" s="44"/>
      <c r="D35" s="140"/>
      <c r="E35" s="71" t="s">
        <v>31</v>
      </c>
      <c r="F35" s="37">
        <f>G35+P35</f>
        <v>17243</v>
      </c>
      <c r="G35" s="38">
        <f>H35+K35+L35+M35</f>
        <v>17243</v>
      </c>
      <c r="H35" s="39">
        <f>SUM(I35:J35)</f>
        <v>17243</v>
      </c>
      <c r="I35" s="39">
        <f>I39+I43+I47+I51</f>
        <v>17057</v>
      </c>
      <c r="J35" s="39">
        <f>J39+J43+J47+J51</f>
        <v>186</v>
      </c>
      <c r="K35" s="39"/>
      <c r="L35" s="39"/>
      <c r="M35" s="105"/>
      <c r="N35" s="105"/>
      <c r="O35" s="77"/>
      <c r="P35" s="38"/>
      <c r="Q35" s="39"/>
      <c r="R35" s="105"/>
      <c r="S35" s="105"/>
      <c r="T35" s="105"/>
      <c r="U35" s="1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</row>
    <row r="36" spans="1:84" s="14" customFormat="1" ht="16.5" customHeight="1" x14ac:dyDescent="0.2">
      <c r="A36" s="36"/>
      <c r="B36" s="36"/>
      <c r="C36" s="44"/>
      <c r="D36" s="140"/>
      <c r="E36" s="71" t="s">
        <v>32</v>
      </c>
      <c r="F36" s="37"/>
      <c r="G36" s="38"/>
      <c r="H36" s="39"/>
      <c r="I36" s="39"/>
      <c r="J36" s="39"/>
      <c r="K36" s="39"/>
      <c r="L36" s="39"/>
      <c r="M36" s="105"/>
      <c r="N36" s="105"/>
      <c r="O36" s="77"/>
      <c r="P36" s="38"/>
      <c r="Q36" s="39"/>
      <c r="R36" s="105"/>
      <c r="S36" s="105"/>
      <c r="T36" s="105"/>
      <c r="U36" s="15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</row>
    <row r="37" spans="1:84" s="17" customFormat="1" ht="16.5" customHeight="1" x14ac:dyDescent="0.2">
      <c r="A37" s="67"/>
      <c r="B37" s="67"/>
      <c r="C37" s="40"/>
      <c r="D37" s="141"/>
      <c r="E37" s="72" t="s">
        <v>33</v>
      </c>
      <c r="F37" s="41">
        <f t="shared" ref="F37:L37" si="3">F34-F35+F36</f>
        <v>3563771</v>
      </c>
      <c r="G37" s="42">
        <f t="shared" si="3"/>
        <v>3563771</v>
      </c>
      <c r="H37" s="41">
        <f t="shared" si="3"/>
        <v>3553771</v>
      </c>
      <c r="I37" s="41">
        <f t="shared" si="3"/>
        <v>2899016</v>
      </c>
      <c r="J37" s="58">
        <f t="shared" si="3"/>
        <v>654755</v>
      </c>
      <c r="K37" s="41"/>
      <c r="L37" s="41">
        <f t="shared" si="3"/>
        <v>10000</v>
      </c>
      <c r="M37" s="41"/>
      <c r="N37" s="41"/>
      <c r="O37" s="43"/>
      <c r="P37" s="42"/>
      <c r="Q37" s="41"/>
      <c r="R37" s="41"/>
      <c r="S37" s="58"/>
      <c r="T37" s="58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</row>
    <row r="38" spans="1:84" s="1" customFormat="1" ht="17.25" customHeight="1" x14ac:dyDescent="0.2">
      <c r="A38" s="44"/>
      <c r="B38" s="44"/>
      <c r="C38" s="44">
        <v>4010</v>
      </c>
      <c r="D38" s="136" t="s">
        <v>12</v>
      </c>
      <c r="E38" s="71" t="s">
        <v>30</v>
      </c>
      <c r="F38" s="37">
        <f>G38+P38</f>
        <v>2277634</v>
      </c>
      <c r="G38" s="38">
        <f>H38+K38+L38+M38</f>
        <v>2277634</v>
      </c>
      <c r="H38" s="39">
        <f>SUM(I38:J38)</f>
        <v>2277634</v>
      </c>
      <c r="I38" s="39">
        <v>2277634</v>
      </c>
      <c r="J38" s="39"/>
      <c r="K38" s="39"/>
      <c r="L38" s="39"/>
      <c r="M38" s="39"/>
      <c r="N38" s="39"/>
      <c r="O38" s="54"/>
      <c r="P38" s="55"/>
      <c r="Q38" s="39"/>
      <c r="R38" s="39"/>
      <c r="S38" s="39"/>
      <c r="T38" s="39"/>
      <c r="U38" s="11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</row>
    <row r="39" spans="1:84" s="14" customFormat="1" ht="17.25" customHeight="1" x14ac:dyDescent="0.2">
      <c r="A39" s="36"/>
      <c r="B39" s="36"/>
      <c r="C39" s="44"/>
      <c r="D39" s="137"/>
      <c r="E39" s="71" t="s">
        <v>31</v>
      </c>
      <c r="F39" s="37">
        <f>G39+P39</f>
        <v>14211</v>
      </c>
      <c r="G39" s="38">
        <f>H39+K39+L39+M39</f>
        <v>14211</v>
      </c>
      <c r="H39" s="39">
        <f>SUM(I39:J39)</f>
        <v>14211</v>
      </c>
      <c r="I39" s="39">
        <v>14211</v>
      </c>
      <c r="J39" s="39"/>
      <c r="K39" s="39"/>
      <c r="L39" s="39"/>
      <c r="M39" s="39"/>
      <c r="N39" s="39"/>
      <c r="O39" s="54"/>
      <c r="P39" s="38"/>
      <c r="Q39" s="39"/>
      <c r="R39" s="39"/>
      <c r="S39" s="39"/>
      <c r="T39" s="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</row>
    <row r="40" spans="1:84" s="14" customFormat="1" ht="17.25" customHeight="1" x14ac:dyDescent="0.2">
      <c r="A40" s="36"/>
      <c r="B40" s="36"/>
      <c r="C40" s="44"/>
      <c r="D40" s="137"/>
      <c r="E40" s="71" t="s">
        <v>32</v>
      </c>
      <c r="F40" s="37"/>
      <c r="G40" s="38"/>
      <c r="H40" s="39"/>
      <c r="I40" s="39"/>
      <c r="J40" s="39"/>
      <c r="K40" s="39"/>
      <c r="L40" s="39"/>
      <c r="M40" s="39"/>
      <c r="N40" s="39"/>
      <c r="O40" s="54"/>
      <c r="P40" s="38"/>
      <c r="Q40" s="39"/>
      <c r="R40" s="39"/>
      <c r="S40" s="39"/>
      <c r="T40" s="39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</row>
    <row r="41" spans="1:84" s="17" customFormat="1" ht="17.25" customHeight="1" x14ac:dyDescent="0.2">
      <c r="A41" s="67"/>
      <c r="B41" s="67"/>
      <c r="C41" s="40"/>
      <c r="D41" s="138"/>
      <c r="E41" s="72" t="s">
        <v>33</v>
      </c>
      <c r="F41" s="41">
        <f>F38-F39+F40</f>
        <v>2263423</v>
      </c>
      <c r="G41" s="42">
        <f>G38-G39+G40</f>
        <v>2263423</v>
      </c>
      <c r="H41" s="41">
        <f>H38-H39+H40</f>
        <v>2263423</v>
      </c>
      <c r="I41" s="41">
        <f>I38-I39+I40</f>
        <v>2263423</v>
      </c>
      <c r="J41" s="41"/>
      <c r="K41" s="41"/>
      <c r="L41" s="41"/>
      <c r="M41" s="41"/>
      <c r="N41" s="41"/>
      <c r="O41" s="43"/>
      <c r="P41" s="42"/>
      <c r="Q41" s="41"/>
      <c r="R41" s="41"/>
      <c r="S41" s="58"/>
      <c r="T41" s="58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</row>
    <row r="42" spans="1:84" s="1" customFormat="1" ht="17.25" customHeight="1" x14ac:dyDescent="0.2">
      <c r="A42" s="44"/>
      <c r="B42" s="44"/>
      <c r="C42" s="44">
        <v>4110</v>
      </c>
      <c r="D42" s="136" t="s">
        <v>8</v>
      </c>
      <c r="E42" s="71" t="s">
        <v>30</v>
      </c>
      <c r="F42" s="37">
        <f>G42+P42</f>
        <v>421356</v>
      </c>
      <c r="G42" s="38">
        <f>H42+K42+L42+M42</f>
        <v>421356</v>
      </c>
      <c r="H42" s="39">
        <f>SUM(I42:J42)</f>
        <v>421356</v>
      </c>
      <c r="I42" s="39">
        <v>421356</v>
      </c>
      <c r="J42" s="39"/>
      <c r="K42" s="39"/>
      <c r="L42" s="39"/>
      <c r="M42" s="39"/>
      <c r="N42" s="39"/>
      <c r="O42" s="54"/>
      <c r="P42" s="55"/>
      <c r="Q42" s="39"/>
      <c r="R42" s="39"/>
      <c r="S42" s="39"/>
      <c r="T42" s="39"/>
      <c r="U42" s="11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</row>
    <row r="43" spans="1:84" s="14" customFormat="1" ht="17.25" customHeight="1" x14ac:dyDescent="0.2">
      <c r="A43" s="36"/>
      <c r="B43" s="36"/>
      <c r="C43" s="44"/>
      <c r="D43" s="137"/>
      <c r="E43" s="71" t="s">
        <v>31</v>
      </c>
      <c r="F43" s="37">
        <f>G43+P43</f>
        <v>2498</v>
      </c>
      <c r="G43" s="38">
        <f>H43+K43+L43+M43</f>
        <v>2498</v>
      </c>
      <c r="H43" s="39">
        <f>SUM(I43:J43)</f>
        <v>2498</v>
      </c>
      <c r="I43" s="39">
        <v>2498</v>
      </c>
      <c r="J43" s="39"/>
      <c r="K43" s="39"/>
      <c r="L43" s="39"/>
      <c r="M43" s="39"/>
      <c r="N43" s="39"/>
      <c r="O43" s="54"/>
      <c r="P43" s="38"/>
      <c r="Q43" s="39"/>
      <c r="R43" s="39"/>
      <c r="S43" s="39"/>
      <c r="T43" s="39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</row>
    <row r="44" spans="1:84" s="14" customFormat="1" ht="17.25" customHeight="1" x14ac:dyDescent="0.2">
      <c r="A44" s="36"/>
      <c r="B44" s="36"/>
      <c r="C44" s="44"/>
      <c r="D44" s="137"/>
      <c r="E44" s="71" t="s">
        <v>32</v>
      </c>
      <c r="F44" s="37"/>
      <c r="G44" s="38"/>
      <c r="H44" s="39"/>
      <c r="I44" s="39"/>
      <c r="J44" s="39"/>
      <c r="K44" s="39"/>
      <c r="L44" s="39"/>
      <c r="M44" s="39"/>
      <c r="N44" s="39"/>
      <c r="O44" s="54"/>
      <c r="P44" s="38"/>
      <c r="Q44" s="39"/>
      <c r="R44" s="39"/>
      <c r="S44" s="39"/>
      <c r="T44" s="39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</row>
    <row r="45" spans="1:84" s="17" customFormat="1" ht="17.25" customHeight="1" x14ac:dyDescent="0.2">
      <c r="A45" s="67"/>
      <c r="B45" s="67"/>
      <c r="C45" s="40"/>
      <c r="D45" s="138"/>
      <c r="E45" s="72" t="s">
        <v>33</v>
      </c>
      <c r="F45" s="41">
        <f>F42-F43+F44</f>
        <v>418858</v>
      </c>
      <c r="G45" s="42">
        <f>G42-G43+G44</f>
        <v>418858</v>
      </c>
      <c r="H45" s="41">
        <f>H42-H43+H44</f>
        <v>418858</v>
      </c>
      <c r="I45" s="41">
        <f>I42-I43+I44</f>
        <v>418858</v>
      </c>
      <c r="J45" s="41"/>
      <c r="K45" s="41"/>
      <c r="L45" s="41"/>
      <c r="M45" s="41"/>
      <c r="N45" s="41"/>
      <c r="O45" s="43"/>
      <c r="P45" s="42"/>
      <c r="Q45" s="41"/>
      <c r="R45" s="41"/>
      <c r="S45" s="58"/>
      <c r="T45" s="58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</row>
    <row r="46" spans="1:84" s="1" customFormat="1" ht="17.25" customHeight="1" x14ac:dyDescent="0.2">
      <c r="A46" s="44"/>
      <c r="B46" s="44"/>
      <c r="C46" s="44">
        <v>4120</v>
      </c>
      <c r="D46" s="136" t="s">
        <v>49</v>
      </c>
      <c r="E46" s="71" t="s">
        <v>30</v>
      </c>
      <c r="F46" s="37">
        <f>G46+P46</f>
        <v>45581</v>
      </c>
      <c r="G46" s="38">
        <f>H46+K46+L46+M46</f>
        <v>45581</v>
      </c>
      <c r="H46" s="39">
        <f>SUM(I46:J46)</f>
        <v>45581</v>
      </c>
      <c r="I46" s="39">
        <v>45581</v>
      </c>
      <c r="J46" s="39"/>
      <c r="K46" s="39"/>
      <c r="L46" s="39"/>
      <c r="M46" s="39"/>
      <c r="N46" s="39"/>
      <c r="O46" s="54"/>
      <c r="P46" s="55"/>
      <c r="Q46" s="39"/>
      <c r="R46" s="39"/>
      <c r="S46" s="39"/>
      <c r="T46" s="39"/>
      <c r="U46" s="11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</row>
    <row r="47" spans="1:84" s="14" customFormat="1" ht="17.25" customHeight="1" x14ac:dyDescent="0.2">
      <c r="A47" s="36"/>
      <c r="B47" s="36"/>
      <c r="C47" s="44"/>
      <c r="D47" s="137"/>
      <c r="E47" s="71" t="s">
        <v>31</v>
      </c>
      <c r="F47" s="37">
        <f>G47+P47</f>
        <v>348</v>
      </c>
      <c r="G47" s="38">
        <f>H47+K47+L47+M47</f>
        <v>348</v>
      </c>
      <c r="H47" s="39">
        <f>SUM(I47:J47)</f>
        <v>348</v>
      </c>
      <c r="I47" s="39">
        <v>348</v>
      </c>
      <c r="J47" s="39"/>
      <c r="K47" s="39"/>
      <c r="L47" s="39"/>
      <c r="M47" s="39"/>
      <c r="N47" s="39"/>
      <c r="O47" s="54"/>
      <c r="P47" s="38"/>
      <c r="Q47" s="39"/>
      <c r="R47" s="39"/>
      <c r="S47" s="39"/>
      <c r="T47" s="39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</row>
    <row r="48" spans="1:84" s="14" customFormat="1" ht="17.25" customHeight="1" x14ac:dyDescent="0.2">
      <c r="A48" s="36"/>
      <c r="B48" s="36"/>
      <c r="C48" s="44"/>
      <c r="D48" s="137"/>
      <c r="E48" s="71" t="s">
        <v>32</v>
      </c>
      <c r="F48" s="37"/>
      <c r="G48" s="38"/>
      <c r="H48" s="39"/>
      <c r="I48" s="39"/>
      <c r="J48" s="39"/>
      <c r="K48" s="39"/>
      <c r="L48" s="39"/>
      <c r="M48" s="39"/>
      <c r="N48" s="39"/>
      <c r="O48" s="54"/>
      <c r="P48" s="38"/>
      <c r="Q48" s="39"/>
      <c r="R48" s="39"/>
      <c r="S48" s="39"/>
      <c r="T48" s="39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</row>
    <row r="49" spans="1:84" s="17" customFormat="1" ht="17.25" customHeight="1" x14ac:dyDescent="0.2">
      <c r="A49" s="67"/>
      <c r="B49" s="67"/>
      <c r="C49" s="40"/>
      <c r="D49" s="138"/>
      <c r="E49" s="72" t="s">
        <v>33</v>
      </c>
      <c r="F49" s="41">
        <f>F46-F47+F48</f>
        <v>45233</v>
      </c>
      <c r="G49" s="42">
        <f>G46-G47+G48</f>
        <v>45233</v>
      </c>
      <c r="H49" s="41">
        <f>H46-H47+H48</f>
        <v>45233</v>
      </c>
      <c r="I49" s="41">
        <f>I46-I47+I48</f>
        <v>45233</v>
      </c>
      <c r="J49" s="41"/>
      <c r="K49" s="41"/>
      <c r="L49" s="41"/>
      <c r="M49" s="41"/>
      <c r="N49" s="41"/>
      <c r="O49" s="43"/>
      <c r="P49" s="42"/>
      <c r="Q49" s="41"/>
      <c r="R49" s="41"/>
      <c r="S49" s="58"/>
      <c r="T49" s="58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</row>
    <row r="50" spans="1:84" s="1" customFormat="1" ht="17.25" customHeight="1" x14ac:dyDescent="0.2">
      <c r="A50" s="44"/>
      <c r="B50" s="44"/>
      <c r="C50" s="44">
        <v>4210</v>
      </c>
      <c r="D50" s="136" t="s">
        <v>14</v>
      </c>
      <c r="E50" s="71" t="s">
        <v>30</v>
      </c>
      <c r="F50" s="37">
        <f>G50+P50</f>
        <v>125000</v>
      </c>
      <c r="G50" s="38">
        <f>H50+K50+L50+M50</f>
        <v>125000</v>
      </c>
      <c r="H50" s="39">
        <f>SUM(I50:J50)</f>
        <v>125000</v>
      </c>
      <c r="I50" s="39"/>
      <c r="J50" s="39">
        <v>125000</v>
      </c>
      <c r="K50" s="39"/>
      <c r="L50" s="39"/>
      <c r="M50" s="39"/>
      <c r="N50" s="39"/>
      <c r="O50" s="54"/>
      <c r="P50" s="55"/>
      <c r="Q50" s="39"/>
      <c r="R50" s="39"/>
      <c r="S50" s="39"/>
      <c r="T50" s="39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</row>
    <row r="51" spans="1:84" s="14" customFormat="1" ht="17.25" customHeight="1" x14ac:dyDescent="0.2">
      <c r="A51" s="36"/>
      <c r="B51" s="36"/>
      <c r="C51" s="44"/>
      <c r="D51" s="137"/>
      <c r="E51" s="71" t="s">
        <v>31</v>
      </c>
      <c r="F51" s="37">
        <f>G51+P51</f>
        <v>186</v>
      </c>
      <c r="G51" s="38">
        <f>H51+K51+L51+M51</f>
        <v>186</v>
      </c>
      <c r="H51" s="39">
        <f>SUM(I51:J51)</f>
        <v>186</v>
      </c>
      <c r="I51" s="39"/>
      <c r="J51" s="39">
        <v>186</v>
      </c>
      <c r="K51" s="39"/>
      <c r="L51" s="39"/>
      <c r="M51" s="39"/>
      <c r="N51" s="39"/>
      <c r="O51" s="54"/>
      <c r="P51" s="38"/>
      <c r="Q51" s="39"/>
      <c r="R51" s="39"/>
      <c r="S51" s="39"/>
      <c r="T51" s="39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</row>
    <row r="52" spans="1:84" s="14" customFormat="1" ht="17.25" customHeight="1" x14ac:dyDescent="0.2">
      <c r="A52" s="36"/>
      <c r="B52" s="36"/>
      <c r="C52" s="44"/>
      <c r="D52" s="137"/>
      <c r="E52" s="71" t="s">
        <v>32</v>
      </c>
      <c r="F52" s="37"/>
      <c r="G52" s="38"/>
      <c r="H52" s="39"/>
      <c r="I52" s="39"/>
      <c r="J52" s="39"/>
      <c r="K52" s="39"/>
      <c r="L52" s="39"/>
      <c r="M52" s="39"/>
      <c r="N52" s="39"/>
      <c r="O52" s="54"/>
      <c r="P52" s="38"/>
      <c r="Q52" s="39"/>
      <c r="R52" s="39"/>
      <c r="S52" s="39"/>
      <c r="T52" s="39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</row>
    <row r="53" spans="1:84" s="17" customFormat="1" ht="17.25" customHeight="1" x14ac:dyDescent="0.2">
      <c r="A53" s="67"/>
      <c r="B53" s="67"/>
      <c r="C53" s="40"/>
      <c r="D53" s="138"/>
      <c r="E53" s="72" t="s">
        <v>33</v>
      </c>
      <c r="F53" s="41">
        <f>F50-F51+F52</f>
        <v>124814</v>
      </c>
      <c r="G53" s="42">
        <f>G50-G51+G52</f>
        <v>124814</v>
      </c>
      <c r="H53" s="41">
        <f>H50-H51+H52</f>
        <v>124814</v>
      </c>
      <c r="I53" s="41"/>
      <c r="J53" s="41">
        <f>J50-J51+J52</f>
        <v>124814</v>
      </c>
      <c r="K53" s="41"/>
      <c r="L53" s="41"/>
      <c r="M53" s="41"/>
      <c r="N53" s="41"/>
      <c r="O53" s="43"/>
      <c r="P53" s="42"/>
      <c r="Q53" s="41"/>
      <c r="R53" s="41"/>
      <c r="S53" s="58"/>
      <c r="T53" s="58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</row>
    <row r="54" spans="1:84" s="104" customFormat="1" ht="16.5" customHeight="1" x14ac:dyDescent="0.2">
      <c r="A54" s="82"/>
      <c r="B54" s="82"/>
      <c r="C54" s="164" t="s">
        <v>34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6"/>
    </row>
    <row r="55" spans="1:84" s="104" customFormat="1" ht="41.25" customHeight="1" x14ac:dyDescent="0.2">
      <c r="A55" s="82"/>
      <c r="B55" s="36"/>
      <c r="C55" s="167" t="s">
        <v>69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9"/>
    </row>
    <row r="56" spans="1:84" s="104" customFormat="1" ht="18" customHeight="1" x14ac:dyDescent="0.2">
      <c r="A56" s="82"/>
      <c r="B56" s="36"/>
      <c r="C56" s="167" t="s">
        <v>57</v>
      </c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9"/>
    </row>
    <row r="57" spans="1:84" s="104" customFormat="1" ht="18" customHeight="1" x14ac:dyDescent="0.2">
      <c r="A57" s="82"/>
      <c r="B57" s="36"/>
      <c r="C57" s="167" t="s">
        <v>58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9"/>
    </row>
    <row r="58" spans="1:84" s="104" customFormat="1" ht="18" customHeight="1" x14ac:dyDescent="0.2">
      <c r="A58" s="82"/>
      <c r="B58" s="36"/>
      <c r="C58" s="167" t="s">
        <v>59</v>
      </c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9"/>
    </row>
    <row r="59" spans="1:84" s="104" customFormat="1" ht="18" customHeight="1" x14ac:dyDescent="0.2">
      <c r="A59" s="82"/>
      <c r="B59" s="36"/>
      <c r="C59" s="142" t="s">
        <v>60</v>
      </c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4"/>
    </row>
    <row r="60" spans="1:84" s="11" customFormat="1" ht="17.25" customHeight="1" x14ac:dyDescent="0.2">
      <c r="A60" s="36"/>
      <c r="B60" s="45">
        <v>85295</v>
      </c>
      <c r="C60" s="46"/>
      <c r="D60" s="139" t="s">
        <v>0</v>
      </c>
      <c r="E60" s="71" t="s">
        <v>30</v>
      </c>
      <c r="F60" s="37">
        <f>G60+P60</f>
        <v>476550</v>
      </c>
      <c r="G60" s="38">
        <f>H60+K60+L60+M60</f>
        <v>476550</v>
      </c>
      <c r="H60" s="39">
        <f>SUM(I60:J60)</f>
        <v>349550</v>
      </c>
      <c r="I60" s="39">
        <v>100442</v>
      </c>
      <c r="J60" s="39">
        <v>249108</v>
      </c>
      <c r="K60" s="39">
        <v>20000</v>
      </c>
      <c r="L60" s="39">
        <v>107000</v>
      </c>
      <c r="M60" s="39"/>
      <c r="N60" s="52"/>
      <c r="O60" s="53"/>
      <c r="P60" s="35"/>
      <c r="Q60" s="39"/>
      <c r="R60" s="39"/>
      <c r="S60" s="52"/>
      <c r="T60" s="52"/>
      <c r="U60" s="1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</row>
    <row r="61" spans="1:84" s="14" customFormat="1" ht="17.25" customHeight="1" x14ac:dyDescent="0.2">
      <c r="A61" s="36"/>
      <c r="B61" s="36"/>
      <c r="C61" s="44"/>
      <c r="D61" s="140"/>
      <c r="E61" s="71" t="s">
        <v>31</v>
      </c>
      <c r="F61" s="37"/>
      <c r="G61" s="38"/>
      <c r="H61" s="39"/>
      <c r="I61" s="39"/>
      <c r="J61" s="39"/>
      <c r="K61" s="39"/>
      <c r="L61" s="39"/>
      <c r="M61" s="39"/>
      <c r="N61" s="105"/>
      <c r="O61" s="77"/>
      <c r="P61" s="38"/>
      <c r="Q61" s="39"/>
      <c r="R61" s="39"/>
      <c r="S61" s="105"/>
      <c r="T61" s="105"/>
      <c r="U61" s="15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</row>
    <row r="62" spans="1:84" s="14" customFormat="1" ht="17.25" customHeight="1" x14ac:dyDescent="0.2">
      <c r="A62" s="36"/>
      <c r="B62" s="36"/>
      <c r="C62" s="44"/>
      <c r="D62" s="140"/>
      <c r="E62" s="71" t="s">
        <v>32</v>
      </c>
      <c r="F62" s="37">
        <f>G62+P62</f>
        <v>86213</v>
      </c>
      <c r="G62" s="38">
        <f>H62+K62+L62+M62</f>
        <v>86213</v>
      </c>
      <c r="H62" s="39">
        <f>SUM(I62:J62)</f>
        <v>86213</v>
      </c>
      <c r="I62" s="39">
        <f t="shared" ref="I62:J62" si="4">I66+I70+I74+I78</f>
        <v>85283</v>
      </c>
      <c r="J62" s="39">
        <f t="shared" si="4"/>
        <v>930</v>
      </c>
      <c r="K62" s="39"/>
      <c r="L62" s="39"/>
      <c r="M62" s="39"/>
      <c r="N62" s="105"/>
      <c r="O62" s="77"/>
      <c r="P62" s="39"/>
      <c r="Q62" s="39"/>
      <c r="R62" s="39"/>
      <c r="S62" s="105"/>
      <c r="T62" s="105"/>
      <c r="U62" s="15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</row>
    <row r="63" spans="1:84" s="17" customFormat="1" ht="17.25" customHeight="1" x14ac:dyDescent="0.2">
      <c r="A63" s="67"/>
      <c r="B63" s="67"/>
      <c r="C63" s="40"/>
      <c r="D63" s="141"/>
      <c r="E63" s="72" t="s">
        <v>33</v>
      </c>
      <c r="F63" s="41">
        <f t="shared" ref="F63:L63" si="5">F60-F61+F62</f>
        <v>562763</v>
      </c>
      <c r="G63" s="42">
        <f t="shared" si="5"/>
        <v>562763</v>
      </c>
      <c r="H63" s="41">
        <f t="shared" si="5"/>
        <v>435763</v>
      </c>
      <c r="I63" s="41">
        <f t="shared" si="5"/>
        <v>185725</v>
      </c>
      <c r="J63" s="41">
        <f t="shared" si="5"/>
        <v>250038</v>
      </c>
      <c r="K63" s="41">
        <f t="shared" si="5"/>
        <v>20000</v>
      </c>
      <c r="L63" s="41">
        <f t="shared" si="5"/>
        <v>107000</v>
      </c>
      <c r="M63" s="41"/>
      <c r="N63" s="41"/>
      <c r="O63" s="43"/>
      <c r="P63" s="41"/>
      <c r="Q63" s="41"/>
      <c r="R63" s="41"/>
      <c r="S63" s="58"/>
      <c r="T63" s="58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</row>
    <row r="64" spans="1:84" s="11" customFormat="1" ht="17.25" customHeight="1" x14ac:dyDescent="0.2">
      <c r="A64" s="44"/>
      <c r="B64" s="44"/>
      <c r="C64" s="44">
        <v>4010</v>
      </c>
      <c r="D64" s="136" t="s">
        <v>12</v>
      </c>
      <c r="E64" s="71" t="s">
        <v>30</v>
      </c>
      <c r="F64" s="37">
        <f>G64+P64</f>
        <v>44100</v>
      </c>
      <c r="G64" s="38">
        <f>H64+K64+L64+M64</f>
        <v>44100</v>
      </c>
      <c r="H64" s="39">
        <f>SUM(I64:J64)</f>
        <v>44100</v>
      </c>
      <c r="I64" s="39">
        <v>44100</v>
      </c>
      <c r="J64" s="39"/>
      <c r="K64" s="39"/>
      <c r="L64" s="39"/>
      <c r="M64" s="39"/>
      <c r="N64" s="39"/>
      <c r="O64" s="54"/>
      <c r="P64" s="55"/>
      <c r="Q64" s="39"/>
      <c r="R64" s="39"/>
      <c r="S64" s="39"/>
      <c r="T64" s="39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</row>
    <row r="65" spans="1:84" s="14" customFormat="1" ht="17.25" customHeight="1" x14ac:dyDescent="0.2">
      <c r="A65" s="36"/>
      <c r="B65" s="36"/>
      <c r="C65" s="44"/>
      <c r="D65" s="137"/>
      <c r="E65" s="71" t="s">
        <v>31</v>
      </c>
      <c r="F65" s="37"/>
      <c r="G65" s="38"/>
      <c r="H65" s="39"/>
      <c r="I65" s="39"/>
      <c r="J65" s="39"/>
      <c r="K65" s="39"/>
      <c r="L65" s="39"/>
      <c r="M65" s="39"/>
      <c r="N65" s="39"/>
      <c r="O65" s="54"/>
      <c r="P65" s="38"/>
      <c r="Q65" s="39"/>
      <c r="R65" s="39"/>
      <c r="S65" s="39"/>
      <c r="T65" s="39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</row>
    <row r="66" spans="1:84" s="14" customFormat="1" ht="17.25" customHeight="1" x14ac:dyDescent="0.2">
      <c r="A66" s="36"/>
      <c r="B66" s="36"/>
      <c r="C66" s="44"/>
      <c r="D66" s="137"/>
      <c r="E66" s="71" t="s">
        <v>32</v>
      </c>
      <c r="F66" s="37">
        <f>G66+P66</f>
        <v>71052</v>
      </c>
      <c r="G66" s="38">
        <f>H66+K66+L66+M66</f>
        <v>71052</v>
      </c>
      <c r="H66" s="39">
        <f>SUM(I66:J66)</f>
        <v>71052</v>
      </c>
      <c r="I66" s="39">
        <f>56841+14211</f>
        <v>71052</v>
      </c>
      <c r="J66" s="39"/>
      <c r="K66" s="39"/>
      <c r="L66" s="39"/>
      <c r="M66" s="39"/>
      <c r="N66" s="39"/>
      <c r="O66" s="54"/>
      <c r="P66" s="38"/>
      <c r="Q66" s="39"/>
      <c r="R66" s="39"/>
      <c r="S66" s="39"/>
      <c r="T66" s="39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</row>
    <row r="67" spans="1:84" s="17" customFormat="1" ht="17.25" customHeight="1" x14ac:dyDescent="0.2">
      <c r="A67" s="67"/>
      <c r="B67" s="67"/>
      <c r="C67" s="60"/>
      <c r="D67" s="138"/>
      <c r="E67" s="72" t="s">
        <v>33</v>
      </c>
      <c r="F67" s="41">
        <f>F64-F65+F66</f>
        <v>115152</v>
      </c>
      <c r="G67" s="42">
        <f>G64-G65+G66</f>
        <v>115152</v>
      </c>
      <c r="H67" s="41">
        <f>H64-H65+H66</f>
        <v>115152</v>
      </c>
      <c r="I67" s="41">
        <f>I64-I65+I66</f>
        <v>115152</v>
      </c>
      <c r="J67" s="41"/>
      <c r="K67" s="41"/>
      <c r="L67" s="41"/>
      <c r="M67" s="41"/>
      <c r="N67" s="41"/>
      <c r="O67" s="43"/>
      <c r="P67" s="42"/>
      <c r="Q67" s="41"/>
      <c r="R67" s="41"/>
      <c r="S67" s="58"/>
      <c r="T67" s="58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</row>
    <row r="68" spans="1:84" s="1" customFormat="1" ht="16.5" customHeight="1" x14ac:dyDescent="0.2">
      <c r="A68" s="44"/>
      <c r="B68" s="44"/>
      <c r="C68" s="44">
        <v>4110</v>
      </c>
      <c r="D68" s="136" t="s">
        <v>8</v>
      </c>
      <c r="E68" s="71" t="s">
        <v>30</v>
      </c>
      <c r="F68" s="37">
        <f>G68+P68</f>
        <v>13234</v>
      </c>
      <c r="G68" s="38">
        <f>H68+K68+L68+M68</f>
        <v>13234</v>
      </c>
      <c r="H68" s="39">
        <f>SUM(I68:J68)</f>
        <v>13234</v>
      </c>
      <c r="I68" s="39">
        <v>13234</v>
      </c>
      <c r="J68" s="39"/>
      <c r="K68" s="39"/>
      <c r="L68" s="39"/>
      <c r="M68" s="39"/>
      <c r="N68" s="39"/>
      <c r="O68" s="54"/>
      <c r="P68" s="55"/>
      <c r="Q68" s="39"/>
      <c r="R68" s="39"/>
      <c r="S68" s="39"/>
      <c r="T68" s="39"/>
      <c r="U68" s="11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</row>
    <row r="69" spans="1:84" s="14" customFormat="1" ht="16.5" customHeight="1" x14ac:dyDescent="0.2">
      <c r="A69" s="36"/>
      <c r="B69" s="36"/>
      <c r="C69" s="44"/>
      <c r="D69" s="137"/>
      <c r="E69" s="71" t="s">
        <v>31</v>
      </c>
      <c r="F69" s="37"/>
      <c r="G69" s="38"/>
      <c r="H69" s="39"/>
      <c r="I69" s="39"/>
      <c r="J69" s="39"/>
      <c r="K69" s="39"/>
      <c r="L69" s="39"/>
      <c r="M69" s="39"/>
      <c r="N69" s="39"/>
      <c r="O69" s="54"/>
      <c r="P69" s="38"/>
      <c r="Q69" s="39"/>
      <c r="R69" s="39"/>
      <c r="S69" s="39"/>
      <c r="T69" s="3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</row>
    <row r="70" spans="1:84" s="14" customFormat="1" ht="16.5" customHeight="1" x14ac:dyDescent="0.2">
      <c r="A70" s="36"/>
      <c r="B70" s="36"/>
      <c r="C70" s="44"/>
      <c r="D70" s="137"/>
      <c r="E70" s="71" t="s">
        <v>32</v>
      </c>
      <c r="F70" s="37">
        <f>G70+P70</f>
        <v>12490</v>
      </c>
      <c r="G70" s="38">
        <f>H70+K70+L70+M70</f>
        <v>12490</v>
      </c>
      <c r="H70" s="39">
        <f>SUM(I70:J70)</f>
        <v>12490</v>
      </c>
      <c r="I70" s="39">
        <f>9992+2498</f>
        <v>12490</v>
      </c>
      <c r="J70" s="39"/>
      <c r="K70" s="39"/>
      <c r="L70" s="39"/>
      <c r="M70" s="39"/>
      <c r="N70" s="39"/>
      <c r="O70" s="54"/>
      <c r="P70" s="38"/>
      <c r="Q70" s="39"/>
      <c r="R70" s="39"/>
      <c r="S70" s="39"/>
      <c r="T70" s="39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</row>
    <row r="71" spans="1:84" s="17" customFormat="1" ht="16.5" customHeight="1" x14ac:dyDescent="0.2">
      <c r="A71" s="67"/>
      <c r="B71" s="67"/>
      <c r="C71" s="60"/>
      <c r="D71" s="138"/>
      <c r="E71" s="72" t="s">
        <v>33</v>
      </c>
      <c r="F71" s="41">
        <f>F68-F69+F70</f>
        <v>25724</v>
      </c>
      <c r="G71" s="42">
        <f>G68-G69+G70</f>
        <v>25724</v>
      </c>
      <c r="H71" s="41">
        <f>H68-H69+H70</f>
        <v>25724</v>
      </c>
      <c r="I71" s="41">
        <f>I68-I69+I70</f>
        <v>25724</v>
      </c>
      <c r="J71" s="41"/>
      <c r="K71" s="41"/>
      <c r="L71" s="41"/>
      <c r="M71" s="41"/>
      <c r="N71" s="41"/>
      <c r="O71" s="43"/>
      <c r="P71" s="42"/>
      <c r="Q71" s="41"/>
      <c r="R71" s="41"/>
      <c r="S71" s="58"/>
      <c r="T71" s="58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</row>
    <row r="72" spans="1:84" s="1" customFormat="1" ht="16.5" customHeight="1" x14ac:dyDescent="0.2">
      <c r="A72" s="44"/>
      <c r="B72" s="44"/>
      <c r="C72" s="44">
        <v>4120</v>
      </c>
      <c r="D72" s="136" t="s">
        <v>49</v>
      </c>
      <c r="E72" s="71" t="s">
        <v>30</v>
      </c>
      <c r="F72" s="37">
        <f>G72+P72</f>
        <v>1910</v>
      </c>
      <c r="G72" s="38">
        <f>H72+K72+L72+M72</f>
        <v>1910</v>
      </c>
      <c r="H72" s="39">
        <f>SUM(I72:J72)</f>
        <v>1910</v>
      </c>
      <c r="I72" s="39">
        <v>1910</v>
      </c>
      <c r="J72" s="39"/>
      <c r="K72" s="39"/>
      <c r="L72" s="39"/>
      <c r="M72" s="39"/>
      <c r="N72" s="39"/>
      <c r="O72" s="54"/>
      <c r="P72" s="55"/>
      <c r="Q72" s="39"/>
      <c r="R72" s="39"/>
      <c r="S72" s="39"/>
      <c r="T72" s="39"/>
      <c r="U72" s="11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</row>
    <row r="73" spans="1:84" s="14" customFormat="1" ht="16.5" customHeight="1" x14ac:dyDescent="0.2">
      <c r="A73" s="36"/>
      <c r="B73" s="36"/>
      <c r="C73" s="44"/>
      <c r="D73" s="137"/>
      <c r="E73" s="71" t="s">
        <v>31</v>
      </c>
      <c r="F73" s="37"/>
      <c r="G73" s="38"/>
      <c r="H73" s="39"/>
      <c r="I73" s="39"/>
      <c r="J73" s="39"/>
      <c r="K73" s="39"/>
      <c r="L73" s="39"/>
      <c r="M73" s="39"/>
      <c r="N73" s="39"/>
      <c r="O73" s="54"/>
      <c r="P73" s="38"/>
      <c r="Q73" s="39"/>
      <c r="R73" s="39"/>
      <c r="S73" s="39"/>
      <c r="T73" s="39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</row>
    <row r="74" spans="1:84" s="14" customFormat="1" ht="16.5" customHeight="1" x14ac:dyDescent="0.2">
      <c r="A74" s="36"/>
      <c r="B74" s="36"/>
      <c r="C74" s="44"/>
      <c r="D74" s="137"/>
      <c r="E74" s="71" t="s">
        <v>32</v>
      </c>
      <c r="F74" s="37">
        <f>G74+P74</f>
        <v>1741</v>
      </c>
      <c r="G74" s="38">
        <f>H74+K74+L74+M74</f>
        <v>1741</v>
      </c>
      <c r="H74" s="39">
        <f>SUM(I74:J74)</f>
        <v>1741</v>
      </c>
      <c r="I74" s="39">
        <f>1393+348</f>
        <v>1741</v>
      </c>
      <c r="J74" s="39"/>
      <c r="K74" s="39"/>
      <c r="L74" s="39"/>
      <c r="M74" s="39"/>
      <c r="N74" s="39"/>
      <c r="O74" s="54"/>
      <c r="P74" s="38"/>
      <c r="Q74" s="39"/>
      <c r="R74" s="39"/>
      <c r="S74" s="39"/>
      <c r="T74" s="39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</row>
    <row r="75" spans="1:84" s="17" customFormat="1" ht="16.5" customHeight="1" x14ac:dyDescent="0.2">
      <c r="A75" s="67"/>
      <c r="B75" s="67"/>
      <c r="C75" s="60"/>
      <c r="D75" s="138"/>
      <c r="E75" s="72" t="s">
        <v>33</v>
      </c>
      <c r="F75" s="41">
        <f>F72-F73+F74</f>
        <v>3651</v>
      </c>
      <c r="G75" s="42">
        <f>G72-G73+G74</f>
        <v>3651</v>
      </c>
      <c r="H75" s="41">
        <f>H72-H73+H74</f>
        <v>3651</v>
      </c>
      <c r="I75" s="41">
        <f>I72-I73+I74</f>
        <v>3651</v>
      </c>
      <c r="J75" s="41"/>
      <c r="K75" s="41"/>
      <c r="L75" s="41"/>
      <c r="M75" s="41"/>
      <c r="N75" s="41"/>
      <c r="O75" s="43"/>
      <c r="P75" s="42"/>
      <c r="Q75" s="41"/>
      <c r="R75" s="41"/>
      <c r="S75" s="58"/>
      <c r="T75" s="58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</row>
    <row r="76" spans="1:84" s="1" customFormat="1" ht="16.5" customHeight="1" x14ac:dyDescent="0.2">
      <c r="A76" s="44"/>
      <c r="B76" s="44"/>
      <c r="C76" s="44">
        <v>4210</v>
      </c>
      <c r="D76" s="136" t="s">
        <v>9</v>
      </c>
      <c r="E76" s="71" t="s">
        <v>30</v>
      </c>
      <c r="F76" s="37">
        <f>G76+P76</f>
        <v>33350</v>
      </c>
      <c r="G76" s="38">
        <f>H76+K76+L76+M76</f>
        <v>33350</v>
      </c>
      <c r="H76" s="39">
        <f>SUM(I76:J76)</f>
        <v>33350</v>
      </c>
      <c r="I76" s="39"/>
      <c r="J76" s="39">
        <v>33350</v>
      </c>
      <c r="K76" s="39"/>
      <c r="L76" s="39"/>
      <c r="M76" s="39"/>
      <c r="N76" s="39"/>
      <c r="O76" s="54"/>
      <c r="P76" s="55"/>
      <c r="Q76" s="39"/>
      <c r="R76" s="39"/>
      <c r="S76" s="39"/>
      <c r="T76" s="39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</row>
    <row r="77" spans="1:84" s="14" customFormat="1" ht="16.5" customHeight="1" x14ac:dyDescent="0.2">
      <c r="A77" s="36"/>
      <c r="B77" s="36"/>
      <c r="C77" s="44"/>
      <c r="D77" s="137"/>
      <c r="E77" s="71" t="s">
        <v>31</v>
      </c>
      <c r="F77" s="37"/>
      <c r="G77" s="38"/>
      <c r="H77" s="39"/>
      <c r="I77" s="39"/>
      <c r="J77" s="39"/>
      <c r="K77" s="39"/>
      <c r="L77" s="39"/>
      <c r="M77" s="39"/>
      <c r="N77" s="39"/>
      <c r="O77" s="54"/>
      <c r="P77" s="38"/>
      <c r="Q77" s="39"/>
      <c r="R77" s="39"/>
      <c r="S77" s="39"/>
      <c r="T77" s="39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</row>
    <row r="78" spans="1:84" s="14" customFormat="1" ht="16.5" customHeight="1" x14ac:dyDescent="0.2">
      <c r="A78" s="36"/>
      <c r="B78" s="36"/>
      <c r="C78" s="44"/>
      <c r="D78" s="137"/>
      <c r="E78" s="71" t="s">
        <v>32</v>
      </c>
      <c r="F78" s="37">
        <f>G78+P78</f>
        <v>930</v>
      </c>
      <c r="G78" s="38">
        <f>H78+K78+L78+M78</f>
        <v>930</v>
      </c>
      <c r="H78" s="39">
        <f>SUM(I78:J78)</f>
        <v>930</v>
      </c>
      <c r="I78" s="39"/>
      <c r="J78" s="39">
        <f>744+186</f>
        <v>930</v>
      </c>
      <c r="K78" s="39"/>
      <c r="L78" s="39"/>
      <c r="M78" s="39"/>
      <c r="N78" s="39"/>
      <c r="O78" s="54"/>
      <c r="P78" s="38"/>
      <c r="Q78" s="39"/>
      <c r="R78" s="39"/>
      <c r="S78" s="39"/>
      <c r="T78" s="39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</row>
    <row r="79" spans="1:84" s="17" customFormat="1" ht="16.5" customHeight="1" x14ac:dyDescent="0.2">
      <c r="A79" s="67"/>
      <c r="B79" s="67"/>
      <c r="C79" s="40"/>
      <c r="D79" s="138"/>
      <c r="E79" s="72" t="s">
        <v>33</v>
      </c>
      <c r="F79" s="41">
        <f>F76-F77+F78</f>
        <v>34280</v>
      </c>
      <c r="G79" s="42">
        <f>G76-G77+G78</f>
        <v>34280</v>
      </c>
      <c r="H79" s="41">
        <f>H76-H77+H78</f>
        <v>34280</v>
      </c>
      <c r="I79" s="41"/>
      <c r="J79" s="41">
        <f>J76-J77+J78</f>
        <v>34280</v>
      </c>
      <c r="K79" s="41"/>
      <c r="L79" s="41"/>
      <c r="M79" s="41"/>
      <c r="N79" s="41"/>
      <c r="O79" s="43"/>
      <c r="P79" s="42"/>
      <c r="Q79" s="41"/>
      <c r="R79" s="41"/>
      <c r="S79" s="58"/>
      <c r="T79" s="58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</row>
    <row r="80" spans="1:84" s="104" customFormat="1" ht="16.5" customHeight="1" x14ac:dyDescent="0.2">
      <c r="A80" s="82"/>
      <c r="B80" s="82"/>
      <c r="C80" s="164" t="s">
        <v>34</v>
      </c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6"/>
    </row>
    <row r="81" spans="1:84" s="104" customFormat="1" ht="16.5" customHeight="1" x14ac:dyDescent="0.2">
      <c r="A81" s="82"/>
      <c r="B81" s="36"/>
      <c r="C81" s="167" t="s">
        <v>65</v>
      </c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9"/>
    </row>
    <row r="82" spans="1:84" s="104" customFormat="1" ht="56.25" customHeight="1" x14ac:dyDescent="0.2">
      <c r="A82" s="82"/>
      <c r="B82" s="36"/>
      <c r="C82" s="167" t="s">
        <v>70</v>
      </c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9"/>
    </row>
    <row r="83" spans="1:84" s="104" customFormat="1" ht="7.5" customHeight="1" x14ac:dyDescent="0.2">
      <c r="A83" s="82"/>
      <c r="B83" s="36"/>
      <c r="C83" s="167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9"/>
    </row>
    <row r="84" spans="1:84" s="104" customFormat="1" ht="42" customHeight="1" x14ac:dyDescent="0.2">
      <c r="A84" s="82"/>
      <c r="B84" s="36"/>
      <c r="C84" s="167" t="s">
        <v>71</v>
      </c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9"/>
    </row>
    <row r="85" spans="1:84" s="104" customFormat="1" ht="16.5" customHeight="1" x14ac:dyDescent="0.2">
      <c r="A85" s="82"/>
      <c r="B85" s="36"/>
      <c r="C85" s="167" t="s">
        <v>61</v>
      </c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9"/>
    </row>
    <row r="86" spans="1:84" s="104" customFormat="1" ht="16.5" customHeight="1" x14ac:dyDescent="0.2">
      <c r="A86" s="82"/>
      <c r="B86" s="36"/>
      <c r="C86" s="167" t="s">
        <v>62</v>
      </c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9"/>
    </row>
    <row r="87" spans="1:84" s="104" customFormat="1" ht="16.5" customHeight="1" x14ac:dyDescent="0.2">
      <c r="A87" s="82"/>
      <c r="B87" s="36"/>
      <c r="C87" s="167" t="s">
        <v>63</v>
      </c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9"/>
    </row>
    <row r="88" spans="1:84" s="104" customFormat="1" ht="16.5" customHeight="1" x14ac:dyDescent="0.2">
      <c r="A88" s="82"/>
      <c r="B88" s="36"/>
      <c r="C88" s="142" t="s">
        <v>64</v>
      </c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4"/>
    </row>
    <row r="89" spans="1:84" s="1" customFormat="1" ht="18" customHeight="1" x14ac:dyDescent="0.2">
      <c r="A89" s="47">
        <v>854</v>
      </c>
      <c r="B89" s="47"/>
      <c r="C89" s="88"/>
      <c r="D89" s="145" t="s">
        <v>2</v>
      </c>
      <c r="E89" s="69" t="s">
        <v>30</v>
      </c>
      <c r="F89" s="24">
        <f>G89+P89</f>
        <v>2355061</v>
      </c>
      <c r="G89" s="25">
        <f>H89+K89+L89+M89</f>
        <v>2355061</v>
      </c>
      <c r="H89" s="26">
        <f>SUM(I89:J89)</f>
        <v>2156249</v>
      </c>
      <c r="I89" s="26">
        <v>2023017</v>
      </c>
      <c r="J89" s="26">
        <v>133232</v>
      </c>
      <c r="K89" s="26">
        <v>100600</v>
      </c>
      <c r="L89" s="26">
        <v>98212</v>
      </c>
      <c r="M89" s="48"/>
      <c r="N89" s="48"/>
      <c r="O89" s="49"/>
      <c r="P89" s="56"/>
      <c r="Q89" s="48"/>
      <c r="R89" s="48"/>
      <c r="S89" s="48"/>
      <c r="T89" s="48"/>
      <c r="U89" s="2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</row>
    <row r="90" spans="1:84" s="14" customFormat="1" ht="18" customHeight="1" x14ac:dyDescent="0.2">
      <c r="A90" s="23"/>
      <c r="B90" s="23"/>
      <c r="C90" s="66"/>
      <c r="D90" s="146"/>
      <c r="E90" s="69" t="s">
        <v>31</v>
      </c>
      <c r="F90" s="24">
        <f>G90+P90</f>
        <v>6749</v>
      </c>
      <c r="G90" s="27">
        <f>H90+K90+L90+M90</f>
        <v>6749</v>
      </c>
      <c r="H90" s="28"/>
      <c r="I90" s="28"/>
      <c r="J90" s="28"/>
      <c r="K90" s="28"/>
      <c r="L90" s="28">
        <f>L94</f>
        <v>6749</v>
      </c>
      <c r="M90" s="50"/>
      <c r="N90" s="50"/>
      <c r="O90" s="51"/>
      <c r="P90" s="59"/>
      <c r="Q90" s="50"/>
      <c r="R90" s="50"/>
      <c r="S90" s="50"/>
      <c r="T90" s="50"/>
      <c r="U90" s="15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</row>
    <row r="91" spans="1:84" s="14" customFormat="1" ht="18" customHeight="1" x14ac:dyDescent="0.2">
      <c r="A91" s="23"/>
      <c r="B91" s="23"/>
      <c r="C91" s="66"/>
      <c r="D91" s="146"/>
      <c r="E91" s="69" t="s">
        <v>32</v>
      </c>
      <c r="F91" s="24"/>
      <c r="G91" s="27"/>
      <c r="H91" s="28"/>
      <c r="I91" s="28"/>
      <c r="J91" s="28"/>
      <c r="K91" s="28"/>
      <c r="L91" s="28"/>
      <c r="M91" s="50"/>
      <c r="N91" s="50"/>
      <c r="O91" s="51"/>
      <c r="P91" s="59"/>
      <c r="Q91" s="50"/>
      <c r="R91" s="50"/>
      <c r="S91" s="50"/>
      <c r="T91" s="50"/>
      <c r="U91" s="15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</row>
    <row r="92" spans="1:84" s="17" customFormat="1" ht="18" customHeight="1" x14ac:dyDescent="0.2">
      <c r="A92" s="66"/>
      <c r="B92" s="66"/>
      <c r="C92" s="29"/>
      <c r="D92" s="147"/>
      <c r="E92" s="70" t="s">
        <v>33</v>
      </c>
      <c r="F92" s="30">
        <f t="shared" ref="F92:L92" si="6">F89-F90+F91</f>
        <v>2348312</v>
      </c>
      <c r="G92" s="31">
        <f t="shared" si="6"/>
        <v>2348312</v>
      </c>
      <c r="H92" s="30">
        <f t="shared" si="6"/>
        <v>2156249</v>
      </c>
      <c r="I92" s="76">
        <f t="shared" si="6"/>
        <v>2023017</v>
      </c>
      <c r="J92" s="76">
        <f t="shared" si="6"/>
        <v>133232</v>
      </c>
      <c r="K92" s="76">
        <f t="shared" si="6"/>
        <v>100600</v>
      </c>
      <c r="L92" s="76">
        <f t="shared" si="6"/>
        <v>91463</v>
      </c>
      <c r="M92" s="30"/>
      <c r="N92" s="30"/>
      <c r="O92" s="32"/>
      <c r="P92" s="31"/>
      <c r="Q92" s="30"/>
      <c r="R92" s="30"/>
      <c r="S92" s="76"/>
      <c r="T92" s="76"/>
      <c r="U92" s="1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</row>
    <row r="93" spans="1:84" s="1" customFormat="1" ht="18" customHeight="1" x14ac:dyDescent="0.2">
      <c r="A93" s="36"/>
      <c r="B93" s="45">
        <v>85415</v>
      </c>
      <c r="C93" s="46"/>
      <c r="D93" s="139" t="s">
        <v>43</v>
      </c>
      <c r="E93" s="71" t="s">
        <v>30</v>
      </c>
      <c r="F93" s="37">
        <f>G93+P93</f>
        <v>59212</v>
      </c>
      <c r="G93" s="38">
        <f>H93+K93+L93+M93</f>
        <v>59212</v>
      </c>
      <c r="H93" s="39"/>
      <c r="I93" s="52"/>
      <c r="J93" s="35"/>
      <c r="K93" s="35"/>
      <c r="L93" s="35">
        <v>59212</v>
      </c>
      <c r="M93" s="52"/>
      <c r="N93" s="52"/>
      <c r="O93" s="53"/>
      <c r="P93" s="57"/>
      <c r="Q93" s="52"/>
      <c r="R93" s="52"/>
      <c r="S93" s="52"/>
      <c r="T93" s="52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</row>
    <row r="94" spans="1:84" s="14" customFormat="1" ht="18" customHeight="1" x14ac:dyDescent="0.2">
      <c r="A94" s="36"/>
      <c r="B94" s="36"/>
      <c r="C94" s="44"/>
      <c r="D94" s="140"/>
      <c r="E94" s="71" t="s">
        <v>31</v>
      </c>
      <c r="F94" s="37">
        <f>G94+P94</f>
        <v>6749</v>
      </c>
      <c r="G94" s="38">
        <f>H94+K94+L94+M94</f>
        <v>6749</v>
      </c>
      <c r="H94" s="39"/>
      <c r="I94" s="105"/>
      <c r="J94" s="39"/>
      <c r="K94" s="39"/>
      <c r="L94" s="39">
        <f>L98</f>
        <v>6749</v>
      </c>
      <c r="M94" s="105"/>
      <c r="N94" s="105"/>
      <c r="O94" s="77"/>
      <c r="P94" s="55"/>
      <c r="Q94" s="105"/>
      <c r="R94" s="105"/>
      <c r="S94" s="105"/>
      <c r="T94" s="105"/>
      <c r="U94" s="15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</row>
    <row r="95" spans="1:84" s="14" customFormat="1" ht="18" customHeight="1" x14ac:dyDescent="0.2">
      <c r="A95" s="36"/>
      <c r="B95" s="36"/>
      <c r="C95" s="44"/>
      <c r="D95" s="140"/>
      <c r="E95" s="71" t="s">
        <v>32</v>
      </c>
      <c r="F95" s="37"/>
      <c r="G95" s="38"/>
      <c r="H95" s="39"/>
      <c r="I95" s="105"/>
      <c r="J95" s="39"/>
      <c r="K95" s="39"/>
      <c r="L95" s="39"/>
      <c r="M95" s="105"/>
      <c r="N95" s="105"/>
      <c r="O95" s="77"/>
      <c r="P95" s="55"/>
      <c r="Q95" s="105"/>
      <c r="R95" s="105"/>
      <c r="S95" s="105"/>
      <c r="T95" s="105"/>
      <c r="U95" s="1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</row>
    <row r="96" spans="1:84" s="17" customFormat="1" ht="18" customHeight="1" x14ac:dyDescent="0.2">
      <c r="A96" s="67"/>
      <c r="B96" s="67"/>
      <c r="C96" s="40"/>
      <c r="D96" s="141"/>
      <c r="E96" s="72" t="s">
        <v>33</v>
      </c>
      <c r="F96" s="41">
        <f>F93-F94+F95</f>
        <v>52463</v>
      </c>
      <c r="G96" s="42">
        <f>G93-G94+G95</f>
        <v>52463</v>
      </c>
      <c r="H96" s="41"/>
      <c r="I96" s="41"/>
      <c r="J96" s="58"/>
      <c r="K96" s="41"/>
      <c r="L96" s="41">
        <f>L93-L94+L95</f>
        <v>52463</v>
      </c>
      <c r="M96" s="41"/>
      <c r="N96" s="41"/>
      <c r="O96" s="43"/>
      <c r="P96" s="42"/>
      <c r="Q96" s="41"/>
      <c r="R96" s="41"/>
      <c r="S96" s="58"/>
      <c r="T96" s="58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</row>
    <row r="97" spans="1:84" s="1" customFormat="1" ht="16.5" customHeight="1" x14ac:dyDescent="0.2">
      <c r="A97" s="44"/>
      <c r="B97" s="44"/>
      <c r="C97" s="44">
        <v>3240</v>
      </c>
      <c r="D97" s="136" t="s">
        <v>15</v>
      </c>
      <c r="E97" s="71" t="s">
        <v>30</v>
      </c>
      <c r="F97" s="37">
        <f>G97+P97</f>
        <v>47266</v>
      </c>
      <c r="G97" s="38">
        <f>H97+K97+L97+M97</f>
        <v>47266</v>
      </c>
      <c r="H97" s="39"/>
      <c r="I97" s="39"/>
      <c r="J97" s="39"/>
      <c r="K97" s="39"/>
      <c r="L97" s="39">
        <v>47266</v>
      </c>
      <c r="M97" s="39"/>
      <c r="N97" s="39"/>
      <c r="O97" s="54"/>
      <c r="P97" s="55"/>
      <c r="Q97" s="39"/>
      <c r="R97" s="39"/>
      <c r="S97" s="39"/>
      <c r="T97" s="39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</row>
    <row r="98" spans="1:84" s="14" customFormat="1" ht="16.5" customHeight="1" x14ac:dyDescent="0.2">
      <c r="A98" s="36"/>
      <c r="B98" s="36"/>
      <c r="C98" s="44"/>
      <c r="D98" s="137"/>
      <c r="E98" s="71" t="s">
        <v>31</v>
      </c>
      <c r="F98" s="37">
        <f>G98+P98</f>
        <v>6749</v>
      </c>
      <c r="G98" s="38">
        <f>H98+K98+L98+M98</f>
        <v>6749</v>
      </c>
      <c r="H98" s="39"/>
      <c r="I98" s="39"/>
      <c r="J98" s="39"/>
      <c r="K98" s="39"/>
      <c r="L98" s="39">
        <v>6749</v>
      </c>
      <c r="M98" s="39"/>
      <c r="N98" s="39"/>
      <c r="O98" s="54"/>
      <c r="P98" s="38"/>
      <c r="Q98" s="39"/>
      <c r="R98" s="39"/>
      <c r="S98" s="39"/>
      <c r="T98" s="39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</row>
    <row r="99" spans="1:84" s="14" customFormat="1" ht="16.5" customHeight="1" x14ac:dyDescent="0.2">
      <c r="A99" s="36"/>
      <c r="B99" s="36"/>
      <c r="C99" s="44"/>
      <c r="D99" s="137"/>
      <c r="E99" s="71" t="s">
        <v>32</v>
      </c>
      <c r="F99" s="37"/>
      <c r="G99" s="38"/>
      <c r="H99" s="39"/>
      <c r="I99" s="39"/>
      <c r="J99" s="39"/>
      <c r="K99" s="39"/>
      <c r="L99" s="39"/>
      <c r="M99" s="39"/>
      <c r="N99" s="39"/>
      <c r="O99" s="54"/>
      <c r="P99" s="38"/>
      <c r="Q99" s="39"/>
      <c r="R99" s="39"/>
      <c r="S99" s="39"/>
      <c r="T99" s="3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</row>
    <row r="100" spans="1:84" s="17" customFormat="1" ht="16.5" customHeight="1" x14ac:dyDescent="0.2">
      <c r="A100" s="67"/>
      <c r="B100" s="67"/>
      <c r="C100" s="40"/>
      <c r="D100" s="138"/>
      <c r="E100" s="72" t="s">
        <v>33</v>
      </c>
      <c r="F100" s="41">
        <f>F97-F98+F99</f>
        <v>40517</v>
      </c>
      <c r="G100" s="42">
        <f>G97-G98+G99</f>
        <v>40517</v>
      </c>
      <c r="H100" s="41"/>
      <c r="I100" s="41"/>
      <c r="J100" s="41"/>
      <c r="K100" s="41"/>
      <c r="L100" s="41">
        <f>L97-L98+L99</f>
        <v>40517</v>
      </c>
      <c r="M100" s="41"/>
      <c r="N100" s="41"/>
      <c r="O100" s="43"/>
      <c r="P100" s="42"/>
      <c r="Q100" s="41"/>
      <c r="R100" s="41"/>
      <c r="S100" s="58"/>
      <c r="T100" s="58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</row>
    <row r="101" spans="1:84" s="104" customFormat="1" ht="16.5" customHeight="1" x14ac:dyDescent="0.2">
      <c r="A101" s="82"/>
      <c r="B101" s="82"/>
      <c r="C101" s="164" t="s">
        <v>34</v>
      </c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6"/>
    </row>
    <row r="102" spans="1:84" s="104" customFormat="1" ht="16.5" customHeight="1" x14ac:dyDescent="0.2">
      <c r="A102" s="82"/>
      <c r="B102" s="36"/>
      <c r="C102" s="167" t="s">
        <v>53</v>
      </c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9"/>
    </row>
    <row r="103" spans="1:84" s="104" customFormat="1" ht="42" customHeight="1" x14ac:dyDescent="0.2">
      <c r="A103" s="82"/>
      <c r="B103" s="36"/>
      <c r="C103" s="142" t="s">
        <v>68</v>
      </c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4"/>
    </row>
    <row r="104" spans="1:84" s="1" customFormat="1" ht="18" customHeight="1" x14ac:dyDescent="0.2">
      <c r="A104" s="47">
        <v>855</v>
      </c>
      <c r="B104" s="47"/>
      <c r="C104" s="96"/>
      <c r="D104" s="145" t="s">
        <v>42</v>
      </c>
      <c r="E104" s="73" t="s">
        <v>30</v>
      </c>
      <c r="F104" s="61">
        <f>G104+P104</f>
        <v>40870702.159999996</v>
      </c>
      <c r="G104" s="25">
        <f>H104+K104+L104+M104</f>
        <v>40870702.159999996</v>
      </c>
      <c r="H104" s="26">
        <f>SUM(I104:J104)</f>
        <v>2515201.16</v>
      </c>
      <c r="I104" s="26">
        <v>1577825</v>
      </c>
      <c r="J104" s="26">
        <v>937376.16</v>
      </c>
      <c r="K104" s="26"/>
      <c r="L104" s="26">
        <v>38355501</v>
      </c>
      <c r="M104" s="26"/>
      <c r="N104" s="48"/>
      <c r="O104" s="49"/>
      <c r="P104" s="25"/>
      <c r="Q104" s="26"/>
      <c r="R104" s="26"/>
      <c r="S104" s="48"/>
      <c r="T104" s="48"/>
      <c r="U104" s="2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</row>
    <row r="105" spans="1:84" s="14" customFormat="1" ht="18" customHeight="1" x14ac:dyDescent="0.2">
      <c r="A105" s="23"/>
      <c r="B105" s="23"/>
      <c r="C105" s="66"/>
      <c r="D105" s="146"/>
      <c r="E105" s="69" t="s">
        <v>31</v>
      </c>
      <c r="F105" s="24"/>
      <c r="G105" s="27"/>
      <c r="H105" s="28"/>
      <c r="I105" s="28"/>
      <c r="J105" s="28"/>
      <c r="K105" s="28"/>
      <c r="L105" s="28"/>
      <c r="M105" s="28"/>
      <c r="N105" s="50"/>
      <c r="O105" s="51"/>
      <c r="P105" s="27"/>
      <c r="Q105" s="28"/>
      <c r="R105" s="28"/>
      <c r="S105" s="50"/>
      <c r="T105" s="50"/>
      <c r="U105" s="1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</row>
    <row r="106" spans="1:84" s="14" customFormat="1" ht="18" customHeight="1" x14ac:dyDescent="0.2">
      <c r="A106" s="23"/>
      <c r="B106" s="23"/>
      <c r="C106" s="66"/>
      <c r="D106" s="78"/>
      <c r="E106" s="69" t="s">
        <v>32</v>
      </c>
      <c r="F106" s="24">
        <f>G106+P106</f>
        <v>717372</v>
      </c>
      <c r="G106" s="27">
        <f>H106+K106+L106+M106</f>
        <v>717372</v>
      </c>
      <c r="H106" s="28">
        <f>SUM(I106:J106)</f>
        <v>6154</v>
      </c>
      <c r="I106" s="28">
        <f t="shared" ref="I106" si="7">I110+I133</f>
        <v>6154</v>
      </c>
      <c r="J106" s="28"/>
      <c r="K106" s="28"/>
      <c r="L106" s="28">
        <f>L110+L133</f>
        <v>711218</v>
      </c>
      <c r="M106" s="28"/>
      <c r="N106" s="50"/>
      <c r="O106" s="51"/>
      <c r="P106" s="27"/>
      <c r="Q106" s="28"/>
      <c r="R106" s="28"/>
      <c r="S106" s="50"/>
      <c r="T106" s="50"/>
      <c r="U106" s="15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</row>
    <row r="107" spans="1:84" s="17" customFormat="1" ht="18" customHeight="1" x14ac:dyDescent="0.2">
      <c r="A107" s="66"/>
      <c r="B107" s="29"/>
      <c r="C107" s="29"/>
      <c r="D107" s="79"/>
      <c r="E107" s="70" t="s">
        <v>33</v>
      </c>
      <c r="F107" s="30">
        <f t="shared" ref="F107:L107" si="8">F104-F105+F106</f>
        <v>41588074.159999996</v>
      </c>
      <c r="G107" s="31">
        <f t="shared" si="8"/>
        <v>41588074.159999996</v>
      </c>
      <c r="H107" s="30">
        <f t="shared" si="8"/>
        <v>2521355.16</v>
      </c>
      <c r="I107" s="76">
        <f t="shared" si="8"/>
        <v>1583979</v>
      </c>
      <c r="J107" s="76">
        <f t="shared" si="8"/>
        <v>937376.16</v>
      </c>
      <c r="K107" s="76"/>
      <c r="L107" s="76">
        <f t="shared" si="8"/>
        <v>39066719</v>
      </c>
      <c r="M107" s="76"/>
      <c r="N107" s="30"/>
      <c r="O107" s="32"/>
      <c r="P107" s="31"/>
      <c r="Q107" s="76"/>
      <c r="R107" s="76"/>
      <c r="S107" s="76"/>
      <c r="T107" s="76"/>
      <c r="U107" s="1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</row>
    <row r="108" spans="1:84" s="1" customFormat="1" ht="16.5" customHeight="1" x14ac:dyDescent="0.2">
      <c r="A108" s="44"/>
      <c r="B108" s="83">
        <v>85501</v>
      </c>
      <c r="C108" s="87"/>
      <c r="D108" s="139" t="s">
        <v>41</v>
      </c>
      <c r="E108" s="71" t="s">
        <v>30</v>
      </c>
      <c r="F108" s="37">
        <f>G108+P108</f>
        <v>29523388.440000001</v>
      </c>
      <c r="G108" s="38">
        <f>H108+K108+L108+M108</f>
        <v>29523388.440000001</v>
      </c>
      <c r="H108" s="39">
        <f>SUM(I108:J108)</f>
        <v>275991.44</v>
      </c>
      <c r="I108" s="35">
        <v>231952</v>
      </c>
      <c r="J108" s="35">
        <v>44039.44</v>
      </c>
      <c r="K108" s="35"/>
      <c r="L108" s="39">
        <v>29247397</v>
      </c>
      <c r="M108" s="52"/>
      <c r="N108" s="52"/>
      <c r="O108" s="53"/>
      <c r="P108" s="57"/>
      <c r="Q108" s="52"/>
      <c r="R108" s="52"/>
      <c r="S108" s="52"/>
      <c r="T108" s="52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</row>
    <row r="109" spans="1:84" s="14" customFormat="1" ht="16.5" customHeight="1" x14ac:dyDescent="0.2">
      <c r="A109" s="36"/>
      <c r="B109" s="84"/>
      <c r="C109" s="85"/>
      <c r="D109" s="140"/>
      <c r="E109" s="71" t="s">
        <v>31</v>
      </c>
      <c r="F109" s="37"/>
      <c r="G109" s="38"/>
      <c r="H109" s="39"/>
      <c r="I109" s="39"/>
      <c r="J109" s="39"/>
      <c r="K109" s="39"/>
      <c r="L109" s="39"/>
      <c r="M109" s="105"/>
      <c r="N109" s="105"/>
      <c r="O109" s="77"/>
      <c r="P109" s="55"/>
      <c r="Q109" s="105"/>
      <c r="R109" s="105"/>
      <c r="S109" s="105"/>
      <c r="T109" s="105"/>
      <c r="U109" s="15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</row>
    <row r="110" spans="1:84" s="14" customFormat="1" ht="16.5" customHeight="1" x14ac:dyDescent="0.2">
      <c r="A110" s="36"/>
      <c r="B110" s="84"/>
      <c r="C110" s="85"/>
      <c r="D110" s="140"/>
      <c r="E110" s="71" t="s">
        <v>32</v>
      </c>
      <c r="F110" s="37">
        <f>G110+P110</f>
        <v>713633</v>
      </c>
      <c r="G110" s="38">
        <f>H110+K110+L110+M110</f>
        <v>713633</v>
      </c>
      <c r="H110" s="39">
        <f>SUM(I110:J110)</f>
        <v>6015</v>
      </c>
      <c r="I110" s="39">
        <f t="shared" ref="I110" si="9">I114+I118+I122+I126</f>
        <v>6015</v>
      </c>
      <c r="J110" s="39"/>
      <c r="K110" s="39"/>
      <c r="L110" s="39">
        <f>L114+L118+L122+L126</f>
        <v>707618</v>
      </c>
      <c r="M110" s="105"/>
      <c r="N110" s="105"/>
      <c r="O110" s="77"/>
      <c r="P110" s="55"/>
      <c r="Q110" s="105"/>
      <c r="R110" s="105"/>
      <c r="S110" s="105"/>
      <c r="T110" s="105"/>
      <c r="U110" s="15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</row>
    <row r="111" spans="1:84" s="17" customFormat="1" ht="16.5" customHeight="1" x14ac:dyDescent="0.2">
      <c r="A111" s="67"/>
      <c r="B111" s="85"/>
      <c r="C111" s="86"/>
      <c r="D111" s="141"/>
      <c r="E111" s="72" t="s">
        <v>33</v>
      </c>
      <c r="F111" s="41">
        <f t="shared" ref="F111:L111" si="10">F108-F109+F110</f>
        <v>30237021.440000001</v>
      </c>
      <c r="G111" s="42">
        <f t="shared" si="10"/>
        <v>30237021.440000001</v>
      </c>
      <c r="H111" s="41">
        <f t="shared" si="10"/>
        <v>282006.44</v>
      </c>
      <c r="I111" s="41">
        <f t="shared" si="10"/>
        <v>237967</v>
      </c>
      <c r="J111" s="41">
        <f t="shared" si="10"/>
        <v>44039.44</v>
      </c>
      <c r="K111" s="41"/>
      <c r="L111" s="41">
        <f t="shared" si="10"/>
        <v>29955015</v>
      </c>
      <c r="M111" s="41"/>
      <c r="N111" s="41"/>
      <c r="O111" s="43"/>
      <c r="P111" s="42"/>
      <c r="Q111" s="41"/>
      <c r="R111" s="41"/>
      <c r="S111" s="58"/>
      <c r="T111" s="58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</row>
    <row r="112" spans="1:84" s="1" customFormat="1" ht="16.5" customHeight="1" x14ac:dyDescent="0.2">
      <c r="A112" s="44"/>
      <c r="B112" s="44"/>
      <c r="C112" s="44">
        <v>3110</v>
      </c>
      <c r="D112" s="136" t="s">
        <v>13</v>
      </c>
      <c r="E112" s="71" t="s">
        <v>30</v>
      </c>
      <c r="F112" s="37">
        <f>G112+P112</f>
        <v>29247397</v>
      </c>
      <c r="G112" s="38">
        <f>H112+K112+L112+M112</f>
        <v>29247397</v>
      </c>
      <c r="H112" s="39"/>
      <c r="I112" s="39"/>
      <c r="J112" s="39"/>
      <c r="K112" s="39"/>
      <c r="L112" s="39">
        <v>29247397</v>
      </c>
      <c r="M112" s="39"/>
      <c r="N112" s="39"/>
      <c r="O112" s="54"/>
      <c r="P112" s="55"/>
      <c r="Q112" s="39"/>
      <c r="R112" s="39"/>
      <c r="S112" s="39"/>
      <c r="T112" s="39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</row>
    <row r="113" spans="1:84" s="14" customFormat="1" ht="16.5" customHeight="1" x14ac:dyDescent="0.2">
      <c r="A113" s="36"/>
      <c r="B113" s="36"/>
      <c r="C113" s="44"/>
      <c r="D113" s="137"/>
      <c r="E113" s="71" t="s">
        <v>31</v>
      </c>
      <c r="F113" s="37"/>
      <c r="G113" s="38"/>
      <c r="H113" s="39"/>
      <c r="I113" s="39"/>
      <c r="J113" s="39"/>
      <c r="K113" s="39"/>
      <c r="L113" s="39"/>
      <c r="M113" s="39"/>
      <c r="N113" s="39"/>
      <c r="O113" s="54"/>
      <c r="P113" s="38"/>
      <c r="Q113" s="39"/>
      <c r="R113" s="39"/>
      <c r="S113" s="39"/>
      <c r="T113" s="39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</row>
    <row r="114" spans="1:84" s="14" customFormat="1" ht="16.5" customHeight="1" x14ac:dyDescent="0.2">
      <c r="A114" s="36"/>
      <c r="B114" s="36"/>
      <c r="C114" s="44"/>
      <c r="D114" s="137"/>
      <c r="E114" s="71" t="s">
        <v>32</v>
      </c>
      <c r="F114" s="37">
        <f>G114+P114</f>
        <v>707618</v>
      </c>
      <c r="G114" s="38">
        <f>H114+K114+L114+M114</f>
        <v>707618</v>
      </c>
      <c r="H114" s="39"/>
      <c r="I114" s="39"/>
      <c r="J114" s="39"/>
      <c r="K114" s="39"/>
      <c r="L114" s="39">
        <v>707618</v>
      </c>
      <c r="M114" s="39"/>
      <c r="N114" s="39"/>
      <c r="O114" s="54"/>
      <c r="P114" s="38"/>
      <c r="Q114" s="39"/>
      <c r="R114" s="39"/>
      <c r="S114" s="39"/>
      <c r="T114" s="39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</row>
    <row r="115" spans="1:84" s="17" customFormat="1" ht="16.5" customHeight="1" x14ac:dyDescent="0.2">
      <c r="A115" s="67"/>
      <c r="B115" s="67"/>
      <c r="C115" s="40"/>
      <c r="D115" s="138"/>
      <c r="E115" s="72" t="s">
        <v>33</v>
      </c>
      <c r="F115" s="41">
        <f>F112-F113+F114</f>
        <v>29955015</v>
      </c>
      <c r="G115" s="42">
        <f>G112-G113+G114</f>
        <v>29955015</v>
      </c>
      <c r="H115" s="41"/>
      <c r="I115" s="41"/>
      <c r="J115" s="41"/>
      <c r="K115" s="41"/>
      <c r="L115" s="41">
        <f>L112-L113+L114</f>
        <v>29955015</v>
      </c>
      <c r="M115" s="41"/>
      <c r="N115" s="41"/>
      <c r="O115" s="43"/>
      <c r="P115" s="42"/>
      <c r="Q115" s="41"/>
      <c r="R115" s="41"/>
      <c r="S115" s="58"/>
      <c r="T115" s="58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</row>
    <row r="116" spans="1:84" s="17" customFormat="1" ht="16.5" customHeight="1" x14ac:dyDescent="0.2">
      <c r="A116" s="44"/>
      <c r="B116" s="44"/>
      <c r="C116" s="44">
        <v>4010</v>
      </c>
      <c r="D116" s="136" t="s">
        <v>12</v>
      </c>
      <c r="E116" s="71" t="s">
        <v>30</v>
      </c>
      <c r="F116" s="37">
        <f>G116+P116</f>
        <v>177360</v>
      </c>
      <c r="G116" s="38">
        <f>H116+K116+L116+M116</f>
        <v>177360</v>
      </c>
      <c r="H116" s="39">
        <f>SUM(I116:J116)</f>
        <v>177360</v>
      </c>
      <c r="I116" s="39">
        <v>177360</v>
      </c>
      <c r="J116" s="39"/>
      <c r="K116" s="39"/>
      <c r="L116" s="39"/>
      <c r="M116" s="39"/>
      <c r="N116" s="39"/>
      <c r="O116" s="54"/>
      <c r="P116" s="55"/>
      <c r="Q116" s="39"/>
      <c r="R116" s="39"/>
      <c r="S116" s="39"/>
      <c r="T116" s="39"/>
      <c r="U116" s="11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</row>
    <row r="117" spans="1:84" s="17" customFormat="1" ht="16.5" customHeight="1" x14ac:dyDescent="0.2">
      <c r="A117" s="36"/>
      <c r="B117" s="36"/>
      <c r="C117" s="44"/>
      <c r="D117" s="137"/>
      <c r="E117" s="71" t="s">
        <v>31</v>
      </c>
      <c r="F117" s="37"/>
      <c r="G117" s="38"/>
      <c r="H117" s="39"/>
      <c r="I117" s="39"/>
      <c r="J117" s="39"/>
      <c r="K117" s="39"/>
      <c r="L117" s="39"/>
      <c r="M117" s="39"/>
      <c r="N117" s="39"/>
      <c r="O117" s="54"/>
      <c r="P117" s="38"/>
      <c r="Q117" s="39"/>
      <c r="R117" s="39"/>
      <c r="S117" s="39"/>
      <c r="T117" s="39"/>
      <c r="U117" s="14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</row>
    <row r="118" spans="1:84" s="17" customFormat="1" ht="16.5" customHeight="1" x14ac:dyDescent="0.2">
      <c r="A118" s="36"/>
      <c r="B118" s="36"/>
      <c r="C118" s="44"/>
      <c r="D118" s="137"/>
      <c r="E118" s="71" t="s">
        <v>32</v>
      </c>
      <c r="F118" s="37">
        <f>G118+P118</f>
        <v>5011</v>
      </c>
      <c r="G118" s="38">
        <f>H118+K118+L118+M118</f>
        <v>5011</v>
      </c>
      <c r="H118" s="39">
        <f>SUM(I118:J118)</f>
        <v>5011</v>
      </c>
      <c r="I118" s="39">
        <v>5011</v>
      </c>
      <c r="J118" s="39"/>
      <c r="K118" s="39"/>
      <c r="L118" s="39"/>
      <c r="M118" s="39"/>
      <c r="N118" s="39"/>
      <c r="O118" s="54"/>
      <c r="P118" s="38"/>
      <c r="Q118" s="39"/>
      <c r="R118" s="39"/>
      <c r="S118" s="39"/>
      <c r="T118" s="39"/>
      <c r="U118" s="14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</row>
    <row r="119" spans="1:84" s="17" customFormat="1" ht="16.5" customHeight="1" x14ac:dyDescent="0.2">
      <c r="A119" s="67"/>
      <c r="B119" s="67"/>
      <c r="C119" s="40"/>
      <c r="D119" s="138"/>
      <c r="E119" s="72" t="s">
        <v>33</v>
      </c>
      <c r="F119" s="41">
        <f>F116-F117+F118</f>
        <v>182371</v>
      </c>
      <c r="G119" s="42">
        <f>G116-G117+G118</f>
        <v>182371</v>
      </c>
      <c r="H119" s="41">
        <f>H116-H117+H118</f>
        <v>182371</v>
      </c>
      <c r="I119" s="41">
        <f>I116-I117+I118</f>
        <v>182371</v>
      </c>
      <c r="J119" s="41"/>
      <c r="K119" s="41"/>
      <c r="L119" s="41"/>
      <c r="M119" s="41"/>
      <c r="N119" s="41"/>
      <c r="O119" s="43"/>
      <c r="P119" s="42"/>
      <c r="Q119" s="41"/>
      <c r="R119" s="41"/>
      <c r="S119" s="58"/>
      <c r="T119" s="58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</row>
    <row r="120" spans="1:84" s="1" customFormat="1" ht="16.5" customHeight="1" x14ac:dyDescent="0.2">
      <c r="A120" s="44"/>
      <c r="B120" s="44"/>
      <c r="C120" s="44">
        <v>4110</v>
      </c>
      <c r="D120" s="136" t="s">
        <v>8</v>
      </c>
      <c r="E120" s="71" t="s">
        <v>30</v>
      </c>
      <c r="F120" s="37">
        <f>G120+P120</f>
        <v>33973</v>
      </c>
      <c r="G120" s="38">
        <f>H120+K120+L120+M120</f>
        <v>33973</v>
      </c>
      <c r="H120" s="39">
        <f>SUM(I120:J120)</f>
        <v>33973</v>
      </c>
      <c r="I120" s="39">
        <v>33973</v>
      </c>
      <c r="J120" s="39"/>
      <c r="K120" s="39"/>
      <c r="L120" s="39"/>
      <c r="M120" s="39"/>
      <c r="N120" s="39"/>
      <c r="O120" s="54"/>
      <c r="P120" s="55"/>
      <c r="Q120" s="39"/>
      <c r="R120" s="39"/>
      <c r="S120" s="39"/>
      <c r="T120" s="39"/>
      <c r="U120" s="11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</row>
    <row r="121" spans="1:84" s="15" customFormat="1" ht="16.5" customHeight="1" x14ac:dyDescent="0.2">
      <c r="A121" s="36"/>
      <c r="B121" s="36"/>
      <c r="C121" s="44"/>
      <c r="D121" s="137"/>
      <c r="E121" s="71" t="s">
        <v>31</v>
      </c>
      <c r="F121" s="37"/>
      <c r="G121" s="38"/>
      <c r="H121" s="39"/>
      <c r="I121" s="39"/>
      <c r="J121" s="39"/>
      <c r="K121" s="39"/>
      <c r="L121" s="39"/>
      <c r="M121" s="39"/>
      <c r="N121" s="39"/>
      <c r="O121" s="54"/>
      <c r="P121" s="38"/>
      <c r="Q121" s="39"/>
      <c r="R121" s="39"/>
      <c r="S121" s="39"/>
      <c r="T121" s="39"/>
      <c r="U121" s="14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</row>
    <row r="122" spans="1:84" s="15" customFormat="1" ht="16.5" customHeight="1" x14ac:dyDescent="0.2">
      <c r="A122" s="36"/>
      <c r="B122" s="36"/>
      <c r="C122" s="44"/>
      <c r="D122" s="137"/>
      <c r="E122" s="71" t="s">
        <v>32</v>
      </c>
      <c r="F122" s="37">
        <f>G122+P122</f>
        <v>881</v>
      </c>
      <c r="G122" s="38">
        <f>H122+K122+L122+M122</f>
        <v>881</v>
      </c>
      <c r="H122" s="39">
        <f>SUM(I122:J122)</f>
        <v>881</v>
      </c>
      <c r="I122" s="39">
        <v>881</v>
      </c>
      <c r="J122" s="39"/>
      <c r="K122" s="39"/>
      <c r="L122" s="39"/>
      <c r="M122" s="39"/>
      <c r="N122" s="39"/>
      <c r="O122" s="54"/>
      <c r="P122" s="38"/>
      <c r="Q122" s="39"/>
      <c r="R122" s="39"/>
      <c r="S122" s="39"/>
      <c r="T122" s="39"/>
      <c r="U122" s="14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</row>
    <row r="123" spans="1:84" s="9" customFormat="1" ht="16.5" customHeight="1" x14ac:dyDescent="0.2">
      <c r="A123" s="67"/>
      <c r="B123" s="67"/>
      <c r="C123" s="40"/>
      <c r="D123" s="138"/>
      <c r="E123" s="72" t="s">
        <v>33</v>
      </c>
      <c r="F123" s="41">
        <f>F120-F121+F122</f>
        <v>34854</v>
      </c>
      <c r="G123" s="42">
        <f>G120-G121+G122</f>
        <v>34854</v>
      </c>
      <c r="H123" s="41">
        <f>H120-H121+H122</f>
        <v>34854</v>
      </c>
      <c r="I123" s="41">
        <f>I120-I121+I122</f>
        <v>34854</v>
      </c>
      <c r="J123" s="41"/>
      <c r="K123" s="41"/>
      <c r="L123" s="41"/>
      <c r="M123" s="41"/>
      <c r="N123" s="41"/>
      <c r="O123" s="43"/>
      <c r="P123" s="42"/>
      <c r="Q123" s="41"/>
      <c r="R123" s="41"/>
      <c r="S123" s="58"/>
      <c r="T123" s="58"/>
      <c r="U123" s="17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</row>
    <row r="124" spans="1:84" s="1" customFormat="1" ht="16.5" customHeight="1" x14ac:dyDescent="0.2">
      <c r="A124" s="44"/>
      <c r="B124" s="44"/>
      <c r="C124" s="44">
        <v>4120</v>
      </c>
      <c r="D124" s="136" t="s">
        <v>49</v>
      </c>
      <c r="E124" s="71" t="s">
        <v>30</v>
      </c>
      <c r="F124" s="37">
        <f>G124+P124</f>
        <v>4735</v>
      </c>
      <c r="G124" s="38">
        <f>H124+K124+L124+M124</f>
        <v>4735</v>
      </c>
      <c r="H124" s="39">
        <f>SUM(I124:J124)</f>
        <v>4735</v>
      </c>
      <c r="I124" s="39">
        <v>4735</v>
      </c>
      <c r="J124" s="39"/>
      <c r="K124" s="39"/>
      <c r="L124" s="39"/>
      <c r="M124" s="39"/>
      <c r="N124" s="39"/>
      <c r="O124" s="54"/>
      <c r="P124" s="55"/>
      <c r="Q124" s="39"/>
      <c r="R124" s="39"/>
      <c r="S124" s="39"/>
      <c r="T124" s="39"/>
      <c r="U124" s="11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</row>
    <row r="125" spans="1:84" s="14" customFormat="1" ht="16.5" customHeight="1" x14ac:dyDescent="0.2">
      <c r="A125" s="36"/>
      <c r="B125" s="36"/>
      <c r="C125" s="44"/>
      <c r="D125" s="137"/>
      <c r="E125" s="71" t="s">
        <v>31</v>
      </c>
      <c r="F125" s="37"/>
      <c r="G125" s="38"/>
      <c r="H125" s="39"/>
      <c r="I125" s="39"/>
      <c r="J125" s="39"/>
      <c r="K125" s="39"/>
      <c r="L125" s="39"/>
      <c r="M125" s="39"/>
      <c r="N125" s="39"/>
      <c r="O125" s="54"/>
      <c r="P125" s="38"/>
      <c r="Q125" s="39"/>
      <c r="R125" s="39"/>
      <c r="S125" s="39"/>
      <c r="T125" s="39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</row>
    <row r="126" spans="1:84" s="14" customFormat="1" ht="16.5" customHeight="1" x14ac:dyDescent="0.2">
      <c r="A126" s="36"/>
      <c r="B126" s="36"/>
      <c r="C126" s="44"/>
      <c r="D126" s="137"/>
      <c r="E126" s="71" t="s">
        <v>32</v>
      </c>
      <c r="F126" s="37">
        <f>G126+P126</f>
        <v>123</v>
      </c>
      <c r="G126" s="38">
        <f>H126+K126+L126+M126</f>
        <v>123</v>
      </c>
      <c r="H126" s="39">
        <f>SUM(I126:J126)</f>
        <v>123</v>
      </c>
      <c r="I126" s="39">
        <v>123</v>
      </c>
      <c r="J126" s="39"/>
      <c r="K126" s="39"/>
      <c r="L126" s="39"/>
      <c r="M126" s="39"/>
      <c r="N126" s="39"/>
      <c r="O126" s="54"/>
      <c r="P126" s="38"/>
      <c r="Q126" s="39"/>
      <c r="R126" s="39"/>
      <c r="S126" s="39"/>
      <c r="T126" s="39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</row>
    <row r="127" spans="1:84" s="17" customFormat="1" ht="16.5" customHeight="1" x14ac:dyDescent="0.2">
      <c r="A127" s="67"/>
      <c r="B127" s="67"/>
      <c r="C127" s="40"/>
      <c r="D127" s="138"/>
      <c r="E127" s="72" t="s">
        <v>33</v>
      </c>
      <c r="F127" s="41">
        <f>F124-F125+F126</f>
        <v>4858</v>
      </c>
      <c r="G127" s="42">
        <f>G124-G125+G126</f>
        <v>4858</v>
      </c>
      <c r="H127" s="41">
        <f>H124-H125+H126</f>
        <v>4858</v>
      </c>
      <c r="I127" s="41">
        <f>I124-I125+I126</f>
        <v>4858</v>
      </c>
      <c r="J127" s="41"/>
      <c r="K127" s="41"/>
      <c r="L127" s="41"/>
      <c r="M127" s="41"/>
      <c r="N127" s="41"/>
      <c r="O127" s="43"/>
      <c r="P127" s="42"/>
      <c r="Q127" s="41"/>
      <c r="R127" s="41"/>
      <c r="S127" s="58"/>
      <c r="T127" s="58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</row>
    <row r="128" spans="1:84" s="104" customFormat="1" ht="18" customHeight="1" x14ac:dyDescent="0.2">
      <c r="A128" s="82"/>
      <c r="B128" s="82"/>
      <c r="C128" s="164" t="s">
        <v>34</v>
      </c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6"/>
    </row>
    <row r="129" spans="1:84" s="104" customFormat="1" ht="18" customHeight="1" x14ac:dyDescent="0.2">
      <c r="A129" s="82"/>
      <c r="B129" s="36"/>
      <c r="C129" s="167" t="s">
        <v>54</v>
      </c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68"/>
      <c r="Q129" s="168"/>
      <c r="R129" s="168"/>
      <c r="S129" s="168"/>
      <c r="T129" s="169"/>
    </row>
    <row r="130" spans="1:84" s="104" customFormat="1" ht="46.5" customHeight="1" x14ac:dyDescent="0.2">
      <c r="A130" s="82"/>
      <c r="B130" s="36"/>
      <c r="C130" s="142" t="s">
        <v>55</v>
      </c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4"/>
    </row>
    <row r="131" spans="1:84" s="1" customFormat="1" ht="18" customHeight="1" x14ac:dyDescent="0.2">
      <c r="A131" s="36"/>
      <c r="B131" s="45">
        <v>85504</v>
      </c>
      <c r="C131" s="46"/>
      <c r="D131" s="139" t="s">
        <v>39</v>
      </c>
      <c r="E131" s="71" t="s">
        <v>30</v>
      </c>
      <c r="F131" s="37">
        <f>G131+P131</f>
        <v>1180271.75</v>
      </c>
      <c r="G131" s="38">
        <f>H131+K131+L131+M131</f>
        <v>1180271.75</v>
      </c>
      <c r="H131" s="39">
        <f>SUM(I131:J131)</f>
        <v>160171.75</v>
      </c>
      <c r="I131" s="35">
        <v>148150</v>
      </c>
      <c r="J131" s="35">
        <v>12021.75</v>
      </c>
      <c r="K131" s="35"/>
      <c r="L131" s="35">
        <v>1020100</v>
      </c>
      <c r="M131" s="52"/>
      <c r="N131" s="52"/>
      <c r="O131" s="53"/>
      <c r="P131" s="57"/>
      <c r="Q131" s="52"/>
      <c r="R131" s="52"/>
      <c r="S131" s="52"/>
      <c r="T131" s="52"/>
      <c r="U131" s="3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</row>
    <row r="132" spans="1:84" s="14" customFormat="1" ht="18" customHeight="1" x14ac:dyDescent="0.2">
      <c r="A132" s="36"/>
      <c r="B132" s="36"/>
      <c r="C132" s="44"/>
      <c r="D132" s="140"/>
      <c r="E132" s="71" t="s">
        <v>31</v>
      </c>
      <c r="F132" s="37"/>
      <c r="G132" s="38"/>
      <c r="H132" s="39"/>
      <c r="I132" s="39"/>
      <c r="J132" s="39"/>
      <c r="K132" s="39"/>
      <c r="L132" s="39"/>
      <c r="M132" s="105"/>
      <c r="N132" s="105"/>
      <c r="O132" s="77"/>
      <c r="P132" s="55"/>
      <c r="Q132" s="105"/>
      <c r="R132" s="105"/>
      <c r="S132" s="105"/>
      <c r="T132" s="105"/>
      <c r="U132" s="15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</row>
    <row r="133" spans="1:84" s="14" customFormat="1" ht="18" customHeight="1" x14ac:dyDescent="0.2">
      <c r="A133" s="36"/>
      <c r="B133" s="36"/>
      <c r="C133" s="44"/>
      <c r="D133" s="140"/>
      <c r="E133" s="71" t="s">
        <v>32</v>
      </c>
      <c r="F133" s="37">
        <f>G133+P133</f>
        <v>3739</v>
      </c>
      <c r="G133" s="38">
        <f>H133+K133+L133+M133</f>
        <v>3739</v>
      </c>
      <c r="H133" s="39">
        <f>SUM(I133:J133)</f>
        <v>139</v>
      </c>
      <c r="I133" s="39">
        <f t="shared" ref="I133" si="11">I137+I141+I145+I149</f>
        <v>139</v>
      </c>
      <c r="J133" s="39"/>
      <c r="K133" s="39"/>
      <c r="L133" s="39">
        <f>L137+L141+L145+L149</f>
        <v>3600</v>
      </c>
      <c r="M133" s="105"/>
      <c r="N133" s="105"/>
      <c r="O133" s="77"/>
      <c r="P133" s="55"/>
      <c r="Q133" s="105"/>
      <c r="R133" s="105"/>
      <c r="S133" s="105"/>
      <c r="T133" s="105"/>
      <c r="U133" s="15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</row>
    <row r="134" spans="1:84" s="17" customFormat="1" ht="18" customHeight="1" x14ac:dyDescent="0.2">
      <c r="A134" s="67"/>
      <c r="B134" s="67"/>
      <c r="C134" s="40"/>
      <c r="D134" s="141"/>
      <c r="E134" s="72" t="s">
        <v>33</v>
      </c>
      <c r="F134" s="41">
        <f t="shared" ref="F134:H134" si="12">F131-F132+F133</f>
        <v>1184010.75</v>
      </c>
      <c r="G134" s="42">
        <f t="shared" si="12"/>
        <v>1184010.75</v>
      </c>
      <c r="H134" s="41">
        <f t="shared" si="12"/>
        <v>160310.75</v>
      </c>
      <c r="I134" s="58">
        <f>I131-I132+I133</f>
        <v>148289</v>
      </c>
      <c r="J134" s="58">
        <f>J131-J132+J133</f>
        <v>12021.75</v>
      </c>
      <c r="K134" s="58"/>
      <c r="L134" s="58">
        <f>L131-L132+L133</f>
        <v>1023700</v>
      </c>
      <c r="M134" s="41"/>
      <c r="N134" s="41"/>
      <c r="O134" s="43"/>
      <c r="P134" s="42"/>
      <c r="Q134" s="41"/>
      <c r="R134" s="41"/>
      <c r="S134" s="58"/>
      <c r="T134" s="58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</row>
    <row r="135" spans="1:84" s="17" customFormat="1" ht="17.25" customHeight="1" x14ac:dyDescent="0.2">
      <c r="A135" s="44"/>
      <c r="B135" s="44"/>
      <c r="C135" s="44">
        <v>3110</v>
      </c>
      <c r="D135" s="136" t="s">
        <v>13</v>
      </c>
      <c r="E135" s="71" t="s">
        <v>30</v>
      </c>
      <c r="F135" s="37">
        <f>G135+P135</f>
        <v>1019100</v>
      </c>
      <c r="G135" s="38">
        <f>H135+K135+L135+M135</f>
        <v>1019100</v>
      </c>
      <c r="H135" s="39"/>
      <c r="I135" s="39"/>
      <c r="J135" s="39"/>
      <c r="K135" s="39"/>
      <c r="L135" s="39">
        <v>1019100</v>
      </c>
      <c r="M135" s="39"/>
      <c r="N135" s="39"/>
      <c r="O135" s="54"/>
      <c r="P135" s="55"/>
      <c r="Q135" s="39"/>
      <c r="R135" s="39"/>
      <c r="S135" s="39"/>
      <c r="T135" s="39"/>
      <c r="U135" s="89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</row>
    <row r="136" spans="1:84" s="17" customFormat="1" ht="17.25" customHeight="1" x14ac:dyDescent="0.2">
      <c r="A136" s="36"/>
      <c r="B136" s="36"/>
      <c r="C136" s="44"/>
      <c r="D136" s="137"/>
      <c r="E136" s="71" t="s">
        <v>31</v>
      </c>
      <c r="F136" s="37"/>
      <c r="G136" s="38"/>
      <c r="H136" s="39"/>
      <c r="I136" s="39"/>
      <c r="J136" s="39"/>
      <c r="K136" s="39"/>
      <c r="L136" s="39"/>
      <c r="M136" s="39"/>
      <c r="N136" s="39"/>
      <c r="O136" s="54"/>
      <c r="P136" s="38"/>
      <c r="Q136" s="39"/>
      <c r="R136" s="39"/>
      <c r="S136" s="39"/>
      <c r="T136" s="39"/>
      <c r="U136" s="89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</row>
    <row r="137" spans="1:84" s="17" customFormat="1" ht="17.25" customHeight="1" x14ac:dyDescent="0.2">
      <c r="A137" s="36"/>
      <c r="B137" s="36"/>
      <c r="C137" s="44"/>
      <c r="D137" s="137"/>
      <c r="E137" s="71" t="s">
        <v>32</v>
      </c>
      <c r="F137" s="37">
        <f>G137+P137</f>
        <v>3600</v>
      </c>
      <c r="G137" s="38">
        <f>H137+K137+L137+M137</f>
        <v>3600</v>
      </c>
      <c r="H137" s="39"/>
      <c r="I137" s="39"/>
      <c r="J137" s="39"/>
      <c r="K137" s="39"/>
      <c r="L137" s="39">
        <v>3600</v>
      </c>
      <c r="M137" s="39"/>
      <c r="N137" s="39"/>
      <c r="O137" s="54"/>
      <c r="P137" s="38"/>
      <c r="Q137" s="39"/>
      <c r="R137" s="39"/>
      <c r="S137" s="39"/>
      <c r="T137" s="39"/>
      <c r="U137" s="89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</row>
    <row r="138" spans="1:84" s="17" customFormat="1" ht="17.25" customHeight="1" x14ac:dyDescent="0.2">
      <c r="A138" s="67"/>
      <c r="B138" s="67"/>
      <c r="C138" s="40"/>
      <c r="D138" s="138"/>
      <c r="E138" s="72" t="s">
        <v>33</v>
      </c>
      <c r="F138" s="41">
        <f>F135-F136+F137</f>
        <v>1022700</v>
      </c>
      <c r="G138" s="42">
        <f>G135-G136+G137</f>
        <v>1022700</v>
      </c>
      <c r="H138" s="41"/>
      <c r="I138" s="41"/>
      <c r="J138" s="41"/>
      <c r="K138" s="41"/>
      <c r="L138" s="41">
        <f>L135-L136+L137</f>
        <v>1022700</v>
      </c>
      <c r="M138" s="41"/>
      <c r="N138" s="41"/>
      <c r="O138" s="43"/>
      <c r="P138" s="42"/>
      <c r="Q138" s="41"/>
      <c r="R138" s="41"/>
      <c r="S138" s="58"/>
      <c r="T138" s="58"/>
      <c r="U138" s="89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</row>
    <row r="139" spans="1:84" s="1" customFormat="1" ht="17.25" customHeight="1" x14ac:dyDescent="0.2">
      <c r="A139" s="44"/>
      <c r="B139" s="44"/>
      <c r="C139" s="44">
        <v>4010</v>
      </c>
      <c r="D139" s="136" t="s">
        <v>12</v>
      </c>
      <c r="E139" s="71" t="s">
        <v>30</v>
      </c>
      <c r="F139" s="37">
        <f>G139+P139</f>
        <v>115944</v>
      </c>
      <c r="G139" s="38">
        <f>H139+K139+L139+M139</f>
        <v>115944</v>
      </c>
      <c r="H139" s="39">
        <f>SUM(I139:J139)</f>
        <v>115944</v>
      </c>
      <c r="I139" s="39">
        <v>115944</v>
      </c>
      <c r="J139" s="39"/>
      <c r="K139" s="39"/>
      <c r="L139" s="39"/>
      <c r="M139" s="39"/>
      <c r="N139" s="39"/>
      <c r="O139" s="54"/>
      <c r="P139" s="55"/>
      <c r="Q139" s="39"/>
      <c r="R139" s="39"/>
      <c r="S139" s="39"/>
      <c r="T139" s="39"/>
      <c r="U139" s="11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</row>
    <row r="140" spans="1:84" s="14" customFormat="1" ht="17.25" customHeight="1" x14ac:dyDescent="0.2">
      <c r="A140" s="36"/>
      <c r="B140" s="36"/>
      <c r="C140" s="44"/>
      <c r="D140" s="137"/>
      <c r="E140" s="71" t="s">
        <v>31</v>
      </c>
      <c r="F140" s="37"/>
      <c r="G140" s="38"/>
      <c r="H140" s="39"/>
      <c r="I140" s="39"/>
      <c r="J140" s="39"/>
      <c r="K140" s="39"/>
      <c r="L140" s="39"/>
      <c r="M140" s="39"/>
      <c r="N140" s="39"/>
      <c r="O140" s="54"/>
      <c r="P140" s="38"/>
      <c r="Q140" s="39"/>
      <c r="R140" s="39"/>
      <c r="S140" s="39"/>
      <c r="T140" s="39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</row>
    <row r="141" spans="1:84" s="14" customFormat="1" ht="17.25" customHeight="1" x14ac:dyDescent="0.2">
      <c r="A141" s="36"/>
      <c r="B141" s="36"/>
      <c r="C141" s="44"/>
      <c r="D141" s="137"/>
      <c r="E141" s="71" t="s">
        <v>32</v>
      </c>
      <c r="F141" s="37">
        <f>G141+P141</f>
        <v>116</v>
      </c>
      <c r="G141" s="38">
        <f>H141+K141+L141+M141</f>
        <v>116</v>
      </c>
      <c r="H141" s="39">
        <f>SUM(I141:J141)</f>
        <v>116</v>
      </c>
      <c r="I141" s="39">
        <v>116</v>
      </c>
      <c r="J141" s="39"/>
      <c r="K141" s="39"/>
      <c r="L141" s="39"/>
      <c r="M141" s="39"/>
      <c r="N141" s="39"/>
      <c r="O141" s="54"/>
      <c r="P141" s="38"/>
      <c r="Q141" s="39"/>
      <c r="R141" s="39"/>
      <c r="S141" s="39"/>
      <c r="T141" s="39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</row>
    <row r="142" spans="1:84" s="17" customFormat="1" ht="17.25" customHeight="1" x14ac:dyDescent="0.2">
      <c r="A142" s="67"/>
      <c r="B142" s="67"/>
      <c r="C142" s="40"/>
      <c r="D142" s="138"/>
      <c r="E142" s="72" t="s">
        <v>33</v>
      </c>
      <c r="F142" s="41">
        <f>F139-F140+F141</f>
        <v>116060</v>
      </c>
      <c r="G142" s="42">
        <f>G139-G140+G141</f>
        <v>116060</v>
      </c>
      <c r="H142" s="41">
        <f>H139-H140+H141</f>
        <v>116060</v>
      </c>
      <c r="I142" s="41">
        <f>I139-I140+I141</f>
        <v>116060</v>
      </c>
      <c r="J142" s="41"/>
      <c r="K142" s="41"/>
      <c r="L142" s="41"/>
      <c r="M142" s="41"/>
      <c r="N142" s="41"/>
      <c r="O142" s="43"/>
      <c r="P142" s="42"/>
      <c r="Q142" s="41"/>
      <c r="R142" s="41"/>
      <c r="S142" s="58"/>
      <c r="T142" s="58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</row>
    <row r="143" spans="1:84" s="1" customFormat="1" ht="17.25" customHeight="1" x14ac:dyDescent="0.2">
      <c r="A143" s="44"/>
      <c r="B143" s="44"/>
      <c r="C143" s="44">
        <v>4110</v>
      </c>
      <c r="D143" s="136" t="s">
        <v>8</v>
      </c>
      <c r="E143" s="71" t="s">
        <v>30</v>
      </c>
      <c r="F143" s="37">
        <f>G143+P143</f>
        <v>21597</v>
      </c>
      <c r="G143" s="38">
        <f>H143+K143+L143+M143</f>
        <v>21597</v>
      </c>
      <c r="H143" s="39">
        <f>SUM(I143:J143)</f>
        <v>21597</v>
      </c>
      <c r="I143" s="39">
        <v>21597</v>
      </c>
      <c r="J143" s="39"/>
      <c r="K143" s="39"/>
      <c r="L143" s="39"/>
      <c r="M143" s="39"/>
      <c r="N143" s="39"/>
      <c r="O143" s="54"/>
      <c r="P143" s="55"/>
      <c r="Q143" s="39"/>
      <c r="R143" s="39"/>
      <c r="S143" s="39"/>
      <c r="T143" s="39"/>
      <c r="U143" s="11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</row>
    <row r="144" spans="1:84" s="15" customFormat="1" ht="17.25" customHeight="1" x14ac:dyDescent="0.2">
      <c r="A144" s="36"/>
      <c r="B144" s="36"/>
      <c r="C144" s="44"/>
      <c r="D144" s="137"/>
      <c r="E144" s="71" t="s">
        <v>31</v>
      </c>
      <c r="F144" s="37"/>
      <c r="G144" s="38"/>
      <c r="H144" s="39"/>
      <c r="I144" s="39"/>
      <c r="J144" s="39"/>
      <c r="K144" s="39"/>
      <c r="L144" s="39"/>
      <c r="M144" s="39"/>
      <c r="N144" s="39"/>
      <c r="O144" s="54"/>
      <c r="P144" s="38"/>
      <c r="Q144" s="39"/>
      <c r="R144" s="39"/>
      <c r="S144" s="39"/>
      <c r="T144" s="39"/>
      <c r="U144" s="1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</row>
    <row r="145" spans="1:84" s="15" customFormat="1" ht="17.25" customHeight="1" x14ac:dyDescent="0.2">
      <c r="A145" s="36"/>
      <c r="B145" s="36"/>
      <c r="C145" s="44"/>
      <c r="D145" s="137"/>
      <c r="E145" s="71" t="s">
        <v>32</v>
      </c>
      <c r="F145" s="37">
        <f>G145+P145</f>
        <v>20</v>
      </c>
      <c r="G145" s="38">
        <f>H145+K145+L145+M145</f>
        <v>20</v>
      </c>
      <c r="H145" s="39">
        <f>SUM(I145:J145)</f>
        <v>20</v>
      </c>
      <c r="I145" s="39">
        <v>20</v>
      </c>
      <c r="J145" s="39"/>
      <c r="K145" s="39"/>
      <c r="L145" s="39"/>
      <c r="M145" s="39"/>
      <c r="N145" s="39"/>
      <c r="O145" s="54"/>
      <c r="P145" s="38"/>
      <c r="Q145" s="39"/>
      <c r="R145" s="39"/>
      <c r="S145" s="39"/>
      <c r="T145" s="39"/>
      <c r="U145" s="14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</row>
    <row r="146" spans="1:84" s="17" customFormat="1" ht="17.25" customHeight="1" x14ac:dyDescent="0.2">
      <c r="A146" s="67"/>
      <c r="B146" s="67"/>
      <c r="C146" s="40"/>
      <c r="D146" s="138"/>
      <c r="E146" s="72" t="s">
        <v>33</v>
      </c>
      <c r="F146" s="41">
        <f>F143-F144+F145</f>
        <v>21617</v>
      </c>
      <c r="G146" s="42">
        <f>G143-G144+G145</f>
        <v>21617</v>
      </c>
      <c r="H146" s="41">
        <f>H143-H144+H145</f>
        <v>21617</v>
      </c>
      <c r="I146" s="41">
        <f>I143-I144+I145</f>
        <v>21617</v>
      </c>
      <c r="J146" s="41"/>
      <c r="K146" s="41"/>
      <c r="L146" s="41"/>
      <c r="M146" s="41"/>
      <c r="N146" s="41"/>
      <c r="O146" s="43"/>
      <c r="P146" s="42"/>
      <c r="Q146" s="41"/>
      <c r="R146" s="41"/>
      <c r="S146" s="58"/>
      <c r="T146" s="58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</row>
    <row r="147" spans="1:84" s="1" customFormat="1" ht="17.25" customHeight="1" x14ac:dyDescent="0.2">
      <c r="A147" s="44"/>
      <c r="B147" s="44"/>
      <c r="C147" s="44">
        <v>4120</v>
      </c>
      <c r="D147" s="136" t="s">
        <v>49</v>
      </c>
      <c r="E147" s="71" t="s">
        <v>30</v>
      </c>
      <c r="F147" s="37">
        <f>G147+P147</f>
        <v>3027</v>
      </c>
      <c r="G147" s="38">
        <f>H147+K147+L147+M147</f>
        <v>3027</v>
      </c>
      <c r="H147" s="39">
        <f>SUM(I147:J147)</f>
        <v>3027</v>
      </c>
      <c r="I147" s="39">
        <v>3027</v>
      </c>
      <c r="J147" s="39"/>
      <c r="K147" s="39"/>
      <c r="L147" s="39"/>
      <c r="M147" s="39"/>
      <c r="N147" s="39"/>
      <c r="O147" s="54"/>
      <c r="P147" s="55"/>
      <c r="Q147" s="39"/>
      <c r="R147" s="39"/>
      <c r="S147" s="39"/>
      <c r="T147" s="39"/>
      <c r="U147" s="11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</row>
    <row r="148" spans="1:84" s="14" customFormat="1" ht="17.25" customHeight="1" x14ac:dyDescent="0.2">
      <c r="A148" s="36"/>
      <c r="B148" s="36"/>
      <c r="C148" s="44"/>
      <c r="D148" s="137"/>
      <c r="E148" s="71" t="s">
        <v>31</v>
      </c>
      <c r="F148" s="37"/>
      <c r="G148" s="38"/>
      <c r="H148" s="39"/>
      <c r="I148" s="39"/>
      <c r="J148" s="39"/>
      <c r="K148" s="39"/>
      <c r="L148" s="39"/>
      <c r="M148" s="39"/>
      <c r="N148" s="39"/>
      <c r="O148" s="54"/>
      <c r="P148" s="38"/>
      <c r="Q148" s="39"/>
      <c r="R148" s="39"/>
      <c r="S148" s="39"/>
      <c r="T148" s="39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</row>
    <row r="149" spans="1:84" s="14" customFormat="1" ht="17.25" customHeight="1" x14ac:dyDescent="0.2">
      <c r="A149" s="36"/>
      <c r="B149" s="36"/>
      <c r="C149" s="44"/>
      <c r="D149" s="137"/>
      <c r="E149" s="71" t="s">
        <v>32</v>
      </c>
      <c r="F149" s="37">
        <f>G149+P149</f>
        <v>3</v>
      </c>
      <c r="G149" s="38">
        <f>H149+K149+L149+M149</f>
        <v>3</v>
      </c>
      <c r="H149" s="39">
        <f>SUM(I149:J149)</f>
        <v>3</v>
      </c>
      <c r="I149" s="39">
        <v>3</v>
      </c>
      <c r="J149" s="39"/>
      <c r="K149" s="39"/>
      <c r="L149" s="39"/>
      <c r="M149" s="39"/>
      <c r="N149" s="39"/>
      <c r="O149" s="54"/>
      <c r="P149" s="38"/>
      <c r="Q149" s="39"/>
      <c r="R149" s="39"/>
      <c r="S149" s="39"/>
      <c r="T149" s="3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</row>
    <row r="150" spans="1:84" s="17" customFormat="1" ht="17.25" customHeight="1" x14ac:dyDescent="0.2">
      <c r="A150" s="67"/>
      <c r="B150" s="67"/>
      <c r="C150" s="40"/>
      <c r="D150" s="138"/>
      <c r="E150" s="72" t="s">
        <v>33</v>
      </c>
      <c r="F150" s="41">
        <f>F147-F148+F149</f>
        <v>3030</v>
      </c>
      <c r="G150" s="42">
        <f>G147-G148+G149</f>
        <v>3030</v>
      </c>
      <c r="H150" s="41">
        <f>H147-H148+H149</f>
        <v>3030</v>
      </c>
      <c r="I150" s="41">
        <f>I147-I148+I149</f>
        <v>3030</v>
      </c>
      <c r="J150" s="41"/>
      <c r="K150" s="41"/>
      <c r="L150" s="41"/>
      <c r="M150" s="41"/>
      <c r="N150" s="41"/>
      <c r="O150" s="43"/>
      <c r="P150" s="42"/>
      <c r="Q150" s="41"/>
      <c r="R150" s="41"/>
      <c r="S150" s="58"/>
      <c r="T150" s="58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</row>
    <row r="151" spans="1:84" s="104" customFormat="1" ht="18" customHeight="1" x14ac:dyDescent="0.2">
      <c r="A151" s="82"/>
      <c r="B151" s="82"/>
      <c r="C151" s="164" t="s">
        <v>34</v>
      </c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6"/>
    </row>
    <row r="152" spans="1:84" s="104" customFormat="1" ht="18" customHeight="1" x14ac:dyDescent="0.2">
      <c r="A152" s="82"/>
      <c r="B152" s="36"/>
      <c r="C152" s="167" t="s">
        <v>54</v>
      </c>
      <c r="D152" s="168"/>
      <c r="E152" s="168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68"/>
      <c r="Q152" s="168"/>
      <c r="R152" s="168"/>
      <c r="S152" s="168"/>
      <c r="T152" s="169"/>
    </row>
    <row r="153" spans="1:84" s="104" customFormat="1" ht="69" customHeight="1" x14ac:dyDescent="0.2">
      <c r="A153" s="82"/>
      <c r="B153" s="36"/>
      <c r="C153" s="142" t="s">
        <v>56</v>
      </c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4"/>
    </row>
    <row r="154" spans="1:84" ht="18" customHeight="1" x14ac:dyDescent="0.2">
      <c r="A154" s="47"/>
      <c r="B154" s="47"/>
      <c r="C154" s="96"/>
      <c r="D154" s="133" t="s">
        <v>29</v>
      </c>
      <c r="E154" s="73" t="s">
        <v>30</v>
      </c>
      <c r="F154" s="110">
        <f>G154+P154</f>
        <v>208516890.29999998</v>
      </c>
      <c r="G154" s="56">
        <f>H154+K154+L154+M154+N154+O154</f>
        <v>169153249.01999998</v>
      </c>
      <c r="H154" s="48">
        <f>SUM(I154:J154)</f>
        <v>112902190.50999999</v>
      </c>
      <c r="I154" s="108">
        <v>71778751.109999999</v>
      </c>
      <c r="J154" s="108">
        <v>41123439.399999999</v>
      </c>
      <c r="K154" s="108">
        <v>10756546</v>
      </c>
      <c r="L154" s="108">
        <v>43181575.619999997</v>
      </c>
      <c r="M154" s="108">
        <v>1033778.89</v>
      </c>
      <c r="N154" s="108">
        <v>392539</v>
      </c>
      <c r="O154" s="108">
        <v>886619</v>
      </c>
      <c r="P154" s="111">
        <f>Q154+S154+T154</f>
        <v>39363641.280000001</v>
      </c>
      <c r="Q154" s="108">
        <v>38064355.280000001</v>
      </c>
      <c r="R154" s="108">
        <v>23303806.43</v>
      </c>
      <c r="S154" s="125">
        <v>170</v>
      </c>
      <c r="T154" s="108">
        <v>1299116</v>
      </c>
    </row>
    <row r="155" spans="1:84" ht="18" customHeight="1" x14ac:dyDescent="0.2">
      <c r="A155" s="23"/>
      <c r="B155" s="23"/>
      <c r="C155" s="66"/>
      <c r="D155" s="134"/>
      <c r="E155" s="69" t="s">
        <v>31</v>
      </c>
      <c r="F155" s="24">
        <f>G155+P155</f>
        <v>27492</v>
      </c>
      <c r="G155" s="27">
        <f>H155+K155+L155+M155+N155+O155</f>
        <v>27492</v>
      </c>
      <c r="H155" s="28">
        <f>SUM(I155:J155)</f>
        <v>20743</v>
      </c>
      <c r="I155" s="109">
        <f>I11+I31+I90+I105</f>
        <v>17057</v>
      </c>
      <c r="J155" s="109">
        <f>J11+J31+J90+J105</f>
        <v>3686</v>
      </c>
      <c r="K155" s="109"/>
      <c r="L155" s="109">
        <f>L11+L31+L90+L105</f>
        <v>6749</v>
      </c>
      <c r="M155" s="109"/>
      <c r="N155" s="109"/>
      <c r="O155" s="109"/>
      <c r="P155" s="62"/>
      <c r="Q155" s="109"/>
      <c r="R155" s="109"/>
      <c r="S155" s="126"/>
      <c r="T155" s="109"/>
      <c r="U155" s="5"/>
    </row>
    <row r="156" spans="1:84" ht="18" customHeight="1" x14ac:dyDescent="0.2">
      <c r="A156" s="23"/>
      <c r="B156" s="23"/>
      <c r="C156" s="66"/>
      <c r="D156" s="134"/>
      <c r="E156" s="69" t="s">
        <v>32</v>
      </c>
      <c r="F156" s="24">
        <f>G156+P156</f>
        <v>807085</v>
      </c>
      <c r="G156" s="27">
        <f>H156+K156+L156+M156+N156+O156</f>
        <v>807085</v>
      </c>
      <c r="H156" s="28">
        <f>SUM(I156:J156)</f>
        <v>95867</v>
      </c>
      <c r="I156" s="109">
        <f>I12+I32+I91+I106</f>
        <v>91437</v>
      </c>
      <c r="J156" s="109">
        <f>J12+J32+J91+J106</f>
        <v>4430</v>
      </c>
      <c r="K156" s="109"/>
      <c r="L156" s="109">
        <f>L12+L32+L91+L106</f>
        <v>711218</v>
      </c>
      <c r="M156" s="109"/>
      <c r="N156" s="109"/>
      <c r="O156" s="109"/>
      <c r="P156" s="62"/>
      <c r="Q156" s="109"/>
      <c r="R156" s="109"/>
      <c r="S156" s="126"/>
      <c r="T156" s="109"/>
      <c r="U156" s="5"/>
    </row>
    <row r="157" spans="1:84" ht="18" customHeight="1" x14ac:dyDescent="0.2">
      <c r="A157" s="29"/>
      <c r="B157" s="29"/>
      <c r="C157" s="29"/>
      <c r="D157" s="135"/>
      <c r="E157" s="70" t="s">
        <v>33</v>
      </c>
      <c r="F157" s="30">
        <f t="shared" ref="F157:T157" si="13">F154-F155+F156</f>
        <v>209296483.29999998</v>
      </c>
      <c r="G157" s="31">
        <f t="shared" si="13"/>
        <v>169932842.01999998</v>
      </c>
      <c r="H157" s="30">
        <f t="shared" si="13"/>
        <v>112977314.50999999</v>
      </c>
      <c r="I157" s="30">
        <f t="shared" si="13"/>
        <v>71853131.109999999</v>
      </c>
      <c r="J157" s="30">
        <f t="shared" ref="J157:O157" si="14">J154-J155+J156</f>
        <v>41124183.399999999</v>
      </c>
      <c r="K157" s="30">
        <f t="shared" si="14"/>
        <v>10756546</v>
      </c>
      <c r="L157" s="30">
        <f t="shared" si="14"/>
        <v>43886044.619999997</v>
      </c>
      <c r="M157" s="30">
        <f t="shared" si="14"/>
        <v>1033778.89</v>
      </c>
      <c r="N157" s="30">
        <f t="shared" si="14"/>
        <v>392539</v>
      </c>
      <c r="O157" s="30">
        <f t="shared" si="14"/>
        <v>886619</v>
      </c>
      <c r="P157" s="31">
        <f t="shared" si="13"/>
        <v>39363641.280000001</v>
      </c>
      <c r="Q157" s="30">
        <f t="shared" si="13"/>
        <v>38064355.280000001</v>
      </c>
      <c r="R157" s="30">
        <f t="shared" si="13"/>
        <v>23303806.43</v>
      </c>
      <c r="S157" s="30">
        <f t="shared" si="13"/>
        <v>170</v>
      </c>
      <c r="T157" s="76">
        <f t="shared" si="13"/>
        <v>1299116</v>
      </c>
      <c r="U157" s="1"/>
    </row>
    <row r="158" spans="1:84" s="103" customFormat="1" ht="15.75" customHeight="1" x14ac:dyDescent="0.2">
      <c r="A158" s="97"/>
      <c r="B158" s="97"/>
      <c r="C158" s="97"/>
      <c r="D158" s="100"/>
      <c r="E158" s="98"/>
      <c r="F158" s="127"/>
      <c r="G158" s="101"/>
      <c r="H158" s="102"/>
      <c r="I158" s="102"/>
      <c r="J158" s="102"/>
      <c r="K158" s="128"/>
      <c r="L158" s="128"/>
      <c r="M158" s="102"/>
      <c r="N158" s="102"/>
      <c r="O158" s="102"/>
      <c r="P158" s="99"/>
      <c r="Q158" s="129"/>
      <c r="R158" s="102"/>
      <c r="S158" s="102"/>
      <c r="T158" s="102"/>
    </row>
    <row r="159" spans="1:84" s="103" customFormat="1" ht="15.75" customHeight="1" x14ac:dyDescent="0.2">
      <c r="A159" s="97"/>
      <c r="B159" s="97"/>
      <c r="C159" s="97"/>
      <c r="D159" s="100"/>
      <c r="E159" s="98"/>
      <c r="F159" s="127"/>
      <c r="G159" s="101"/>
      <c r="H159" s="102"/>
      <c r="I159" s="102"/>
      <c r="J159" s="102"/>
      <c r="K159" s="128"/>
      <c r="L159" s="128"/>
      <c r="M159" s="102"/>
      <c r="N159" s="102"/>
      <c r="O159" s="102"/>
      <c r="P159" s="99"/>
      <c r="Q159" s="129"/>
      <c r="R159" s="102"/>
      <c r="S159" s="102"/>
      <c r="T159" s="102"/>
    </row>
    <row r="160" spans="1:84" s="103" customFormat="1" ht="15.75" customHeight="1" x14ac:dyDescent="0.2">
      <c r="A160" s="97"/>
      <c r="B160" s="97"/>
      <c r="C160" s="97"/>
      <c r="D160" s="100"/>
      <c r="E160" s="98"/>
      <c r="F160" s="127"/>
      <c r="G160" s="101"/>
      <c r="H160" s="102"/>
      <c r="I160" s="102"/>
      <c r="J160" s="102"/>
      <c r="K160" s="128"/>
      <c r="L160" s="128"/>
      <c r="M160" s="102"/>
      <c r="N160" s="102"/>
      <c r="O160" s="102"/>
      <c r="P160" s="99"/>
      <c r="Q160" s="129"/>
      <c r="R160" s="102"/>
      <c r="S160" s="102"/>
      <c r="T160" s="102"/>
    </row>
    <row r="161" spans="1:20" s="103" customFormat="1" ht="15.75" customHeight="1" x14ac:dyDescent="0.2">
      <c r="A161" s="97"/>
      <c r="B161" s="97"/>
      <c r="C161" s="97"/>
      <c r="D161" s="100"/>
      <c r="E161" s="98"/>
      <c r="F161" s="127"/>
      <c r="G161" s="101"/>
      <c r="H161" s="102"/>
      <c r="I161" s="102"/>
      <c r="J161" s="102"/>
      <c r="K161" s="128"/>
      <c r="L161" s="128"/>
      <c r="M161" s="102"/>
      <c r="N161" s="102"/>
      <c r="O161" s="102"/>
      <c r="P161" s="99"/>
      <c r="Q161" s="129"/>
      <c r="R161" s="102"/>
      <c r="S161" s="102"/>
      <c r="T161" s="102"/>
    </row>
  </sheetData>
  <mergeCells count="81">
    <mergeCell ref="C82:T82"/>
    <mergeCell ref="C83:T83"/>
    <mergeCell ref="C84:T84"/>
    <mergeCell ref="C85:T85"/>
    <mergeCell ref="D131:D134"/>
    <mergeCell ref="D147:D150"/>
    <mergeCell ref="D34:D37"/>
    <mergeCell ref="D135:D138"/>
    <mergeCell ref="D104:D105"/>
    <mergeCell ref="D120:D123"/>
    <mergeCell ref="D112:D115"/>
    <mergeCell ref="D76:D79"/>
    <mergeCell ref="C80:T80"/>
    <mergeCell ref="C81:T81"/>
    <mergeCell ref="C88:T88"/>
    <mergeCell ref="D108:D111"/>
    <mergeCell ref="D139:D142"/>
    <mergeCell ref="D116:D119"/>
    <mergeCell ref="C86:T86"/>
    <mergeCell ref="D50:D53"/>
    <mergeCell ref="C56:T56"/>
    <mergeCell ref="C57:T57"/>
    <mergeCell ref="C58:T58"/>
    <mergeCell ref="C101:T101"/>
    <mergeCell ref="D22:D25"/>
    <mergeCell ref="C26:T26"/>
    <mergeCell ref="C28:T28"/>
    <mergeCell ref="C29:T29"/>
    <mergeCell ref="C54:T54"/>
    <mergeCell ref="D93:D96"/>
    <mergeCell ref="D97:D100"/>
    <mergeCell ref="C27:T27"/>
    <mergeCell ref="D30:D31"/>
    <mergeCell ref="D46:D49"/>
    <mergeCell ref="C55:T55"/>
    <mergeCell ref="C59:T59"/>
    <mergeCell ref="P6:P8"/>
    <mergeCell ref="A1:G1"/>
    <mergeCell ref="G6:G8"/>
    <mergeCell ref="B5:B8"/>
    <mergeCell ref="A4:O4"/>
    <mergeCell ref="A5:A8"/>
    <mergeCell ref="C5:C8"/>
    <mergeCell ref="G5:T5"/>
    <mergeCell ref="Q6:T6"/>
    <mergeCell ref="Q7:Q8"/>
    <mergeCell ref="L7:L8"/>
    <mergeCell ref="D5:D8"/>
    <mergeCell ref="M7:M8"/>
    <mergeCell ref="T7:T8"/>
    <mergeCell ref="F5:F8"/>
    <mergeCell ref="S7:S8"/>
    <mergeCell ref="K7:K8"/>
    <mergeCell ref="D143:D146"/>
    <mergeCell ref="D124:D127"/>
    <mergeCell ref="D38:D41"/>
    <mergeCell ref="D14:D17"/>
    <mergeCell ref="D10:D13"/>
    <mergeCell ref="D18:D21"/>
    <mergeCell ref="H6:O6"/>
    <mergeCell ref="O7:O8"/>
    <mergeCell ref="I7:J7"/>
    <mergeCell ref="H7:H8"/>
    <mergeCell ref="N7:N8"/>
    <mergeCell ref="E5:E8"/>
    <mergeCell ref="D154:D157"/>
    <mergeCell ref="D72:D75"/>
    <mergeCell ref="D64:D67"/>
    <mergeCell ref="D42:D45"/>
    <mergeCell ref="D60:D63"/>
    <mergeCell ref="D68:D71"/>
    <mergeCell ref="C153:T153"/>
    <mergeCell ref="D89:D92"/>
    <mergeCell ref="C151:T151"/>
    <mergeCell ref="C152:T152"/>
    <mergeCell ref="C102:T102"/>
    <mergeCell ref="C103:T103"/>
    <mergeCell ref="C128:T128"/>
    <mergeCell ref="C129:T129"/>
    <mergeCell ref="C130:T130"/>
    <mergeCell ref="C87:T87"/>
  </mergeCells>
  <phoneticPr fontId="1" type="noConversion"/>
  <printOptions horizontalCentered="1" gridLines="1"/>
  <pageMargins left="0.17" right="0.17" top="0.79" bottom="0.79" header="0.5" footer="0.5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2020-11-16T08:20:35Z</cp:lastPrinted>
  <dcterms:created xsi:type="dcterms:W3CDTF">2000-01-03T19:49:14Z</dcterms:created>
  <dcterms:modified xsi:type="dcterms:W3CDTF">2020-11-16T08:22:53Z</dcterms:modified>
</cp:coreProperties>
</file>