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0.xml" ContentType="application/vnd.openxmlformats-officedocument.drawingml.chart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67.xml" ContentType="application/vnd.openxmlformats-officedocument.drawingml.chart+xml"/>
  <Override PartName="/xl/charts/chart268.xml" ContentType="application/vnd.openxmlformats-officedocument.drawingml.chart+xml"/>
  <Override PartName="/xl/charts/chart269.xml" ContentType="application/vnd.openxmlformats-officedocument.drawingml.chart+xml"/>
  <Override PartName="/xl/charts/chart270.xml" ContentType="application/vnd.openxmlformats-officedocument.drawingml.chart+xml"/>
  <Override PartName="/xl/charts/chart271.xml" ContentType="application/vnd.openxmlformats-officedocument.drawingml.chart+xml"/>
  <Override PartName="/xl/charts/chart272.xml" ContentType="application/vnd.openxmlformats-officedocument.drawingml.chart+xml"/>
  <Override PartName="/xl/charts/chart273.xml" ContentType="application/vnd.openxmlformats-officedocument.drawingml.chart+xml"/>
  <Override PartName="/xl/charts/chart274.xml" ContentType="application/vnd.openxmlformats-officedocument.drawingml.chart+xml"/>
  <Override PartName="/xl/charts/chart275.xml" ContentType="application/vnd.openxmlformats-officedocument.drawingml.chart+xml"/>
  <Override PartName="/xl/charts/chart276.xml" ContentType="application/vnd.openxmlformats-officedocument.drawingml.chart+xml"/>
  <Override PartName="/xl/charts/chart277.xml" ContentType="application/vnd.openxmlformats-officedocument.drawingml.chart+xml"/>
  <Override PartName="/xl/charts/chart278.xml" ContentType="application/vnd.openxmlformats-officedocument.drawingml.chart+xml"/>
  <Override PartName="/xl/charts/chart279.xml" ContentType="application/vnd.openxmlformats-officedocument.drawingml.chart+xml"/>
  <Override PartName="/xl/charts/chart280.xml" ContentType="application/vnd.openxmlformats-officedocument.drawingml.chart+xml"/>
  <Override PartName="/xl/charts/chart281.xml" ContentType="application/vnd.openxmlformats-officedocument.drawingml.chart+xml"/>
  <Override PartName="/xl/charts/chart282.xml" ContentType="application/vnd.openxmlformats-officedocument.drawingml.chart+xml"/>
  <Override PartName="/xl/charts/chart283.xml" ContentType="application/vnd.openxmlformats-officedocument.drawingml.chart+xml"/>
  <Override PartName="/xl/charts/chart284.xml" ContentType="application/vnd.openxmlformats-officedocument.drawingml.chart+xml"/>
  <Override PartName="/xl/charts/chart285.xml" ContentType="application/vnd.openxmlformats-officedocument.drawingml.chart+xml"/>
  <Override PartName="/xl/charts/chart286.xml" ContentType="application/vnd.openxmlformats-officedocument.drawingml.chart+xml"/>
  <Override PartName="/xl/charts/chart287.xml" ContentType="application/vnd.openxmlformats-officedocument.drawingml.chart+xml"/>
  <Override PartName="/xl/charts/chart288.xml" ContentType="application/vnd.openxmlformats-officedocument.drawingml.chart+xml"/>
  <Override PartName="/xl/charts/chart289.xml" ContentType="application/vnd.openxmlformats-officedocument.drawingml.chart+xml"/>
  <Override PartName="/xl/charts/chart290.xml" ContentType="application/vnd.openxmlformats-officedocument.drawingml.chart+xml"/>
  <Override PartName="/xl/charts/chart291.xml" ContentType="application/vnd.openxmlformats-officedocument.drawingml.chart+xml"/>
  <Override PartName="/xl/charts/chart292.xml" ContentType="application/vnd.openxmlformats-officedocument.drawingml.chart+xml"/>
  <Override PartName="/xl/charts/chart293.xml" ContentType="application/vnd.openxmlformats-officedocument.drawingml.chart+xml"/>
  <Override PartName="/xl/charts/chart294.xml" ContentType="application/vnd.openxmlformats-officedocument.drawingml.chart+xml"/>
  <Override PartName="/xl/charts/chart295.xml" ContentType="application/vnd.openxmlformats-officedocument.drawingml.chart+xml"/>
  <Override PartName="/xl/charts/chart296.xml" ContentType="application/vnd.openxmlformats-officedocument.drawingml.chart+xml"/>
  <Override PartName="/xl/charts/chart297.xml" ContentType="application/vnd.openxmlformats-officedocument.drawingml.chart+xml"/>
  <Override PartName="/xl/charts/chart298.xml" ContentType="application/vnd.openxmlformats-officedocument.drawingml.chart+xml"/>
  <Override PartName="/xl/charts/chart299.xml" ContentType="application/vnd.openxmlformats-officedocument.drawingml.chart+xml"/>
  <Override PartName="/xl/charts/chart300.xml" ContentType="application/vnd.openxmlformats-officedocument.drawingml.chart+xml"/>
  <Override PartName="/xl/charts/chart301.xml" ContentType="application/vnd.openxmlformats-officedocument.drawingml.chart+xml"/>
  <Override PartName="/xl/charts/chart302.xml" ContentType="application/vnd.openxmlformats-officedocument.drawingml.chart+xml"/>
  <Override PartName="/xl/charts/chart303.xml" ContentType="application/vnd.openxmlformats-officedocument.drawingml.chart+xml"/>
  <Override PartName="/xl/charts/chart304.xml" ContentType="application/vnd.openxmlformats-officedocument.drawingml.chart+xml"/>
  <Override PartName="/xl/charts/chart305.xml" ContentType="application/vnd.openxmlformats-officedocument.drawingml.chart+xml"/>
  <Override PartName="/xl/charts/chart306.xml" ContentType="application/vnd.openxmlformats-officedocument.drawingml.chart+xml"/>
  <Override PartName="/xl/charts/chart307.xml" ContentType="application/vnd.openxmlformats-officedocument.drawingml.chart+xml"/>
  <Override PartName="/xl/charts/chart308.xml" ContentType="application/vnd.openxmlformats-officedocument.drawingml.chart+xml"/>
  <Override PartName="/xl/charts/chart309.xml" ContentType="application/vnd.openxmlformats-officedocument.drawingml.chart+xml"/>
  <Override PartName="/xl/charts/chart310.xml" ContentType="application/vnd.openxmlformats-officedocument.drawingml.chart+xml"/>
  <Override PartName="/xl/charts/chart311.xml" ContentType="application/vnd.openxmlformats-officedocument.drawingml.chart+xml"/>
  <Override PartName="/xl/charts/chart312.xml" ContentType="application/vnd.openxmlformats-officedocument.drawingml.chart+xml"/>
  <Override PartName="/xl/charts/chart313.xml" ContentType="application/vnd.openxmlformats-officedocument.drawingml.chart+xml"/>
  <Override PartName="/xl/charts/chart314.xml" ContentType="application/vnd.openxmlformats-officedocument.drawingml.chart+xml"/>
  <Override PartName="/xl/charts/chart315.xml" ContentType="application/vnd.openxmlformats-officedocument.drawingml.chart+xml"/>
  <Override PartName="/xl/charts/chart316.xml" ContentType="application/vnd.openxmlformats-officedocument.drawingml.chart+xml"/>
  <Override PartName="/xl/charts/chart317.xml" ContentType="application/vnd.openxmlformats-officedocument.drawingml.chart+xml"/>
  <Override PartName="/xl/charts/chart318.xml" ContentType="application/vnd.openxmlformats-officedocument.drawingml.chart+xml"/>
  <Override PartName="/xl/charts/chart319.xml" ContentType="application/vnd.openxmlformats-officedocument.drawingml.chart+xml"/>
  <Override PartName="/xl/charts/chart320.xml" ContentType="application/vnd.openxmlformats-officedocument.drawingml.chart+xml"/>
  <Override PartName="/xl/charts/chart321.xml" ContentType="application/vnd.openxmlformats-officedocument.drawingml.chart+xml"/>
  <Override PartName="/xl/charts/chart322.xml" ContentType="application/vnd.openxmlformats-officedocument.drawingml.chart+xml"/>
  <Override PartName="/xl/charts/chart323.xml" ContentType="application/vnd.openxmlformats-officedocument.drawingml.chart+xml"/>
  <Override PartName="/xl/charts/chart324.xml" ContentType="application/vnd.openxmlformats-officedocument.drawingml.chart+xml"/>
  <Override PartName="/xl/charts/chart325.xml" ContentType="application/vnd.openxmlformats-officedocument.drawingml.chart+xml"/>
  <Override PartName="/xl/charts/chart326.xml" ContentType="application/vnd.openxmlformats-officedocument.drawingml.chart+xml"/>
  <Override PartName="/xl/charts/chart327.xml" ContentType="application/vnd.openxmlformats-officedocument.drawingml.chart+xml"/>
  <Override PartName="/xl/charts/chart328.xml" ContentType="application/vnd.openxmlformats-officedocument.drawingml.chart+xml"/>
  <Override PartName="/xl/charts/chart329.xml" ContentType="application/vnd.openxmlformats-officedocument.drawingml.chart+xml"/>
  <Override PartName="/xl/charts/chart330.xml" ContentType="application/vnd.openxmlformats-officedocument.drawingml.chart+xml"/>
  <Override PartName="/xl/charts/chart331.xml" ContentType="application/vnd.openxmlformats-officedocument.drawingml.chart+xml"/>
  <Override PartName="/xl/charts/chart332.xml" ContentType="application/vnd.openxmlformats-officedocument.drawingml.chart+xml"/>
  <Override PartName="/xl/charts/chart333.xml" ContentType="application/vnd.openxmlformats-officedocument.drawingml.chart+xml"/>
  <Override PartName="/xl/charts/chart334.xml" ContentType="application/vnd.openxmlformats-officedocument.drawingml.chart+xml"/>
  <Override PartName="/xl/charts/chart335.xml" ContentType="application/vnd.openxmlformats-officedocument.drawingml.chart+xml"/>
  <Override PartName="/xl/charts/chart336.xml" ContentType="application/vnd.openxmlformats-officedocument.drawingml.chart+xml"/>
  <Override PartName="/xl/charts/chart337.xml" ContentType="application/vnd.openxmlformats-officedocument.drawingml.chart+xml"/>
  <Override PartName="/xl/charts/chart338.xml" ContentType="application/vnd.openxmlformats-officedocument.drawingml.chart+xml"/>
  <Override PartName="/xl/charts/chart339.xml" ContentType="application/vnd.openxmlformats-officedocument.drawingml.chart+xml"/>
  <Override PartName="/xl/charts/chart340.xml" ContentType="application/vnd.openxmlformats-officedocument.drawingml.chart+xml"/>
  <Override PartName="/xl/charts/chart341.xml" ContentType="application/vnd.openxmlformats-officedocument.drawingml.chart+xml"/>
  <Override PartName="/xl/charts/chart342.xml" ContentType="application/vnd.openxmlformats-officedocument.drawingml.chart+xml"/>
  <Override PartName="/xl/charts/chart343.xml" ContentType="application/vnd.openxmlformats-officedocument.drawingml.chart+xml"/>
  <Override PartName="/xl/charts/chart344.xml" ContentType="application/vnd.openxmlformats-officedocument.drawingml.chart+xml"/>
  <Override PartName="/xl/charts/chart345.xml" ContentType="application/vnd.openxmlformats-officedocument.drawingml.chart+xml"/>
  <Override PartName="/xl/charts/chart346.xml" ContentType="application/vnd.openxmlformats-officedocument.drawingml.chart+xml"/>
  <Override PartName="/xl/charts/chart347.xml" ContentType="application/vnd.openxmlformats-officedocument.drawingml.chart+xml"/>
  <Override PartName="/xl/charts/chart348.xml" ContentType="application/vnd.openxmlformats-officedocument.drawingml.chart+xml"/>
  <Override PartName="/xl/charts/chart349.xml" ContentType="application/vnd.openxmlformats-officedocument.drawingml.chart+xml"/>
  <Override PartName="/xl/charts/chart350.xml" ContentType="application/vnd.openxmlformats-officedocument.drawingml.chart+xml"/>
  <Override PartName="/xl/charts/chart351.xml" ContentType="application/vnd.openxmlformats-officedocument.drawingml.chart+xml"/>
  <Override PartName="/xl/charts/chart352.xml" ContentType="application/vnd.openxmlformats-officedocument.drawingml.chart+xml"/>
  <Override PartName="/xl/charts/chart353.xml" ContentType="application/vnd.openxmlformats-officedocument.drawingml.chart+xml"/>
  <Override PartName="/xl/charts/chart354.xml" ContentType="application/vnd.openxmlformats-officedocument.drawingml.chart+xml"/>
  <Override PartName="/xl/charts/chart355.xml" ContentType="application/vnd.openxmlformats-officedocument.drawingml.chart+xml"/>
  <Override PartName="/xl/charts/chart356.xml" ContentType="application/vnd.openxmlformats-officedocument.drawingml.chart+xml"/>
  <Override PartName="/xl/charts/chart357.xml" ContentType="application/vnd.openxmlformats-officedocument.drawingml.chart+xml"/>
  <Override PartName="/xl/charts/chart358.xml" ContentType="application/vnd.openxmlformats-officedocument.drawingml.chart+xml"/>
  <Override PartName="/xl/charts/chart359.xml" ContentType="application/vnd.openxmlformats-officedocument.drawingml.chart+xml"/>
  <Override PartName="/xl/charts/chart360.xml" ContentType="application/vnd.openxmlformats-officedocument.drawingml.chart+xml"/>
  <Override PartName="/xl/charts/chart361.xml" ContentType="application/vnd.openxmlformats-officedocument.drawingml.chart+xml"/>
  <Override PartName="/xl/charts/chart362.xml" ContentType="application/vnd.openxmlformats-officedocument.drawingml.chart+xml"/>
  <Override PartName="/xl/charts/chart363.xml" ContentType="application/vnd.openxmlformats-officedocument.drawingml.chart+xml"/>
  <Override PartName="/xl/charts/chart364.xml" ContentType="application/vnd.openxmlformats-officedocument.drawingml.chart+xml"/>
  <Override PartName="/xl/charts/chart365.xml" ContentType="application/vnd.openxmlformats-officedocument.drawingml.chart+xml"/>
  <Override PartName="/xl/charts/chart366.xml" ContentType="application/vnd.openxmlformats-officedocument.drawingml.chart+xml"/>
  <Override PartName="/xl/charts/chart367.xml" ContentType="application/vnd.openxmlformats-officedocument.drawingml.chart+xml"/>
  <Override PartName="/xl/charts/chart3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1_dokumenty\2021_PLAN FINANSOWY URZEDU\1 ZBM_159_17XI2020_PROJ_PL_FIN_2021\"/>
    </mc:Choice>
  </mc:AlternateContent>
  <bookViews>
    <workbookView xWindow="0" yWindow="0" windowWidth="21405" windowHeight="9540" tabRatio="601"/>
  </bookViews>
  <sheets>
    <sheet name="UW" sheetId="624" r:id="rId1"/>
  </sheets>
  <externalReferences>
    <externalReference r:id="rId2"/>
  </externalReferences>
  <definedNames>
    <definedName name="Drukowany">'[1]2000DOCH.UW.'!A1:XEY1</definedName>
    <definedName name="_xlnm.Print_Area" localSheetId="0">UW!$A$1:$F$787</definedName>
    <definedName name="_xlnm.Print_Titles" localSheetId="0">UW!$A:$D,UW!$5:$5</definedName>
  </definedNames>
  <calcPr calcId="152511"/>
</workbook>
</file>

<file path=xl/calcChain.xml><?xml version="1.0" encoding="utf-8"?>
<calcChain xmlns="http://schemas.openxmlformats.org/spreadsheetml/2006/main">
  <c r="F522" i="624" l="1"/>
  <c r="F85" i="624"/>
  <c r="F773" i="624" l="1"/>
  <c r="F775" i="624"/>
  <c r="F769" i="624"/>
  <c r="F570" i="624"/>
  <c r="F564" i="624"/>
  <c r="F535" i="624"/>
  <c r="F533" i="624"/>
  <c r="F529" i="624"/>
  <c r="F523" i="624"/>
  <c r="F385" i="624"/>
  <c r="F362" i="624"/>
  <c r="F696" i="624"/>
  <c r="F682" i="624"/>
  <c r="F265" i="624"/>
  <c r="F356" i="624"/>
  <c r="F325" i="624"/>
  <c r="F235" i="624"/>
  <c r="F220" i="624"/>
  <c r="F179" i="624"/>
  <c r="F156" i="624"/>
  <c r="F154" i="624"/>
  <c r="F152" i="624"/>
  <c r="F668" i="624"/>
  <c r="F667" i="624" s="1"/>
  <c r="F666" i="624" l="1"/>
  <c r="F125" i="624" l="1"/>
  <c r="F57" i="624"/>
  <c r="F645" i="624" l="1"/>
  <c r="F644" i="624" s="1"/>
  <c r="F643" i="624" s="1"/>
  <c r="F555" i="624" l="1"/>
  <c r="F554" i="624" s="1"/>
  <c r="F765" i="624" l="1"/>
  <c r="F762" i="624"/>
  <c r="F716" i="624" l="1"/>
  <c r="F714" i="624" s="1"/>
  <c r="F724" i="624"/>
  <c r="F722" i="624" s="1"/>
  <c r="F510" i="624"/>
  <c r="F492" i="624"/>
  <c r="F478" i="624"/>
  <c r="F422" i="624"/>
  <c r="F396" i="624"/>
  <c r="F365" i="624"/>
  <c r="F364" i="624" s="1"/>
  <c r="F360" i="624"/>
  <c r="F341" i="624"/>
  <c r="F328" i="624"/>
  <c r="F303" i="624"/>
  <c r="F713" i="624" l="1"/>
  <c r="F208" i="624" l="1"/>
  <c r="F206" i="624"/>
  <c r="F113" i="624" l="1"/>
  <c r="F109" i="624"/>
  <c r="F61" i="624"/>
  <c r="F45" i="624"/>
  <c r="F778" i="624" l="1"/>
  <c r="F777" i="624" s="1"/>
  <c r="F595" i="624"/>
  <c r="F597" i="624"/>
  <c r="F537" i="624"/>
  <c r="F534" i="624" s="1"/>
  <c r="F558" i="624"/>
  <c r="F557" i="624" s="1"/>
  <c r="F496" i="624"/>
  <c r="F494" i="624"/>
  <c r="F470" i="624"/>
  <c r="F476" i="624"/>
  <c r="F474" i="624"/>
  <c r="F472" i="624"/>
  <c r="F457" i="624"/>
  <c r="F451" i="624"/>
  <c r="F408" i="624"/>
  <c r="F407" i="624" s="1"/>
  <c r="F402" i="624"/>
  <c r="F381" i="624"/>
  <c r="F308" i="624"/>
  <c r="F275" i="624"/>
  <c r="F273" i="624"/>
  <c r="F693" i="624"/>
  <c r="F680" i="624" s="1"/>
  <c r="F222" i="624"/>
  <c r="F132" i="624"/>
  <c r="F119" i="624"/>
  <c r="F660" i="624"/>
  <c r="F659" i="624" s="1"/>
  <c r="F658" i="624" s="1"/>
  <c r="F105" i="624"/>
  <c r="F653" i="624"/>
  <c r="F781" i="624"/>
  <c r="F783" i="624"/>
  <c r="F785" i="624"/>
  <c r="F609" i="624"/>
  <c r="F607" i="624"/>
  <c r="F605" i="624"/>
  <c r="F551" i="624"/>
  <c r="F514" i="624"/>
  <c r="F481" i="624"/>
  <c r="F455" i="624"/>
  <c r="F420" i="624"/>
  <c r="F405" i="624"/>
  <c r="F404" i="624" s="1"/>
  <c r="F379" i="624"/>
  <c r="F351" i="624"/>
  <c r="F271" i="624"/>
  <c r="F262" i="624"/>
  <c r="F249" i="624"/>
  <c r="F246" i="624"/>
  <c r="F243" i="624"/>
  <c r="F240" i="624"/>
  <c r="F238" i="624"/>
  <c r="F158" i="624"/>
  <c r="F225" i="624"/>
  <c r="F189" i="624"/>
  <c r="F153" i="624"/>
  <c r="F71" i="624"/>
  <c r="F567" i="624"/>
  <c r="F756" i="624"/>
  <c r="F611" i="624"/>
  <c r="F742" i="624"/>
  <c r="F738" i="624"/>
  <c r="F734" i="624"/>
  <c r="F584" i="624"/>
  <c r="F583" i="624" s="1"/>
  <c r="F561" i="624"/>
  <c r="F526" i="624"/>
  <c r="F507" i="624"/>
  <c r="F483" i="624"/>
  <c r="F468" i="624"/>
  <c r="F429" i="624"/>
  <c r="F400" i="624"/>
  <c r="F346" i="624"/>
  <c r="F344" i="624"/>
  <c r="F354" i="624"/>
  <c r="F349" i="624"/>
  <c r="F339" i="624"/>
  <c r="F337" i="624"/>
  <c r="F335" i="624"/>
  <c r="F333" i="624"/>
  <c r="F322" i="624"/>
  <c r="F305" i="624"/>
  <c r="F289" i="624"/>
  <c r="F288" i="624" s="1"/>
  <c r="F284" i="624"/>
  <c r="F257" i="624"/>
  <c r="F115" i="624"/>
  <c r="F98" i="624"/>
  <c r="F93" i="624"/>
  <c r="F771" i="624"/>
  <c r="F768" i="624" s="1"/>
  <c r="F91" i="624"/>
  <c r="F96" i="624"/>
  <c r="F411" i="624"/>
  <c r="F410" i="624" s="1"/>
  <c r="F753" i="624"/>
  <c r="F752" i="624" s="1"/>
  <c r="F758" i="624"/>
  <c r="F760" i="624"/>
  <c r="F641" i="624"/>
  <c r="F640" i="624" s="1"/>
  <c r="F639" i="624" s="1"/>
  <c r="F618" i="624"/>
  <c r="F620" i="624"/>
  <c r="F622" i="624"/>
  <c r="F626" i="624"/>
  <c r="F628" i="624"/>
  <c r="F630" i="624"/>
  <c r="F511" i="624"/>
  <c r="F509" i="624"/>
  <c r="F516" i="624"/>
  <c r="F519" i="624"/>
  <c r="F521" i="624"/>
  <c r="F528" i="624"/>
  <c r="F530" i="624"/>
  <c r="F532" i="624"/>
  <c r="F540" i="624"/>
  <c r="F539" i="624" s="1"/>
  <c r="F543" i="624"/>
  <c r="F545" i="624"/>
  <c r="F547" i="624"/>
  <c r="F549" i="624"/>
  <c r="F563" i="624"/>
  <c r="F565" i="624"/>
  <c r="F569" i="624"/>
  <c r="F571" i="624"/>
  <c r="F587" i="624"/>
  <c r="F589" i="624"/>
  <c r="F591" i="624"/>
  <c r="F578" i="624"/>
  <c r="F577" i="624" s="1"/>
  <c r="F485" i="624"/>
  <c r="F488" i="624"/>
  <c r="F441" i="624"/>
  <c r="F443" i="624"/>
  <c r="F445" i="624"/>
  <c r="F447" i="624"/>
  <c r="F449" i="624"/>
  <c r="F453" i="624"/>
  <c r="F459" i="624"/>
  <c r="F461" i="624"/>
  <c r="F427" i="624"/>
  <c r="F431" i="624"/>
  <c r="F433" i="624"/>
  <c r="F436" i="624"/>
  <c r="F438" i="624"/>
  <c r="F464" i="624"/>
  <c r="F463" i="624" s="1"/>
  <c r="F387" i="624"/>
  <c r="F384" i="624" s="1"/>
  <c r="F390" i="624"/>
  <c r="F392" i="624"/>
  <c r="F394" i="624"/>
  <c r="F414" i="624"/>
  <c r="F416" i="624"/>
  <c r="F418" i="624"/>
  <c r="F369" i="624"/>
  <c r="F368" i="624" s="1"/>
  <c r="F372" i="624"/>
  <c r="F371" i="624" s="1"/>
  <c r="F278" i="624"/>
  <c r="F280" i="624"/>
  <c r="F282" i="624"/>
  <c r="F286" i="624"/>
  <c r="F292" i="624"/>
  <c r="F295" i="624"/>
  <c r="F297" i="624"/>
  <c r="F299" i="624"/>
  <c r="F301" i="624"/>
  <c r="F310" i="624"/>
  <c r="F312" i="624"/>
  <c r="F314" i="624"/>
  <c r="F316" i="624"/>
  <c r="F318" i="624"/>
  <c r="F320" i="624"/>
  <c r="F330" i="624"/>
  <c r="F327" i="624" s="1"/>
  <c r="F601" i="624"/>
  <c r="F603" i="624"/>
  <c r="F581" i="624"/>
  <c r="F580" i="624" s="1"/>
  <c r="F500" i="624"/>
  <c r="F499" i="624" s="1"/>
  <c r="F503" i="624"/>
  <c r="F502" i="624" s="1"/>
  <c r="F143" i="624"/>
  <c r="F145" i="624"/>
  <c r="F147" i="624"/>
  <c r="F149" i="624"/>
  <c r="F151" i="624"/>
  <c r="F155" i="624"/>
  <c r="F161" i="624"/>
  <c r="F163" i="624"/>
  <c r="F165" i="624"/>
  <c r="F167" i="624"/>
  <c r="F169" i="624"/>
  <c r="F174" i="624"/>
  <c r="F177" i="624"/>
  <c r="F184" i="624"/>
  <c r="F192" i="624"/>
  <c r="F194" i="624"/>
  <c r="F197" i="624"/>
  <c r="F199" i="624"/>
  <c r="F211" i="624"/>
  <c r="F215" i="624"/>
  <c r="F218" i="624"/>
  <c r="F228" i="624"/>
  <c r="F231" i="624"/>
  <c r="F252" i="624"/>
  <c r="F255" i="624"/>
  <c r="F259" i="624"/>
  <c r="F123" i="624"/>
  <c r="F122" i="624" s="1"/>
  <c r="F128" i="624"/>
  <c r="F130" i="624"/>
  <c r="F135" i="624"/>
  <c r="F137" i="624"/>
  <c r="F139" i="624"/>
  <c r="F78" i="624"/>
  <c r="F80" i="624"/>
  <c r="F82" i="624"/>
  <c r="F84" i="624"/>
  <c r="F87" i="624"/>
  <c r="F89" i="624"/>
  <c r="F100" i="624"/>
  <c r="F102" i="624"/>
  <c r="F117" i="624"/>
  <c r="F65" i="624"/>
  <c r="F67" i="624"/>
  <c r="F69" i="624"/>
  <c r="F74" i="624"/>
  <c r="F35" i="624"/>
  <c r="F34" i="624" s="1"/>
  <c r="F38" i="624"/>
  <c r="F37" i="624" s="1"/>
  <c r="F41" i="624"/>
  <c r="F43" i="624"/>
  <c r="F47" i="624"/>
  <c r="F49" i="624"/>
  <c r="F59" i="624"/>
  <c r="F56" i="624" s="1"/>
  <c r="F13" i="624"/>
  <c r="F15" i="624"/>
  <c r="F17" i="624"/>
  <c r="F19" i="624"/>
  <c r="F21" i="624"/>
  <c r="F23" i="624"/>
  <c r="F25" i="624"/>
  <c r="F27" i="624"/>
  <c r="F29" i="624"/>
  <c r="F31" i="624"/>
  <c r="F9" i="624"/>
  <c r="F8" i="624" s="1"/>
  <c r="F7" i="624" s="1"/>
  <c r="F637" i="624"/>
  <c r="F636" i="624" s="1"/>
  <c r="F635" i="624" s="1"/>
  <c r="F51" i="624"/>
  <c r="F600" i="624" l="1"/>
  <c r="F586" i="624"/>
  <c r="F518" i="624"/>
  <c r="F467" i="624"/>
  <c r="F466" i="624" s="1"/>
  <c r="F506" i="624"/>
  <c r="F251" i="624"/>
  <c r="F332" i="624"/>
  <c r="F237" i="624"/>
  <c r="F291" i="624"/>
  <c r="F157" i="624"/>
  <c r="F617" i="624"/>
  <c r="F616" i="624" s="1"/>
  <c r="F142" i="624"/>
  <c r="F134" i="624"/>
  <c r="F77" i="624"/>
  <c r="F647" i="624"/>
  <c r="F64" i="624"/>
  <c r="F63" i="624" s="1"/>
  <c r="F12" i="624"/>
  <c r="F11" i="624" s="1"/>
  <c r="F755" i="624"/>
  <c r="F491" i="624"/>
  <c r="F490" i="624" s="1"/>
  <c r="F399" i="624"/>
  <c r="F378" i="624"/>
  <c r="F359" i="624"/>
  <c r="F358" i="624" s="1"/>
  <c r="F270" i="624"/>
  <c r="F679" i="624"/>
  <c r="F780" i="624"/>
  <c r="F594" i="624"/>
  <c r="F112" i="624"/>
  <c r="F513" i="624"/>
  <c r="F127" i="624"/>
  <c r="F426" i="624"/>
  <c r="F498" i="624"/>
  <c r="F651" i="624"/>
  <c r="F650" i="624" s="1"/>
  <c r="F277" i="624"/>
  <c r="F413" i="624"/>
  <c r="F435" i="624"/>
  <c r="F625" i="624"/>
  <c r="F624" i="624" s="1"/>
  <c r="F732" i="624"/>
  <c r="F731" i="624" s="1"/>
  <c r="F730" i="624" s="1"/>
  <c r="F560" i="624"/>
  <c r="F542" i="624"/>
  <c r="F525" i="624"/>
  <c r="F440" i="624"/>
  <c r="F40" i="624"/>
  <c r="F367" i="624"/>
  <c r="F389" i="624"/>
  <c r="F505" i="624" l="1"/>
  <c r="F746" i="624"/>
  <c r="F751" i="624"/>
  <c r="F593" i="624"/>
  <c r="F76" i="624"/>
  <c r="F425" i="624"/>
  <c r="F576" i="624"/>
  <c r="F121" i="624"/>
  <c r="F377" i="624"/>
  <c r="F269" i="624"/>
  <c r="F632" i="624"/>
  <c r="F33" i="624"/>
  <c r="F141" i="624"/>
  <c r="F613" i="624" l="1"/>
  <c r="F748" i="624" s="1"/>
</calcChain>
</file>

<file path=xl/sharedStrings.xml><?xml version="1.0" encoding="utf-8"?>
<sst xmlns="http://schemas.openxmlformats.org/spreadsheetml/2006/main" count="1053" uniqueCount="211">
  <si>
    <t>Nazwa</t>
  </si>
  <si>
    <t>Pozostała działalność</t>
  </si>
  <si>
    <t>OŚWIATA I WYCHOWANIE</t>
  </si>
  <si>
    <t>EDUKACYJNA OPIEKA WYCHOWAWCZA</t>
  </si>
  <si>
    <t>§</t>
  </si>
  <si>
    <t>Zakup usług remontowych</t>
  </si>
  <si>
    <t>Zakup usług pozostałych</t>
  </si>
  <si>
    <t>Składki na ubezpieczenia społeczne</t>
  </si>
  <si>
    <t>Zakup materiałów i wyposażenia</t>
  </si>
  <si>
    <t>Zakup energii</t>
  </si>
  <si>
    <t>Różne opłaty i składki</t>
  </si>
  <si>
    <t>Wynagrodzenia osobowe pracowników</t>
  </si>
  <si>
    <t>Dodatkowe wynagrodzenie roczne</t>
  </si>
  <si>
    <t>Podróże służbowe krajowe</t>
  </si>
  <si>
    <t>Odpisy na ZFŚS</t>
  </si>
  <si>
    <t>Wpłaty na PFRON</t>
  </si>
  <si>
    <t>Wydatki inwestycyjne jednostek budżetowych</t>
  </si>
  <si>
    <t>Różne wydatki na rzecz osób fizycznych</t>
  </si>
  <si>
    <t>Zakup usług zdrowotnych</t>
  </si>
  <si>
    <t>Dz.</t>
  </si>
  <si>
    <t>Drogi publiczne gminne</t>
  </si>
  <si>
    <t>Ochotnicze straże pożarne</t>
  </si>
  <si>
    <t>Gospodarka gruntami i nieruchomościami</t>
  </si>
  <si>
    <t>Biblioteki</t>
  </si>
  <si>
    <t>Przeciwdziałanie alkoholizmowi</t>
  </si>
  <si>
    <t>Rezerwy ogólne i celowe</t>
  </si>
  <si>
    <t>Urzędy wojewódzkie</t>
  </si>
  <si>
    <t>Obrona cywilna</t>
  </si>
  <si>
    <t>RÓŻNE ROZLICZENIA</t>
  </si>
  <si>
    <t>TRANSPORT I ŁĄCZNOŚĆ</t>
  </si>
  <si>
    <t>GOSPODARKA MIESZKANIOWA</t>
  </si>
  <si>
    <t>ADMINISTRACJA PUBLICZNA</t>
  </si>
  <si>
    <t>Urzędy naczelnych organów władzy państwowej, kontroli i ochrony prawa</t>
  </si>
  <si>
    <t>BEZPIECZEŃSTWO PUBLICZNE I OCHRONA PRZECIWPOŻAROWA</t>
  </si>
  <si>
    <t>GOSPODARKA  KOMUNALNA I OCHRONA ŚRODOWISKA</t>
  </si>
  <si>
    <t>DZIAŁALNOŚĆ USŁUGOWA</t>
  </si>
  <si>
    <t>OBSŁUGA DŁUGU PUBLICZNEGO</t>
  </si>
  <si>
    <t>OCHRONA ZDROWIA</t>
  </si>
  <si>
    <t>Plany zagospodarowania przestrzennego</t>
  </si>
  <si>
    <t>Straż Miejska</t>
  </si>
  <si>
    <t>Gospodarka ściekowa i ochrona wód</t>
  </si>
  <si>
    <t>Oczyszczanie miast i wsi</t>
  </si>
  <si>
    <t>Utrzymanie zieleni w miastach i gminach</t>
  </si>
  <si>
    <t>Schroniska dla zwierząt</t>
  </si>
  <si>
    <t>KULTURA I OCHRONA DZIEDZICTWA NARODOWEGO</t>
  </si>
  <si>
    <t>Obiekty sportowe</t>
  </si>
  <si>
    <t xml:space="preserve">Pozostała działalność </t>
  </si>
  <si>
    <t xml:space="preserve">Rezerwy </t>
  </si>
  <si>
    <t>Podatek od towarów i usług (VAT)</t>
  </si>
  <si>
    <t>HANDEL</t>
  </si>
  <si>
    <t>Różne rozliczenia finansowe</t>
  </si>
  <si>
    <t>Izby rolnicze</t>
  </si>
  <si>
    <t>Cmentarze</t>
  </si>
  <si>
    <t>ROLNICTWO  I   ŁOWIECTWO</t>
  </si>
  <si>
    <t>Domy i ośrodki kultury, świetlice i kluby</t>
  </si>
  <si>
    <t>Wynagrodzenia agencyjno - prowizyjne</t>
  </si>
  <si>
    <t>Programy polityki zdrowotnej</t>
  </si>
  <si>
    <t>POMOC SPOŁECZNA</t>
  </si>
  <si>
    <t>Kary i odszkodowania wypłacane na rzecz osób prawnych i innych jednostek organizacyjnych</t>
  </si>
  <si>
    <t>Wydatki na zakupy inwestycyjne jednostek budżetowych</t>
  </si>
  <si>
    <t>Wynagrodzenia bezosobowe</t>
  </si>
  <si>
    <t>Wydatki osobowe niezaliczone do wynagrodzeń</t>
  </si>
  <si>
    <t>Stypendia dla uczniów</t>
  </si>
  <si>
    <t>Dotacja podmiotowa z budżetu dla samorządowej instytucji kultury</t>
  </si>
  <si>
    <t>Dowożenie uczniów do szkół</t>
  </si>
  <si>
    <t>Rady gmin (miast i miast na prawach powiatu)</t>
  </si>
  <si>
    <t>Urzędy gmin (miast i miast na prawach powiatu)</t>
  </si>
  <si>
    <t>Przedszkola</t>
  </si>
  <si>
    <t>Koszty postępowania sądowego i prokuratorskiego</t>
  </si>
  <si>
    <t>Promocja jednostek samorządu terytorialnego</t>
  </si>
  <si>
    <t>Oddziały przedszkolne w szkołach podstawowych</t>
  </si>
  <si>
    <t>TURYSTYKA</t>
  </si>
  <si>
    <t>Oświetlenie ulic, placów i dróg</t>
  </si>
  <si>
    <t>~ REZERWA OGÓLNA</t>
  </si>
  <si>
    <t>Zakup usług obejmujących wykonanie ekspertyz, analiz i opinii</t>
  </si>
  <si>
    <t>Szkolenia pracowników niebędących członkami korpusu służby cywilnej</t>
  </si>
  <si>
    <t>Wydz. Finansowy</t>
  </si>
  <si>
    <t>Targowisko Miejskie</t>
  </si>
  <si>
    <t>Wydz. Gospodarki Komunalnej</t>
  </si>
  <si>
    <t>w tym:</t>
  </si>
  <si>
    <t>Wydz. Organizacyjny</t>
  </si>
  <si>
    <t>Wydział Spraw Obywatelskich</t>
  </si>
  <si>
    <t>Komórka organizacyjna odpowiedzialna za realizację wydatków</t>
  </si>
  <si>
    <t>URZĘDY NACZELNYCH ORGANÓW WŁADZY PAŃSTWOWEJ, KONTROLI I OCHRONY PRAWA ORAZ SĄDOWNICTWA</t>
  </si>
  <si>
    <t>Zwalczanie narkomanii</t>
  </si>
  <si>
    <t>Dotacja podmiotowa z budżetu dla niepublicznej jednostki systemu oświaty</t>
  </si>
  <si>
    <t>Wydz. Kadr</t>
  </si>
  <si>
    <t xml:space="preserve">Kary i odszkodowania wypłacane na rzecz osób fizycznych </t>
  </si>
  <si>
    <t>Wydz. Informatyki</t>
  </si>
  <si>
    <t>Rozdz.</t>
  </si>
  <si>
    <t>Stypendia różne</t>
  </si>
  <si>
    <t>Wpłaty gmin i powiatów na rzecz innych jednostek samorządu terytorialnego oraz związków gmin lub związków powiatów na dofinansowanie zadań bieżących</t>
  </si>
  <si>
    <t>Drogi publiczne powiatowe</t>
  </si>
  <si>
    <t>Opłaty za administrowanie i czynsze za budynki, lokale i pomieszczenia garażowe</t>
  </si>
  <si>
    <t>Zarządzanie kryzysowe</t>
  </si>
  <si>
    <t>Wydz. Gospodarki Nieruchomościami i Planowania Przestrzennego</t>
  </si>
  <si>
    <t>Pozostałe odsetki</t>
  </si>
  <si>
    <t>Stan. ds. Zarządzania Kryzysowego, OC i Obronności</t>
  </si>
  <si>
    <t>Zakup usług przez jednostki samorządu terytorialnego od innych jednostek samorządu terytorialnego</t>
  </si>
  <si>
    <t>KULTURA FIZYCZNA</t>
  </si>
  <si>
    <t>Straż gminna (miejska)</t>
  </si>
  <si>
    <t xml:space="preserve">Zadania w zakresie kultury fizycznej </t>
  </si>
  <si>
    <t>Opłaty na rzecz budżetu państwa</t>
  </si>
  <si>
    <t>Lokalny transport zbiorowy</t>
  </si>
  <si>
    <t>Opłaty na rzecz budżetów jednostek samorządu terytorialnego</t>
  </si>
  <si>
    <t xml:space="preserve">Dotacje celowe z budżetu jednostki samorządu terytorialnego, udzielone w trybie art. 221 ustawy, na finansowanie lub dofinansowanie zadań zleconych do realizacji organizacjom prowadzącym działalność pożytku publicznego </t>
  </si>
  <si>
    <t>Burmistrz Miasta / Wydział Finansowy</t>
  </si>
  <si>
    <r>
      <t>.</t>
    </r>
    <r>
      <rPr>
        <b/>
        <sz val="9"/>
        <rFont val="Verdana"/>
        <family val="2"/>
        <charset val="238"/>
      </rPr>
      <t>010</t>
    </r>
  </si>
  <si>
    <r>
      <t>.</t>
    </r>
    <r>
      <rPr>
        <b/>
        <sz val="9"/>
        <rFont val="Verdana"/>
        <family val="2"/>
        <charset val="238"/>
      </rPr>
      <t>01030</t>
    </r>
  </si>
  <si>
    <t xml:space="preserve">Dotacja celowa z budżetu na finansowanie lub dofinansowanie zadań zleconych do realizacji stowarzyszeniom </t>
  </si>
  <si>
    <t>V. ZESTAWIENIE WYDATKÓW NA FINANSOWANIE OCHRONY ŚRODOWISKA I GOSPODARKI WODNEJ W ZAKRESIE OKREŚLONYM W USTAWIE PRAWO OCHRONY ŚRODOWISKA  (UJĘTYCH W PLANIE FINANSOWYM WYDATKÓW BUDŻETOWYCH URZĘDU MIEJSKIEGO)</t>
  </si>
  <si>
    <t>Wpłaty gmin na rzecz izb rolniczych w wysokości 2% uzyskanych wpływów z podatku rolnego</t>
  </si>
  <si>
    <t>Wydz. Projektów Infrastrukturalnych</t>
  </si>
  <si>
    <t>Służba BHP</t>
  </si>
  <si>
    <t xml:space="preserve">Odsetki od samorządowych papierów wartościowych lub zaciągniętych przez jednostkę samorządu terytorialnego kredytów i pożyczek </t>
  </si>
  <si>
    <t>Stan. ds. Wojskowych</t>
  </si>
  <si>
    <t>~ REZERWA CELOWA (na pokrycie kosztów funkcjonowania szkół i przedszkoli)</t>
  </si>
  <si>
    <t>~ REZERWA CELOWA (na wydatki z zakresu zarządzania kryzysowego)</t>
  </si>
  <si>
    <t>Kancelaria Burmistrza</t>
  </si>
  <si>
    <t>WYDATKI  BUDŻETOWE URZĘDU MIEJSKIEGO</t>
  </si>
  <si>
    <t>z tego:</t>
  </si>
  <si>
    <t>ZADANIE: MODERNIZACJA DRÓG MIEJSKICH</t>
  </si>
  <si>
    <t>Wydz. Finansowy/ Komisja Socjalna</t>
  </si>
  <si>
    <t>Odpis na ZFŚS</t>
  </si>
  <si>
    <t>Burmistrz Miasta / Stan. ds. Zarządzania Kryzysowego, OC i Obronności</t>
  </si>
  <si>
    <t>OGÓŁEM WYDATKI  BUDŻETOWE URZĘDU MIEJSKIEGO ( I + II + III + IV )</t>
  </si>
  <si>
    <t>Ochrona zabytków i opieka nad zabytkami</t>
  </si>
  <si>
    <t>Burmistrza Miasta Nowy Dwór Mazowiecki</t>
  </si>
  <si>
    <t>Wydz. Finansowy / Komisja Socjalna</t>
  </si>
  <si>
    <t>Realizacja zadań wymagających stosowania specjalnej organizacji nauki i metod pracy dla dzieci w przedszkolach, oddziałach przedszkolnych w szkołach podstawowych i innych formach wychowania przedszkolnego</t>
  </si>
  <si>
    <t>Opłaty z tytułu zakupu usług telekomunikacyjnych</t>
  </si>
  <si>
    <t>Zadania z zakresu geodezji i kartografii</t>
  </si>
  <si>
    <t>Wynagrodzenia osobowe pracowników (GMINA)</t>
  </si>
  <si>
    <t>Składki na ubezpieczenia społeczne (GMINA)</t>
  </si>
  <si>
    <t>Wydatki inwestycyjne jednostek budżetowych (GMINA)</t>
  </si>
  <si>
    <t>Ochrona powietrza atmosferycznego i klimatu</t>
  </si>
  <si>
    <t>Podatek od nieruchomości</t>
  </si>
  <si>
    <t>Zakup materiałów i wyposażenia (GMINA)</t>
  </si>
  <si>
    <t>Zakup usług pozostałych (GMINA)</t>
  </si>
  <si>
    <t>Nagrody konkursowe</t>
  </si>
  <si>
    <t>Zadania ratownictwa górskiego i wodnego</t>
  </si>
  <si>
    <t>Inne formy wychowania przedszkolnego</t>
  </si>
  <si>
    <t>Dotacje celowe z budżetu na finansowanie lub dofinansowanie kosztów realizacji inwestycji i zakupów inwestycyjnych innych jednostek sektora finansów publicznych</t>
  </si>
  <si>
    <t>Muzea</t>
  </si>
  <si>
    <t>Dz. 5.3 Dziedzictwo kulturowe (zasoby kultury)</t>
  </si>
  <si>
    <t>Dz. 5.3 Dziedzictwo kulturowe (potencjał turystyczny)</t>
  </si>
  <si>
    <t>II. WYDATKI ZWIĄZANE Z REALIZACJĄ ZADAŃ ZLECONYCH :</t>
  </si>
  <si>
    <t>III. WYDATKI ZWIĄZANE Z REALIZACJĄ ZADAŃ POWIERZONYCH :</t>
  </si>
  <si>
    <t>IV. WYDATKI NA PROGRAMY I PROJEKTY FINANSOWANE Z UDZIAŁEM ŚRODKÓW EUROPEJSKICH I INNYCH ŚRODKÓW POCHODZĄCYCH ZE ŹRÓDEŁ ZAGRANICZNYCH NIEPODLEGAJĄCYCH ZWROTOWI :</t>
  </si>
  <si>
    <t>I.  WYDATKI NA ZADANIA WŁASNE :</t>
  </si>
  <si>
    <t>ZADANIE: NABYCIE NIERUCHOMOŚCI: ZAKUP LUB PRZEJĘCIE NA PODSTAWIE DECYZJI POD PRZYSZŁE INWESTYCJE</t>
  </si>
  <si>
    <t>Burmistrz Miasta / Wieloosobowe stanowisko ds. Edukacji ET</t>
  </si>
  <si>
    <t>Wieloosobowe stanowisko ds. Edukacji MW</t>
  </si>
  <si>
    <t>Wieloosobowe stanowisko ds. Edukacji AO</t>
  </si>
  <si>
    <t>Stanowisko ds. Społecznych</t>
  </si>
  <si>
    <t>Zakup środków żywności</t>
  </si>
  <si>
    <t>Zakup uslug obejmujących tłumaczenia</t>
  </si>
  <si>
    <t>Szkoły podstawowe</t>
  </si>
  <si>
    <t>Wczesne wspomaganie rozwoju dziecka</t>
  </si>
  <si>
    <t>ZADANIE: MODERNIZACJA PLACÓW ZABAW NA TERENIE MIASTA</t>
  </si>
  <si>
    <t>Dz. 6.2 Rewitalizacja obszarów zmarginalizowanych</t>
  </si>
  <si>
    <r>
      <t>ZADANIE: BUDOWA I PRZEBUDOWA DRÓG GMINNYCH</t>
    </r>
    <r>
      <rPr>
        <b/>
        <i/>
        <sz val="9"/>
        <color indexed="12"/>
        <rFont val="Verdana"/>
        <family val="2"/>
        <charset val="238"/>
      </rPr>
      <t xml:space="preserve"> (WPF)</t>
    </r>
  </si>
  <si>
    <r>
      <t>ZADANIE: BUDOWA WIELORODZINNEGO BUDYNKU KOMUNALNEGO</t>
    </r>
    <r>
      <rPr>
        <b/>
        <i/>
        <sz val="9"/>
        <color indexed="12"/>
        <rFont val="Verdana"/>
        <family val="2"/>
        <charset val="238"/>
      </rPr>
      <t xml:space="preserve"> (WPF)</t>
    </r>
  </si>
  <si>
    <t>Wydatki na zakupy inwestycyjne jednostek budżetowych (GMINA)</t>
  </si>
  <si>
    <t>Dotacje celowe z budżetu na finansowanie lub dofinansowanie kosztów realizacji inwestycji i zakupów inwestycyjnych jednostek niezaliczanych do sektora finansów publicznych</t>
  </si>
  <si>
    <r>
      <t xml:space="preserve">ZADANIE: ROZBUDOWA I TERMOMODERNIZACJA PUBLICZNEGO PRZEDSZKOLA NR 5 W ZESPOLE SZKOLNO-PRZEDSZKOLNYM  NR 1 W NOWYM DWORZE MAZOWIECKIM  </t>
    </r>
    <r>
      <rPr>
        <b/>
        <i/>
        <sz val="9"/>
        <color indexed="12"/>
        <rFont val="Verdana"/>
        <family val="2"/>
        <charset val="238"/>
      </rPr>
      <t>(WPF)</t>
    </r>
  </si>
  <si>
    <t>Realizacja zadań wymagających stosowania specjalnej organizacji nauki i metod pracy dla dzieci i młodzieży w szkołach podstawowych</t>
  </si>
  <si>
    <t>Świadczenia społeczne</t>
  </si>
  <si>
    <t>POZOSTAŁA DZIAŁALNOŚĆ W ZAKRESIE POLITYKI SPOŁECZNEJ</t>
  </si>
  <si>
    <t>Gospodarka odpadami komunalnymi</t>
  </si>
  <si>
    <t>Pozostałe działania związane z gospodarką odpadami</t>
  </si>
  <si>
    <t>Dotacja celowa z budżetu dla pozostałych jednostek zaliczanych do sektora finansów publicznych</t>
  </si>
  <si>
    <r>
      <t xml:space="preserve">PROJEKT: ZABEZPIECZENIE I UTRZYMANIE ZABYTKOWEGO BUDYNKU DAWNEGO KASYNA OFICERSKIEGO </t>
    </r>
    <r>
      <rPr>
        <b/>
        <i/>
        <sz val="9"/>
        <color indexed="12"/>
        <rFont val="Verdana"/>
        <family val="2"/>
        <charset val="238"/>
      </rPr>
      <t xml:space="preserve"> (WPF)</t>
    </r>
  </si>
  <si>
    <r>
      <t xml:space="preserve">ZADANIE: ZAPROJEKTOWANIE I WYZNACZENIE ŚCIEŻEK ROWEROWYCH W NOWYM DWORZE MAZOWIECKI - ETAP II </t>
    </r>
    <r>
      <rPr>
        <b/>
        <i/>
        <sz val="9"/>
        <color rgb="FF0000CC"/>
        <rFont val="Verdana"/>
        <family val="2"/>
        <charset val="238"/>
      </rPr>
      <t>(WPF)</t>
    </r>
  </si>
  <si>
    <t>ZADANIE: WYKONANIE ZADASZENIA BALKONÓW W BUDYNKU KOMUNALNYM PRZY UL. CHRYZANTEMY 1</t>
  </si>
  <si>
    <t>Wydatki inwestycyjne jednostek budżetowych (BP)</t>
  </si>
  <si>
    <t>Koszty emisji samorządowych papierów wartościowych oraz inne opłaty i prowizje</t>
  </si>
  <si>
    <t>Obsługa papierów wartościowych, kredytów i pożyczek oraz innych zobowiązań jednostek samorządu terytorialnego zaliczanych do tytułu dłużnego - kredyty i pożyczki</t>
  </si>
  <si>
    <t>Rozliczenia z tytułu poręczeń i gwarancji udzielonych przez Skarb Państwa lub jednostkę samorządu terytorialnego</t>
  </si>
  <si>
    <t>Wypłaty z tytułu krajowych poręczeń i gwarancji</t>
  </si>
  <si>
    <t>ZADANIE: WYPOSAŻENIE TERENU SZKOŁY W MODLINIE STARYM W SPRZĘTY ZABAWOWE DLA DZIECI</t>
  </si>
  <si>
    <t>Wieloosobowe stanowisko ds. Edukacji ET</t>
  </si>
  <si>
    <t>Pomoc materialna dla uczniów o charakterze motywacyjnym</t>
  </si>
  <si>
    <r>
      <t>PROJEKT: ROZWÓJ I MODERNIZACJA TERENÓW ZIELENI W NOWYM DWORZE MAZOWIECKIM</t>
    </r>
    <r>
      <rPr>
        <b/>
        <i/>
        <sz val="9"/>
        <color indexed="12"/>
        <rFont val="Verdana"/>
        <family val="2"/>
        <charset val="238"/>
      </rPr>
      <t xml:space="preserve"> (WPF)</t>
    </r>
  </si>
  <si>
    <r>
      <t xml:space="preserve">PROJEKT: OGRANICZENIE ZANIECZYSZCZEŃ POWIETRZA W NOWYM DWORZE MAZOWIECKIM </t>
    </r>
    <r>
      <rPr>
        <b/>
        <i/>
        <sz val="9"/>
        <color indexed="12"/>
        <rFont val="Verdana"/>
        <family val="2"/>
        <charset val="238"/>
      </rPr>
      <t>(WPF)</t>
    </r>
  </si>
  <si>
    <r>
      <t xml:space="preserve">PROJEKT:  ROZWÓJ I MODERNIZACJA TERENÓW ZIELENI W NOWYM DWORZE MAZOWIECKIM  </t>
    </r>
    <r>
      <rPr>
        <b/>
        <i/>
        <sz val="9"/>
        <color rgb="FF0000CC"/>
        <rFont val="Verdana"/>
        <family val="2"/>
        <charset val="238"/>
      </rPr>
      <t>(WPF)</t>
    </r>
  </si>
  <si>
    <t>RAZEM  I</t>
  </si>
  <si>
    <t>RAZEM  II</t>
  </si>
  <si>
    <t>RAZEM  III</t>
  </si>
  <si>
    <t>RAZEM IV</t>
  </si>
  <si>
    <t xml:space="preserve">PROJEKT PLANU NA 2021 R. </t>
  </si>
  <si>
    <t>Działalność Państwowego Gospodarstwa Wodnego Wody Polskie</t>
  </si>
  <si>
    <t xml:space="preserve">Składki na Fundusz Pracy oraz Fundusz Solidarnościowy </t>
  </si>
  <si>
    <t>Składki na Fundusz Pracy oraz Fundusz Solidarnościowy</t>
  </si>
  <si>
    <t>Składki na Fundusz Pracy oraz Fundusz Solidarnościowy (GMINA)</t>
  </si>
  <si>
    <r>
      <rPr>
        <i/>
        <sz val="9"/>
        <color rgb="FF0000CC"/>
        <rFont val="Verdana"/>
        <family val="2"/>
        <charset val="238"/>
      </rPr>
      <t>PROJEKT: WSPARCIE ZINTEGROWANYCH INWESTYCJI TERYTORIALNYCH ORAZ BUDOWANIE WSPÓŁPRACY METROPOLITALNEJ</t>
    </r>
    <r>
      <rPr>
        <b/>
        <i/>
        <sz val="9"/>
        <color rgb="FF0000CC"/>
        <rFont val="Verdana"/>
        <family val="2"/>
        <charset val="238"/>
      </rPr>
      <t xml:space="preserve"> (WPF)</t>
    </r>
  </si>
  <si>
    <t>Wynagrodzenia osobowe pracowników (BP)</t>
  </si>
  <si>
    <t>Składki na ubezpieczenia społeczne (BP)</t>
  </si>
  <si>
    <t>Składki na Fundusz Pracy oraz Fundusz Solidarnościowy (BP)</t>
  </si>
  <si>
    <t>Wpłaty na PPK finansowane przez podmiot zatrudniający</t>
  </si>
  <si>
    <t xml:space="preserve">Spłata zobowiązań jednostek samorządu terytorialnego zaliczanych do tytułu dłużnego - kredyty i pożyczki, inne niż kredyty i pożyczki </t>
  </si>
  <si>
    <r>
      <t xml:space="preserve">ZADANIE: ZAGOSPODAROWANIE BRZEGU RZEKI NARWI NA WYSOKOŚCI MIASTA NOWY DWÓR MAZOWIECKI </t>
    </r>
    <r>
      <rPr>
        <b/>
        <i/>
        <sz val="9"/>
        <color rgb="FF0000CC"/>
        <rFont val="Arial"/>
        <family val="2"/>
        <charset val="238"/>
      </rPr>
      <t>(WPF)</t>
    </r>
    <r>
      <rPr>
        <i/>
        <sz val="9"/>
        <color rgb="FF0000CC"/>
        <rFont val="Arial"/>
        <family val="2"/>
        <charset val="238"/>
      </rPr>
      <t xml:space="preserve"> </t>
    </r>
    <r>
      <rPr>
        <i/>
        <sz val="9"/>
        <color rgb="FF006666"/>
        <rFont val="Arial"/>
        <family val="2"/>
        <charset val="238"/>
      </rPr>
      <t>- ŚR.WŁASNE</t>
    </r>
  </si>
  <si>
    <r>
      <t>ZADANIE: ZAGOSPODAROWANIE BRZEGU RZEKI NARWI NA WYSOKOŚCI MIASTA NOWY DWÓR MAZOWIECKI</t>
    </r>
    <r>
      <rPr>
        <b/>
        <i/>
        <sz val="9"/>
        <color rgb="FF0000CC"/>
        <rFont val="Arial"/>
        <family val="2"/>
        <charset val="238"/>
      </rPr>
      <t xml:space="preserve"> (WPF)</t>
    </r>
    <r>
      <rPr>
        <i/>
        <sz val="9"/>
        <color rgb="FF0000CC"/>
        <rFont val="Arial"/>
        <family val="2"/>
        <charset val="238"/>
      </rPr>
      <t xml:space="preserve">  - </t>
    </r>
    <r>
      <rPr>
        <i/>
        <sz val="9"/>
        <color rgb="FF006666"/>
        <rFont val="Arial"/>
        <family val="2"/>
        <charset val="238"/>
      </rPr>
      <t>DOTACJA Z URZĘDU MARSZAŁKOWSKIEGO</t>
    </r>
  </si>
  <si>
    <t>Załącznik Nr 2 do zarządzenia Nr 159 /2020</t>
  </si>
  <si>
    <t>z dnia 17 listopada 2020 r.</t>
  </si>
  <si>
    <r>
      <t>BUDOWA BOISKA SPORTOWEGO WIELOFUNKCYJNEGO NA OSIEDLU NR 9 W NOWYM DWORZE MAZOWIECKIM</t>
    </r>
    <r>
      <rPr>
        <b/>
        <i/>
        <sz val="9"/>
        <color rgb="FF0000CC"/>
        <rFont val="Verdana"/>
        <family val="2"/>
        <charset val="238"/>
      </rPr>
      <t xml:space="preserve"> (WPF)</t>
    </r>
  </si>
  <si>
    <r>
      <t>PROJEKT: ODNOWA TKANKI MIESZKANIOWEJ NA TERENIE MIASTA NOWY DWÓR MAZOWIECKI JAKO ELEMENT SZERSZEGO DZIAŁANIA REWITALIZACYJNEGO</t>
    </r>
    <r>
      <rPr>
        <b/>
        <i/>
        <sz val="9"/>
        <color indexed="12"/>
        <rFont val="Verdana"/>
        <family val="2"/>
        <charset val="238"/>
      </rPr>
      <t xml:space="preserve"> (WPF)</t>
    </r>
  </si>
  <si>
    <r>
      <t>PROJEKT: WIRTUALNY WARSZAWSKI OBSZAR FUNKCJONALNY (VIRTUAL WOF)</t>
    </r>
    <r>
      <rPr>
        <b/>
        <i/>
        <sz val="9"/>
        <color indexed="12"/>
        <rFont val="Verdana"/>
        <family val="2"/>
        <charset val="238"/>
      </rPr>
      <t xml:space="preserve">  (WPF)</t>
    </r>
  </si>
  <si>
    <r>
      <t>PROJEKT: E-USŁUGI  DLA NOWEGO DWORU MAZOWIECKIEGO e-NDM</t>
    </r>
    <r>
      <rPr>
        <b/>
        <i/>
        <sz val="9"/>
        <color indexed="12"/>
        <rFont val="Verdana"/>
        <family val="2"/>
        <charset val="238"/>
      </rPr>
      <t xml:space="preserve"> (WPF)</t>
    </r>
  </si>
  <si>
    <r>
      <t xml:space="preserve">ZADANIE: MODERNIZACJA OŚWIETLENIA NA TERENIE NOWEGO DWORU MAZOWIECKIEGO </t>
    </r>
    <r>
      <rPr>
        <b/>
        <i/>
        <sz val="9"/>
        <color rgb="FF0000CC"/>
        <rFont val="Verdana"/>
        <family val="2"/>
        <charset val="238"/>
      </rPr>
      <t>(WPF)</t>
    </r>
  </si>
  <si>
    <r>
      <t xml:space="preserve">PROJEKT: UTWORZENIE DWÓCH PARKIGÓW PARK &amp; RIDE </t>
    </r>
    <r>
      <rPr>
        <b/>
        <i/>
        <sz val="9"/>
        <color indexed="12"/>
        <rFont val="Verdana"/>
        <family val="2"/>
        <charset val="238"/>
      </rPr>
      <t>(WPF)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</si>
</sst>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9" x14ac:knownFonts="1">
    <font>
      <sz val="1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i/>
      <sz val="10"/>
      <color indexed="12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10"/>
      <name val="Bookman Old Style"/>
      <family val="1"/>
    </font>
    <font>
      <sz val="9"/>
      <name val="Arial CE"/>
      <charset val="238"/>
    </font>
    <font>
      <i/>
      <sz val="10"/>
      <name val="Arial CE"/>
      <family val="2"/>
      <charset val="238"/>
    </font>
    <font>
      <sz val="10"/>
      <color indexed="10"/>
      <name val="Arial CE"/>
      <charset val="238"/>
    </font>
    <font>
      <i/>
      <sz val="10"/>
      <color indexed="10"/>
      <name val="Arial CE"/>
      <charset val="238"/>
    </font>
    <font>
      <sz val="10"/>
      <name val="Arial CE"/>
      <charset val="238"/>
    </font>
    <font>
      <b/>
      <sz val="8"/>
      <name val="Verdana"/>
      <family val="2"/>
      <charset val="238"/>
    </font>
    <font>
      <b/>
      <sz val="9"/>
      <name val="Verdana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b/>
      <sz val="10"/>
      <name val="Verdana"/>
      <family val="2"/>
      <charset val="238"/>
    </font>
    <font>
      <i/>
      <sz val="9"/>
      <name val="Verdana"/>
      <family val="2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b/>
      <sz val="9"/>
      <color indexed="9"/>
      <name val="Verdana"/>
      <family val="2"/>
      <charset val="238"/>
    </font>
    <font>
      <b/>
      <i/>
      <sz val="9"/>
      <name val="Verdana"/>
      <family val="2"/>
      <charset val="238"/>
    </font>
    <font>
      <sz val="9"/>
      <color indexed="10"/>
      <name val="Verdana"/>
      <family val="2"/>
      <charset val="238"/>
    </font>
    <font>
      <i/>
      <sz val="9"/>
      <color indexed="10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10"/>
      <name val="Arial CE"/>
      <charset val="238"/>
    </font>
    <font>
      <i/>
      <sz val="9"/>
      <color indexed="20"/>
      <name val="Verdana"/>
      <family val="2"/>
      <charset val="238"/>
    </font>
    <font>
      <sz val="9"/>
      <color indexed="20"/>
      <name val="Verdana"/>
      <family val="2"/>
      <charset val="238"/>
    </font>
    <font>
      <i/>
      <sz val="10"/>
      <color indexed="20"/>
      <name val="Arial CE"/>
      <charset val="238"/>
    </font>
    <font>
      <sz val="9"/>
      <color indexed="16"/>
      <name val="Verdana"/>
      <family val="2"/>
      <charset val="238"/>
    </font>
    <font>
      <sz val="10"/>
      <color indexed="16"/>
      <name val="Arial CE"/>
      <charset val="238"/>
    </font>
    <font>
      <sz val="9"/>
      <color indexed="12"/>
      <name val="Verdana"/>
      <family val="2"/>
      <charset val="238"/>
    </font>
    <font>
      <i/>
      <sz val="9"/>
      <color indexed="12"/>
      <name val="Verdana"/>
      <family val="2"/>
      <charset val="238"/>
    </font>
    <font>
      <sz val="10"/>
      <color indexed="12"/>
      <name val="Arial CE"/>
      <charset val="238"/>
    </font>
    <font>
      <b/>
      <i/>
      <sz val="9"/>
      <color indexed="12"/>
      <name val="Verdana"/>
      <family val="2"/>
      <charset val="238"/>
    </font>
    <font>
      <b/>
      <sz val="11"/>
      <color indexed="12"/>
      <name val="Verdana"/>
      <family val="2"/>
      <charset val="238"/>
    </font>
    <font>
      <b/>
      <sz val="10"/>
      <color indexed="12"/>
      <name val="Arial CE"/>
      <family val="2"/>
      <charset val="238"/>
    </font>
    <font>
      <b/>
      <sz val="9"/>
      <color indexed="12"/>
      <name val="Verdana"/>
      <family val="2"/>
      <charset val="238"/>
    </font>
    <font>
      <i/>
      <sz val="9"/>
      <color indexed="12"/>
      <name val="Arial CE"/>
      <charset val="238"/>
    </font>
    <font>
      <sz val="11"/>
      <name val="Verdana"/>
      <family val="2"/>
      <charset val="238"/>
    </font>
    <font>
      <sz val="10"/>
      <name val="Bookman Old Style"/>
      <family val="1"/>
      <charset val="238"/>
    </font>
    <font>
      <i/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9"/>
      <color rgb="FFFF0000"/>
      <name val="Verdana"/>
      <family val="2"/>
      <charset val="238"/>
    </font>
    <font>
      <i/>
      <sz val="9"/>
      <color rgb="FF0000FF"/>
      <name val="Verdana"/>
      <family val="2"/>
      <charset val="238"/>
    </font>
    <font>
      <i/>
      <sz val="9"/>
      <color rgb="FF006666"/>
      <name val="Verdana"/>
      <family val="2"/>
      <charset val="238"/>
    </font>
    <font>
      <i/>
      <sz val="9"/>
      <color rgb="FF006666"/>
      <name val="Arial CE"/>
      <charset val="238"/>
    </font>
    <font>
      <i/>
      <sz val="9"/>
      <color rgb="FF0000CC"/>
      <name val="Verdana"/>
      <family val="2"/>
      <charset val="238"/>
    </font>
    <font>
      <sz val="9"/>
      <color rgb="FF0000CC"/>
      <name val="Verdana"/>
      <family val="2"/>
      <charset val="238"/>
    </font>
    <font>
      <b/>
      <sz val="9"/>
      <color rgb="FF0000CC"/>
      <name val="Verdana"/>
      <family val="2"/>
      <charset val="238"/>
    </font>
    <font>
      <b/>
      <i/>
      <sz val="9"/>
      <color rgb="FF0000CC"/>
      <name val="Verdana"/>
      <family val="2"/>
      <charset val="238"/>
    </font>
    <font>
      <b/>
      <sz val="9"/>
      <color rgb="FFFF0000"/>
      <name val="Verdana"/>
      <family val="2"/>
      <charset val="238"/>
    </font>
    <font>
      <b/>
      <sz val="10"/>
      <color rgb="FFFF0000"/>
      <name val="Arial CE"/>
      <charset val="238"/>
    </font>
    <font>
      <i/>
      <sz val="9"/>
      <color rgb="FF0000CC"/>
      <name val="Arial"/>
      <family val="2"/>
      <charset val="238"/>
    </font>
    <font>
      <i/>
      <sz val="9"/>
      <color rgb="FF006666"/>
      <name val="Arial"/>
      <family val="2"/>
      <charset val="238"/>
    </font>
    <font>
      <b/>
      <i/>
      <sz val="9"/>
      <color rgb="FF0000CC"/>
      <name val="Arial"/>
      <family val="2"/>
      <charset val="238"/>
    </font>
    <font>
      <i/>
      <sz val="10"/>
      <color rgb="FF0000CC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2" borderId="0" xfId="0" applyFill="1"/>
    <xf numFmtId="0" fontId="0" fillId="2" borderId="0" xfId="0" applyFill="1" applyBorder="1"/>
    <xf numFmtId="0" fontId="1" fillId="2" borderId="0" xfId="0" applyFont="1" applyFill="1"/>
    <xf numFmtId="0" fontId="8" fillId="0" borderId="0" xfId="0" applyFont="1"/>
    <xf numFmtId="0" fontId="0" fillId="0" borderId="0" xfId="0" applyFill="1"/>
    <xf numFmtId="0" fontId="0" fillId="0" borderId="0" xfId="0" applyFill="1" applyBorder="1"/>
    <xf numFmtId="0" fontId="4" fillId="0" borderId="0" xfId="0" applyFont="1" applyFill="1"/>
    <xf numFmtId="0" fontId="9" fillId="0" borderId="0" xfId="0" applyFont="1"/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6" fillId="0" borderId="0" xfId="0" applyFont="1" applyBorder="1"/>
    <xf numFmtId="0" fontId="2" fillId="0" borderId="0" xfId="0" applyFont="1"/>
    <xf numFmtId="0" fontId="11" fillId="0" borderId="0" xfId="0" applyFont="1"/>
    <xf numFmtId="0" fontId="12" fillId="0" borderId="0" xfId="0" applyFont="1"/>
    <xf numFmtId="0" fontId="9" fillId="2" borderId="0" xfId="0" applyFont="1" applyFill="1"/>
    <xf numFmtId="0" fontId="13" fillId="0" borderId="0" xfId="0" applyFont="1"/>
    <xf numFmtId="0" fontId="7" fillId="2" borderId="0" xfId="0" applyFont="1" applyFill="1" applyAlignment="1">
      <alignment horizontal="center" vertical="center" wrapText="1"/>
    </xf>
    <xf numFmtId="0" fontId="1" fillId="0" borderId="0" xfId="0" applyFont="1"/>
    <xf numFmtId="0" fontId="19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7" fillId="0" borderId="0" xfId="0" applyFont="1"/>
    <xf numFmtId="0" fontId="14" fillId="2" borderId="0" xfId="0" applyFont="1" applyFill="1" applyAlignment="1">
      <alignment horizontal="justify" vertical="center" shrinkToFit="1"/>
    </xf>
    <xf numFmtId="0" fontId="19" fillId="2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center" vertical="center" shrinkToFit="1"/>
    </xf>
    <xf numFmtId="0" fontId="24" fillId="2" borderId="2" xfId="0" applyFont="1" applyFill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 shrinkToFit="1"/>
    </xf>
    <xf numFmtId="0" fontId="20" fillId="2" borderId="7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18" fillId="2" borderId="2" xfId="0" applyFont="1" applyFill="1" applyBorder="1" applyAlignment="1">
      <alignment horizontal="center" vertical="center" shrinkToFit="1"/>
    </xf>
    <xf numFmtId="0" fontId="26" fillId="2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25" fillId="2" borderId="2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left" vertical="center" shrinkToFit="1"/>
    </xf>
    <xf numFmtId="0" fontId="19" fillId="0" borderId="2" xfId="0" applyFont="1" applyFill="1" applyBorder="1" applyAlignment="1">
      <alignment horizontal="left" vertical="center" shrinkToFit="1"/>
    </xf>
    <xf numFmtId="0" fontId="20" fillId="2" borderId="0" xfId="0" applyFont="1" applyFill="1" applyBorder="1" applyAlignment="1">
      <alignment horizontal="center" vertical="center" shrinkToFit="1"/>
    </xf>
    <xf numFmtId="0" fontId="23" fillId="2" borderId="2" xfId="0" applyFont="1" applyFill="1" applyBorder="1" applyAlignment="1">
      <alignment horizontal="center" vertical="center" shrinkToFit="1"/>
    </xf>
    <xf numFmtId="0" fontId="16" fillId="2" borderId="0" xfId="0" applyFont="1" applyFill="1" applyAlignment="1">
      <alignment vertical="center" shrinkToFit="1"/>
    </xf>
    <xf numFmtId="0" fontId="20" fillId="2" borderId="0" xfId="0" applyFont="1" applyFill="1" applyAlignment="1">
      <alignment vertical="center" shrinkToFit="1"/>
    </xf>
    <xf numFmtId="0" fontId="20" fillId="2" borderId="0" xfId="0" applyFont="1" applyFill="1" applyAlignment="1">
      <alignment horizontal="center" vertical="center" shrinkToFit="1"/>
    </xf>
    <xf numFmtId="0" fontId="15" fillId="2" borderId="0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shrinkToFit="1"/>
    </xf>
    <xf numFmtId="0" fontId="20" fillId="0" borderId="0" xfId="0" applyFont="1" applyFill="1" applyAlignment="1">
      <alignment horizontal="center" vertical="center" shrinkToFit="1"/>
    </xf>
    <xf numFmtId="0" fontId="15" fillId="4" borderId="1" xfId="0" applyFont="1" applyFill="1" applyBorder="1" applyAlignment="1">
      <alignment horizontal="center" vertical="center" shrinkToFit="1"/>
    </xf>
    <xf numFmtId="0" fontId="20" fillId="3" borderId="6" xfId="0" applyFont="1" applyFill="1" applyBorder="1" applyAlignment="1">
      <alignment horizontal="center" vertical="center" shrinkToFit="1"/>
    </xf>
    <xf numFmtId="0" fontId="15" fillId="3" borderId="6" xfId="0" applyFont="1" applyFill="1" applyBorder="1" applyAlignment="1">
      <alignment horizontal="center" vertical="center" shrinkToFit="1"/>
    </xf>
    <xf numFmtId="0" fontId="15" fillId="3" borderId="5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shrinkToFit="1"/>
    </xf>
    <xf numFmtId="0" fontId="15" fillId="3" borderId="8" xfId="0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horizontal="center" vertical="center" shrinkToFit="1"/>
    </xf>
    <xf numFmtId="0" fontId="20" fillId="3" borderId="2" xfId="0" applyFont="1" applyFill="1" applyBorder="1" applyAlignment="1">
      <alignment horizontal="center" vertical="center" shrinkToFit="1"/>
    </xf>
    <xf numFmtId="0" fontId="15" fillId="3" borderId="3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28" fillId="2" borderId="2" xfId="0" applyFont="1" applyFill="1" applyBorder="1" applyAlignment="1">
      <alignment horizontal="center" vertical="center" shrinkToFit="1"/>
    </xf>
    <xf numFmtId="0" fontId="28" fillId="0" borderId="2" xfId="0" applyFont="1" applyFill="1" applyBorder="1" applyAlignment="1">
      <alignment horizontal="center" vertical="center" shrinkToFit="1"/>
    </xf>
    <xf numFmtId="0" fontId="30" fillId="0" borderId="0" xfId="0" applyFont="1"/>
    <xf numFmtId="0" fontId="31" fillId="2" borderId="2" xfId="0" applyFont="1" applyFill="1" applyBorder="1" applyAlignment="1">
      <alignment horizontal="center" vertical="center" shrinkToFit="1"/>
    </xf>
    <xf numFmtId="0" fontId="31" fillId="0" borderId="2" xfId="0" applyFont="1" applyFill="1" applyBorder="1" applyAlignment="1">
      <alignment horizontal="center" vertical="center" shrinkToFit="1"/>
    </xf>
    <xf numFmtId="0" fontId="32" fillId="0" borderId="0" xfId="0" applyFont="1"/>
    <xf numFmtId="0" fontId="14" fillId="2" borderId="0" xfId="0" applyFont="1" applyFill="1" applyBorder="1" applyAlignment="1">
      <alignment horizontal="justify" vertical="center" shrinkToFit="1"/>
    </xf>
    <xf numFmtId="0" fontId="20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34" fillId="0" borderId="2" xfId="0" applyFont="1" applyFill="1" applyBorder="1" applyAlignment="1">
      <alignment horizontal="right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6" fillId="0" borderId="6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right" vertical="center" wrapText="1"/>
    </xf>
    <xf numFmtId="0" fontId="33" fillId="2" borderId="2" xfId="0" applyFont="1" applyFill="1" applyBorder="1" applyAlignment="1">
      <alignment horizontal="center" vertical="center" shrinkToFit="1"/>
    </xf>
    <xf numFmtId="0" fontId="33" fillId="0" borderId="2" xfId="0" applyFont="1" applyFill="1" applyBorder="1" applyAlignment="1">
      <alignment horizontal="center" vertical="center" shrinkToFit="1"/>
    </xf>
    <xf numFmtId="0" fontId="34" fillId="0" borderId="3" xfId="0" applyFont="1" applyFill="1" applyBorder="1" applyAlignment="1">
      <alignment horizontal="left" vertical="center" wrapText="1"/>
    </xf>
    <xf numFmtId="0" fontId="35" fillId="0" borderId="0" xfId="0" applyFont="1"/>
    <xf numFmtId="0" fontId="38" fillId="0" borderId="0" xfId="0" applyFont="1"/>
    <xf numFmtId="0" fontId="33" fillId="2" borderId="7" xfId="0" applyFont="1" applyFill="1" applyBorder="1" applyAlignment="1">
      <alignment horizontal="center" vertical="center" shrinkToFit="1"/>
    </xf>
    <xf numFmtId="0" fontId="33" fillId="0" borderId="7" xfId="0" applyFont="1" applyFill="1" applyBorder="1" applyAlignment="1">
      <alignment horizontal="center" vertical="center" shrinkToFit="1"/>
    </xf>
    <xf numFmtId="0" fontId="38" fillId="0" borderId="0" xfId="0" applyFont="1" applyBorder="1"/>
    <xf numFmtId="0" fontId="34" fillId="2" borderId="2" xfId="0" applyFont="1" applyFill="1" applyBorder="1" applyAlignment="1">
      <alignment horizontal="left" vertical="center" shrinkToFit="1"/>
    </xf>
    <xf numFmtId="0" fontId="34" fillId="0" borderId="2" xfId="0" applyFont="1" applyFill="1" applyBorder="1" applyAlignment="1">
      <alignment horizontal="left" vertical="center" shrinkToFit="1"/>
    </xf>
    <xf numFmtId="0" fontId="5" fillId="0" borderId="0" xfId="0" applyFont="1" applyAlignment="1">
      <alignment horizontal="left"/>
    </xf>
    <xf numFmtId="0" fontId="33" fillId="0" borderId="3" xfId="0" applyFont="1" applyFill="1" applyBorder="1" applyAlignment="1">
      <alignment horizontal="left" vertical="center" wrapText="1"/>
    </xf>
    <xf numFmtId="0" fontId="39" fillId="2" borderId="2" xfId="0" applyFont="1" applyFill="1" applyBorder="1" applyAlignment="1">
      <alignment horizontal="center" vertical="center" shrinkToFit="1"/>
    </xf>
    <xf numFmtId="0" fontId="40" fillId="0" borderId="0" xfId="0" applyFont="1" applyFill="1" applyAlignment="1">
      <alignment horizontal="left"/>
    </xf>
    <xf numFmtId="0" fontId="40" fillId="0" borderId="0" xfId="0" applyFont="1" applyFill="1" applyBorder="1" applyAlignment="1">
      <alignment horizontal="left"/>
    </xf>
    <xf numFmtId="0" fontId="34" fillId="2" borderId="7" xfId="0" applyFont="1" applyFill="1" applyBorder="1" applyAlignment="1">
      <alignment horizontal="left" vertical="center" shrinkToFit="1"/>
    </xf>
    <xf numFmtId="0" fontId="34" fillId="0" borderId="7" xfId="0" applyFont="1" applyFill="1" applyBorder="1" applyAlignment="1">
      <alignment horizontal="left" vertical="center" shrinkToFit="1"/>
    </xf>
    <xf numFmtId="0" fontId="34" fillId="0" borderId="8" xfId="0" applyFont="1" applyFill="1" applyBorder="1" applyAlignment="1">
      <alignment horizontal="left" vertical="center" wrapText="1"/>
    </xf>
    <xf numFmtId="0" fontId="34" fillId="0" borderId="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3" borderId="1" xfId="0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shrinkToFit="1"/>
    </xf>
    <xf numFmtId="0" fontId="20" fillId="4" borderId="1" xfId="0" applyFont="1" applyFill="1" applyBorder="1" applyAlignment="1">
      <alignment horizontal="center" vertical="center" shrinkToFit="1"/>
    </xf>
    <xf numFmtId="0" fontId="20" fillId="3" borderId="7" xfId="0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justify" vertical="center" shrinkToFit="1"/>
    </xf>
    <xf numFmtId="0" fontId="41" fillId="2" borderId="9" xfId="0" applyFont="1" applyFill="1" applyBorder="1" applyAlignment="1">
      <alignment horizontal="justify" vertical="center" shrinkToFit="1"/>
    </xf>
    <xf numFmtId="0" fontId="15" fillId="2" borderId="9" xfId="0" applyFont="1" applyFill="1" applyBorder="1" applyAlignment="1">
      <alignment horizontal="left" vertical="center" wrapText="1"/>
    </xf>
    <xf numFmtId="0" fontId="37" fillId="2" borderId="9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4" fontId="44" fillId="2" borderId="9" xfId="0" applyNumberFormat="1" applyFont="1" applyFill="1" applyBorder="1" applyAlignment="1">
      <alignment horizontal="right" vertical="center" shrinkToFit="1"/>
    </xf>
    <xf numFmtId="0" fontId="45" fillId="0" borderId="0" xfId="0" applyFont="1" applyFill="1" applyAlignment="1">
      <alignment horizontal="right" vertical="center"/>
    </xf>
    <xf numFmtId="0" fontId="21" fillId="2" borderId="0" xfId="0" applyFont="1" applyFill="1" applyAlignment="1">
      <alignment horizontal="left" vertical="center" shrinkToFit="1"/>
    </xf>
    <xf numFmtId="0" fontId="16" fillId="2" borderId="0" xfId="0" applyFont="1" applyFill="1" applyAlignment="1">
      <alignment horizontal="center" vertical="center"/>
    </xf>
    <xf numFmtId="0" fontId="0" fillId="2" borderId="0" xfId="0" applyFont="1" applyFill="1"/>
    <xf numFmtId="4" fontId="15" fillId="0" borderId="1" xfId="0" applyNumberFormat="1" applyFont="1" applyFill="1" applyBorder="1" applyAlignment="1">
      <alignment horizontal="right" vertical="center" shrinkToFit="1"/>
    </xf>
    <xf numFmtId="4" fontId="15" fillId="0" borderId="6" xfId="0" applyNumberFormat="1" applyFont="1" applyFill="1" applyBorder="1" applyAlignment="1">
      <alignment horizontal="right" vertical="center" shrinkToFit="1"/>
    </xf>
    <xf numFmtId="4" fontId="20" fillId="0" borderId="2" xfId="0" applyNumberFormat="1" applyFont="1" applyFill="1" applyBorder="1" applyAlignment="1">
      <alignment horizontal="right" vertical="center" shrinkToFit="1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0" fillId="0" borderId="0" xfId="0" applyFont="1"/>
    <xf numFmtId="0" fontId="23" fillId="0" borderId="6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right" vertical="center" shrinkToFit="1"/>
    </xf>
    <xf numFmtId="0" fontId="42" fillId="0" borderId="0" xfId="0" applyFont="1"/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ont="1" applyFill="1"/>
    <xf numFmtId="0" fontId="23" fillId="0" borderId="6" xfId="0" applyFont="1" applyFill="1" applyBorder="1" applyAlignment="1">
      <alignment horizontal="center" vertical="center"/>
    </xf>
    <xf numFmtId="0" fontId="0" fillId="0" borderId="0" xfId="0" applyFont="1" applyBorder="1"/>
    <xf numFmtId="0" fontId="19" fillId="0" borderId="6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43" fillId="2" borderId="0" xfId="0" applyFont="1" applyFill="1" applyBorder="1" applyAlignment="1">
      <alignment horizontal="center" vertical="center" wrapText="1"/>
    </xf>
    <xf numFmtId="4" fontId="16" fillId="2" borderId="0" xfId="0" applyNumberFormat="1" applyFont="1" applyFill="1" applyAlignment="1">
      <alignment horizontal="right" vertical="center" shrinkToFit="1"/>
    </xf>
    <xf numFmtId="0" fontId="19" fillId="2" borderId="0" xfId="0" applyFont="1" applyFill="1" applyBorder="1" applyAlignment="1">
      <alignment horizontal="center" vertical="center" wrapText="1"/>
    </xf>
    <xf numFmtId="4" fontId="20" fillId="2" borderId="0" xfId="0" applyNumberFormat="1" applyFont="1" applyFill="1" applyAlignment="1">
      <alignment horizontal="right" vertical="center" shrinkToFit="1"/>
    </xf>
    <xf numFmtId="0" fontId="23" fillId="0" borderId="7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4" fontId="15" fillId="2" borderId="0" xfId="0" applyNumberFormat="1" applyFont="1" applyFill="1" applyBorder="1" applyAlignment="1">
      <alignment horizontal="right" vertical="center" shrinkToFit="1"/>
    </xf>
    <xf numFmtId="4" fontId="15" fillId="0" borderId="10" xfId="0" applyNumberFormat="1" applyFont="1" applyFill="1" applyBorder="1" applyAlignment="1">
      <alignment horizontal="right" vertical="center" shrinkToFit="1"/>
    </xf>
    <xf numFmtId="4" fontId="20" fillId="2" borderId="0" xfId="0" applyNumberFormat="1" applyFont="1" applyFill="1" applyAlignment="1">
      <alignment horizontal="center" vertical="center" shrinkToFit="1"/>
    </xf>
    <xf numFmtId="4" fontId="20" fillId="2" borderId="0" xfId="0" applyNumberFormat="1" applyFont="1" applyFill="1" applyBorder="1" applyAlignment="1">
      <alignment horizontal="left" vertical="center" wrapText="1"/>
    </xf>
    <xf numFmtId="4" fontId="19" fillId="2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4" fontId="0" fillId="2" borderId="0" xfId="0" applyNumberFormat="1" applyFont="1" applyFill="1"/>
    <xf numFmtId="4" fontId="46" fillId="0" borderId="7" xfId="0" applyNumberFormat="1" applyFont="1" applyFill="1" applyBorder="1" applyAlignment="1">
      <alignment horizontal="right" vertical="center" shrinkToFit="1"/>
    </xf>
    <xf numFmtId="4" fontId="46" fillId="0" borderId="2" xfId="0" applyNumberFormat="1" applyFont="1" applyFill="1" applyBorder="1" applyAlignment="1">
      <alignment horizontal="right" vertical="center" shrinkToFit="1"/>
    </xf>
    <xf numFmtId="0" fontId="31" fillId="2" borderId="7" xfId="0" applyFont="1" applyFill="1" applyBorder="1" applyAlignment="1">
      <alignment horizontal="center" vertical="center" shrinkToFit="1"/>
    </xf>
    <xf numFmtId="0" fontId="31" fillId="0" borderId="7" xfId="0" applyFont="1" applyFill="1" applyBorder="1" applyAlignment="1">
      <alignment horizontal="center" vertical="center" shrinkToFit="1"/>
    </xf>
    <xf numFmtId="0" fontId="23" fillId="5" borderId="1" xfId="0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horizontal="right" vertical="center" shrinkToFit="1"/>
    </xf>
    <xf numFmtId="0" fontId="47" fillId="0" borderId="2" xfId="0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3" fontId="18" fillId="6" borderId="10" xfId="0" applyNumberFormat="1" applyFont="1" applyFill="1" applyBorder="1" applyAlignment="1">
      <alignment horizontal="left" vertical="center"/>
    </xf>
    <xf numFmtId="0" fontId="19" fillId="6" borderId="10" xfId="0" applyFont="1" applyFill="1" applyBorder="1" applyAlignment="1">
      <alignment horizontal="center" vertical="center" shrinkToFit="1"/>
    </xf>
    <xf numFmtId="0" fontId="19" fillId="6" borderId="10" xfId="0" applyFont="1" applyFill="1" applyBorder="1" applyAlignment="1">
      <alignment horizontal="left" vertical="center" wrapText="1"/>
    </xf>
    <xf numFmtId="0" fontId="34" fillId="6" borderId="10" xfId="0" applyFont="1" applyFill="1" applyBorder="1" applyAlignment="1">
      <alignment horizontal="center" vertical="center" wrapText="1"/>
    </xf>
    <xf numFmtId="3" fontId="45" fillId="6" borderId="0" xfId="0" applyNumberFormat="1" applyFont="1" applyFill="1" applyBorder="1" applyAlignment="1">
      <alignment horizontal="right" vertical="center" wrapText="1"/>
    </xf>
    <xf numFmtId="4" fontId="16" fillId="6" borderId="0" xfId="0" applyNumberFormat="1" applyFont="1" applyFill="1" applyAlignment="1">
      <alignment horizontal="right" shrinkToFit="1"/>
    </xf>
    <xf numFmtId="0" fontId="46" fillId="0" borderId="2" xfId="0" applyFont="1" applyFill="1" applyBorder="1" applyAlignment="1">
      <alignment horizontal="left" vertical="center" wrapText="1"/>
    </xf>
    <xf numFmtId="3" fontId="19" fillId="0" borderId="1" xfId="0" applyNumberFormat="1" applyFont="1" applyFill="1" applyBorder="1" applyAlignment="1">
      <alignment horizontal="center" vertical="center" wrapText="1"/>
    </xf>
    <xf numFmtId="4" fontId="47" fillId="0" borderId="2" xfId="0" applyNumberFormat="1" applyFont="1" applyFill="1" applyBorder="1" applyAlignment="1">
      <alignment horizontal="left" vertical="center" shrinkToFit="1"/>
    </xf>
    <xf numFmtId="0" fontId="49" fillId="0" borderId="2" xfId="0" applyFont="1" applyFill="1" applyBorder="1" applyAlignment="1">
      <alignment horizontal="justify" vertical="center"/>
    </xf>
    <xf numFmtId="0" fontId="49" fillId="0" borderId="2" xfId="0" applyFont="1" applyFill="1" applyBorder="1" applyAlignment="1">
      <alignment horizontal="left" vertical="center" wrapText="1"/>
    </xf>
    <xf numFmtId="4" fontId="49" fillId="0" borderId="2" xfId="0" applyNumberFormat="1" applyFont="1" applyFill="1" applyBorder="1" applyAlignment="1">
      <alignment horizontal="right" vertical="center" shrinkToFit="1"/>
    </xf>
    <xf numFmtId="0" fontId="49" fillId="0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49" fillId="0" borderId="7" xfId="0" applyFont="1" applyFill="1" applyBorder="1" applyAlignment="1">
      <alignment horizontal="left" vertical="center" wrapText="1"/>
    </xf>
    <xf numFmtId="4" fontId="49" fillId="0" borderId="7" xfId="0" applyNumberFormat="1" applyFont="1" applyFill="1" applyBorder="1" applyAlignment="1">
      <alignment horizontal="right" vertical="center" shrinkToFit="1"/>
    </xf>
    <xf numFmtId="0" fontId="49" fillId="0" borderId="3" xfId="0" applyFont="1" applyFill="1" applyBorder="1" applyAlignment="1">
      <alignment horizontal="left" vertical="center" wrapText="1"/>
    </xf>
    <xf numFmtId="0" fontId="50" fillId="2" borderId="2" xfId="0" applyFont="1" applyFill="1" applyBorder="1" applyAlignment="1">
      <alignment horizontal="center" vertical="center" shrinkToFit="1"/>
    </xf>
    <xf numFmtId="0" fontId="50" fillId="0" borderId="2" xfId="0" applyFont="1" applyFill="1" applyBorder="1" applyAlignment="1">
      <alignment horizontal="center" vertical="center" shrinkToFit="1"/>
    </xf>
    <xf numFmtId="4" fontId="29" fillId="0" borderId="3" xfId="0" applyNumberFormat="1" applyFont="1" applyFill="1" applyBorder="1" applyAlignment="1">
      <alignment horizontal="right" vertical="center" wrapText="1"/>
    </xf>
    <xf numFmtId="0" fontId="49" fillId="0" borderId="4" xfId="0" applyFont="1" applyFill="1" applyBorder="1" applyAlignment="1">
      <alignment horizontal="left" vertical="center" wrapText="1"/>
    </xf>
    <xf numFmtId="0" fontId="49" fillId="0" borderId="6" xfId="0" applyFont="1" applyFill="1" applyBorder="1" applyAlignment="1">
      <alignment horizontal="center" vertical="center" wrapText="1"/>
    </xf>
    <xf numFmtId="4" fontId="51" fillId="0" borderId="6" xfId="0" applyNumberFormat="1" applyFont="1" applyFill="1" applyBorder="1" applyAlignment="1">
      <alignment horizontal="right" vertical="center" shrinkToFit="1"/>
    </xf>
    <xf numFmtId="0" fontId="0" fillId="0" borderId="0" xfId="0"/>
    <xf numFmtId="0" fontId="4" fillId="0" borderId="0" xfId="0" applyFont="1"/>
    <xf numFmtId="0" fontId="0" fillId="2" borderId="0" xfId="0" applyFill="1" applyBorder="1"/>
    <xf numFmtId="0" fontId="0" fillId="0" borderId="0" xfId="0" applyFill="1" applyBorder="1"/>
    <xf numFmtId="0" fontId="11" fillId="0" borderId="0" xfId="0" applyFont="1"/>
    <xf numFmtId="0" fontId="12" fillId="0" borderId="0" xfId="0" applyFont="1"/>
    <xf numFmtId="0" fontId="20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24" fillId="2" borderId="2" xfId="0" applyFont="1" applyFill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 shrinkToFit="1"/>
    </xf>
    <xf numFmtId="0" fontId="25" fillId="2" borderId="2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shrinkToFit="1"/>
    </xf>
    <xf numFmtId="0" fontId="15" fillId="3" borderId="6" xfId="0" applyFont="1" applyFill="1" applyBorder="1" applyAlignment="1">
      <alignment horizontal="center" vertical="center" shrinkToFit="1"/>
    </xf>
    <xf numFmtId="0" fontId="15" fillId="3" borderId="5" xfId="0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center" vertical="center" shrinkToFit="1"/>
    </xf>
    <xf numFmtId="0" fontId="28" fillId="0" borderId="2" xfId="0" applyFont="1" applyFill="1" applyBorder="1" applyAlignment="1">
      <alignment horizontal="center" vertical="center" shrinkToFit="1"/>
    </xf>
    <xf numFmtId="0" fontId="31" fillId="2" borderId="2" xfId="0" applyFont="1" applyFill="1" applyBorder="1" applyAlignment="1">
      <alignment horizontal="center" vertical="center" shrinkToFit="1"/>
    </xf>
    <xf numFmtId="0" fontId="31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 wrapText="1"/>
    </xf>
    <xf numFmtId="0" fontId="34" fillId="0" borderId="2" xfId="0" applyFont="1" applyFill="1" applyBorder="1" applyAlignment="1">
      <alignment horizontal="right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right" vertical="center" wrapText="1"/>
    </xf>
    <xf numFmtId="0" fontId="33" fillId="2" borderId="2" xfId="0" applyFont="1" applyFill="1" applyBorder="1" applyAlignment="1">
      <alignment horizontal="center" vertical="center" shrinkToFit="1"/>
    </xf>
    <xf numFmtId="0" fontId="33" fillId="0" borderId="2" xfId="0" applyFont="1" applyFill="1" applyBorder="1" applyAlignment="1">
      <alignment horizontal="center" vertical="center" shrinkToFit="1"/>
    </xf>
    <xf numFmtId="0" fontId="35" fillId="0" borderId="0" xfId="0" applyFont="1"/>
    <xf numFmtId="0" fontId="38" fillId="0" borderId="0" xfId="0" applyFont="1"/>
    <xf numFmtId="0" fontId="38" fillId="0" borderId="0" xfId="0" applyFont="1" applyBorder="1"/>
    <xf numFmtId="0" fontId="39" fillId="2" borderId="2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3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right" vertical="center" shrinkToFit="1"/>
    </xf>
    <xf numFmtId="4" fontId="15" fillId="0" borderId="6" xfId="0" applyNumberFormat="1" applyFont="1" applyFill="1" applyBorder="1" applyAlignment="1">
      <alignment horizontal="right" vertical="center" shrinkToFit="1"/>
    </xf>
    <xf numFmtId="4" fontId="20" fillId="0" borderId="2" xfId="0" applyNumberFormat="1" applyFont="1" applyFill="1" applyBorder="1" applyAlignment="1">
      <alignment horizontal="right" vertical="center" shrinkToFit="1"/>
    </xf>
    <xf numFmtId="0" fontId="19" fillId="0" borderId="2" xfId="0" applyFont="1" applyFill="1" applyBorder="1" applyAlignment="1">
      <alignment horizontal="center" vertical="center"/>
    </xf>
    <xf numFmtId="0" fontId="0" fillId="0" borderId="0" xfId="0" applyFont="1"/>
    <xf numFmtId="0" fontId="23" fillId="0" borderId="6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right" vertical="center" shrinkToFit="1"/>
    </xf>
    <xf numFmtId="4" fontId="46" fillId="0" borderId="2" xfId="0" applyNumberFormat="1" applyFont="1" applyFill="1" applyBorder="1" applyAlignment="1">
      <alignment horizontal="right" vertical="center" shrinkToFit="1"/>
    </xf>
    <xf numFmtId="0" fontId="46" fillId="0" borderId="2" xfId="0" applyFont="1" applyFill="1" applyBorder="1" applyAlignment="1">
      <alignment horizontal="left" vertical="center" wrapText="1"/>
    </xf>
    <xf numFmtId="4" fontId="49" fillId="0" borderId="2" xfId="0" applyNumberFormat="1" applyFont="1" applyFill="1" applyBorder="1" applyAlignment="1">
      <alignment horizontal="right" vertical="center" shrinkToFit="1"/>
    </xf>
    <xf numFmtId="0" fontId="49" fillId="0" borderId="2" xfId="0" applyFont="1" applyFill="1" applyBorder="1" applyAlignment="1">
      <alignment horizontal="center" vertical="center" wrapText="1"/>
    </xf>
    <xf numFmtId="0" fontId="49" fillId="0" borderId="3" xfId="0" applyFont="1" applyFill="1" applyBorder="1" applyAlignment="1">
      <alignment horizontal="left" vertical="center" wrapText="1"/>
    </xf>
    <xf numFmtId="4" fontId="44" fillId="2" borderId="0" xfId="0" applyNumberFormat="1" applyFont="1" applyFill="1" applyAlignment="1">
      <alignment horizontal="right"/>
    </xf>
    <xf numFmtId="4" fontId="0" fillId="0" borderId="0" xfId="0" applyNumberFormat="1" applyFont="1" applyFill="1"/>
    <xf numFmtId="4" fontId="0" fillId="0" borderId="0" xfId="0" applyNumberFormat="1" applyFont="1" applyFill="1" applyBorder="1"/>
    <xf numFmtId="4" fontId="49" fillId="0" borderId="2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 shrinkToFit="1"/>
    </xf>
    <xf numFmtId="0" fontId="49" fillId="0" borderId="2" xfId="0" applyFont="1" applyFill="1" applyBorder="1" applyAlignment="1">
      <alignment horizontal="center" vertical="center" shrinkToFit="1"/>
    </xf>
    <xf numFmtId="3" fontId="20" fillId="2" borderId="0" xfId="0" applyNumberFormat="1" applyFont="1" applyFill="1" applyBorder="1" applyAlignment="1">
      <alignment horizontal="right"/>
    </xf>
    <xf numFmtId="3" fontId="20" fillId="2" borderId="0" xfId="0" applyNumberFormat="1" applyFont="1" applyFill="1" applyBorder="1" applyAlignment="1">
      <alignment horizontal="right" vertical="center"/>
    </xf>
    <xf numFmtId="4" fontId="53" fillId="2" borderId="0" xfId="0" applyNumberFormat="1" applyFont="1" applyFill="1" applyAlignment="1">
      <alignment horizontal="right" vertical="center"/>
    </xf>
    <xf numFmtId="0" fontId="15" fillId="3" borderId="5" xfId="0" applyFont="1" applyFill="1" applyBorder="1" applyAlignment="1">
      <alignment horizontal="left" vertical="center"/>
    </xf>
    <xf numFmtId="0" fontId="52" fillId="0" borderId="2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left" vertical="center" wrapText="1"/>
    </xf>
    <xf numFmtId="4" fontId="0" fillId="0" borderId="0" xfId="0" applyNumberFormat="1"/>
    <xf numFmtId="4" fontId="0" fillId="0" borderId="0" xfId="0" applyNumberFormat="1" applyBorder="1"/>
    <xf numFmtId="4" fontId="54" fillId="0" borderId="0" xfId="0" applyNumberFormat="1" applyFont="1" applyFill="1"/>
    <xf numFmtId="0" fontId="20" fillId="0" borderId="3" xfId="0" applyFont="1" applyBorder="1" applyAlignment="1">
      <alignment horizontal="left" vertical="center"/>
    </xf>
    <xf numFmtId="4" fontId="58" fillId="0" borderId="0" xfId="0" applyNumberFormat="1" applyFont="1" applyFill="1"/>
    <xf numFmtId="4" fontId="18" fillId="0" borderId="11" xfId="0" applyNumberFormat="1" applyFont="1" applyFill="1" applyBorder="1" applyAlignment="1">
      <alignment horizontal="justify" vertical="center"/>
    </xf>
    <xf numFmtId="3" fontId="17" fillId="2" borderId="11" xfId="0" applyNumberFormat="1" applyFont="1" applyFill="1" applyBorder="1" applyAlignment="1">
      <alignment horizontal="center" vertical="center" wrapText="1"/>
    </xf>
    <xf numFmtId="3" fontId="18" fillId="6" borderId="0" xfId="0" applyNumberFormat="1" applyFont="1" applyFill="1" applyBorder="1" applyAlignment="1">
      <alignment horizontal="left" vertical="center" wrapText="1"/>
    </xf>
    <xf numFmtId="3" fontId="18" fillId="6" borderId="11" xfId="0" applyNumberFormat="1" applyFont="1" applyFill="1" applyBorder="1" applyAlignment="1">
      <alignment horizontal="left" vertical="center"/>
    </xf>
    <xf numFmtId="0" fontId="15" fillId="4" borderId="5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/>
    </xf>
    <xf numFmtId="0" fontId="55" fillId="0" borderId="2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8670984"/>
        <c:axId val="734860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66704"/>
        <c:axId val="169967880"/>
      </c:lineChart>
      <c:catAx>
        <c:axId val="168670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73486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3486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8670984"/>
        <c:crosses val="autoZero"/>
        <c:crossBetween val="between"/>
      </c:valAx>
      <c:catAx>
        <c:axId val="169966704"/>
        <c:scaling>
          <c:orientation val="minMax"/>
        </c:scaling>
        <c:delete val="1"/>
        <c:axPos val="b"/>
        <c:majorTickMark val="out"/>
        <c:minorTickMark val="none"/>
        <c:tickLblPos val="nextTo"/>
        <c:crossAx val="169967880"/>
        <c:crosses val="autoZero"/>
        <c:auto val="0"/>
        <c:lblAlgn val="ctr"/>
        <c:lblOffset val="100"/>
        <c:noMultiLvlLbl val="0"/>
      </c:catAx>
      <c:valAx>
        <c:axId val="169967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9966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064792"/>
        <c:axId val="1710612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63224"/>
        <c:axId val="171058912"/>
      </c:lineChart>
      <c:catAx>
        <c:axId val="171064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612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1061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64792"/>
        <c:crosses val="autoZero"/>
        <c:crossBetween val="between"/>
      </c:valAx>
      <c:catAx>
        <c:axId val="171063224"/>
        <c:scaling>
          <c:orientation val="minMax"/>
        </c:scaling>
        <c:delete val="1"/>
        <c:axPos val="b"/>
        <c:majorTickMark val="out"/>
        <c:minorTickMark val="none"/>
        <c:tickLblPos val="nextTo"/>
        <c:crossAx val="171058912"/>
        <c:crosses val="autoZero"/>
        <c:auto val="0"/>
        <c:lblAlgn val="ctr"/>
        <c:lblOffset val="100"/>
        <c:noMultiLvlLbl val="0"/>
      </c:catAx>
      <c:valAx>
        <c:axId val="171058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063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992936"/>
        <c:axId val="185993328"/>
      </c:barChart>
      <c:catAx>
        <c:axId val="185992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993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993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992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721472"/>
        <c:axId val="186717552"/>
      </c:barChart>
      <c:catAx>
        <c:axId val="186721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17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717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21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714416"/>
        <c:axId val="1867210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15200"/>
        <c:axId val="186717944"/>
      </c:lineChart>
      <c:catAx>
        <c:axId val="186714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210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6721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14416"/>
        <c:crosses val="autoZero"/>
        <c:crossBetween val="between"/>
      </c:valAx>
      <c:catAx>
        <c:axId val="186715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86717944"/>
        <c:crosses val="autoZero"/>
        <c:auto val="0"/>
        <c:lblAlgn val="ctr"/>
        <c:lblOffset val="100"/>
        <c:noMultiLvlLbl val="0"/>
      </c:catAx>
      <c:valAx>
        <c:axId val="1867179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715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720296"/>
        <c:axId val="186718728"/>
      </c:barChart>
      <c:catAx>
        <c:axId val="186720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187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6718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20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721864"/>
        <c:axId val="186709712"/>
      </c:barChart>
      <c:catAx>
        <c:axId val="186721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097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6709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21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711280"/>
        <c:axId val="1867148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13240"/>
        <c:axId val="186716768"/>
      </c:lineChart>
      <c:catAx>
        <c:axId val="186711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148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6714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11280"/>
        <c:crosses val="autoZero"/>
        <c:crossBetween val="between"/>
      </c:valAx>
      <c:catAx>
        <c:axId val="186713240"/>
        <c:scaling>
          <c:orientation val="minMax"/>
        </c:scaling>
        <c:delete val="1"/>
        <c:axPos val="b"/>
        <c:majorTickMark val="out"/>
        <c:minorTickMark val="none"/>
        <c:tickLblPos val="nextTo"/>
        <c:crossAx val="186716768"/>
        <c:crosses val="autoZero"/>
        <c:auto val="0"/>
        <c:lblAlgn val="ctr"/>
        <c:lblOffset val="100"/>
        <c:noMultiLvlLbl val="0"/>
      </c:catAx>
      <c:valAx>
        <c:axId val="1867167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713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719120"/>
        <c:axId val="186712064"/>
      </c:barChart>
      <c:catAx>
        <c:axId val="186719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120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6712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19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712456"/>
        <c:axId val="186717160"/>
      </c:barChart>
      <c:catAx>
        <c:axId val="186712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171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6717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12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710496"/>
        <c:axId val="1867116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12848"/>
        <c:axId val="186715592"/>
      </c:lineChart>
      <c:catAx>
        <c:axId val="186710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11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711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10496"/>
        <c:crosses val="autoZero"/>
        <c:crossBetween val="between"/>
      </c:valAx>
      <c:catAx>
        <c:axId val="186712848"/>
        <c:scaling>
          <c:orientation val="minMax"/>
        </c:scaling>
        <c:delete val="1"/>
        <c:axPos val="b"/>
        <c:majorTickMark val="out"/>
        <c:minorTickMark val="none"/>
        <c:tickLblPos val="nextTo"/>
        <c:crossAx val="186715592"/>
        <c:crosses val="autoZero"/>
        <c:auto val="0"/>
        <c:lblAlgn val="ctr"/>
        <c:lblOffset val="100"/>
        <c:noMultiLvlLbl val="0"/>
      </c:catAx>
      <c:valAx>
        <c:axId val="186715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712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715984"/>
        <c:axId val="186728136"/>
      </c:barChart>
      <c:catAx>
        <c:axId val="186715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28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728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15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060872"/>
        <c:axId val="171064400"/>
      </c:barChart>
      <c:catAx>
        <c:axId val="171060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644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1064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60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727744"/>
        <c:axId val="186730488"/>
      </c:barChart>
      <c:catAx>
        <c:axId val="186727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30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730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27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722648"/>
        <c:axId val="1867230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31272"/>
        <c:axId val="186726176"/>
      </c:lineChart>
      <c:catAx>
        <c:axId val="186722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230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6723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22648"/>
        <c:crosses val="autoZero"/>
        <c:crossBetween val="between"/>
      </c:valAx>
      <c:catAx>
        <c:axId val="186731272"/>
        <c:scaling>
          <c:orientation val="minMax"/>
        </c:scaling>
        <c:delete val="1"/>
        <c:axPos val="b"/>
        <c:majorTickMark val="out"/>
        <c:minorTickMark val="none"/>
        <c:tickLblPos val="nextTo"/>
        <c:crossAx val="186726176"/>
        <c:crosses val="autoZero"/>
        <c:auto val="0"/>
        <c:lblAlgn val="ctr"/>
        <c:lblOffset val="100"/>
        <c:noMultiLvlLbl val="0"/>
      </c:catAx>
      <c:valAx>
        <c:axId val="1867261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731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728920"/>
        <c:axId val="186724216"/>
      </c:barChart>
      <c:catAx>
        <c:axId val="186728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242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6724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28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723432"/>
        <c:axId val="186723824"/>
      </c:barChart>
      <c:catAx>
        <c:axId val="186723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238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6723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23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725000"/>
        <c:axId val="1867297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31664"/>
        <c:axId val="186730096"/>
      </c:lineChart>
      <c:catAx>
        <c:axId val="186725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2970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6729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25000"/>
        <c:crosses val="autoZero"/>
        <c:crossBetween val="between"/>
      </c:valAx>
      <c:catAx>
        <c:axId val="186731664"/>
        <c:scaling>
          <c:orientation val="minMax"/>
        </c:scaling>
        <c:delete val="1"/>
        <c:axPos val="b"/>
        <c:majorTickMark val="out"/>
        <c:minorTickMark val="none"/>
        <c:tickLblPos val="nextTo"/>
        <c:crossAx val="186730096"/>
        <c:crosses val="autoZero"/>
        <c:auto val="0"/>
        <c:lblAlgn val="ctr"/>
        <c:lblOffset val="100"/>
        <c:noMultiLvlLbl val="0"/>
      </c:catAx>
      <c:valAx>
        <c:axId val="1867300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731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732840"/>
        <c:axId val="186722256"/>
      </c:barChart>
      <c:catAx>
        <c:axId val="186732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222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6722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32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726568"/>
        <c:axId val="186732448"/>
      </c:barChart>
      <c:catAx>
        <c:axId val="186726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324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6732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26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733232"/>
        <c:axId val="1867336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27352"/>
        <c:axId val="186734016"/>
      </c:lineChart>
      <c:catAx>
        <c:axId val="186733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336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6733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33232"/>
        <c:crosses val="autoZero"/>
        <c:crossBetween val="between"/>
      </c:valAx>
      <c:catAx>
        <c:axId val="186727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86734016"/>
        <c:crosses val="autoZero"/>
        <c:auto val="0"/>
        <c:lblAlgn val="ctr"/>
        <c:lblOffset val="100"/>
        <c:noMultiLvlLbl val="0"/>
      </c:catAx>
      <c:valAx>
        <c:axId val="1867340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727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736368"/>
        <c:axId val="186734800"/>
      </c:barChart>
      <c:catAx>
        <c:axId val="186736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348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6734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36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737152"/>
        <c:axId val="186739896"/>
      </c:barChart>
      <c:catAx>
        <c:axId val="186737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398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6739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37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061656"/>
        <c:axId val="171062048"/>
      </c:barChart>
      <c:catAx>
        <c:axId val="171061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620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062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61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737936"/>
        <c:axId val="1867406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38328"/>
        <c:axId val="186738720"/>
      </c:lineChart>
      <c:catAx>
        <c:axId val="186737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406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6740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37936"/>
        <c:crosses val="autoZero"/>
        <c:crossBetween val="between"/>
      </c:valAx>
      <c:catAx>
        <c:axId val="186738328"/>
        <c:scaling>
          <c:orientation val="minMax"/>
        </c:scaling>
        <c:delete val="1"/>
        <c:axPos val="b"/>
        <c:majorTickMark val="out"/>
        <c:minorTickMark val="none"/>
        <c:tickLblPos val="nextTo"/>
        <c:crossAx val="186738720"/>
        <c:crosses val="autoZero"/>
        <c:auto val="0"/>
        <c:lblAlgn val="ctr"/>
        <c:lblOffset val="100"/>
        <c:noMultiLvlLbl val="0"/>
      </c:catAx>
      <c:valAx>
        <c:axId val="186738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738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736760"/>
        <c:axId val="186735192"/>
      </c:barChart>
      <c:catAx>
        <c:axId val="186736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3519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6735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36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740288"/>
        <c:axId val="186741072"/>
      </c:barChart>
      <c:catAx>
        <c:axId val="186740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410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6741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40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741856"/>
        <c:axId val="1867355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73568"/>
        <c:axId val="187563376"/>
      </c:lineChart>
      <c:catAx>
        <c:axId val="186741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35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735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41856"/>
        <c:crosses val="autoZero"/>
        <c:crossBetween val="between"/>
      </c:valAx>
      <c:catAx>
        <c:axId val="187573568"/>
        <c:scaling>
          <c:orientation val="minMax"/>
        </c:scaling>
        <c:delete val="1"/>
        <c:axPos val="b"/>
        <c:majorTickMark val="out"/>
        <c:minorTickMark val="none"/>
        <c:tickLblPos val="nextTo"/>
        <c:crossAx val="187563376"/>
        <c:crosses val="autoZero"/>
        <c:auto val="0"/>
        <c:lblAlgn val="ctr"/>
        <c:lblOffset val="100"/>
        <c:noMultiLvlLbl val="0"/>
      </c:catAx>
      <c:valAx>
        <c:axId val="1875633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573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568864"/>
        <c:axId val="187573960"/>
      </c:barChart>
      <c:catAx>
        <c:axId val="187568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73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573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68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570040"/>
        <c:axId val="187573176"/>
      </c:barChart>
      <c:catAx>
        <c:axId val="187570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73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573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70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561808"/>
        <c:axId val="1875716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62200"/>
        <c:axId val="187572000"/>
      </c:lineChart>
      <c:catAx>
        <c:axId val="187561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716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571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61808"/>
        <c:crosses val="autoZero"/>
        <c:crossBetween val="between"/>
      </c:valAx>
      <c:catAx>
        <c:axId val="187562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87572000"/>
        <c:crosses val="autoZero"/>
        <c:auto val="0"/>
        <c:lblAlgn val="ctr"/>
        <c:lblOffset val="100"/>
        <c:noMultiLvlLbl val="0"/>
      </c:catAx>
      <c:valAx>
        <c:axId val="1875720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562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563768"/>
        <c:axId val="187564160"/>
      </c:barChart>
      <c:catAx>
        <c:axId val="187563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641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564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63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564944"/>
        <c:axId val="187565728"/>
      </c:barChart>
      <c:catAx>
        <c:axId val="187564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657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565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64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566512"/>
        <c:axId val="1875669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67296"/>
        <c:axId val="187569648"/>
      </c:lineChart>
      <c:catAx>
        <c:axId val="187566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66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566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66512"/>
        <c:crosses val="autoZero"/>
        <c:crossBetween val="between"/>
      </c:valAx>
      <c:catAx>
        <c:axId val="187567296"/>
        <c:scaling>
          <c:orientation val="minMax"/>
        </c:scaling>
        <c:delete val="1"/>
        <c:axPos val="b"/>
        <c:majorTickMark val="out"/>
        <c:minorTickMark val="none"/>
        <c:tickLblPos val="nextTo"/>
        <c:crossAx val="187569648"/>
        <c:crosses val="autoZero"/>
        <c:auto val="0"/>
        <c:lblAlgn val="ctr"/>
        <c:lblOffset val="100"/>
        <c:noMultiLvlLbl val="0"/>
      </c:catAx>
      <c:valAx>
        <c:axId val="187569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567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063616"/>
        <c:axId val="1710655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65968"/>
        <c:axId val="171064008"/>
      </c:lineChart>
      <c:catAx>
        <c:axId val="171063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655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1065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63616"/>
        <c:crosses val="autoZero"/>
        <c:crossBetween val="between"/>
      </c:valAx>
      <c:catAx>
        <c:axId val="171065968"/>
        <c:scaling>
          <c:orientation val="minMax"/>
        </c:scaling>
        <c:delete val="1"/>
        <c:axPos val="b"/>
        <c:majorTickMark val="out"/>
        <c:minorTickMark val="none"/>
        <c:tickLblPos val="nextTo"/>
        <c:crossAx val="171064008"/>
        <c:crosses val="autoZero"/>
        <c:auto val="0"/>
        <c:lblAlgn val="ctr"/>
        <c:lblOffset val="100"/>
        <c:noMultiLvlLbl val="0"/>
      </c:catAx>
      <c:valAx>
        <c:axId val="171064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065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572392"/>
        <c:axId val="1875680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68472"/>
        <c:axId val="187569256"/>
      </c:lineChart>
      <c:catAx>
        <c:axId val="187572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68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568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72392"/>
        <c:crosses val="autoZero"/>
        <c:crossBetween val="between"/>
      </c:valAx>
      <c:catAx>
        <c:axId val="187568472"/>
        <c:scaling>
          <c:orientation val="minMax"/>
        </c:scaling>
        <c:delete val="1"/>
        <c:axPos val="b"/>
        <c:majorTickMark val="out"/>
        <c:minorTickMark val="none"/>
        <c:tickLblPos val="nextTo"/>
        <c:crossAx val="187569256"/>
        <c:crosses val="autoZero"/>
        <c:auto val="0"/>
        <c:lblAlgn val="ctr"/>
        <c:lblOffset val="100"/>
        <c:noMultiLvlLbl val="0"/>
      </c:catAx>
      <c:valAx>
        <c:axId val="1875692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568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570824"/>
        <c:axId val="1875727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79448"/>
        <c:axId val="187583368"/>
      </c:lineChart>
      <c:catAx>
        <c:axId val="187570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72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572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70824"/>
        <c:crosses val="autoZero"/>
        <c:crossBetween val="between"/>
      </c:valAx>
      <c:catAx>
        <c:axId val="187579448"/>
        <c:scaling>
          <c:orientation val="minMax"/>
        </c:scaling>
        <c:delete val="1"/>
        <c:axPos val="b"/>
        <c:majorTickMark val="out"/>
        <c:minorTickMark val="none"/>
        <c:tickLblPos val="nextTo"/>
        <c:crossAx val="187583368"/>
        <c:crosses val="autoZero"/>
        <c:auto val="0"/>
        <c:lblAlgn val="ctr"/>
        <c:lblOffset val="100"/>
        <c:noMultiLvlLbl val="0"/>
      </c:catAx>
      <c:valAx>
        <c:axId val="187583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579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585328"/>
        <c:axId val="1875743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75920"/>
        <c:axId val="187586504"/>
      </c:lineChart>
      <c:catAx>
        <c:axId val="187585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74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574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85328"/>
        <c:crosses val="autoZero"/>
        <c:crossBetween val="between"/>
      </c:valAx>
      <c:catAx>
        <c:axId val="187575920"/>
        <c:scaling>
          <c:orientation val="minMax"/>
        </c:scaling>
        <c:delete val="1"/>
        <c:axPos val="b"/>
        <c:majorTickMark val="out"/>
        <c:minorTickMark val="none"/>
        <c:tickLblPos val="nextTo"/>
        <c:crossAx val="187586504"/>
        <c:crosses val="autoZero"/>
        <c:auto val="0"/>
        <c:lblAlgn val="ctr"/>
        <c:lblOffset val="100"/>
        <c:noMultiLvlLbl val="0"/>
      </c:catAx>
      <c:valAx>
        <c:axId val="187586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575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584152"/>
        <c:axId val="1875786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84544"/>
        <c:axId val="187579056"/>
      </c:lineChart>
      <c:catAx>
        <c:axId val="187584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78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578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84152"/>
        <c:crosses val="autoZero"/>
        <c:crossBetween val="between"/>
      </c:valAx>
      <c:catAx>
        <c:axId val="187584544"/>
        <c:scaling>
          <c:orientation val="minMax"/>
        </c:scaling>
        <c:delete val="1"/>
        <c:axPos val="b"/>
        <c:majorTickMark val="out"/>
        <c:minorTickMark val="none"/>
        <c:tickLblPos val="nextTo"/>
        <c:crossAx val="187579056"/>
        <c:crosses val="autoZero"/>
        <c:auto val="0"/>
        <c:lblAlgn val="ctr"/>
        <c:lblOffset val="100"/>
        <c:noMultiLvlLbl val="0"/>
      </c:catAx>
      <c:valAx>
        <c:axId val="1875790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584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581800"/>
        <c:axId val="187583760"/>
      </c:barChart>
      <c:catAx>
        <c:axId val="187581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83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583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81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582584"/>
        <c:axId val="187585720"/>
      </c:barChart>
      <c:catAx>
        <c:axId val="187582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85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585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82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586112"/>
        <c:axId val="1875770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77488"/>
        <c:axId val="187582976"/>
      </c:lineChart>
      <c:catAx>
        <c:axId val="187586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770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577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86112"/>
        <c:crosses val="autoZero"/>
        <c:crossBetween val="between"/>
      </c:valAx>
      <c:catAx>
        <c:axId val="187577488"/>
        <c:scaling>
          <c:orientation val="minMax"/>
        </c:scaling>
        <c:delete val="1"/>
        <c:axPos val="b"/>
        <c:majorTickMark val="out"/>
        <c:minorTickMark val="none"/>
        <c:tickLblPos val="nextTo"/>
        <c:crossAx val="187582976"/>
        <c:crosses val="autoZero"/>
        <c:auto val="0"/>
        <c:lblAlgn val="ctr"/>
        <c:lblOffset val="100"/>
        <c:noMultiLvlLbl val="0"/>
      </c:catAx>
      <c:valAx>
        <c:axId val="187582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577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574744"/>
        <c:axId val="187584936"/>
      </c:barChart>
      <c:catAx>
        <c:axId val="187574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849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584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74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579840"/>
        <c:axId val="187575136"/>
      </c:barChart>
      <c:catAx>
        <c:axId val="187579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751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575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79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581016"/>
        <c:axId val="1875814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90816"/>
        <c:axId val="187593952"/>
      </c:lineChart>
      <c:catAx>
        <c:axId val="187581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81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581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81016"/>
        <c:crosses val="autoZero"/>
        <c:crossBetween val="between"/>
      </c:valAx>
      <c:catAx>
        <c:axId val="187590816"/>
        <c:scaling>
          <c:orientation val="minMax"/>
        </c:scaling>
        <c:delete val="1"/>
        <c:axPos val="b"/>
        <c:majorTickMark val="out"/>
        <c:minorTickMark val="none"/>
        <c:tickLblPos val="nextTo"/>
        <c:crossAx val="187593952"/>
        <c:crosses val="autoZero"/>
        <c:auto val="0"/>
        <c:lblAlgn val="ctr"/>
        <c:lblOffset val="100"/>
        <c:noMultiLvlLbl val="0"/>
      </c:catAx>
      <c:valAx>
        <c:axId val="187593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590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062832"/>
        <c:axId val="171058520"/>
      </c:barChart>
      <c:catAx>
        <c:axId val="171062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585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1058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62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593560"/>
        <c:axId val="187589640"/>
      </c:barChart>
      <c:catAx>
        <c:axId val="187593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89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589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93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587680"/>
        <c:axId val="187588856"/>
      </c:barChart>
      <c:catAx>
        <c:axId val="187587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88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588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87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586896"/>
        <c:axId val="1875872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88464"/>
        <c:axId val="187592384"/>
      </c:lineChart>
      <c:catAx>
        <c:axId val="187586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8728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587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86896"/>
        <c:crosses val="autoZero"/>
        <c:crossBetween val="between"/>
      </c:valAx>
      <c:catAx>
        <c:axId val="187588464"/>
        <c:scaling>
          <c:orientation val="minMax"/>
        </c:scaling>
        <c:delete val="1"/>
        <c:axPos val="b"/>
        <c:majorTickMark val="out"/>
        <c:minorTickMark val="none"/>
        <c:tickLblPos val="nextTo"/>
        <c:crossAx val="187592384"/>
        <c:crosses val="autoZero"/>
        <c:auto val="0"/>
        <c:lblAlgn val="ctr"/>
        <c:lblOffset val="100"/>
        <c:noMultiLvlLbl val="0"/>
      </c:catAx>
      <c:valAx>
        <c:axId val="187592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588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591208"/>
        <c:axId val="187588072"/>
      </c:barChart>
      <c:catAx>
        <c:axId val="187591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880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588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91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592776"/>
        <c:axId val="187593168"/>
      </c:barChart>
      <c:catAx>
        <c:axId val="187592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931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593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92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45280"/>
        <c:axId val="1890550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044496"/>
        <c:axId val="189042928"/>
      </c:lineChart>
      <c:catAx>
        <c:axId val="189045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550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055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45280"/>
        <c:crosses val="autoZero"/>
        <c:crossBetween val="between"/>
      </c:valAx>
      <c:catAx>
        <c:axId val="189044496"/>
        <c:scaling>
          <c:orientation val="minMax"/>
        </c:scaling>
        <c:delete val="1"/>
        <c:axPos val="b"/>
        <c:majorTickMark val="out"/>
        <c:minorTickMark val="none"/>
        <c:tickLblPos val="nextTo"/>
        <c:crossAx val="189042928"/>
        <c:crosses val="autoZero"/>
        <c:auto val="0"/>
        <c:lblAlgn val="ctr"/>
        <c:lblOffset val="100"/>
        <c:noMultiLvlLbl val="0"/>
      </c:catAx>
      <c:valAx>
        <c:axId val="189042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044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48416"/>
        <c:axId val="189048024"/>
      </c:barChart>
      <c:catAx>
        <c:axId val="189048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480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048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48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46848"/>
        <c:axId val="189044888"/>
      </c:barChart>
      <c:catAx>
        <c:axId val="189046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448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044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46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49984"/>
        <c:axId val="1890492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044104"/>
        <c:axId val="189045672"/>
      </c:lineChart>
      <c:catAx>
        <c:axId val="189049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49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049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49984"/>
        <c:crosses val="autoZero"/>
        <c:crossBetween val="between"/>
      </c:valAx>
      <c:catAx>
        <c:axId val="18904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189045672"/>
        <c:crosses val="autoZero"/>
        <c:auto val="0"/>
        <c:lblAlgn val="ctr"/>
        <c:lblOffset val="100"/>
        <c:noMultiLvlLbl val="0"/>
      </c:catAx>
      <c:valAx>
        <c:axId val="189045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044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54688"/>
        <c:axId val="189047240"/>
      </c:barChart>
      <c:catAx>
        <c:axId val="189054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47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047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54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920096"/>
        <c:axId val="170920488"/>
      </c:barChart>
      <c:catAx>
        <c:axId val="170920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9204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0920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920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50376"/>
        <c:axId val="189053904"/>
      </c:barChart>
      <c:catAx>
        <c:axId val="189050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53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053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50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49592"/>
        <c:axId val="1890507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051160"/>
        <c:axId val="189051552"/>
      </c:lineChart>
      <c:catAx>
        <c:axId val="189049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507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050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49592"/>
        <c:crosses val="autoZero"/>
        <c:crossBetween val="between"/>
      </c:valAx>
      <c:catAx>
        <c:axId val="189051160"/>
        <c:scaling>
          <c:orientation val="minMax"/>
        </c:scaling>
        <c:delete val="1"/>
        <c:axPos val="b"/>
        <c:majorTickMark val="out"/>
        <c:minorTickMark val="none"/>
        <c:tickLblPos val="nextTo"/>
        <c:crossAx val="189051552"/>
        <c:crosses val="autoZero"/>
        <c:auto val="0"/>
        <c:lblAlgn val="ctr"/>
        <c:lblOffset val="100"/>
        <c:noMultiLvlLbl val="0"/>
      </c:catAx>
      <c:valAx>
        <c:axId val="1890515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051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51944"/>
        <c:axId val="189052728"/>
      </c:barChart>
      <c:catAx>
        <c:axId val="189051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527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052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51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53512"/>
        <c:axId val="189060960"/>
      </c:barChart>
      <c:catAx>
        <c:axId val="189053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609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060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53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59784"/>
        <c:axId val="1890586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055472"/>
        <c:axId val="189061352"/>
      </c:lineChart>
      <c:catAx>
        <c:axId val="189059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586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058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59784"/>
        <c:crosses val="autoZero"/>
        <c:crossBetween val="between"/>
      </c:valAx>
      <c:catAx>
        <c:axId val="189055472"/>
        <c:scaling>
          <c:orientation val="minMax"/>
        </c:scaling>
        <c:delete val="1"/>
        <c:axPos val="b"/>
        <c:majorTickMark val="out"/>
        <c:minorTickMark val="none"/>
        <c:tickLblPos val="nextTo"/>
        <c:crossAx val="189061352"/>
        <c:crosses val="autoZero"/>
        <c:auto val="0"/>
        <c:lblAlgn val="ctr"/>
        <c:lblOffset val="100"/>
        <c:noMultiLvlLbl val="0"/>
      </c:catAx>
      <c:valAx>
        <c:axId val="189061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055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60568"/>
        <c:axId val="189061744"/>
      </c:barChart>
      <c:catAx>
        <c:axId val="189060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617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061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60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59000"/>
        <c:axId val="189059392"/>
      </c:barChart>
      <c:catAx>
        <c:axId val="189059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593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059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59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62528"/>
        <c:axId val="1890574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056648"/>
        <c:axId val="189057824"/>
      </c:lineChart>
      <c:catAx>
        <c:axId val="189062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574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057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62528"/>
        <c:crosses val="autoZero"/>
        <c:crossBetween val="between"/>
      </c:valAx>
      <c:catAx>
        <c:axId val="189056648"/>
        <c:scaling>
          <c:orientation val="minMax"/>
        </c:scaling>
        <c:delete val="1"/>
        <c:axPos val="b"/>
        <c:majorTickMark val="out"/>
        <c:minorTickMark val="none"/>
        <c:tickLblPos val="nextTo"/>
        <c:crossAx val="189057824"/>
        <c:crosses val="autoZero"/>
        <c:auto val="0"/>
        <c:lblAlgn val="ctr"/>
        <c:lblOffset val="100"/>
        <c:noMultiLvlLbl val="0"/>
      </c:catAx>
      <c:valAx>
        <c:axId val="189057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056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58216"/>
        <c:axId val="189035480"/>
      </c:barChart>
      <c:catAx>
        <c:axId val="189058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354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035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58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35872"/>
        <c:axId val="189040968"/>
      </c:barChart>
      <c:catAx>
        <c:axId val="189035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409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040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35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920880"/>
        <c:axId val="1709212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919704"/>
        <c:axId val="170915784"/>
      </c:lineChart>
      <c:catAx>
        <c:axId val="170920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921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921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920880"/>
        <c:crosses val="autoZero"/>
        <c:crossBetween val="between"/>
      </c:valAx>
      <c:catAx>
        <c:axId val="170919704"/>
        <c:scaling>
          <c:orientation val="minMax"/>
        </c:scaling>
        <c:delete val="1"/>
        <c:axPos val="b"/>
        <c:majorTickMark val="out"/>
        <c:minorTickMark val="none"/>
        <c:tickLblPos val="nextTo"/>
        <c:crossAx val="170915784"/>
        <c:crosses val="autoZero"/>
        <c:auto val="0"/>
        <c:lblAlgn val="ctr"/>
        <c:lblOffset val="100"/>
        <c:noMultiLvlLbl val="0"/>
      </c:catAx>
      <c:valAx>
        <c:axId val="1709157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0919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37048"/>
        <c:axId val="1890413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033128"/>
        <c:axId val="189033520"/>
      </c:lineChart>
      <c:catAx>
        <c:axId val="189037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413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041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37048"/>
        <c:crosses val="autoZero"/>
        <c:crossBetween val="between"/>
      </c:valAx>
      <c:catAx>
        <c:axId val="189033128"/>
        <c:scaling>
          <c:orientation val="minMax"/>
        </c:scaling>
        <c:delete val="1"/>
        <c:axPos val="b"/>
        <c:majorTickMark val="out"/>
        <c:minorTickMark val="none"/>
        <c:tickLblPos val="nextTo"/>
        <c:crossAx val="189033520"/>
        <c:crosses val="autoZero"/>
        <c:auto val="0"/>
        <c:lblAlgn val="ctr"/>
        <c:lblOffset val="100"/>
        <c:noMultiLvlLbl val="0"/>
      </c:catAx>
      <c:valAx>
        <c:axId val="189033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033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30384"/>
        <c:axId val="189042144"/>
      </c:barChart>
      <c:catAx>
        <c:axId val="189030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421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042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30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33912"/>
        <c:axId val="189042536"/>
      </c:barChart>
      <c:catAx>
        <c:axId val="189033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425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042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33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34304"/>
        <c:axId val="1890382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037440"/>
        <c:axId val="189034696"/>
      </c:lineChart>
      <c:catAx>
        <c:axId val="189034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38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038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34304"/>
        <c:crosses val="autoZero"/>
        <c:crossBetween val="between"/>
      </c:valAx>
      <c:catAx>
        <c:axId val="189037440"/>
        <c:scaling>
          <c:orientation val="minMax"/>
        </c:scaling>
        <c:delete val="1"/>
        <c:axPos val="b"/>
        <c:majorTickMark val="out"/>
        <c:minorTickMark val="none"/>
        <c:tickLblPos val="nextTo"/>
        <c:crossAx val="189034696"/>
        <c:crosses val="autoZero"/>
        <c:auto val="0"/>
        <c:lblAlgn val="ctr"/>
        <c:lblOffset val="100"/>
        <c:noMultiLvlLbl val="0"/>
      </c:catAx>
      <c:valAx>
        <c:axId val="189034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037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39400"/>
        <c:axId val="189038616"/>
      </c:barChart>
      <c:catAx>
        <c:axId val="189039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38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038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39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35088"/>
        <c:axId val="189039792"/>
      </c:barChart>
      <c:catAx>
        <c:axId val="18903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39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039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35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31560"/>
        <c:axId val="1890362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040576"/>
        <c:axId val="189031952"/>
      </c:lineChart>
      <c:catAx>
        <c:axId val="189031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362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036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31560"/>
        <c:crosses val="autoZero"/>
        <c:crossBetween val="between"/>
      </c:valAx>
      <c:catAx>
        <c:axId val="189040576"/>
        <c:scaling>
          <c:orientation val="minMax"/>
        </c:scaling>
        <c:delete val="1"/>
        <c:axPos val="b"/>
        <c:majorTickMark val="out"/>
        <c:minorTickMark val="none"/>
        <c:tickLblPos val="nextTo"/>
        <c:crossAx val="189031952"/>
        <c:crosses val="autoZero"/>
        <c:auto val="0"/>
        <c:lblAlgn val="ctr"/>
        <c:lblOffset val="100"/>
        <c:noMultiLvlLbl val="0"/>
      </c:catAx>
      <c:valAx>
        <c:axId val="189031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040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85216"/>
        <c:axId val="190079336"/>
      </c:barChart>
      <c:catAx>
        <c:axId val="190085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793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0079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85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79728"/>
        <c:axId val="190078552"/>
      </c:barChart>
      <c:catAx>
        <c:axId val="190079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785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078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79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85608"/>
        <c:axId val="1900867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87176"/>
        <c:axId val="190082864"/>
      </c:lineChart>
      <c:catAx>
        <c:axId val="190085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86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086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85608"/>
        <c:crosses val="autoZero"/>
        <c:crossBetween val="between"/>
      </c:valAx>
      <c:catAx>
        <c:axId val="190087176"/>
        <c:scaling>
          <c:orientation val="minMax"/>
        </c:scaling>
        <c:delete val="1"/>
        <c:axPos val="b"/>
        <c:majorTickMark val="out"/>
        <c:minorTickMark val="none"/>
        <c:tickLblPos val="nextTo"/>
        <c:crossAx val="190082864"/>
        <c:crosses val="autoZero"/>
        <c:auto val="0"/>
        <c:lblAlgn val="ctr"/>
        <c:lblOffset val="100"/>
        <c:noMultiLvlLbl val="0"/>
      </c:catAx>
      <c:valAx>
        <c:axId val="1900828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087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921664"/>
        <c:axId val="170916176"/>
      </c:barChart>
      <c:catAx>
        <c:axId val="170921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916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916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921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86392"/>
        <c:axId val="1900812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75024"/>
        <c:axId val="190086000"/>
      </c:lineChart>
      <c:catAx>
        <c:axId val="190086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8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081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86392"/>
        <c:crosses val="autoZero"/>
        <c:crossBetween val="between"/>
      </c:valAx>
      <c:catAx>
        <c:axId val="190075024"/>
        <c:scaling>
          <c:orientation val="minMax"/>
        </c:scaling>
        <c:delete val="1"/>
        <c:axPos val="b"/>
        <c:majorTickMark val="out"/>
        <c:minorTickMark val="none"/>
        <c:tickLblPos val="nextTo"/>
        <c:crossAx val="190086000"/>
        <c:crosses val="autoZero"/>
        <c:auto val="0"/>
        <c:lblAlgn val="ctr"/>
        <c:lblOffset val="100"/>
        <c:noMultiLvlLbl val="0"/>
      </c:catAx>
      <c:valAx>
        <c:axId val="1900860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075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78944"/>
        <c:axId val="1900754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83256"/>
        <c:axId val="190075808"/>
      </c:lineChart>
      <c:catAx>
        <c:axId val="190078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75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075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78944"/>
        <c:crosses val="autoZero"/>
        <c:crossBetween val="between"/>
      </c:valAx>
      <c:catAx>
        <c:axId val="190083256"/>
        <c:scaling>
          <c:orientation val="minMax"/>
        </c:scaling>
        <c:delete val="1"/>
        <c:axPos val="b"/>
        <c:majorTickMark val="out"/>
        <c:minorTickMark val="none"/>
        <c:tickLblPos val="nextTo"/>
        <c:crossAx val="190075808"/>
        <c:crosses val="autoZero"/>
        <c:auto val="0"/>
        <c:lblAlgn val="ctr"/>
        <c:lblOffset val="100"/>
        <c:noMultiLvlLbl val="0"/>
      </c:catAx>
      <c:valAx>
        <c:axId val="1900758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083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76200"/>
        <c:axId val="1900765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80512"/>
        <c:axId val="190076984"/>
      </c:lineChart>
      <c:catAx>
        <c:axId val="190076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76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076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76200"/>
        <c:crosses val="autoZero"/>
        <c:crossBetween val="between"/>
      </c:valAx>
      <c:catAx>
        <c:axId val="1900805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0076984"/>
        <c:crosses val="autoZero"/>
        <c:auto val="0"/>
        <c:lblAlgn val="ctr"/>
        <c:lblOffset val="100"/>
        <c:noMultiLvlLbl val="0"/>
      </c:catAx>
      <c:valAx>
        <c:axId val="1900769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080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81688"/>
        <c:axId val="1900840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83648"/>
        <c:axId val="190082080"/>
      </c:lineChart>
      <c:catAx>
        <c:axId val="190081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84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084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81688"/>
        <c:crosses val="autoZero"/>
        <c:crossBetween val="between"/>
      </c:valAx>
      <c:catAx>
        <c:axId val="190083648"/>
        <c:scaling>
          <c:orientation val="minMax"/>
        </c:scaling>
        <c:delete val="1"/>
        <c:axPos val="b"/>
        <c:majorTickMark val="out"/>
        <c:minorTickMark val="none"/>
        <c:tickLblPos val="nextTo"/>
        <c:crossAx val="190082080"/>
        <c:crosses val="autoZero"/>
        <c:auto val="0"/>
        <c:lblAlgn val="ctr"/>
        <c:lblOffset val="100"/>
        <c:noMultiLvlLbl val="0"/>
      </c:catAx>
      <c:valAx>
        <c:axId val="1900820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083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84432"/>
        <c:axId val="190099720"/>
      </c:barChart>
      <c:catAx>
        <c:axId val="190084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99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099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84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90312"/>
        <c:axId val="190096192"/>
      </c:barChart>
      <c:catAx>
        <c:axId val="190090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96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096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90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89528"/>
        <c:axId val="1900954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91096"/>
        <c:axId val="190089920"/>
      </c:lineChart>
      <c:catAx>
        <c:axId val="190089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954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095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89528"/>
        <c:crosses val="autoZero"/>
        <c:crossBetween val="between"/>
      </c:valAx>
      <c:catAx>
        <c:axId val="190091096"/>
        <c:scaling>
          <c:orientation val="minMax"/>
        </c:scaling>
        <c:delete val="1"/>
        <c:axPos val="b"/>
        <c:majorTickMark val="out"/>
        <c:minorTickMark val="none"/>
        <c:tickLblPos val="nextTo"/>
        <c:crossAx val="190089920"/>
        <c:crosses val="autoZero"/>
        <c:auto val="0"/>
        <c:lblAlgn val="ctr"/>
        <c:lblOffset val="100"/>
        <c:noMultiLvlLbl val="0"/>
      </c:catAx>
      <c:valAx>
        <c:axId val="1900899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091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93448"/>
        <c:axId val="190089136"/>
      </c:barChart>
      <c:catAx>
        <c:axId val="190093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891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0089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93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95800"/>
        <c:axId val="190090704"/>
      </c:barChart>
      <c:catAx>
        <c:axId val="190095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907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090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95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99328"/>
        <c:axId val="1900930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91488"/>
        <c:axId val="190087960"/>
      </c:lineChart>
      <c:catAx>
        <c:axId val="190099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93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093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99328"/>
        <c:crosses val="autoZero"/>
        <c:crossBetween val="between"/>
      </c:valAx>
      <c:catAx>
        <c:axId val="190091488"/>
        <c:scaling>
          <c:orientation val="minMax"/>
        </c:scaling>
        <c:delete val="1"/>
        <c:axPos val="b"/>
        <c:majorTickMark val="out"/>
        <c:minorTickMark val="none"/>
        <c:tickLblPos val="nextTo"/>
        <c:crossAx val="190087960"/>
        <c:crosses val="autoZero"/>
        <c:auto val="0"/>
        <c:lblAlgn val="ctr"/>
        <c:lblOffset val="100"/>
        <c:noMultiLvlLbl val="0"/>
      </c:catAx>
      <c:valAx>
        <c:axId val="190087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091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918528"/>
        <c:axId val="170914608"/>
      </c:barChart>
      <c:catAx>
        <c:axId val="170918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914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914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918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92664"/>
        <c:axId val="190097760"/>
      </c:barChart>
      <c:catAx>
        <c:axId val="190092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97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097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92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93840"/>
        <c:axId val="190096584"/>
      </c:barChart>
      <c:catAx>
        <c:axId val="190093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96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096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93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97368"/>
        <c:axId val="1900969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98152"/>
        <c:axId val="190098544"/>
      </c:lineChart>
      <c:catAx>
        <c:axId val="190097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96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096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97368"/>
        <c:crosses val="autoZero"/>
        <c:crossBetween val="between"/>
      </c:valAx>
      <c:catAx>
        <c:axId val="190098152"/>
        <c:scaling>
          <c:orientation val="minMax"/>
        </c:scaling>
        <c:delete val="1"/>
        <c:axPos val="b"/>
        <c:majorTickMark val="out"/>
        <c:minorTickMark val="none"/>
        <c:tickLblPos val="nextTo"/>
        <c:crossAx val="190098544"/>
        <c:crosses val="autoZero"/>
        <c:auto val="0"/>
        <c:lblAlgn val="ctr"/>
        <c:lblOffset val="100"/>
        <c:noMultiLvlLbl val="0"/>
      </c:catAx>
      <c:valAx>
        <c:axId val="190098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098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03640"/>
        <c:axId val="190100896"/>
      </c:barChart>
      <c:catAx>
        <c:axId val="190103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0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00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03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01680"/>
        <c:axId val="190100112"/>
      </c:barChart>
      <c:catAx>
        <c:axId val="190101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00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00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01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03248"/>
        <c:axId val="1901005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02464"/>
        <c:axId val="190106776"/>
      </c:lineChart>
      <c:catAx>
        <c:axId val="190103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00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00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03248"/>
        <c:crosses val="autoZero"/>
        <c:crossBetween val="between"/>
      </c:valAx>
      <c:catAx>
        <c:axId val="190102464"/>
        <c:scaling>
          <c:orientation val="minMax"/>
        </c:scaling>
        <c:delete val="1"/>
        <c:axPos val="b"/>
        <c:majorTickMark val="out"/>
        <c:minorTickMark val="none"/>
        <c:tickLblPos val="nextTo"/>
        <c:crossAx val="190106776"/>
        <c:crosses val="autoZero"/>
        <c:auto val="0"/>
        <c:lblAlgn val="ctr"/>
        <c:lblOffset val="100"/>
        <c:noMultiLvlLbl val="0"/>
      </c:catAx>
      <c:valAx>
        <c:axId val="190106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102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05600"/>
        <c:axId val="190104032"/>
      </c:barChart>
      <c:catAx>
        <c:axId val="190105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04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04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05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04424"/>
        <c:axId val="190106384"/>
      </c:barChart>
      <c:catAx>
        <c:axId val="190104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06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06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04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04816"/>
        <c:axId val="1901052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833776"/>
        <c:axId val="191839264"/>
      </c:lineChart>
      <c:catAx>
        <c:axId val="190104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052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105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04816"/>
        <c:crosses val="autoZero"/>
        <c:crossBetween val="between"/>
      </c:valAx>
      <c:catAx>
        <c:axId val="191833776"/>
        <c:scaling>
          <c:orientation val="minMax"/>
        </c:scaling>
        <c:delete val="1"/>
        <c:axPos val="b"/>
        <c:majorTickMark val="out"/>
        <c:minorTickMark val="none"/>
        <c:tickLblPos val="nextTo"/>
        <c:crossAx val="191839264"/>
        <c:crosses val="autoZero"/>
        <c:auto val="0"/>
        <c:lblAlgn val="ctr"/>
        <c:lblOffset val="100"/>
        <c:noMultiLvlLbl val="0"/>
      </c:catAx>
      <c:valAx>
        <c:axId val="191839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833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39656"/>
        <c:axId val="191841224"/>
      </c:barChart>
      <c:catAx>
        <c:axId val="191839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412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1841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39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916960"/>
        <c:axId val="1709173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917744"/>
        <c:axId val="170918136"/>
      </c:lineChart>
      <c:catAx>
        <c:axId val="170916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9173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917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916960"/>
        <c:crosses val="autoZero"/>
        <c:crossBetween val="between"/>
      </c:valAx>
      <c:catAx>
        <c:axId val="170917744"/>
        <c:scaling>
          <c:orientation val="minMax"/>
        </c:scaling>
        <c:delete val="1"/>
        <c:axPos val="b"/>
        <c:majorTickMark val="out"/>
        <c:minorTickMark val="none"/>
        <c:tickLblPos val="nextTo"/>
        <c:crossAx val="170918136"/>
        <c:crosses val="autoZero"/>
        <c:auto val="0"/>
        <c:lblAlgn val="ctr"/>
        <c:lblOffset val="100"/>
        <c:noMultiLvlLbl val="0"/>
      </c:catAx>
      <c:valAx>
        <c:axId val="170918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0917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34168"/>
        <c:axId val="191838088"/>
      </c:barChart>
      <c:catAx>
        <c:axId val="191834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380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1838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34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31424"/>
        <c:axId val="1918326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834560"/>
        <c:axId val="191831032"/>
      </c:lineChart>
      <c:catAx>
        <c:axId val="191831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32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832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31424"/>
        <c:crosses val="autoZero"/>
        <c:crossBetween val="between"/>
      </c:valAx>
      <c:catAx>
        <c:axId val="191834560"/>
        <c:scaling>
          <c:orientation val="minMax"/>
        </c:scaling>
        <c:delete val="1"/>
        <c:axPos val="b"/>
        <c:majorTickMark val="out"/>
        <c:minorTickMark val="none"/>
        <c:tickLblPos val="nextTo"/>
        <c:crossAx val="191831032"/>
        <c:crosses val="autoZero"/>
        <c:auto val="0"/>
        <c:lblAlgn val="ctr"/>
        <c:lblOffset val="100"/>
        <c:noMultiLvlLbl val="0"/>
      </c:catAx>
      <c:valAx>
        <c:axId val="191831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834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29072"/>
        <c:axId val="191835736"/>
      </c:barChart>
      <c:catAx>
        <c:axId val="191829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35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835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29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31816"/>
        <c:axId val="191832992"/>
      </c:barChart>
      <c:catAx>
        <c:axId val="191831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32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832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31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34952"/>
        <c:axId val="1918294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836912"/>
        <c:axId val="191840048"/>
      </c:lineChart>
      <c:catAx>
        <c:axId val="191834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294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1829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34952"/>
        <c:crosses val="autoZero"/>
        <c:crossBetween val="between"/>
      </c:valAx>
      <c:catAx>
        <c:axId val="1918369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1840048"/>
        <c:crosses val="autoZero"/>
        <c:auto val="0"/>
        <c:lblAlgn val="ctr"/>
        <c:lblOffset val="100"/>
        <c:noMultiLvlLbl val="0"/>
      </c:catAx>
      <c:valAx>
        <c:axId val="1918400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836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38480"/>
        <c:axId val="191836520"/>
      </c:barChart>
      <c:catAx>
        <c:axId val="191838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365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1836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38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40440"/>
        <c:axId val="191838872"/>
      </c:barChart>
      <c:catAx>
        <c:axId val="191840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388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1838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40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30248"/>
        <c:axId val="1918502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849848"/>
        <c:axId val="191849064"/>
      </c:lineChart>
      <c:catAx>
        <c:axId val="191830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502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1850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30248"/>
        <c:crosses val="autoZero"/>
        <c:crossBetween val="between"/>
      </c:valAx>
      <c:catAx>
        <c:axId val="191849848"/>
        <c:scaling>
          <c:orientation val="minMax"/>
        </c:scaling>
        <c:delete val="1"/>
        <c:axPos val="b"/>
        <c:majorTickMark val="out"/>
        <c:minorTickMark val="none"/>
        <c:tickLblPos val="nextTo"/>
        <c:crossAx val="191849064"/>
        <c:crosses val="autoZero"/>
        <c:auto val="0"/>
        <c:lblAlgn val="ctr"/>
        <c:lblOffset val="100"/>
        <c:noMultiLvlLbl val="0"/>
      </c:catAx>
      <c:valAx>
        <c:axId val="1918490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849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44752"/>
        <c:axId val="191849456"/>
      </c:barChart>
      <c:catAx>
        <c:axId val="191844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494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1849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44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50632"/>
        <c:axId val="191843576"/>
      </c:barChart>
      <c:catAx>
        <c:axId val="191850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435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1843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50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968272"/>
        <c:axId val="169967096"/>
      </c:barChart>
      <c:catAx>
        <c:axId val="169968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967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967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968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919312"/>
        <c:axId val="171323760"/>
      </c:barChart>
      <c:catAx>
        <c:axId val="170919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237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1323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919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47104"/>
        <c:axId val="1918427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848672"/>
        <c:axId val="191844360"/>
      </c:lineChart>
      <c:catAx>
        <c:axId val="191847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42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842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47104"/>
        <c:crosses val="autoZero"/>
        <c:crossBetween val="between"/>
      </c:valAx>
      <c:catAx>
        <c:axId val="191848672"/>
        <c:scaling>
          <c:orientation val="minMax"/>
        </c:scaling>
        <c:delete val="1"/>
        <c:axPos val="b"/>
        <c:majorTickMark val="out"/>
        <c:minorTickMark val="none"/>
        <c:tickLblPos val="nextTo"/>
        <c:crossAx val="191844360"/>
        <c:crosses val="autoZero"/>
        <c:auto val="0"/>
        <c:lblAlgn val="ctr"/>
        <c:lblOffset val="100"/>
        <c:noMultiLvlLbl val="0"/>
      </c:catAx>
      <c:valAx>
        <c:axId val="1918443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848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47496"/>
        <c:axId val="191851024"/>
      </c:barChart>
      <c:catAx>
        <c:axId val="191847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51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851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47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41616"/>
        <c:axId val="191843968"/>
      </c:barChart>
      <c:catAx>
        <c:axId val="191841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43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843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41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52200"/>
        <c:axId val="1918537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847888"/>
        <c:axId val="191842008"/>
      </c:lineChart>
      <c:catAx>
        <c:axId val="191852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537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1853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52200"/>
        <c:crosses val="autoZero"/>
        <c:crossBetween val="between"/>
      </c:valAx>
      <c:catAx>
        <c:axId val="191847888"/>
        <c:scaling>
          <c:orientation val="minMax"/>
        </c:scaling>
        <c:delete val="1"/>
        <c:axPos val="b"/>
        <c:majorTickMark val="out"/>
        <c:minorTickMark val="none"/>
        <c:tickLblPos val="nextTo"/>
        <c:crossAx val="191842008"/>
        <c:crosses val="autoZero"/>
        <c:auto val="0"/>
        <c:lblAlgn val="ctr"/>
        <c:lblOffset val="100"/>
        <c:noMultiLvlLbl val="0"/>
      </c:catAx>
      <c:valAx>
        <c:axId val="191842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847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42400"/>
        <c:axId val="191843184"/>
      </c:barChart>
      <c:catAx>
        <c:axId val="191842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431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1843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42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45536"/>
        <c:axId val="191845928"/>
      </c:barChart>
      <c:catAx>
        <c:axId val="191845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459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1845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45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55336"/>
        <c:axId val="1918663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857296"/>
        <c:axId val="191863568"/>
      </c:lineChart>
      <c:catAx>
        <c:axId val="191855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663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1866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55336"/>
        <c:crosses val="autoZero"/>
        <c:crossBetween val="between"/>
      </c:valAx>
      <c:catAx>
        <c:axId val="191857296"/>
        <c:scaling>
          <c:orientation val="minMax"/>
        </c:scaling>
        <c:delete val="1"/>
        <c:axPos val="b"/>
        <c:majorTickMark val="out"/>
        <c:minorTickMark val="none"/>
        <c:tickLblPos val="nextTo"/>
        <c:crossAx val="191863568"/>
        <c:crosses val="autoZero"/>
        <c:auto val="0"/>
        <c:lblAlgn val="ctr"/>
        <c:lblOffset val="100"/>
        <c:noMultiLvlLbl val="0"/>
      </c:catAx>
      <c:valAx>
        <c:axId val="1918635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857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54552"/>
        <c:axId val="191864744"/>
      </c:barChart>
      <c:catAx>
        <c:axId val="191854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647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1864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54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58472"/>
        <c:axId val="191862000"/>
      </c:barChart>
      <c:catAx>
        <c:axId val="191858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620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1862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58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57688"/>
        <c:axId val="1918623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856512"/>
        <c:axId val="191860824"/>
      </c:lineChart>
      <c:catAx>
        <c:axId val="191857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623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1862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57688"/>
        <c:crosses val="autoZero"/>
        <c:crossBetween val="between"/>
      </c:valAx>
      <c:catAx>
        <c:axId val="1918565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1860824"/>
        <c:crosses val="autoZero"/>
        <c:auto val="0"/>
        <c:lblAlgn val="ctr"/>
        <c:lblOffset val="100"/>
        <c:noMultiLvlLbl val="0"/>
      </c:catAx>
      <c:valAx>
        <c:axId val="191860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856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21016"/>
        <c:axId val="171324152"/>
      </c:barChart>
      <c:catAx>
        <c:axId val="171321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241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324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21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58864"/>
        <c:axId val="191854944"/>
      </c:barChart>
      <c:catAx>
        <c:axId val="191858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549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1854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58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65920"/>
        <c:axId val="191855728"/>
      </c:barChart>
      <c:catAx>
        <c:axId val="191865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557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1855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65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59256"/>
        <c:axId val="1918612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860040"/>
        <c:axId val="191861608"/>
      </c:lineChart>
      <c:catAx>
        <c:axId val="191859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612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1861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59256"/>
        <c:crosses val="autoZero"/>
        <c:crossBetween val="between"/>
      </c:valAx>
      <c:catAx>
        <c:axId val="191860040"/>
        <c:scaling>
          <c:orientation val="minMax"/>
        </c:scaling>
        <c:delete val="1"/>
        <c:axPos val="b"/>
        <c:majorTickMark val="out"/>
        <c:minorTickMark val="none"/>
        <c:tickLblPos val="nextTo"/>
        <c:crossAx val="191861608"/>
        <c:crosses val="autoZero"/>
        <c:auto val="0"/>
        <c:lblAlgn val="ctr"/>
        <c:lblOffset val="100"/>
        <c:noMultiLvlLbl val="0"/>
      </c:catAx>
      <c:valAx>
        <c:axId val="1918616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860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63176"/>
        <c:axId val="191863960"/>
      </c:barChart>
      <c:catAx>
        <c:axId val="191863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639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1863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63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65136"/>
        <c:axId val="191865528"/>
      </c:barChart>
      <c:catAx>
        <c:axId val="191865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655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1865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65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69056"/>
        <c:axId val="1918718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877288"/>
        <c:axId val="191877680"/>
      </c:lineChart>
      <c:catAx>
        <c:axId val="191869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71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871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69056"/>
        <c:crosses val="autoZero"/>
        <c:crossBetween val="between"/>
      </c:valAx>
      <c:catAx>
        <c:axId val="191877288"/>
        <c:scaling>
          <c:orientation val="minMax"/>
        </c:scaling>
        <c:delete val="1"/>
        <c:axPos val="b"/>
        <c:majorTickMark val="out"/>
        <c:minorTickMark val="none"/>
        <c:tickLblPos val="nextTo"/>
        <c:crossAx val="191877680"/>
        <c:crosses val="autoZero"/>
        <c:auto val="0"/>
        <c:lblAlgn val="ctr"/>
        <c:lblOffset val="100"/>
        <c:noMultiLvlLbl val="0"/>
      </c:catAx>
      <c:valAx>
        <c:axId val="191877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877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76112"/>
        <c:axId val="191867880"/>
      </c:barChart>
      <c:catAx>
        <c:axId val="191876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67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867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76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68664"/>
        <c:axId val="191872192"/>
      </c:barChart>
      <c:catAx>
        <c:axId val="191868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7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872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68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70232"/>
        <c:axId val="1918784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878856"/>
        <c:axId val="191871016"/>
      </c:lineChart>
      <c:catAx>
        <c:axId val="191870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784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1878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70232"/>
        <c:crosses val="autoZero"/>
        <c:crossBetween val="between"/>
      </c:valAx>
      <c:catAx>
        <c:axId val="191878856"/>
        <c:scaling>
          <c:orientation val="minMax"/>
        </c:scaling>
        <c:delete val="1"/>
        <c:axPos val="b"/>
        <c:majorTickMark val="out"/>
        <c:minorTickMark val="none"/>
        <c:tickLblPos val="nextTo"/>
        <c:crossAx val="191871016"/>
        <c:crosses val="autoZero"/>
        <c:auto val="0"/>
        <c:lblAlgn val="ctr"/>
        <c:lblOffset val="100"/>
        <c:noMultiLvlLbl val="0"/>
      </c:catAx>
      <c:valAx>
        <c:axId val="1918710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878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72976"/>
        <c:axId val="191869448"/>
      </c:barChart>
      <c:catAx>
        <c:axId val="191872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694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1869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72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25720"/>
        <c:axId val="1713206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321408"/>
        <c:axId val="171324544"/>
      </c:lineChart>
      <c:catAx>
        <c:axId val="171325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206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1320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25720"/>
        <c:crosses val="autoZero"/>
        <c:crossBetween val="between"/>
      </c:valAx>
      <c:catAx>
        <c:axId val="171321408"/>
        <c:scaling>
          <c:orientation val="minMax"/>
        </c:scaling>
        <c:delete val="1"/>
        <c:axPos val="b"/>
        <c:majorTickMark val="out"/>
        <c:minorTickMark val="none"/>
        <c:tickLblPos val="nextTo"/>
        <c:crossAx val="171324544"/>
        <c:crosses val="autoZero"/>
        <c:auto val="0"/>
        <c:lblAlgn val="ctr"/>
        <c:lblOffset val="100"/>
        <c:noMultiLvlLbl val="0"/>
      </c:catAx>
      <c:valAx>
        <c:axId val="171324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321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73368"/>
        <c:axId val="191876504"/>
      </c:barChart>
      <c:catAx>
        <c:axId val="191873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765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1876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73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74152"/>
        <c:axId val="1918698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866704"/>
        <c:axId val="191873760"/>
      </c:lineChart>
      <c:catAx>
        <c:axId val="191874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69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869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74152"/>
        <c:crosses val="autoZero"/>
        <c:crossBetween val="between"/>
      </c:valAx>
      <c:catAx>
        <c:axId val="191866704"/>
        <c:scaling>
          <c:orientation val="minMax"/>
        </c:scaling>
        <c:delete val="1"/>
        <c:axPos val="b"/>
        <c:majorTickMark val="out"/>
        <c:minorTickMark val="none"/>
        <c:tickLblPos val="nextTo"/>
        <c:crossAx val="191873760"/>
        <c:crosses val="autoZero"/>
        <c:auto val="0"/>
        <c:lblAlgn val="ctr"/>
        <c:lblOffset val="100"/>
        <c:noMultiLvlLbl val="0"/>
      </c:catAx>
      <c:valAx>
        <c:axId val="191873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866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76896"/>
        <c:axId val="1918670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874936"/>
        <c:axId val="191870624"/>
      </c:lineChart>
      <c:catAx>
        <c:axId val="191876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67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867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76896"/>
        <c:crosses val="autoZero"/>
        <c:crossBetween val="between"/>
      </c:valAx>
      <c:catAx>
        <c:axId val="191874936"/>
        <c:scaling>
          <c:orientation val="minMax"/>
        </c:scaling>
        <c:delete val="1"/>
        <c:axPos val="b"/>
        <c:majorTickMark val="out"/>
        <c:minorTickMark val="none"/>
        <c:tickLblPos val="nextTo"/>
        <c:crossAx val="191870624"/>
        <c:crosses val="autoZero"/>
        <c:auto val="0"/>
        <c:lblAlgn val="ctr"/>
        <c:lblOffset val="100"/>
        <c:noMultiLvlLbl val="0"/>
      </c:catAx>
      <c:valAx>
        <c:axId val="1918706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874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84736"/>
        <c:axId val="1918906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885128"/>
        <c:axId val="191881600"/>
      </c:lineChart>
      <c:catAx>
        <c:axId val="191884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90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890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84736"/>
        <c:crosses val="autoZero"/>
        <c:crossBetween val="between"/>
      </c:valAx>
      <c:catAx>
        <c:axId val="191885128"/>
        <c:scaling>
          <c:orientation val="minMax"/>
        </c:scaling>
        <c:delete val="1"/>
        <c:axPos val="b"/>
        <c:majorTickMark val="out"/>
        <c:minorTickMark val="none"/>
        <c:tickLblPos val="nextTo"/>
        <c:crossAx val="191881600"/>
        <c:crosses val="autoZero"/>
        <c:auto val="0"/>
        <c:lblAlgn val="ctr"/>
        <c:lblOffset val="100"/>
        <c:noMultiLvlLbl val="0"/>
      </c:catAx>
      <c:valAx>
        <c:axId val="191881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885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85912"/>
        <c:axId val="1918855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889048"/>
        <c:axId val="191883952"/>
      </c:lineChart>
      <c:catAx>
        <c:axId val="191885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85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885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85912"/>
        <c:crosses val="autoZero"/>
        <c:crossBetween val="between"/>
      </c:valAx>
      <c:catAx>
        <c:axId val="191889048"/>
        <c:scaling>
          <c:orientation val="minMax"/>
        </c:scaling>
        <c:delete val="1"/>
        <c:axPos val="b"/>
        <c:majorTickMark val="out"/>
        <c:minorTickMark val="none"/>
        <c:tickLblPos val="nextTo"/>
        <c:crossAx val="191883952"/>
        <c:crosses val="autoZero"/>
        <c:auto val="0"/>
        <c:lblAlgn val="ctr"/>
        <c:lblOffset val="100"/>
        <c:noMultiLvlLbl val="0"/>
      </c:catAx>
      <c:valAx>
        <c:axId val="191883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889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86696"/>
        <c:axId val="1918870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888656"/>
        <c:axId val="191879640"/>
      </c:lineChart>
      <c:catAx>
        <c:axId val="191886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87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887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86696"/>
        <c:crosses val="autoZero"/>
        <c:crossBetween val="between"/>
      </c:valAx>
      <c:catAx>
        <c:axId val="191888656"/>
        <c:scaling>
          <c:orientation val="minMax"/>
        </c:scaling>
        <c:delete val="1"/>
        <c:axPos val="b"/>
        <c:majorTickMark val="out"/>
        <c:minorTickMark val="none"/>
        <c:tickLblPos val="nextTo"/>
        <c:crossAx val="191879640"/>
        <c:crosses val="autoZero"/>
        <c:auto val="0"/>
        <c:lblAlgn val="ctr"/>
        <c:lblOffset val="100"/>
        <c:noMultiLvlLbl val="0"/>
      </c:catAx>
      <c:valAx>
        <c:axId val="191879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888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87872"/>
        <c:axId val="191888264"/>
      </c:barChart>
      <c:catAx>
        <c:axId val="191887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88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888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87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81208"/>
        <c:axId val="191891008"/>
      </c:barChart>
      <c:catAx>
        <c:axId val="191881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91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891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81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89832"/>
        <c:axId val="1918914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887480"/>
        <c:axId val="191882384"/>
      </c:lineChart>
      <c:catAx>
        <c:axId val="191889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914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1891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89832"/>
        <c:crosses val="autoZero"/>
        <c:crossBetween val="between"/>
      </c:valAx>
      <c:catAx>
        <c:axId val="191887480"/>
        <c:scaling>
          <c:orientation val="minMax"/>
        </c:scaling>
        <c:delete val="1"/>
        <c:axPos val="b"/>
        <c:majorTickMark val="out"/>
        <c:minorTickMark val="none"/>
        <c:tickLblPos val="nextTo"/>
        <c:crossAx val="191882384"/>
        <c:crosses val="autoZero"/>
        <c:auto val="0"/>
        <c:lblAlgn val="ctr"/>
        <c:lblOffset val="100"/>
        <c:noMultiLvlLbl val="0"/>
      </c:catAx>
      <c:valAx>
        <c:axId val="191882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887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82776"/>
        <c:axId val="191880032"/>
      </c:barChart>
      <c:catAx>
        <c:axId val="191882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8003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1880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82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19840"/>
        <c:axId val="171327288"/>
      </c:barChart>
      <c:catAx>
        <c:axId val="171319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2728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1327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19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80424"/>
        <c:axId val="191880816"/>
      </c:barChart>
      <c:catAx>
        <c:axId val="191880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808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1880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80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92576"/>
        <c:axId val="1918941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891792"/>
        <c:axId val="191892968"/>
      </c:lineChart>
      <c:catAx>
        <c:axId val="191892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94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894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92576"/>
        <c:crosses val="autoZero"/>
        <c:crossBetween val="between"/>
      </c:valAx>
      <c:catAx>
        <c:axId val="191891792"/>
        <c:scaling>
          <c:orientation val="minMax"/>
        </c:scaling>
        <c:delete val="1"/>
        <c:axPos val="b"/>
        <c:majorTickMark val="out"/>
        <c:minorTickMark val="none"/>
        <c:tickLblPos val="nextTo"/>
        <c:crossAx val="191892968"/>
        <c:crosses val="autoZero"/>
        <c:auto val="0"/>
        <c:lblAlgn val="ctr"/>
        <c:lblOffset val="100"/>
        <c:noMultiLvlLbl val="0"/>
      </c:catAx>
      <c:valAx>
        <c:axId val="191892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891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893752"/>
        <c:axId val="195186928"/>
      </c:barChart>
      <c:catAx>
        <c:axId val="191893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86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5186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893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179480"/>
        <c:axId val="195183400"/>
      </c:barChart>
      <c:catAx>
        <c:axId val="195179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83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5183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79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184968"/>
        <c:axId val="1951759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175168"/>
        <c:axId val="195175560"/>
      </c:lineChart>
      <c:catAx>
        <c:axId val="195184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759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5175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84968"/>
        <c:crosses val="autoZero"/>
        <c:crossBetween val="between"/>
      </c:valAx>
      <c:catAx>
        <c:axId val="195175168"/>
        <c:scaling>
          <c:orientation val="minMax"/>
        </c:scaling>
        <c:delete val="1"/>
        <c:axPos val="b"/>
        <c:majorTickMark val="out"/>
        <c:minorTickMark val="none"/>
        <c:tickLblPos val="nextTo"/>
        <c:crossAx val="195175560"/>
        <c:crosses val="autoZero"/>
        <c:auto val="0"/>
        <c:lblAlgn val="ctr"/>
        <c:lblOffset val="100"/>
        <c:noMultiLvlLbl val="0"/>
      </c:catAx>
      <c:valAx>
        <c:axId val="1951755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5175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185360"/>
        <c:axId val="195176344"/>
      </c:barChart>
      <c:catAx>
        <c:axId val="195185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763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5176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85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182224"/>
        <c:axId val="195181048"/>
      </c:barChart>
      <c:catAx>
        <c:axId val="195182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810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5181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82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177520"/>
        <c:axId val="1951771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183008"/>
        <c:axId val="195183792"/>
      </c:lineChart>
      <c:catAx>
        <c:axId val="195177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771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5177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77520"/>
        <c:crosses val="autoZero"/>
        <c:crossBetween val="between"/>
      </c:valAx>
      <c:catAx>
        <c:axId val="195183008"/>
        <c:scaling>
          <c:orientation val="minMax"/>
        </c:scaling>
        <c:delete val="1"/>
        <c:axPos val="b"/>
        <c:majorTickMark val="out"/>
        <c:minorTickMark val="none"/>
        <c:tickLblPos val="nextTo"/>
        <c:crossAx val="195183792"/>
        <c:crosses val="autoZero"/>
        <c:auto val="0"/>
        <c:lblAlgn val="ctr"/>
        <c:lblOffset val="100"/>
        <c:noMultiLvlLbl val="0"/>
      </c:catAx>
      <c:valAx>
        <c:axId val="195183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5183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180264"/>
        <c:axId val="195177912"/>
      </c:barChart>
      <c:catAx>
        <c:axId val="195180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779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5177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80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184576"/>
        <c:axId val="195178696"/>
      </c:barChart>
      <c:catAx>
        <c:axId val="195184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786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5178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84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25328"/>
        <c:axId val="171322584"/>
      </c:barChart>
      <c:catAx>
        <c:axId val="171325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225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322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25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181440"/>
        <c:axId val="1951861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181832"/>
        <c:axId val="195186536"/>
      </c:lineChart>
      <c:catAx>
        <c:axId val="195181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86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5186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81440"/>
        <c:crosses val="autoZero"/>
        <c:crossBetween val="between"/>
      </c:valAx>
      <c:catAx>
        <c:axId val="195181832"/>
        <c:scaling>
          <c:orientation val="minMax"/>
        </c:scaling>
        <c:delete val="1"/>
        <c:axPos val="b"/>
        <c:majorTickMark val="out"/>
        <c:minorTickMark val="none"/>
        <c:tickLblPos val="nextTo"/>
        <c:crossAx val="195186536"/>
        <c:crosses val="autoZero"/>
        <c:auto val="0"/>
        <c:lblAlgn val="ctr"/>
        <c:lblOffset val="100"/>
        <c:noMultiLvlLbl val="0"/>
      </c:catAx>
      <c:valAx>
        <c:axId val="1951865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5181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194768"/>
        <c:axId val="195193592"/>
      </c:barChart>
      <c:catAx>
        <c:axId val="195194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93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5193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94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195552"/>
        <c:axId val="195188888"/>
      </c:barChart>
      <c:catAx>
        <c:axId val="195195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88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5188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95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193984"/>
        <c:axId val="1951943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189280"/>
        <c:axId val="195189672"/>
      </c:lineChart>
      <c:catAx>
        <c:axId val="195193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943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5194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93984"/>
        <c:crosses val="autoZero"/>
        <c:crossBetween val="between"/>
      </c:valAx>
      <c:catAx>
        <c:axId val="195189280"/>
        <c:scaling>
          <c:orientation val="minMax"/>
        </c:scaling>
        <c:delete val="1"/>
        <c:axPos val="b"/>
        <c:majorTickMark val="out"/>
        <c:minorTickMark val="none"/>
        <c:tickLblPos val="nextTo"/>
        <c:crossAx val="195189672"/>
        <c:crosses val="autoZero"/>
        <c:auto val="0"/>
        <c:lblAlgn val="ctr"/>
        <c:lblOffset val="100"/>
        <c:noMultiLvlLbl val="0"/>
      </c:catAx>
      <c:valAx>
        <c:axId val="195189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5189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197512"/>
        <c:axId val="195190456"/>
      </c:barChart>
      <c:catAx>
        <c:axId val="195197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904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5190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97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195944"/>
        <c:axId val="195196336"/>
      </c:barChart>
      <c:catAx>
        <c:axId val="195195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963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5196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95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192416"/>
        <c:axId val="1951932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196728"/>
        <c:axId val="195191240"/>
      </c:lineChart>
      <c:catAx>
        <c:axId val="195192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932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5193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92416"/>
        <c:crosses val="autoZero"/>
        <c:crossBetween val="between"/>
      </c:valAx>
      <c:catAx>
        <c:axId val="195196728"/>
        <c:scaling>
          <c:orientation val="minMax"/>
        </c:scaling>
        <c:delete val="1"/>
        <c:axPos val="b"/>
        <c:majorTickMark val="out"/>
        <c:minorTickMark val="none"/>
        <c:tickLblPos val="nextTo"/>
        <c:crossAx val="195191240"/>
        <c:crosses val="autoZero"/>
        <c:auto val="0"/>
        <c:lblAlgn val="ctr"/>
        <c:lblOffset val="100"/>
        <c:noMultiLvlLbl val="0"/>
      </c:catAx>
      <c:valAx>
        <c:axId val="195191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5196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192024"/>
        <c:axId val="195197120"/>
      </c:barChart>
      <c:catAx>
        <c:axId val="195192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971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5197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92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197904"/>
        <c:axId val="195198296"/>
      </c:barChart>
      <c:catAx>
        <c:axId val="195197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982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5198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97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199080"/>
        <c:axId val="1951877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188104"/>
        <c:axId val="195188496"/>
      </c:lineChart>
      <c:catAx>
        <c:axId val="195199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877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5187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99080"/>
        <c:crosses val="autoZero"/>
        <c:crossBetween val="between"/>
      </c:valAx>
      <c:catAx>
        <c:axId val="195188104"/>
        <c:scaling>
          <c:orientation val="minMax"/>
        </c:scaling>
        <c:delete val="1"/>
        <c:axPos val="b"/>
        <c:majorTickMark val="out"/>
        <c:minorTickMark val="none"/>
        <c:tickLblPos val="nextTo"/>
        <c:crossAx val="195188496"/>
        <c:crosses val="autoZero"/>
        <c:auto val="0"/>
        <c:lblAlgn val="ctr"/>
        <c:lblOffset val="100"/>
        <c:noMultiLvlLbl val="0"/>
      </c:catAx>
      <c:valAx>
        <c:axId val="195188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5188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26504"/>
        <c:axId val="1713233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320232"/>
        <c:axId val="171326896"/>
      </c:lineChart>
      <c:catAx>
        <c:axId val="171326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233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1323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26504"/>
        <c:crosses val="autoZero"/>
        <c:crossBetween val="between"/>
      </c:valAx>
      <c:catAx>
        <c:axId val="171320232"/>
        <c:scaling>
          <c:orientation val="minMax"/>
        </c:scaling>
        <c:delete val="1"/>
        <c:axPos val="b"/>
        <c:majorTickMark val="out"/>
        <c:minorTickMark val="none"/>
        <c:tickLblPos val="nextTo"/>
        <c:crossAx val="171326896"/>
        <c:crosses val="autoZero"/>
        <c:auto val="0"/>
        <c:lblAlgn val="ctr"/>
        <c:lblOffset val="100"/>
        <c:noMultiLvlLbl val="0"/>
      </c:catAx>
      <c:valAx>
        <c:axId val="1713268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320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209664"/>
        <c:axId val="195203392"/>
      </c:barChart>
      <c:catAx>
        <c:axId val="195209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0339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5203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09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208488"/>
        <c:axId val="195208096"/>
      </c:barChart>
      <c:catAx>
        <c:axId val="195208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080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5208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08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200256"/>
        <c:axId val="1952049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01432"/>
        <c:axId val="195210056"/>
      </c:lineChart>
      <c:catAx>
        <c:axId val="195200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049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5204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00256"/>
        <c:crosses val="autoZero"/>
        <c:crossBetween val="between"/>
      </c:valAx>
      <c:catAx>
        <c:axId val="195201432"/>
        <c:scaling>
          <c:orientation val="minMax"/>
        </c:scaling>
        <c:delete val="1"/>
        <c:axPos val="b"/>
        <c:majorTickMark val="out"/>
        <c:minorTickMark val="none"/>
        <c:tickLblPos val="nextTo"/>
        <c:crossAx val="195210056"/>
        <c:crosses val="autoZero"/>
        <c:auto val="0"/>
        <c:lblAlgn val="ctr"/>
        <c:lblOffset val="100"/>
        <c:noMultiLvlLbl val="0"/>
      </c:catAx>
      <c:valAx>
        <c:axId val="1952100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5201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206136"/>
        <c:axId val="195202216"/>
      </c:barChart>
      <c:catAx>
        <c:axId val="195206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022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5202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06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204176"/>
        <c:axId val="195210448"/>
      </c:barChart>
      <c:catAx>
        <c:axId val="195204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104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5210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04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201824"/>
        <c:axId val="1952065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10840"/>
        <c:axId val="195205352"/>
      </c:lineChart>
      <c:catAx>
        <c:axId val="195201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06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5206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01824"/>
        <c:crosses val="autoZero"/>
        <c:crossBetween val="between"/>
      </c:valAx>
      <c:catAx>
        <c:axId val="195210840"/>
        <c:scaling>
          <c:orientation val="minMax"/>
        </c:scaling>
        <c:delete val="1"/>
        <c:axPos val="b"/>
        <c:majorTickMark val="out"/>
        <c:minorTickMark val="none"/>
        <c:tickLblPos val="nextTo"/>
        <c:crossAx val="195205352"/>
        <c:crosses val="autoZero"/>
        <c:auto val="0"/>
        <c:lblAlgn val="ctr"/>
        <c:lblOffset val="100"/>
        <c:noMultiLvlLbl val="0"/>
      </c:catAx>
      <c:valAx>
        <c:axId val="195205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5210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211232"/>
        <c:axId val="195201040"/>
      </c:barChart>
      <c:catAx>
        <c:axId val="195211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01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5201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11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207704"/>
        <c:axId val="195211624"/>
      </c:barChart>
      <c:catAx>
        <c:axId val="195207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11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5211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07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200648"/>
        <c:axId val="1952026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03000"/>
        <c:axId val="195214760"/>
      </c:lineChart>
      <c:catAx>
        <c:axId val="195200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026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5202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00648"/>
        <c:crosses val="autoZero"/>
        <c:crossBetween val="between"/>
      </c:valAx>
      <c:catAx>
        <c:axId val="195203000"/>
        <c:scaling>
          <c:orientation val="minMax"/>
        </c:scaling>
        <c:delete val="1"/>
        <c:axPos val="b"/>
        <c:majorTickMark val="out"/>
        <c:minorTickMark val="none"/>
        <c:tickLblPos val="nextTo"/>
        <c:crossAx val="195214760"/>
        <c:crosses val="autoZero"/>
        <c:auto val="0"/>
        <c:lblAlgn val="ctr"/>
        <c:lblOffset val="100"/>
        <c:noMultiLvlLbl val="0"/>
      </c:catAx>
      <c:valAx>
        <c:axId val="195214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5203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223776"/>
        <c:axId val="195219856"/>
      </c:barChart>
      <c:catAx>
        <c:axId val="195223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198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5219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23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662008"/>
        <c:axId val="171665144"/>
      </c:barChart>
      <c:catAx>
        <c:axId val="171662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651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1665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62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215936"/>
        <c:axId val="195224560"/>
      </c:barChart>
      <c:catAx>
        <c:axId val="195215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245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5224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15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217896"/>
        <c:axId val="1952202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24168"/>
        <c:axId val="195214368"/>
      </c:lineChart>
      <c:catAx>
        <c:axId val="195217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20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5220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17896"/>
        <c:crosses val="autoZero"/>
        <c:crossBetween val="between"/>
      </c:valAx>
      <c:catAx>
        <c:axId val="195224168"/>
        <c:scaling>
          <c:orientation val="minMax"/>
        </c:scaling>
        <c:delete val="1"/>
        <c:axPos val="b"/>
        <c:majorTickMark val="out"/>
        <c:minorTickMark val="none"/>
        <c:tickLblPos val="nextTo"/>
        <c:crossAx val="195214368"/>
        <c:crosses val="autoZero"/>
        <c:auto val="0"/>
        <c:lblAlgn val="ctr"/>
        <c:lblOffset val="100"/>
        <c:noMultiLvlLbl val="0"/>
      </c:catAx>
      <c:valAx>
        <c:axId val="195214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5224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218288"/>
        <c:axId val="1952131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13584"/>
        <c:axId val="195221816"/>
      </c:lineChart>
      <c:catAx>
        <c:axId val="195218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13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5213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18288"/>
        <c:crosses val="autoZero"/>
        <c:crossBetween val="between"/>
      </c:valAx>
      <c:catAx>
        <c:axId val="195213584"/>
        <c:scaling>
          <c:orientation val="minMax"/>
        </c:scaling>
        <c:delete val="1"/>
        <c:axPos val="b"/>
        <c:majorTickMark val="out"/>
        <c:minorTickMark val="none"/>
        <c:tickLblPos val="nextTo"/>
        <c:crossAx val="195221816"/>
        <c:crosses val="autoZero"/>
        <c:auto val="0"/>
        <c:lblAlgn val="ctr"/>
        <c:lblOffset val="100"/>
        <c:noMultiLvlLbl val="0"/>
      </c:catAx>
      <c:valAx>
        <c:axId val="1952218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5213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213976"/>
        <c:axId val="1952190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19464"/>
        <c:axId val="195223384"/>
      </c:lineChart>
      <c:catAx>
        <c:axId val="195213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19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5219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13976"/>
        <c:crosses val="autoZero"/>
        <c:crossBetween val="between"/>
      </c:valAx>
      <c:catAx>
        <c:axId val="195219464"/>
        <c:scaling>
          <c:orientation val="minMax"/>
        </c:scaling>
        <c:delete val="1"/>
        <c:axPos val="b"/>
        <c:majorTickMark val="out"/>
        <c:minorTickMark val="none"/>
        <c:tickLblPos val="nextTo"/>
        <c:crossAx val="195223384"/>
        <c:crosses val="autoZero"/>
        <c:auto val="0"/>
        <c:lblAlgn val="ctr"/>
        <c:lblOffset val="100"/>
        <c:noMultiLvlLbl val="0"/>
      </c:catAx>
      <c:valAx>
        <c:axId val="195223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5219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220640"/>
        <c:axId val="1952155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12408"/>
        <c:axId val="195217112"/>
      </c:lineChart>
      <c:catAx>
        <c:axId val="195220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15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5215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20640"/>
        <c:crosses val="autoZero"/>
        <c:crossBetween val="between"/>
      </c:valAx>
      <c:catAx>
        <c:axId val="195212408"/>
        <c:scaling>
          <c:orientation val="minMax"/>
        </c:scaling>
        <c:delete val="1"/>
        <c:axPos val="b"/>
        <c:majorTickMark val="out"/>
        <c:minorTickMark val="none"/>
        <c:tickLblPos val="nextTo"/>
        <c:crossAx val="195217112"/>
        <c:crosses val="autoZero"/>
        <c:auto val="0"/>
        <c:lblAlgn val="ctr"/>
        <c:lblOffset val="100"/>
        <c:noMultiLvlLbl val="0"/>
      </c:catAx>
      <c:valAx>
        <c:axId val="1952171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5212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216328"/>
        <c:axId val="1952175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16720"/>
        <c:axId val="195221032"/>
      </c:lineChart>
      <c:catAx>
        <c:axId val="195216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17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5217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16328"/>
        <c:crosses val="autoZero"/>
        <c:crossBetween val="between"/>
      </c:valAx>
      <c:catAx>
        <c:axId val="195216720"/>
        <c:scaling>
          <c:orientation val="minMax"/>
        </c:scaling>
        <c:delete val="1"/>
        <c:axPos val="b"/>
        <c:majorTickMark val="out"/>
        <c:minorTickMark val="none"/>
        <c:tickLblPos val="nextTo"/>
        <c:crossAx val="195221032"/>
        <c:crosses val="autoZero"/>
        <c:auto val="0"/>
        <c:lblAlgn val="ctr"/>
        <c:lblOffset val="100"/>
        <c:noMultiLvlLbl val="0"/>
      </c:catAx>
      <c:valAx>
        <c:axId val="195221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5216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226912"/>
        <c:axId val="195226520"/>
      </c:barChart>
      <c:catAx>
        <c:axId val="195226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26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5226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26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225736"/>
        <c:axId val="195227304"/>
      </c:barChart>
      <c:catAx>
        <c:axId val="195225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27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5227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225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164584"/>
        <c:axId val="1951708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164976"/>
        <c:axId val="195172032"/>
      </c:lineChart>
      <c:catAx>
        <c:axId val="195164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708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5170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64584"/>
        <c:crosses val="autoZero"/>
        <c:crossBetween val="between"/>
      </c:valAx>
      <c:catAx>
        <c:axId val="195164976"/>
        <c:scaling>
          <c:orientation val="minMax"/>
        </c:scaling>
        <c:delete val="1"/>
        <c:axPos val="b"/>
        <c:majorTickMark val="out"/>
        <c:minorTickMark val="none"/>
        <c:tickLblPos val="nextTo"/>
        <c:crossAx val="195172032"/>
        <c:crosses val="autoZero"/>
        <c:auto val="0"/>
        <c:lblAlgn val="ctr"/>
        <c:lblOffset val="100"/>
        <c:noMultiLvlLbl val="0"/>
      </c:catAx>
      <c:valAx>
        <c:axId val="195172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5164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167328"/>
        <c:axId val="195169680"/>
      </c:barChart>
      <c:catAx>
        <c:axId val="195167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696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5169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67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662792"/>
        <c:axId val="171662400"/>
      </c:barChart>
      <c:catAx>
        <c:axId val="171662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624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662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62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170072"/>
        <c:axId val="195172424"/>
      </c:barChart>
      <c:catAx>
        <c:axId val="195170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724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5172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70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162232"/>
        <c:axId val="1951677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168112"/>
        <c:axId val="195170464"/>
      </c:lineChart>
      <c:catAx>
        <c:axId val="195162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67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5167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62232"/>
        <c:crosses val="autoZero"/>
        <c:crossBetween val="between"/>
      </c:valAx>
      <c:catAx>
        <c:axId val="195168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5170464"/>
        <c:crosses val="autoZero"/>
        <c:auto val="0"/>
        <c:lblAlgn val="ctr"/>
        <c:lblOffset val="100"/>
        <c:noMultiLvlLbl val="0"/>
      </c:catAx>
      <c:valAx>
        <c:axId val="1951704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5168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163408"/>
        <c:axId val="195168504"/>
      </c:barChart>
      <c:catAx>
        <c:axId val="195163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68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5168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63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164192"/>
        <c:axId val="195165368"/>
      </c:barChart>
      <c:catAx>
        <c:axId val="195164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65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5165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64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173992"/>
        <c:axId val="1951665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173600"/>
        <c:axId val="195168896"/>
      </c:lineChart>
      <c:catAx>
        <c:axId val="195173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66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5166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73992"/>
        <c:crosses val="autoZero"/>
        <c:crossBetween val="between"/>
      </c:valAx>
      <c:catAx>
        <c:axId val="195173600"/>
        <c:scaling>
          <c:orientation val="minMax"/>
        </c:scaling>
        <c:delete val="1"/>
        <c:axPos val="b"/>
        <c:majorTickMark val="out"/>
        <c:minorTickMark val="none"/>
        <c:tickLblPos val="nextTo"/>
        <c:crossAx val="195168896"/>
        <c:crosses val="autoZero"/>
        <c:auto val="0"/>
        <c:lblAlgn val="ctr"/>
        <c:lblOffset val="100"/>
        <c:noMultiLvlLbl val="0"/>
      </c:catAx>
      <c:valAx>
        <c:axId val="1951688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5173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166936"/>
        <c:axId val="195169288"/>
      </c:barChart>
      <c:catAx>
        <c:axId val="195166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69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5169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66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172816"/>
        <c:axId val="195174384"/>
      </c:barChart>
      <c:catAx>
        <c:axId val="195172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74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5174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72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597016"/>
        <c:axId val="1966021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604856"/>
        <c:axId val="196598192"/>
      </c:lineChart>
      <c:catAx>
        <c:axId val="196597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02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602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597016"/>
        <c:crosses val="autoZero"/>
        <c:crossBetween val="between"/>
      </c:valAx>
      <c:catAx>
        <c:axId val="196604856"/>
        <c:scaling>
          <c:orientation val="minMax"/>
        </c:scaling>
        <c:delete val="1"/>
        <c:axPos val="b"/>
        <c:majorTickMark val="out"/>
        <c:minorTickMark val="none"/>
        <c:tickLblPos val="nextTo"/>
        <c:crossAx val="196598192"/>
        <c:crosses val="autoZero"/>
        <c:auto val="0"/>
        <c:lblAlgn val="ctr"/>
        <c:lblOffset val="100"/>
        <c:noMultiLvlLbl val="0"/>
      </c:catAx>
      <c:valAx>
        <c:axId val="1965981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6604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03680"/>
        <c:axId val="196607208"/>
      </c:barChart>
      <c:catAx>
        <c:axId val="196603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07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607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03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05248"/>
        <c:axId val="196597408"/>
      </c:barChart>
      <c:catAx>
        <c:axId val="196605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597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597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05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665536"/>
        <c:axId val="1716647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64360"/>
        <c:axId val="171660048"/>
      </c:lineChart>
      <c:catAx>
        <c:axId val="171665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647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1664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65536"/>
        <c:crosses val="autoZero"/>
        <c:crossBetween val="between"/>
      </c:valAx>
      <c:catAx>
        <c:axId val="171664360"/>
        <c:scaling>
          <c:orientation val="minMax"/>
        </c:scaling>
        <c:delete val="1"/>
        <c:axPos val="b"/>
        <c:majorTickMark val="out"/>
        <c:minorTickMark val="none"/>
        <c:tickLblPos val="nextTo"/>
        <c:crossAx val="171660048"/>
        <c:crosses val="autoZero"/>
        <c:auto val="0"/>
        <c:lblAlgn val="ctr"/>
        <c:lblOffset val="100"/>
        <c:noMultiLvlLbl val="0"/>
      </c:catAx>
      <c:valAx>
        <c:axId val="1716600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664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00936"/>
        <c:axId val="1966032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599760"/>
        <c:axId val="196598976"/>
      </c:lineChart>
      <c:catAx>
        <c:axId val="196600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0328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6603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00936"/>
        <c:crosses val="autoZero"/>
        <c:crossBetween val="between"/>
      </c:valAx>
      <c:catAx>
        <c:axId val="196599760"/>
        <c:scaling>
          <c:orientation val="minMax"/>
        </c:scaling>
        <c:delete val="1"/>
        <c:axPos val="b"/>
        <c:majorTickMark val="out"/>
        <c:minorTickMark val="none"/>
        <c:tickLblPos val="nextTo"/>
        <c:crossAx val="196598976"/>
        <c:crosses val="autoZero"/>
        <c:auto val="0"/>
        <c:lblAlgn val="ctr"/>
        <c:lblOffset val="100"/>
        <c:noMultiLvlLbl val="0"/>
      </c:catAx>
      <c:valAx>
        <c:axId val="196598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6599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596624"/>
        <c:axId val="196601720"/>
      </c:barChart>
      <c:catAx>
        <c:axId val="196596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017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6601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596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02896"/>
        <c:axId val="196601328"/>
      </c:barChart>
      <c:catAx>
        <c:axId val="196602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013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6601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02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02504"/>
        <c:axId val="1966056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604464"/>
        <c:axId val="196606032"/>
      </c:lineChart>
      <c:catAx>
        <c:axId val="196602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05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605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02504"/>
        <c:crosses val="autoZero"/>
        <c:crossBetween val="between"/>
      </c:valAx>
      <c:catAx>
        <c:axId val="196604464"/>
        <c:scaling>
          <c:orientation val="minMax"/>
        </c:scaling>
        <c:delete val="1"/>
        <c:axPos val="b"/>
        <c:majorTickMark val="out"/>
        <c:minorTickMark val="none"/>
        <c:tickLblPos val="nextTo"/>
        <c:crossAx val="196606032"/>
        <c:crosses val="autoZero"/>
        <c:auto val="0"/>
        <c:lblAlgn val="ctr"/>
        <c:lblOffset val="100"/>
        <c:noMultiLvlLbl val="0"/>
      </c:catAx>
      <c:valAx>
        <c:axId val="196606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6604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07600"/>
        <c:axId val="196607992"/>
      </c:barChart>
      <c:catAx>
        <c:axId val="196607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07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607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07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598584"/>
        <c:axId val="196616616"/>
      </c:barChart>
      <c:catAx>
        <c:axId val="196598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16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616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598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15832"/>
        <c:axId val="1966126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613088"/>
        <c:axId val="196619360"/>
      </c:lineChart>
      <c:catAx>
        <c:axId val="196615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126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6612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15832"/>
        <c:crosses val="autoZero"/>
        <c:crossBetween val="between"/>
      </c:valAx>
      <c:catAx>
        <c:axId val="196613088"/>
        <c:scaling>
          <c:orientation val="minMax"/>
        </c:scaling>
        <c:delete val="1"/>
        <c:axPos val="b"/>
        <c:majorTickMark val="out"/>
        <c:minorTickMark val="none"/>
        <c:tickLblPos val="nextTo"/>
        <c:crossAx val="196619360"/>
        <c:crosses val="autoZero"/>
        <c:auto val="0"/>
        <c:lblAlgn val="ctr"/>
        <c:lblOffset val="100"/>
        <c:noMultiLvlLbl val="0"/>
      </c:catAx>
      <c:valAx>
        <c:axId val="1966193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6613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17008"/>
        <c:axId val="196609560"/>
      </c:barChart>
      <c:catAx>
        <c:axId val="196617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095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6609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17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12304"/>
        <c:axId val="196613480"/>
      </c:barChart>
      <c:catAx>
        <c:axId val="196612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134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6613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12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13872"/>
        <c:axId val="1966174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614264"/>
        <c:axId val="196617792"/>
      </c:lineChart>
      <c:catAx>
        <c:axId val="196613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174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6617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13872"/>
        <c:crosses val="autoZero"/>
        <c:crossBetween val="between"/>
      </c:valAx>
      <c:catAx>
        <c:axId val="196614264"/>
        <c:scaling>
          <c:orientation val="minMax"/>
        </c:scaling>
        <c:delete val="1"/>
        <c:axPos val="b"/>
        <c:majorTickMark val="out"/>
        <c:minorTickMark val="none"/>
        <c:tickLblPos val="nextTo"/>
        <c:crossAx val="196617792"/>
        <c:crosses val="autoZero"/>
        <c:auto val="0"/>
        <c:lblAlgn val="ctr"/>
        <c:lblOffset val="100"/>
        <c:noMultiLvlLbl val="0"/>
      </c:catAx>
      <c:valAx>
        <c:axId val="196617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6614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665928"/>
        <c:axId val="171666712"/>
      </c:barChart>
      <c:catAx>
        <c:axId val="171665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667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1666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65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08384"/>
        <c:axId val="196615048"/>
      </c:barChart>
      <c:catAx>
        <c:axId val="196608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150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6615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08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09952"/>
        <c:axId val="196614656"/>
      </c:barChart>
      <c:catAx>
        <c:axId val="196609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146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6614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09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19752"/>
        <c:axId val="1966201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620536"/>
        <c:axId val="196610344"/>
      </c:lineChart>
      <c:catAx>
        <c:axId val="196619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20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620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19752"/>
        <c:crosses val="autoZero"/>
        <c:crossBetween val="between"/>
      </c:valAx>
      <c:catAx>
        <c:axId val="196620536"/>
        <c:scaling>
          <c:orientation val="minMax"/>
        </c:scaling>
        <c:delete val="1"/>
        <c:axPos val="b"/>
        <c:majorTickMark val="out"/>
        <c:minorTickMark val="none"/>
        <c:tickLblPos val="nextTo"/>
        <c:crossAx val="196610344"/>
        <c:crosses val="autoZero"/>
        <c:auto val="0"/>
        <c:lblAlgn val="ctr"/>
        <c:lblOffset val="100"/>
        <c:noMultiLvlLbl val="0"/>
      </c:catAx>
      <c:valAx>
        <c:axId val="1966103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6620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11912"/>
        <c:axId val="196609168"/>
      </c:barChart>
      <c:catAx>
        <c:axId val="196611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09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609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11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25240"/>
        <c:axId val="196626416"/>
      </c:barChart>
      <c:catAx>
        <c:axId val="196625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26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626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25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27200"/>
        <c:axId val="1966303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622496"/>
        <c:axId val="196630728"/>
      </c:lineChart>
      <c:catAx>
        <c:axId val="196627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303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6630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27200"/>
        <c:crosses val="autoZero"/>
        <c:crossBetween val="between"/>
      </c:valAx>
      <c:catAx>
        <c:axId val="196622496"/>
        <c:scaling>
          <c:orientation val="minMax"/>
        </c:scaling>
        <c:delete val="1"/>
        <c:axPos val="b"/>
        <c:majorTickMark val="out"/>
        <c:minorTickMark val="none"/>
        <c:tickLblPos val="nextTo"/>
        <c:crossAx val="196630728"/>
        <c:crosses val="autoZero"/>
        <c:auto val="0"/>
        <c:lblAlgn val="ctr"/>
        <c:lblOffset val="100"/>
        <c:noMultiLvlLbl val="0"/>
      </c:catAx>
      <c:valAx>
        <c:axId val="196630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6622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27592"/>
        <c:axId val="196626024"/>
      </c:barChart>
      <c:catAx>
        <c:axId val="196627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260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6626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27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28376"/>
        <c:axId val="196625632"/>
      </c:barChart>
      <c:catAx>
        <c:axId val="196628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256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6625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28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32296"/>
        <c:axId val="1966326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633080"/>
        <c:axId val="196623280"/>
      </c:lineChart>
      <c:catAx>
        <c:axId val="196632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3268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6632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32296"/>
        <c:crosses val="autoZero"/>
        <c:crossBetween val="between"/>
      </c:valAx>
      <c:catAx>
        <c:axId val="196633080"/>
        <c:scaling>
          <c:orientation val="minMax"/>
        </c:scaling>
        <c:delete val="1"/>
        <c:axPos val="b"/>
        <c:majorTickMark val="out"/>
        <c:minorTickMark val="none"/>
        <c:tickLblPos val="nextTo"/>
        <c:crossAx val="196623280"/>
        <c:crosses val="autoZero"/>
        <c:auto val="0"/>
        <c:lblAlgn val="ctr"/>
        <c:lblOffset val="100"/>
        <c:noMultiLvlLbl val="0"/>
      </c:catAx>
      <c:valAx>
        <c:axId val="196623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6633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27984"/>
        <c:axId val="196628768"/>
      </c:barChart>
      <c:catAx>
        <c:axId val="196627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2876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6628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27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966312"/>
        <c:axId val="169967488"/>
      </c:barChart>
      <c:catAx>
        <c:axId val="169966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967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967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966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659264"/>
        <c:axId val="171660440"/>
      </c:barChart>
      <c:catAx>
        <c:axId val="171659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604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660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59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21320"/>
        <c:axId val="196629944"/>
      </c:barChart>
      <c:catAx>
        <c:axId val="196621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29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6629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21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22104"/>
        <c:axId val="1966295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622888"/>
        <c:axId val="196623672"/>
      </c:lineChart>
      <c:catAx>
        <c:axId val="196622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295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6629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22104"/>
        <c:crosses val="autoZero"/>
        <c:crossBetween val="between"/>
      </c:valAx>
      <c:catAx>
        <c:axId val="196622888"/>
        <c:scaling>
          <c:orientation val="minMax"/>
        </c:scaling>
        <c:delete val="1"/>
        <c:axPos val="b"/>
        <c:majorTickMark val="out"/>
        <c:minorTickMark val="none"/>
        <c:tickLblPos val="nextTo"/>
        <c:crossAx val="196623672"/>
        <c:crosses val="autoZero"/>
        <c:auto val="0"/>
        <c:lblAlgn val="ctr"/>
        <c:lblOffset val="100"/>
        <c:noMultiLvlLbl val="0"/>
      </c:catAx>
      <c:valAx>
        <c:axId val="196623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6622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24456"/>
        <c:axId val="196624848"/>
      </c:barChart>
      <c:catAx>
        <c:axId val="196624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248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6624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24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41312"/>
        <c:axId val="196641704"/>
      </c:barChart>
      <c:catAx>
        <c:axId val="196641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417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6641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41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42096"/>
        <c:axId val="1966389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637000"/>
        <c:axId val="196643664"/>
      </c:lineChart>
      <c:catAx>
        <c:axId val="196642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389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6638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42096"/>
        <c:crosses val="autoZero"/>
        <c:crossBetween val="between"/>
      </c:valAx>
      <c:catAx>
        <c:axId val="196637000"/>
        <c:scaling>
          <c:orientation val="minMax"/>
        </c:scaling>
        <c:delete val="1"/>
        <c:axPos val="b"/>
        <c:majorTickMark val="out"/>
        <c:minorTickMark val="none"/>
        <c:tickLblPos val="nextTo"/>
        <c:crossAx val="196643664"/>
        <c:crosses val="autoZero"/>
        <c:auto val="0"/>
        <c:lblAlgn val="ctr"/>
        <c:lblOffset val="100"/>
        <c:noMultiLvlLbl val="0"/>
      </c:catAx>
      <c:valAx>
        <c:axId val="1966436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6637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44056"/>
        <c:axId val="196640920"/>
      </c:barChart>
      <c:catAx>
        <c:axId val="196644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409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6640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44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38176"/>
        <c:axId val="196644840"/>
      </c:barChart>
      <c:catAx>
        <c:axId val="196638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448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6644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38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42488"/>
        <c:axId val="1966405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645624"/>
        <c:axId val="196639744"/>
      </c:lineChart>
      <c:catAx>
        <c:axId val="196642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40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640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42488"/>
        <c:crosses val="autoZero"/>
        <c:crossBetween val="between"/>
      </c:valAx>
      <c:catAx>
        <c:axId val="196645624"/>
        <c:scaling>
          <c:orientation val="minMax"/>
        </c:scaling>
        <c:delete val="1"/>
        <c:axPos val="b"/>
        <c:majorTickMark val="out"/>
        <c:minorTickMark val="none"/>
        <c:tickLblPos val="nextTo"/>
        <c:crossAx val="196639744"/>
        <c:crosses val="autoZero"/>
        <c:auto val="0"/>
        <c:lblAlgn val="ctr"/>
        <c:lblOffset val="100"/>
        <c:noMultiLvlLbl val="0"/>
      </c:catAx>
      <c:valAx>
        <c:axId val="1966397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6645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33472"/>
        <c:axId val="196633864"/>
      </c:barChart>
      <c:catAx>
        <c:axId val="196633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33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633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33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34256"/>
        <c:axId val="196640136"/>
      </c:barChart>
      <c:catAx>
        <c:axId val="196634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40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640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34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661224"/>
        <c:axId val="1716616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37856"/>
        <c:axId val="172032368"/>
      </c:lineChart>
      <c:catAx>
        <c:axId val="171661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61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661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61224"/>
        <c:crosses val="autoZero"/>
        <c:crossBetween val="between"/>
      </c:valAx>
      <c:catAx>
        <c:axId val="1720378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2032368"/>
        <c:crosses val="autoZero"/>
        <c:auto val="0"/>
        <c:lblAlgn val="ctr"/>
        <c:lblOffset val="100"/>
        <c:noMultiLvlLbl val="0"/>
      </c:catAx>
      <c:valAx>
        <c:axId val="172032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037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35432"/>
        <c:axId val="1966358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636216"/>
        <c:axId val="196637784"/>
      </c:lineChart>
      <c:catAx>
        <c:axId val="196635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358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6635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35432"/>
        <c:crosses val="autoZero"/>
        <c:crossBetween val="between"/>
      </c:valAx>
      <c:catAx>
        <c:axId val="196636216"/>
        <c:scaling>
          <c:orientation val="minMax"/>
        </c:scaling>
        <c:delete val="1"/>
        <c:axPos val="b"/>
        <c:majorTickMark val="out"/>
        <c:minorTickMark val="none"/>
        <c:tickLblPos val="nextTo"/>
        <c:crossAx val="196637784"/>
        <c:crosses val="autoZero"/>
        <c:auto val="0"/>
        <c:lblAlgn val="ctr"/>
        <c:lblOffset val="100"/>
        <c:noMultiLvlLbl val="0"/>
      </c:catAx>
      <c:valAx>
        <c:axId val="1966377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6636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37392"/>
        <c:axId val="196655032"/>
      </c:barChart>
      <c:catAx>
        <c:axId val="196637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5503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6655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37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54248"/>
        <c:axId val="196647584"/>
      </c:barChart>
      <c:catAx>
        <c:axId val="196654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475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6647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54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51504"/>
        <c:axId val="1966538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657776"/>
        <c:axId val="196657384"/>
      </c:lineChart>
      <c:catAx>
        <c:axId val="196651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53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653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51504"/>
        <c:crosses val="autoZero"/>
        <c:crossBetween val="between"/>
      </c:valAx>
      <c:catAx>
        <c:axId val="196657776"/>
        <c:scaling>
          <c:orientation val="minMax"/>
        </c:scaling>
        <c:delete val="1"/>
        <c:axPos val="b"/>
        <c:majorTickMark val="out"/>
        <c:minorTickMark val="none"/>
        <c:tickLblPos val="nextTo"/>
        <c:crossAx val="196657384"/>
        <c:crosses val="autoZero"/>
        <c:auto val="0"/>
        <c:lblAlgn val="ctr"/>
        <c:lblOffset val="100"/>
        <c:noMultiLvlLbl val="0"/>
      </c:catAx>
      <c:valAx>
        <c:axId val="196657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6657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46016"/>
        <c:axId val="1966554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655816"/>
        <c:axId val="196649544"/>
      </c:lineChart>
      <c:catAx>
        <c:axId val="196646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55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655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46016"/>
        <c:crosses val="autoZero"/>
        <c:crossBetween val="between"/>
      </c:valAx>
      <c:catAx>
        <c:axId val="196655816"/>
        <c:scaling>
          <c:orientation val="minMax"/>
        </c:scaling>
        <c:delete val="1"/>
        <c:axPos val="b"/>
        <c:majorTickMark val="out"/>
        <c:minorTickMark val="none"/>
        <c:tickLblPos val="nextTo"/>
        <c:crossAx val="196649544"/>
        <c:crosses val="autoZero"/>
        <c:auto val="0"/>
        <c:lblAlgn val="ctr"/>
        <c:lblOffset val="100"/>
        <c:noMultiLvlLbl val="0"/>
      </c:catAx>
      <c:valAx>
        <c:axId val="196649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6655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52288"/>
        <c:axId val="1966526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647192"/>
        <c:axId val="196656208"/>
      </c:lineChart>
      <c:catAx>
        <c:axId val="196652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52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652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52288"/>
        <c:crosses val="autoZero"/>
        <c:crossBetween val="between"/>
      </c:valAx>
      <c:catAx>
        <c:axId val="196647192"/>
        <c:scaling>
          <c:orientation val="minMax"/>
        </c:scaling>
        <c:delete val="1"/>
        <c:axPos val="b"/>
        <c:majorTickMark val="out"/>
        <c:minorTickMark val="none"/>
        <c:tickLblPos val="nextTo"/>
        <c:crossAx val="196656208"/>
        <c:crosses val="autoZero"/>
        <c:auto val="0"/>
        <c:lblAlgn val="ctr"/>
        <c:lblOffset val="100"/>
        <c:noMultiLvlLbl val="0"/>
      </c:catAx>
      <c:valAx>
        <c:axId val="1966562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6647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58168"/>
        <c:axId val="1966530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656600"/>
        <c:axId val="196651112"/>
      </c:lineChart>
      <c:catAx>
        <c:axId val="196658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53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653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58168"/>
        <c:crosses val="autoZero"/>
        <c:crossBetween val="between"/>
      </c:valAx>
      <c:catAx>
        <c:axId val="196656600"/>
        <c:scaling>
          <c:orientation val="minMax"/>
        </c:scaling>
        <c:delete val="1"/>
        <c:axPos val="b"/>
        <c:majorTickMark val="out"/>
        <c:minorTickMark val="none"/>
        <c:tickLblPos val="nextTo"/>
        <c:crossAx val="196651112"/>
        <c:crosses val="autoZero"/>
        <c:auto val="0"/>
        <c:lblAlgn val="ctr"/>
        <c:lblOffset val="100"/>
        <c:noMultiLvlLbl val="0"/>
      </c:catAx>
      <c:valAx>
        <c:axId val="1966511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6656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50720"/>
        <c:axId val="1966464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653464"/>
        <c:axId val="196656992"/>
      </c:lineChart>
      <c:catAx>
        <c:axId val="196650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46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646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50720"/>
        <c:crosses val="autoZero"/>
        <c:crossBetween val="between"/>
      </c:valAx>
      <c:catAx>
        <c:axId val="196653464"/>
        <c:scaling>
          <c:orientation val="minMax"/>
        </c:scaling>
        <c:delete val="1"/>
        <c:axPos val="b"/>
        <c:majorTickMark val="out"/>
        <c:minorTickMark val="none"/>
        <c:tickLblPos val="nextTo"/>
        <c:crossAx val="196656992"/>
        <c:crosses val="autoZero"/>
        <c:auto val="0"/>
        <c:lblAlgn val="ctr"/>
        <c:lblOffset val="100"/>
        <c:noMultiLvlLbl val="0"/>
      </c:catAx>
      <c:valAx>
        <c:axId val="1966569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6653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47976"/>
        <c:axId val="196649152"/>
      </c:barChart>
      <c:catAx>
        <c:axId val="196647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49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649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47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58952"/>
        <c:axId val="196659344"/>
      </c:barChart>
      <c:catAx>
        <c:axId val="196658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59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659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58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035112"/>
        <c:axId val="172036680"/>
      </c:barChart>
      <c:catAx>
        <c:axId val="172035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36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036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35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660128"/>
        <c:axId val="1966605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660912"/>
        <c:axId val="200405432"/>
      </c:lineChart>
      <c:catAx>
        <c:axId val="196660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6052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6660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6660128"/>
        <c:crosses val="autoZero"/>
        <c:crossBetween val="between"/>
      </c:valAx>
      <c:catAx>
        <c:axId val="196660912"/>
        <c:scaling>
          <c:orientation val="minMax"/>
        </c:scaling>
        <c:delete val="1"/>
        <c:axPos val="b"/>
        <c:majorTickMark val="out"/>
        <c:minorTickMark val="none"/>
        <c:tickLblPos val="nextTo"/>
        <c:crossAx val="200405432"/>
        <c:crosses val="autoZero"/>
        <c:auto val="0"/>
        <c:lblAlgn val="ctr"/>
        <c:lblOffset val="100"/>
        <c:noMultiLvlLbl val="0"/>
      </c:catAx>
      <c:valAx>
        <c:axId val="200405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6660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398768"/>
        <c:axId val="200406608"/>
      </c:barChart>
      <c:catAx>
        <c:axId val="200398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066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0406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398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09352"/>
        <c:axId val="200400336"/>
      </c:barChart>
      <c:catAx>
        <c:axId val="200409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003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0400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09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08568"/>
        <c:axId val="2004105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07392"/>
        <c:axId val="200399552"/>
      </c:lineChart>
      <c:catAx>
        <c:axId val="200408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10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410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08568"/>
        <c:crosses val="autoZero"/>
        <c:crossBetween val="between"/>
      </c:valAx>
      <c:catAx>
        <c:axId val="200407392"/>
        <c:scaling>
          <c:orientation val="minMax"/>
        </c:scaling>
        <c:delete val="1"/>
        <c:axPos val="b"/>
        <c:majorTickMark val="out"/>
        <c:minorTickMark val="none"/>
        <c:tickLblPos val="nextTo"/>
        <c:crossAx val="200399552"/>
        <c:crosses val="autoZero"/>
        <c:auto val="0"/>
        <c:lblAlgn val="ctr"/>
        <c:lblOffset val="100"/>
        <c:noMultiLvlLbl val="0"/>
      </c:catAx>
      <c:valAx>
        <c:axId val="2003995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0407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03864"/>
        <c:axId val="200403080"/>
      </c:barChart>
      <c:catAx>
        <c:axId val="200403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03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403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03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05040"/>
        <c:axId val="200409744"/>
      </c:barChart>
      <c:catAx>
        <c:axId val="200405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09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409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05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06216"/>
        <c:axId val="2004070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04256"/>
        <c:axId val="200407784"/>
      </c:lineChart>
      <c:catAx>
        <c:axId val="200406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070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0407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06216"/>
        <c:crosses val="autoZero"/>
        <c:crossBetween val="between"/>
      </c:valAx>
      <c:catAx>
        <c:axId val="200404256"/>
        <c:scaling>
          <c:orientation val="minMax"/>
        </c:scaling>
        <c:delete val="1"/>
        <c:axPos val="b"/>
        <c:majorTickMark val="out"/>
        <c:minorTickMark val="none"/>
        <c:tickLblPos val="nextTo"/>
        <c:crossAx val="200407784"/>
        <c:crosses val="autoZero"/>
        <c:auto val="0"/>
        <c:lblAlgn val="ctr"/>
        <c:lblOffset val="100"/>
        <c:noMultiLvlLbl val="0"/>
      </c:catAx>
      <c:valAx>
        <c:axId val="2004077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0404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01512"/>
        <c:axId val="200408176"/>
      </c:barChart>
      <c:catAx>
        <c:axId val="200401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081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0408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01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398376"/>
        <c:axId val="200400728"/>
      </c:barChart>
      <c:catAx>
        <c:axId val="200398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007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0400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398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399944"/>
        <c:axId val="2004019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18760"/>
        <c:axId val="200421504"/>
      </c:lineChart>
      <c:catAx>
        <c:axId val="200399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0190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0401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399944"/>
        <c:crosses val="autoZero"/>
        <c:crossBetween val="between"/>
      </c:valAx>
      <c:catAx>
        <c:axId val="200418760"/>
        <c:scaling>
          <c:orientation val="minMax"/>
        </c:scaling>
        <c:delete val="1"/>
        <c:axPos val="b"/>
        <c:majorTickMark val="out"/>
        <c:minorTickMark val="none"/>
        <c:tickLblPos val="nextTo"/>
        <c:crossAx val="200421504"/>
        <c:crosses val="autoZero"/>
        <c:auto val="0"/>
        <c:lblAlgn val="ctr"/>
        <c:lblOffset val="100"/>
        <c:noMultiLvlLbl val="0"/>
      </c:catAx>
      <c:valAx>
        <c:axId val="200421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0418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032760"/>
        <c:axId val="172038248"/>
      </c:barChart>
      <c:catAx>
        <c:axId val="172032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38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038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32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17976"/>
        <c:axId val="200413664"/>
      </c:barChart>
      <c:catAx>
        <c:axId val="200417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136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0413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17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16800"/>
        <c:axId val="200411704"/>
      </c:barChart>
      <c:catAx>
        <c:axId val="200416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117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0411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16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12880"/>
        <c:axId val="2004203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17584"/>
        <c:axId val="200418368"/>
      </c:lineChart>
      <c:catAx>
        <c:axId val="200412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20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420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12880"/>
        <c:crosses val="autoZero"/>
        <c:crossBetween val="between"/>
      </c:valAx>
      <c:catAx>
        <c:axId val="200417584"/>
        <c:scaling>
          <c:orientation val="minMax"/>
        </c:scaling>
        <c:delete val="1"/>
        <c:axPos val="b"/>
        <c:majorTickMark val="out"/>
        <c:minorTickMark val="none"/>
        <c:tickLblPos val="nextTo"/>
        <c:crossAx val="200418368"/>
        <c:crosses val="autoZero"/>
        <c:auto val="0"/>
        <c:lblAlgn val="ctr"/>
        <c:lblOffset val="100"/>
        <c:noMultiLvlLbl val="0"/>
      </c:catAx>
      <c:valAx>
        <c:axId val="200418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0417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17192"/>
        <c:axId val="200414448"/>
      </c:barChart>
      <c:catAx>
        <c:axId val="200417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14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414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17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23072"/>
        <c:axId val="200416016"/>
      </c:barChart>
      <c:catAx>
        <c:axId val="200423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16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416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23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12488"/>
        <c:axId val="2004207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14840"/>
        <c:axId val="200419152"/>
      </c:lineChart>
      <c:catAx>
        <c:axId val="200412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2072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0420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12488"/>
        <c:crosses val="autoZero"/>
        <c:crossBetween val="between"/>
      </c:valAx>
      <c:catAx>
        <c:axId val="200414840"/>
        <c:scaling>
          <c:orientation val="minMax"/>
        </c:scaling>
        <c:delete val="1"/>
        <c:axPos val="b"/>
        <c:majorTickMark val="out"/>
        <c:minorTickMark val="none"/>
        <c:tickLblPos val="nextTo"/>
        <c:crossAx val="200419152"/>
        <c:crosses val="autoZero"/>
        <c:auto val="0"/>
        <c:lblAlgn val="ctr"/>
        <c:lblOffset val="100"/>
        <c:noMultiLvlLbl val="0"/>
      </c:catAx>
      <c:valAx>
        <c:axId val="2004191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0414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13272"/>
        <c:axId val="200421112"/>
      </c:barChart>
      <c:catAx>
        <c:axId val="200413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211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0421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13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19936"/>
        <c:axId val="200415624"/>
      </c:barChart>
      <c:catAx>
        <c:axId val="200419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156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0415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19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11312"/>
        <c:axId val="2004297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27384"/>
        <c:axId val="200424640"/>
      </c:lineChart>
      <c:catAx>
        <c:axId val="200411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297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0429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11312"/>
        <c:crosses val="autoZero"/>
        <c:crossBetween val="between"/>
      </c:valAx>
      <c:catAx>
        <c:axId val="200427384"/>
        <c:scaling>
          <c:orientation val="minMax"/>
        </c:scaling>
        <c:delete val="1"/>
        <c:axPos val="b"/>
        <c:majorTickMark val="out"/>
        <c:minorTickMark val="none"/>
        <c:tickLblPos val="nextTo"/>
        <c:crossAx val="200424640"/>
        <c:crosses val="autoZero"/>
        <c:auto val="0"/>
        <c:lblAlgn val="ctr"/>
        <c:lblOffset val="100"/>
        <c:noMultiLvlLbl val="0"/>
      </c:catAx>
      <c:valAx>
        <c:axId val="200424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0427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35616"/>
        <c:axId val="200428952"/>
      </c:barChart>
      <c:catAx>
        <c:axId val="200435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289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0428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35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034328"/>
        <c:axId val="1720358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39424"/>
        <c:axId val="172038640"/>
      </c:lineChart>
      <c:catAx>
        <c:axId val="172034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358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035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34328"/>
        <c:crosses val="autoZero"/>
        <c:crossBetween val="between"/>
      </c:valAx>
      <c:catAx>
        <c:axId val="172039424"/>
        <c:scaling>
          <c:orientation val="minMax"/>
        </c:scaling>
        <c:delete val="1"/>
        <c:axPos val="b"/>
        <c:majorTickMark val="out"/>
        <c:minorTickMark val="none"/>
        <c:tickLblPos val="nextTo"/>
        <c:crossAx val="172038640"/>
        <c:crosses val="autoZero"/>
        <c:auto val="0"/>
        <c:lblAlgn val="ctr"/>
        <c:lblOffset val="100"/>
        <c:noMultiLvlLbl val="0"/>
      </c:catAx>
      <c:valAx>
        <c:axId val="172038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039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23464"/>
        <c:axId val="200425032"/>
      </c:barChart>
      <c:catAx>
        <c:axId val="200423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250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0425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23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29344"/>
        <c:axId val="2004309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30128"/>
        <c:axId val="200423856"/>
      </c:lineChart>
      <c:catAx>
        <c:axId val="200429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309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0430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29344"/>
        <c:crosses val="autoZero"/>
        <c:crossBetween val="between"/>
      </c:valAx>
      <c:catAx>
        <c:axId val="200430128"/>
        <c:scaling>
          <c:orientation val="minMax"/>
        </c:scaling>
        <c:delete val="1"/>
        <c:axPos val="b"/>
        <c:majorTickMark val="out"/>
        <c:minorTickMark val="none"/>
        <c:tickLblPos val="nextTo"/>
        <c:crossAx val="200423856"/>
        <c:crosses val="autoZero"/>
        <c:auto val="0"/>
        <c:lblAlgn val="ctr"/>
        <c:lblOffset val="100"/>
        <c:noMultiLvlLbl val="0"/>
      </c:catAx>
      <c:valAx>
        <c:axId val="200423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0430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31304"/>
        <c:axId val="200431696"/>
      </c:barChart>
      <c:catAx>
        <c:axId val="200431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316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0431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31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32088"/>
        <c:axId val="200424248"/>
      </c:barChart>
      <c:catAx>
        <c:axId val="200432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242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0424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32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33656"/>
        <c:axId val="2004340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32872"/>
        <c:axId val="200433264"/>
      </c:lineChart>
      <c:catAx>
        <c:axId val="200433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340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0434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33656"/>
        <c:crosses val="autoZero"/>
        <c:crossBetween val="between"/>
      </c:valAx>
      <c:catAx>
        <c:axId val="200432872"/>
        <c:scaling>
          <c:orientation val="minMax"/>
        </c:scaling>
        <c:delete val="1"/>
        <c:axPos val="b"/>
        <c:majorTickMark val="out"/>
        <c:minorTickMark val="none"/>
        <c:tickLblPos val="nextTo"/>
        <c:crossAx val="200433264"/>
        <c:crosses val="autoZero"/>
        <c:auto val="0"/>
        <c:lblAlgn val="ctr"/>
        <c:lblOffset val="100"/>
        <c:noMultiLvlLbl val="0"/>
      </c:catAx>
      <c:valAx>
        <c:axId val="200433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0432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26208"/>
        <c:axId val="200426600"/>
      </c:barChart>
      <c:catAx>
        <c:axId val="200426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266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0426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26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27776"/>
        <c:axId val="200428168"/>
      </c:barChart>
      <c:catAx>
        <c:axId val="200427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281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0428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27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46592"/>
        <c:axId val="2004371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46984"/>
        <c:axId val="200437576"/>
      </c:lineChart>
      <c:catAx>
        <c:axId val="200446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37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437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46592"/>
        <c:crosses val="autoZero"/>
        <c:crossBetween val="between"/>
      </c:valAx>
      <c:catAx>
        <c:axId val="200446984"/>
        <c:scaling>
          <c:orientation val="minMax"/>
        </c:scaling>
        <c:delete val="1"/>
        <c:axPos val="b"/>
        <c:majorTickMark val="out"/>
        <c:minorTickMark val="none"/>
        <c:tickLblPos val="nextTo"/>
        <c:crossAx val="200437576"/>
        <c:crosses val="autoZero"/>
        <c:auto val="0"/>
        <c:lblAlgn val="ctr"/>
        <c:lblOffset val="100"/>
        <c:noMultiLvlLbl val="0"/>
      </c:catAx>
      <c:valAx>
        <c:axId val="200437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0446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41104"/>
        <c:axId val="200447768"/>
      </c:barChart>
      <c:catAx>
        <c:axId val="200441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47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447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41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41496"/>
        <c:axId val="200440320"/>
      </c:barChart>
      <c:catAx>
        <c:axId val="200441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40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440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41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035504"/>
        <c:axId val="172036288"/>
      </c:barChart>
      <c:catAx>
        <c:axId val="172035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3628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036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35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37968"/>
        <c:axId val="2004407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39144"/>
        <c:axId val="200438752"/>
      </c:lineChart>
      <c:catAx>
        <c:axId val="200437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407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0440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37968"/>
        <c:crosses val="autoZero"/>
        <c:crossBetween val="between"/>
      </c:valAx>
      <c:catAx>
        <c:axId val="200439144"/>
        <c:scaling>
          <c:orientation val="minMax"/>
        </c:scaling>
        <c:delete val="1"/>
        <c:axPos val="b"/>
        <c:majorTickMark val="out"/>
        <c:minorTickMark val="none"/>
        <c:tickLblPos val="nextTo"/>
        <c:crossAx val="200438752"/>
        <c:crosses val="autoZero"/>
        <c:auto val="0"/>
        <c:lblAlgn val="ctr"/>
        <c:lblOffset val="100"/>
        <c:noMultiLvlLbl val="0"/>
      </c:catAx>
      <c:valAx>
        <c:axId val="2004387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0439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45024"/>
        <c:axId val="200436008"/>
      </c:barChart>
      <c:catAx>
        <c:axId val="200445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360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0436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45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43064"/>
        <c:axId val="200442672"/>
      </c:barChart>
      <c:catAx>
        <c:axId val="200443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426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0442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43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43456"/>
        <c:axId val="2004364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43848"/>
        <c:axId val="200439928"/>
      </c:lineChart>
      <c:catAx>
        <c:axId val="200443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36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436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43456"/>
        <c:crosses val="autoZero"/>
        <c:crossBetween val="between"/>
      </c:valAx>
      <c:catAx>
        <c:axId val="200443848"/>
        <c:scaling>
          <c:orientation val="minMax"/>
        </c:scaling>
        <c:delete val="1"/>
        <c:axPos val="b"/>
        <c:majorTickMark val="out"/>
        <c:minorTickMark val="none"/>
        <c:tickLblPos val="nextTo"/>
        <c:crossAx val="200439928"/>
        <c:crosses val="autoZero"/>
        <c:auto val="0"/>
        <c:lblAlgn val="ctr"/>
        <c:lblOffset val="100"/>
        <c:noMultiLvlLbl val="0"/>
      </c:catAx>
      <c:valAx>
        <c:axId val="200439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0443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36792"/>
        <c:axId val="2004395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44240"/>
        <c:axId val="200444632"/>
      </c:lineChart>
      <c:catAx>
        <c:axId val="200436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39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439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36792"/>
        <c:crosses val="autoZero"/>
        <c:crossBetween val="between"/>
      </c:valAx>
      <c:catAx>
        <c:axId val="200444240"/>
        <c:scaling>
          <c:orientation val="minMax"/>
        </c:scaling>
        <c:delete val="1"/>
        <c:axPos val="b"/>
        <c:majorTickMark val="out"/>
        <c:minorTickMark val="none"/>
        <c:tickLblPos val="nextTo"/>
        <c:crossAx val="200444632"/>
        <c:crosses val="autoZero"/>
        <c:auto val="0"/>
        <c:lblAlgn val="ctr"/>
        <c:lblOffset val="100"/>
        <c:noMultiLvlLbl val="0"/>
      </c:catAx>
      <c:valAx>
        <c:axId val="200444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0444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48944"/>
        <c:axId val="2004493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50512"/>
        <c:axId val="200450120"/>
      </c:lineChart>
      <c:catAx>
        <c:axId val="200448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49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449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48944"/>
        <c:crosses val="autoZero"/>
        <c:crossBetween val="between"/>
      </c:valAx>
      <c:catAx>
        <c:axId val="200450512"/>
        <c:scaling>
          <c:orientation val="minMax"/>
        </c:scaling>
        <c:delete val="1"/>
        <c:axPos val="b"/>
        <c:majorTickMark val="out"/>
        <c:minorTickMark val="none"/>
        <c:tickLblPos val="nextTo"/>
        <c:crossAx val="200450120"/>
        <c:crosses val="autoZero"/>
        <c:auto val="0"/>
        <c:lblAlgn val="ctr"/>
        <c:lblOffset val="100"/>
        <c:noMultiLvlLbl val="0"/>
      </c:catAx>
      <c:valAx>
        <c:axId val="200450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0450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50904"/>
        <c:axId val="2004485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387008"/>
        <c:axId val="200393280"/>
      </c:lineChart>
      <c:catAx>
        <c:axId val="200450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48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448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450904"/>
        <c:crosses val="autoZero"/>
        <c:crossBetween val="between"/>
      </c:valAx>
      <c:catAx>
        <c:axId val="200387008"/>
        <c:scaling>
          <c:orientation val="minMax"/>
        </c:scaling>
        <c:delete val="1"/>
        <c:axPos val="b"/>
        <c:majorTickMark val="out"/>
        <c:minorTickMark val="none"/>
        <c:tickLblPos val="nextTo"/>
        <c:crossAx val="200393280"/>
        <c:crosses val="autoZero"/>
        <c:auto val="0"/>
        <c:lblAlgn val="ctr"/>
        <c:lblOffset val="100"/>
        <c:noMultiLvlLbl val="0"/>
      </c:catAx>
      <c:valAx>
        <c:axId val="200393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0387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391320"/>
        <c:axId val="2003893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391712"/>
        <c:axId val="200389752"/>
      </c:lineChart>
      <c:catAx>
        <c:axId val="200391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389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389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391320"/>
        <c:crosses val="autoZero"/>
        <c:crossBetween val="between"/>
      </c:valAx>
      <c:catAx>
        <c:axId val="200391712"/>
        <c:scaling>
          <c:orientation val="minMax"/>
        </c:scaling>
        <c:delete val="1"/>
        <c:axPos val="b"/>
        <c:majorTickMark val="out"/>
        <c:minorTickMark val="none"/>
        <c:tickLblPos val="nextTo"/>
        <c:crossAx val="200389752"/>
        <c:crosses val="autoZero"/>
        <c:auto val="0"/>
        <c:lblAlgn val="ctr"/>
        <c:lblOffset val="100"/>
        <c:noMultiLvlLbl val="0"/>
      </c:catAx>
      <c:valAx>
        <c:axId val="2003897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0391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392104"/>
        <c:axId val="200394848"/>
      </c:barChart>
      <c:catAx>
        <c:axId val="200392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394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394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392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392496"/>
        <c:axId val="200390144"/>
      </c:barChart>
      <c:catAx>
        <c:axId val="200392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390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390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392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037072"/>
        <c:axId val="172033152"/>
      </c:barChart>
      <c:catAx>
        <c:axId val="172037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331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033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37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387792"/>
        <c:axId val="2003968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392888"/>
        <c:axId val="200388576"/>
      </c:lineChart>
      <c:catAx>
        <c:axId val="200387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3968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0396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387792"/>
        <c:crosses val="autoZero"/>
        <c:crossBetween val="between"/>
      </c:valAx>
      <c:catAx>
        <c:axId val="200392888"/>
        <c:scaling>
          <c:orientation val="minMax"/>
        </c:scaling>
        <c:delete val="1"/>
        <c:axPos val="b"/>
        <c:majorTickMark val="out"/>
        <c:minorTickMark val="none"/>
        <c:tickLblPos val="nextTo"/>
        <c:crossAx val="200388576"/>
        <c:crosses val="autoZero"/>
        <c:auto val="0"/>
        <c:lblAlgn val="ctr"/>
        <c:lblOffset val="100"/>
        <c:noMultiLvlLbl val="0"/>
      </c:catAx>
      <c:valAx>
        <c:axId val="200388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0392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394456"/>
        <c:axId val="200387400"/>
      </c:barChart>
      <c:catAx>
        <c:axId val="200394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3874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0387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394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397592"/>
        <c:axId val="200395240"/>
      </c:barChart>
      <c:catAx>
        <c:axId val="200397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3952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0395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397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396416"/>
        <c:axId val="2003909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395632"/>
        <c:axId val="200396024"/>
      </c:lineChart>
      <c:catAx>
        <c:axId val="200396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390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390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396416"/>
        <c:crosses val="autoZero"/>
        <c:crossBetween val="between"/>
      </c:valAx>
      <c:catAx>
        <c:axId val="200395632"/>
        <c:scaling>
          <c:orientation val="minMax"/>
        </c:scaling>
        <c:delete val="1"/>
        <c:axPos val="b"/>
        <c:majorTickMark val="out"/>
        <c:minorTickMark val="none"/>
        <c:tickLblPos val="nextTo"/>
        <c:crossAx val="200396024"/>
        <c:crosses val="autoZero"/>
        <c:auto val="0"/>
        <c:lblAlgn val="ctr"/>
        <c:lblOffset val="100"/>
        <c:noMultiLvlLbl val="0"/>
      </c:catAx>
      <c:valAx>
        <c:axId val="200396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0395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397200"/>
        <c:axId val="200386224"/>
      </c:barChart>
      <c:catAx>
        <c:axId val="200397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386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386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0397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701560"/>
        <c:axId val="203694112"/>
      </c:barChart>
      <c:catAx>
        <c:axId val="203701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694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694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701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693720"/>
        <c:axId val="2036952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02344"/>
        <c:axId val="203695680"/>
      </c:lineChart>
      <c:catAx>
        <c:axId val="203693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695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695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693720"/>
        <c:crosses val="autoZero"/>
        <c:crossBetween val="between"/>
      </c:valAx>
      <c:catAx>
        <c:axId val="203702344"/>
        <c:scaling>
          <c:orientation val="minMax"/>
        </c:scaling>
        <c:delete val="1"/>
        <c:axPos val="b"/>
        <c:majorTickMark val="out"/>
        <c:minorTickMark val="none"/>
        <c:tickLblPos val="nextTo"/>
        <c:crossAx val="203695680"/>
        <c:crosses val="autoZero"/>
        <c:auto val="0"/>
        <c:lblAlgn val="ctr"/>
        <c:lblOffset val="100"/>
        <c:noMultiLvlLbl val="0"/>
      </c:catAx>
      <c:valAx>
        <c:axId val="203695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702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696072"/>
        <c:axId val="203702736"/>
      </c:barChart>
      <c:catAx>
        <c:axId val="203696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702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702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696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697640"/>
        <c:axId val="203700776"/>
      </c:barChart>
      <c:catAx>
        <c:axId val="203697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700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700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697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411960"/>
        <c:axId val="1724111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10392"/>
        <c:axId val="172416272"/>
      </c:lineChart>
      <c:catAx>
        <c:axId val="172411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11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411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11960"/>
        <c:crosses val="autoZero"/>
        <c:crossBetween val="between"/>
      </c:valAx>
      <c:catAx>
        <c:axId val="172410392"/>
        <c:scaling>
          <c:orientation val="minMax"/>
        </c:scaling>
        <c:delete val="1"/>
        <c:axPos val="b"/>
        <c:majorTickMark val="out"/>
        <c:minorTickMark val="none"/>
        <c:tickLblPos val="nextTo"/>
        <c:crossAx val="172416272"/>
        <c:crosses val="autoZero"/>
        <c:auto val="0"/>
        <c:lblAlgn val="ctr"/>
        <c:lblOffset val="100"/>
        <c:noMultiLvlLbl val="0"/>
      </c:catAx>
      <c:valAx>
        <c:axId val="1724162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410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413920"/>
        <c:axId val="1724115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14704"/>
        <c:axId val="172415880"/>
      </c:lineChart>
      <c:catAx>
        <c:axId val="172413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11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411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13920"/>
        <c:crosses val="autoZero"/>
        <c:crossBetween val="between"/>
      </c:valAx>
      <c:catAx>
        <c:axId val="172414704"/>
        <c:scaling>
          <c:orientation val="minMax"/>
        </c:scaling>
        <c:delete val="1"/>
        <c:axPos val="b"/>
        <c:majorTickMark val="out"/>
        <c:minorTickMark val="none"/>
        <c:tickLblPos val="nextTo"/>
        <c:crossAx val="172415880"/>
        <c:crosses val="autoZero"/>
        <c:auto val="0"/>
        <c:lblAlgn val="ctr"/>
        <c:lblOffset val="100"/>
        <c:noMultiLvlLbl val="0"/>
      </c:catAx>
      <c:valAx>
        <c:axId val="172415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414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415096"/>
        <c:axId val="1724154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12352"/>
        <c:axId val="172410784"/>
      </c:lineChart>
      <c:catAx>
        <c:axId val="172415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15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415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15096"/>
        <c:crosses val="autoZero"/>
        <c:crossBetween val="between"/>
      </c:valAx>
      <c:catAx>
        <c:axId val="172412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72410784"/>
        <c:crosses val="autoZero"/>
        <c:auto val="0"/>
        <c:lblAlgn val="ctr"/>
        <c:lblOffset val="100"/>
        <c:noMultiLvlLbl val="0"/>
      </c:catAx>
      <c:valAx>
        <c:axId val="1724107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412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965528"/>
        <c:axId val="1706563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658320"/>
        <c:axId val="170655576"/>
      </c:lineChart>
      <c:catAx>
        <c:axId val="169965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563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656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965528"/>
        <c:crosses val="autoZero"/>
        <c:crossBetween val="between"/>
      </c:valAx>
      <c:catAx>
        <c:axId val="170658320"/>
        <c:scaling>
          <c:orientation val="minMax"/>
        </c:scaling>
        <c:delete val="1"/>
        <c:axPos val="b"/>
        <c:majorTickMark val="out"/>
        <c:minorTickMark val="none"/>
        <c:tickLblPos val="nextTo"/>
        <c:crossAx val="170655576"/>
        <c:crosses val="autoZero"/>
        <c:auto val="0"/>
        <c:lblAlgn val="ctr"/>
        <c:lblOffset val="100"/>
        <c:noMultiLvlLbl val="0"/>
      </c:catAx>
      <c:valAx>
        <c:axId val="170655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0658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409216"/>
        <c:axId val="1724096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13136"/>
        <c:axId val="172410000"/>
      </c:lineChart>
      <c:catAx>
        <c:axId val="172409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09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409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09216"/>
        <c:crosses val="autoZero"/>
        <c:crossBetween val="between"/>
      </c:valAx>
      <c:catAx>
        <c:axId val="172413136"/>
        <c:scaling>
          <c:orientation val="minMax"/>
        </c:scaling>
        <c:delete val="1"/>
        <c:axPos val="b"/>
        <c:majorTickMark val="out"/>
        <c:minorTickMark val="none"/>
        <c:tickLblPos val="nextTo"/>
        <c:crossAx val="172410000"/>
        <c:crosses val="autoZero"/>
        <c:auto val="0"/>
        <c:lblAlgn val="ctr"/>
        <c:lblOffset val="100"/>
        <c:noMultiLvlLbl val="0"/>
      </c:catAx>
      <c:valAx>
        <c:axId val="1724100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413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759272"/>
        <c:axId val="1737608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763584"/>
        <c:axId val="173762016"/>
      </c:lineChart>
      <c:catAx>
        <c:axId val="173759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760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760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759272"/>
        <c:crosses val="autoZero"/>
        <c:crossBetween val="between"/>
      </c:valAx>
      <c:catAx>
        <c:axId val="173763584"/>
        <c:scaling>
          <c:orientation val="minMax"/>
        </c:scaling>
        <c:delete val="1"/>
        <c:axPos val="b"/>
        <c:majorTickMark val="out"/>
        <c:minorTickMark val="none"/>
        <c:tickLblPos val="nextTo"/>
        <c:crossAx val="173762016"/>
        <c:crosses val="autoZero"/>
        <c:auto val="0"/>
        <c:lblAlgn val="ctr"/>
        <c:lblOffset val="100"/>
        <c:noMultiLvlLbl val="0"/>
      </c:catAx>
      <c:valAx>
        <c:axId val="1737620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763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763976"/>
        <c:axId val="173757312"/>
      </c:barChart>
      <c:catAx>
        <c:axId val="173763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757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757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763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756920"/>
        <c:axId val="173760056"/>
      </c:barChart>
      <c:catAx>
        <c:axId val="173756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760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760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756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759664"/>
        <c:axId val="1737584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761232"/>
        <c:axId val="173761624"/>
      </c:lineChart>
      <c:catAx>
        <c:axId val="173759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75848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758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759664"/>
        <c:crosses val="autoZero"/>
        <c:crossBetween val="between"/>
      </c:valAx>
      <c:catAx>
        <c:axId val="173761232"/>
        <c:scaling>
          <c:orientation val="minMax"/>
        </c:scaling>
        <c:delete val="1"/>
        <c:axPos val="b"/>
        <c:majorTickMark val="out"/>
        <c:minorTickMark val="none"/>
        <c:tickLblPos val="nextTo"/>
        <c:crossAx val="173761624"/>
        <c:crosses val="autoZero"/>
        <c:auto val="0"/>
        <c:lblAlgn val="ctr"/>
        <c:lblOffset val="100"/>
        <c:noMultiLvlLbl val="0"/>
      </c:catAx>
      <c:valAx>
        <c:axId val="1737616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761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758880"/>
        <c:axId val="173757704"/>
      </c:barChart>
      <c:catAx>
        <c:axId val="173758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7577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757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758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763192"/>
        <c:axId val="173536464"/>
      </c:barChart>
      <c:catAx>
        <c:axId val="173763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5364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536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763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537248"/>
        <c:axId val="1735396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36072"/>
        <c:axId val="173543520"/>
      </c:lineChart>
      <c:catAx>
        <c:axId val="173537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539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539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537248"/>
        <c:crosses val="autoZero"/>
        <c:crossBetween val="between"/>
      </c:valAx>
      <c:catAx>
        <c:axId val="173536072"/>
        <c:scaling>
          <c:orientation val="minMax"/>
        </c:scaling>
        <c:delete val="1"/>
        <c:axPos val="b"/>
        <c:majorTickMark val="out"/>
        <c:minorTickMark val="none"/>
        <c:tickLblPos val="nextTo"/>
        <c:crossAx val="173543520"/>
        <c:crosses val="autoZero"/>
        <c:auto val="0"/>
        <c:lblAlgn val="ctr"/>
        <c:lblOffset val="100"/>
        <c:noMultiLvlLbl val="0"/>
      </c:catAx>
      <c:valAx>
        <c:axId val="173543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536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545088"/>
        <c:axId val="173536856"/>
      </c:barChart>
      <c:catAx>
        <c:axId val="17354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536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536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545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541560"/>
        <c:axId val="173538032"/>
      </c:barChart>
      <c:catAx>
        <c:axId val="173541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538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538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541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654008"/>
        <c:axId val="170654400"/>
      </c:barChart>
      <c:catAx>
        <c:axId val="170654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544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0654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54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541952"/>
        <c:axId val="1735403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40776"/>
        <c:axId val="173538424"/>
      </c:lineChart>
      <c:catAx>
        <c:axId val="173541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5403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540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541952"/>
        <c:crosses val="autoZero"/>
        <c:crossBetween val="between"/>
      </c:valAx>
      <c:catAx>
        <c:axId val="173540776"/>
        <c:scaling>
          <c:orientation val="minMax"/>
        </c:scaling>
        <c:delete val="1"/>
        <c:axPos val="b"/>
        <c:majorTickMark val="out"/>
        <c:minorTickMark val="none"/>
        <c:tickLblPos val="nextTo"/>
        <c:crossAx val="173538424"/>
        <c:crosses val="autoZero"/>
        <c:auto val="0"/>
        <c:lblAlgn val="ctr"/>
        <c:lblOffset val="100"/>
        <c:noMultiLvlLbl val="0"/>
      </c:catAx>
      <c:valAx>
        <c:axId val="173538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540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543912"/>
        <c:axId val="173539208"/>
      </c:barChart>
      <c:catAx>
        <c:axId val="173543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5392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539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543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535288"/>
        <c:axId val="173542736"/>
      </c:barChart>
      <c:catAx>
        <c:axId val="173535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5427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542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535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541168"/>
        <c:axId val="1735431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44304"/>
        <c:axId val="173544696"/>
      </c:lineChart>
      <c:catAx>
        <c:axId val="173541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5431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543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541168"/>
        <c:crosses val="autoZero"/>
        <c:crossBetween val="between"/>
      </c:valAx>
      <c:catAx>
        <c:axId val="173544304"/>
        <c:scaling>
          <c:orientation val="minMax"/>
        </c:scaling>
        <c:delete val="1"/>
        <c:axPos val="b"/>
        <c:majorTickMark val="out"/>
        <c:minorTickMark val="none"/>
        <c:tickLblPos val="nextTo"/>
        <c:crossAx val="173544696"/>
        <c:crosses val="autoZero"/>
        <c:auto val="0"/>
        <c:lblAlgn val="ctr"/>
        <c:lblOffset val="100"/>
        <c:noMultiLvlLbl val="0"/>
      </c:catAx>
      <c:valAx>
        <c:axId val="173544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544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547440"/>
        <c:axId val="173545872"/>
      </c:barChart>
      <c:catAx>
        <c:axId val="173547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5458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545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547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549008"/>
        <c:axId val="173550576"/>
      </c:barChart>
      <c:catAx>
        <c:axId val="173549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5505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550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549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547832"/>
        <c:axId val="1735482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48616"/>
        <c:axId val="173549400"/>
      </c:lineChart>
      <c:catAx>
        <c:axId val="173547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548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548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547832"/>
        <c:crosses val="autoZero"/>
        <c:crossBetween val="between"/>
      </c:valAx>
      <c:catAx>
        <c:axId val="173548616"/>
        <c:scaling>
          <c:orientation val="minMax"/>
        </c:scaling>
        <c:delete val="1"/>
        <c:axPos val="b"/>
        <c:majorTickMark val="out"/>
        <c:minorTickMark val="none"/>
        <c:tickLblPos val="nextTo"/>
        <c:crossAx val="173549400"/>
        <c:crosses val="autoZero"/>
        <c:auto val="0"/>
        <c:lblAlgn val="ctr"/>
        <c:lblOffset val="100"/>
        <c:noMultiLvlLbl val="0"/>
      </c:catAx>
      <c:valAx>
        <c:axId val="1735494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548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550184"/>
        <c:axId val="174118888"/>
      </c:barChart>
      <c:catAx>
        <c:axId val="173550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18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118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550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20848"/>
        <c:axId val="174120064"/>
      </c:barChart>
      <c:catAx>
        <c:axId val="174120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0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120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0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19672"/>
        <c:axId val="1741271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22416"/>
        <c:axId val="174117712"/>
      </c:lineChart>
      <c:catAx>
        <c:axId val="174119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712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127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19672"/>
        <c:crosses val="autoZero"/>
        <c:crossBetween val="between"/>
      </c:valAx>
      <c:catAx>
        <c:axId val="174122416"/>
        <c:scaling>
          <c:orientation val="minMax"/>
        </c:scaling>
        <c:delete val="1"/>
        <c:axPos val="b"/>
        <c:majorTickMark val="out"/>
        <c:minorTickMark val="none"/>
        <c:tickLblPos val="nextTo"/>
        <c:crossAx val="174117712"/>
        <c:crosses val="autoZero"/>
        <c:auto val="0"/>
        <c:lblAlgn val="ctr"/>
        <c:lblOffset val="100"/>
        <c:noMultiLvlLbl val="0"/>
      </c:catAx>
      <c:valAx>
        <c:axId val="1741177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122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657928"/>
        <c:axId val="170658712"/>
      </c:barChart>
      <c:catAx>
        <c:axId val="170657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587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0658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57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22808"/>
        <c:axId val="174118496"/>
      </c:barChart>
      <c:catAx>
        <c:axId val="174122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184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118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2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26728"/>
        <c:axId val="174124768"/>
      </c:barChart>
      <c:catAx>
        <c:axId val="174126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47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124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6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25552"/>
        <c:axId val="1741275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19280"/>
        <c:axId val="174121632"/>
      </c:lineChart>
      <c:catAx>
        <c:axId val="174125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75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127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5552"/>
        <c:crosses val="autoZero"/>
        <c:crossBetween val="between"/>
      </c:valAx>
      <c:catAx>
        <c:axId val="174119280"/>
        <c:scaling>
          <c:orientation val="minMax"/>
        </c:scaling>
        <c:delete val="1"/>
        <c:axPos val="b"/>
        <c:majorTickMark val="out"/>
        <c:minorTickMark val="none"/>
        <c:tickLblPos val="nextTo"/>
        <c:crossAx val="174121632"/>
        <c:crosses val="autoZero"/>
        <c:auto val="0"/>
        <c:lblAlgn val="ctr"/>
        <c:lblOffset val="100"/>
        <c:noMultiLvlLbl val="0"/>
      </c:catAx>
      <c:valAx>
        <c:axId val="174121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119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27904"/>
        <c:axId val="174121240"/>
      </c:barChart>
      <c:catAx>
        <c:axId val="174127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12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121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7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28296"/>
        <c:axId val="174128688"/>
      </c:barChart>
      <c:catAx>
        <c:axId val="174128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86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128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8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23984"/>
        <c:axId val="1741290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24376"/>
        <c:axId val="174125160"/>
      </c:lineChart>
      <c:catAx>
        <c:axId val="174123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90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129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3984"/>
        <c:crosses val="autoZero"/>
        <c:crossBetween val="between"/>
      </c:valAx>
      <c:catAx>
        <c:axId val="174124376"/>
        <c:scaling>
          <c:orientation val="minMax"/>
        </c:scaling>
        <c:delete val="1"/>
        <c:axPos val="b"/>
        <c:majorTickMark val="out"/>
        <c:minorTickMark val="none"/>
        <c:tickLblPos val="nextTo"/>
        <c:crossAx val="174125160"/>
        <c:crosses val="autoZero"/>
        <c:auto val="0"/>
        <c:lblAlgn val="ctr"/>
        <c:lblOffset val="100"/>
        <c:noMultiLvlLbl val="0"/>
      </c:catAx>
      <c:valAx>
        <c:axId val="1741251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124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29864"/>
        <c:axId val="174131824"/>
      </c:barChart>
      <c:catAx>
        <c:axId val="174129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318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131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9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32608"/>
        <c:axId val="174131432"/>
      </c:barChart>
      <c:catAx>
        <c:axId val="174132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314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131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32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30256"/>
        <c:axId val="1741306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31040"/>
        <c:axId val="175331408"/>
      </c:lineChart>
      <c:catAx>
        <c:axId val="174130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306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130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30256"/>
        <c:crosses val="autoZero"/>
        <c:crossBetween val="between"/>
      </c:valAx>
      <c:catAx>
        <c:axId val="174131040"/>
        <c:scaling>
          <c:orientation val="minMax"/>
        </c:scaling>
        <c:delete val="1"/>
        <c:axPos val="b"/>
        <c:majorTickMark val="out"/>
        <c:minorTickMark val="none"/>
        <c:tickLblPos val="nextTo"/>
        <c:crossAx val="175331408"/>
        <c:crosses val="autoZero"/>
        <c:auto val="0"/>
        <c:lblAlgn val="ctr"/>
        <c:lblOffset val="100"/>
        <c:noMultiLvlLbl val="0"/>
      </c:catAx>
      <c:valAx>
        <c:axId val="1753314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131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29840"/>
        <c:axId val="175321216"/>
      </c:barChart>
      <c:catAx>
        <c:axId val="175329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212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5321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29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651656"/>
        <c:axId val="1706520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652440"/>
        <c:axId val="170652832"/>
      </c:lineChart>
      <c:catAx>
        <c:axId val="170651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52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652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51656"/>
        <c:crosses val="autoZero"/>
        <c:crossBetween val="between"/>
      </c:valAx>
      <c:catAx>
        <c:axId val="170652440"/>
        <c:scaling>
          <c:orientation val="minMax"/>
        </c:scaling>
        <c:delete val="1"/>
        <c:axPos val="b"/>
        <c:majorTickMark val="out"/>
        <c:minorTickMark val="none"/>
        <c:tickLblPos val="nextTo"/>
        <c:crossAx val="170652832"/>
        <c:crosses val="autoZero"/>
        <c:auto val="0"/>
        <c:lblAlgn val="ctr"/>
        <c:lblOffset val="100"/>
        <c:noMultiLvlLbl val="0"/>
      </c:catAx>
      <c:valAx>
        <c:axId val="1706528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0652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21608"/>
        <c:axId val="175330624"/>
      </c:barChart>
      <c:catAx>
        <c:axId val="175321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306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5330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21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23960"/>
        <c:axId val="1753321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24352"/>
        <c:axId val="175326312"/>
      </c:lineChart>
      <c:catAx>
        <c:axId val="175323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3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332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23960"/>
        <c:crosses val="autoZero"/>
        <c:crossBetween val="between"/>
      </c:valAx>
      <c:catAx>
        <c:axId val="17532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75326312"/>
        <c:crosses val="autoZero"/>
        <c:auto val="0"/>
        <c:lblAlgn val="ctr"/>
        <c:lblOffset val="100"/>
        <c:noMultiLvlLbl val="0"/>
      </c:catAx>
      <c:valAx>
        <c:axId val="1753263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324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29056"/>
        <c:axId val="175324744"/>
      </c:barChart>
      <c:catAx>
        <c:axId val="175329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24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324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29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25528"/>
        <c:axId val="175330232"/>
      </c:barChart>
      <c:catAx>
        <c:axId val="175325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30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330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25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31016"/>
        <c:axId val="1753318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27880"/>
        <c:axId val="175325136"/>
      </c:lineChart>
      <c:catAx>
        <c:axId val="175331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318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5331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31016"/>
        <c:crosses val="autoZero"/>
        <c:crossBetween val="between"/>
      </c:valAx>
      <c:catAx>
        <c:axId val="175327880"/>
        <c:scaling>
          <c:orientation val="minMax"/>
        </c:scaling>
        <c:delete val="1"/>
        <c:axPos val="b"/>
        <c:majorTickMark val="out"/>
        <c:minorTickMark val="none"/>
        <c:tickLblPos val="nextTo"/>
        <c:crossAx val="175325136"/>
        <c:crosses val="autoZero"/>
        <c:auto val="0"/>
        <c:lblAlgn val="ctr"/>
        <c:lblOffset val="100"/>
        <c:noMultiLvlLbl val="0"/>
      </c:catAx>
      <c:valAx>
        <c:axId val="175325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327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22784"/>
        <c:axId val="175328272"/>
      </c:barChart>
      <c:catAx>
        <c:axId val="175322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282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5328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22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27488"/>
        <c:axId val="175323176"/>
      </c:barChart>
      <c:catAx>
        <c:axId val="175327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231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5323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27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28664"/>
        <c:axId val="1753329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34544"/>
        <c:axId val="175336896"/>
      </c:lineChart>
      <c:catAx>
        <c:axId val="175328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32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332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28664"/>
        <c:crosses val="autoZero"/>
        <c:crossBetween val="between"/>
      </c:valAx>
      <c:catAx>
        <c:axId val="175334544"/>
        <c:scaling>
          <c:orientation val="minMax"/>
        </c:scaling>
        <c:delete val="1"/>
        <c:axPos val="b"/>
        <c:majorTickMark val="out"/>
        <c:minorTickMark val="none"/>
        <c:tickLblPos val="nextTo"/>
        <c:crossAx val="175336896"/>
        <c:crosses val="autoZero"/>
        <c:auto val="0"/>
        <c:lblAlgn val="ctr"/>
        <c:lblOffset val="100"/>
        <c:noMultiLvlLbl val="0"/>
      </c:catAx>
      <c:valAx>
        <c:axId val="1753368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334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35328"/>
        <c:axId val="1753341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34936"/>
        <c:axId val="175335720"/>
      </c:lineChart>
      <c:catAx>
        <c:axId val="175335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34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334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35328"/>
        <c:crosses val="autoZero"/>
        <c:crossBetween val="between"/>
      </c:valAx>
      <c:catAx>
        <c:axId val="175334936"/>
        <c:scaling>
          <c:orientation val="minMax"/>
        </c:scaling>
        <c:delete val="1"/>
        <c:axPos val="b"/>
        <c:majorTickMark val="out"/>
        <c:minorTickMark val="none"/>
        <c:tickLblPos val="nextTo"/>
        <c:crossAx val="175335720"/>
        <c:crosses val="autoZero"/>
        <c:auto val="0"/>
        <c:lblAlgn val="ctr"/>
        <c:lblOffset val="100"/>
        <c:noMultiLvlLbl val="0"/>
      </c:catAx>
      <c:valAx>
        <c:axId val="175335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334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36504"/>
        <c:axId val="1757484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754360"/>
        <c:axId val="175757104"/>
      </c:lineChart>
      <c:catAx>
        <c:axId val="175336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748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748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36504"/>
        <c:crosses val="autoZero"/>
        <c:crossBetween val="between"/>
      </c:valAx>
      <c:catAx>
        <c:axId val="175754360"/>
        <c:scaling>
          <c:orientation val="minMax"/>
        </c:scaling>
        <c:delete val="1"/>
        <c:axPos val="b"/>
        <c:majorTickMark val="out"/>
        <c:minorTickMark val="none"/>
        <c:tickLblPos val="nextTo"/>
        <c:crossAx val="175757104"/>
        <c:crosses val="autoZero"/>
        <c:auto val="0"/>
        <c:lblAlgn val="ctr"/>
        <c:lblOffset val="100"/>
        <c:noMultiLvlLbl val="0"/>
      </c:catAx>
      <c:valAx>
        <c:axId val="175757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754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655184"/>
        <c:axId val="170655968"/>
      </c:barChart>
      <c:catAx>
        <c:axId val="170655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55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655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55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755536"/>
        <c:axId val="1757527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753184"/>
        <c:axId val="175756712"/>
      </c:lineChart>
      <c:catAx>
        <c:axId val="175755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752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752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755536"/>
        <c:crosses val="autoZero"/>
        <c:crossBetween val="between"/>
      </c:valAx>
      <c:catAx>
        <c:axId val="175753184"/>
        <c:scaling>
          <c:orientation val="minMax"/>
        </c:scaling>
        <c:delete val="1"/>
        <c:axPos val="b"/>
        <c:majorTickMark val="out"/>
        <c:minorTickMark val="none"/>
        <c:tickLblPos val="nextTo"/>
        <c:crossAx val="175756712"/>
        <c:crosses val="autoZero"/>
        <c:auto val="0"/>
        <c:lblAlgn val="ctr"/>
        <c:lblOffset val="100"/>
        <c:noMultiLvlLbl val="0"/>
      </c:catAx>
      <c:valAx>
        <c:axId val="1757567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753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750048"/>
        <c:axId val="1757520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752400"/>
        <c:axId val="175756320"/>
      </c:lineChart>
      <c:catAx>
        <c:axId val="175750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752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752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750048"/>
        <c:crosses val="autoZero"/>
        <c:crossBetween val="between"/>
      </c:valAx>
      <c:catAx>
        <c:axId val="175752400"/>
        <c:scaling>
          <c:orientation val="minMax"/>
        </c:scaling>
        <c:delete val="1"/>
        <c:axPos val="b"/>
        <c:majorTickMark val="out"/>
        <c:minorTickMark val="none"/>
        <c:tickLblPos val="nextTo"/>
        <c:crossAx val="175756320"/>
        <c:crosses val="autoZero"/>
        <c:auto val="0"/>
        <c:lblAlgn val="ctr"/>
        <c:lblOffset val="100"/>
        <c:noMultiLvlLbl val="0"/>
      </c:catAx>
      <c:valAx>
        <c:axId val="175756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752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754752"/>
        <c:axId val="175755144"/>
      </c:barChart>
      <c:catAx>
        <c:axId val="175754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755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755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754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748088"/>
        <c:axId val="175749656"/>
      </c:barChart>
      <c:catAx>
        <c:axId val="175748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749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749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748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758280"/>
        <c:axId val="1757594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753968"/>
        <c:axId val="175755928"/>
      </c:lineChart>
      <c:catAx>
        <c:axId val="175758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7594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5759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758280"/>
        <c:crosses val="autoZero"/>
        <c:crossBetween val="between"/>
      </c:valAx>
      <c:catAx>
        <c:axId val="175753968"/>
        <c:scaling>
          <c:orientation val="minMax"/>
        </c:scaling>
        <c:delete val="1"/>
        <c:axPos val="b"/>
        <c:majorTickMark val="out"/>
        <c:minorTickMark val="none"/>
        <c:tickLblPos val="nextTo"/>
        <c:crossAx val="175755928"/>
        <c:crosses val="autoZero"/>
        <c:auto val="0"/>
        <c:lblAlgn val="ctr"/>
        <c:lblOffset val="100"/>
        <c:noMultiLvlLbl val="0"/>
      </c:catAx>
      <c:valAx>
        <c:axId val="175755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753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747304"/>
        <c:axId val="175757496"/>
      </c:barChart>
      <c:catAx>
        <c:axId val="175747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7574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5757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747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749264"/>
        <c:axId val="175757888"/>
      </c:barChart>
      <c:catAx>
        <c:axId val="175749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7578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5757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749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758672"/>
        <c:axId val="1757606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761024"/>
        <c:axId val="175762592"/>
      </c:lineChart>
      <c:catAx>
        <c:axId val="175758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760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760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758672"/>
        <c:crosses val="autoZero"/>
        <c:crossBetween val="between"/>
      </c:valAx>
      <c:catAx>
        <c:axId val="175761024"/>
        <c:scaling>
          <c:orientation val="minMax"/>
        </c:scaling>
        <c:delete val="1"/>
        <c:axPos val="b"/>
        <c:majorTickMark val="out"/>
        <c:minorTickMark val="none"/>
        <c:tickLblPos val="nextTo"/>
        <c:crossAx val="175762592"/>
        <c:crosses val="autoZero"/>
        <c:auto val="0"/>
        <c:lblAlgn val="ctr"/>
        <c:lblOffset val="100"/>
        <c:noMultiLvlLbl val="0"/>
      </c:catAx>
      <c:valAx>
        <c:axId val="175762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761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761808"/>
        <c:axId val="175762200"/>
      </c:barChart>
      <c:catAx>
        <c:axId val="175761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762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762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761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759848"/>
        <c:axId val="175760240"/>
      </c:barChart>
      <c:catAx>
        <c:axId val="175759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760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760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759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657536"/>
        <c:axId val="170657144"/>
      </c:barChart>
      <c:catAx>
        <c:axId val="170657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57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657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57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004696"/>
        <c:axId val="1860043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05088"/>
        <c:axId val="186003912"/>
      </c:lineChart>
      <c:catAx>
        <c:axId val="186004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004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004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004696"/>
        <c:crosses val="autoZero"/>
        <c:crossBetween val="between"/>
      </c:valAx>
      <c:catAx>
        <c:axId val="186005088"/>
        <c:scaling>
          <c:orientation val="minMax"/>
        </c:scaling>
        <c:delete val="1"/>
        <c:axPos val="b"/>
        <c:majorTickMark val="out"/>
        <c:minorTickMark val="none"/>
        <c:tickLblPos val="nextTo"/>
        <c:crossAx val="186003912"/>
        <c:crosses val="autoZero"/>
        <c:auto val="0"/>
        <c:lblAlgn val="ctr"/>
        <c:lblOffset val="100"/>
        <c:noMultiLvlLbl val="0"/>
      </c:catAx>
      <c:valAx>
        <c:axId val="186003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005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005480"/>
        <c:axId val="186005872"/>
      </c:barChart>
      <c:catAx>
        <c:axId val="186005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005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005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005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994896"/>
        <c:axId val="186000384"/>
      </c:barChart>
      <c:catAx>
        <c:axId val="185994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000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000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994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994112"/>
        <c:axId val="1859988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02736"/>
        <c:axId val="186003520"/>
      </c:lineChart>
      <c:catAx>
        <c:axId val="185994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998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998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994112"/>
        <c:crosses val="autoZero"/>
        <c:crossBetween val="between"/>
      </c:valAx>
      <c:catAx>
        <c:axId val="186002736"/>
        <c:scaling>
          <c:orientation val="minMax"/>
        </c:scaling>
        <c:delete val="1"/>
        <c:axPos val="b"/>
        <c:majorTickMark val="out"/>
        <c:minorTickMark val="none"/>
        <c:tickLblPos val="nextTo"/>
        <c:crossAx val="186003520"/>
        <c:crosses val="autoZero"/>
        <c:auto val="0"/>
        <c:lblAlgn val="ctr"/>
        <c:lblOffset val="100"/>
        <c:noMultiLvlLbl val="0"/>
      </c:catAx>
      <c:valAx>
        <c:axId val="186003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002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996072"/>
        <c:axId val="185994504"/>
      </c:barChart>
      <c:catAx>
        <c:axId val="185996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994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994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996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996464"/>
        <c:axId val="185998032"/>
      </c:barChart>
      <c:catAx>
        <c:axId val="185996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998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998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996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995680"/>
        <c:axId val="1859992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996856"/>
        <c:axId val="186003128"/>
      </c:lineChart>
      <c:catAx>
        <c:axId val="185995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9992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5999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995680"/>
        <c:crosses val="autoZero"/>
        <c:crossBetween val="between"/>
      </c:valAx>
      <c:catAx>
        <c:axId val="185996856"/>
        <c:scaling>
          <c:orientation val="minMax"/>
        </c:scaling>
        <c:delete val="1"/>
        <c:axPos val="b"/>
        <c:majorTickMark val="out"/>
        <c:minorTickMark val="none"/>
        <c:tickLblPos val="nextTo"/>
        <c:crossAx val="186003128"/>
        <c:crosses val="autoZero"/>
        <c:auto val="0"/>
        <c:lblAlgn val="ctr"/>
        <c:lblOffset val="100"/>
        <c:noMultiLvlLbl val="0"/>
      </c:catAx>
      <c:valAx>
        <c:axId val="1860031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996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999600"/>
        <c:axId val="185999992"/>
      </c:barChart>
      <c:catAx>
        <c:axId val="185999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99999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5999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999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001168"/>
        <c:axId val="186001952"/>
      </c:barChart>
      <c:catAx>
        <c:axId val="186001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0019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6001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001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993720"/>
        <c:axId val="1859913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991760"/>
        <c:axId val="185992152"/>
      </c:lineChart>
      <c:catAx>
        <c:axId val="185993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991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991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993720"/>
        <c:crosses val="autoZero"/>
        <c:crossBetween val="between"/>
      </c:valAx>
      <c:catAx>
        <c:axId val="185991760"/>
        <c:scaling>
          <c:orientation val="minMax"/>
        </c:scaling>
        <c:delete val="1"/>
        <c:axPos val="b"/>
        <c:majorTickMark val="out"/>
        <c:minorTickMark val="none"/>
        <c:tickLblPos val="nextTo"/>
        <c:crossAx val="185992152"/>
        <c:crosses val="autoZero"/>
        <c:auto val="0"/>
        <c:lblAlgn val="ctr"/>
        <c:lblOffset val="100"/>
        <c:noMultiLvlLbl val="0"/>
      </c:catAx>
      <c:valAx>
        <c:axId val="1859921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991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99" Type="http://schemas.openxmlformats.org/officeDocument/2006/relationships/chart" Target="../charts/chart299.xml"/><Relationship Id="rId303" Type="http://schemas.openxmlformats.org/officeDocument/2006/relationships/chart" Target="../charts/chart303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324" Type="http://schemas.openxmlformats.org/officeDocument/2006/relationships/chart" Target="../charts/chart324.xml"/><Relationship Id="rId345" Type="http://schemas.openxmlformats.org/officeDocument/2006/relationships/chart" Target="../charts/chart345.xml"/><Relationship Id="rId366" Type="http://schemas.openxmlformats.org/officeDocument/2006/relationships/chart" Target="../charts/chart366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26" Type="http://schemas.openxmlformats.org/officeDocument/2006/relationships/chart" Target="../charts/chart226.xml"/><Relationship Id="rId247" Type="http://schemas.openxmlformats.org/officeDocument/2006/relationships/chart" Target="../charts/chart247.xml"/><Relationship Id="rId107" Type="http://schemas.openxmlformats.org/officeDocument/2006/relationships/chart" Target="../charts/chart107.xml"/><Relationship Id="rId268" Type="http://schemas.openxmlformats.org/officeDocument/2006/relationships/chart" Target="../charts/chart268.xml"/><Relationship Id="rId289" Type="http://schemas.openxmlformats.org/officeDocument/2006/relationships/chart" Target="../charts/chart289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314" Type="http://schemas.openxmlformats.org/officeDocument/2006/relationships/chart" Target="../charts/chart314.xml"/><Relationship Id="rId335" Type="http://schemas.openxmlformats.org/officeDocument/2006/relationships/chart" Target="../charts/chart335.xml"/><Relationship Id="rId356" Type="http://schemas.openxmlformats.org/officeDocument/2006/relationships/chart" Target="../charts/chart356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81" Type="http://schemas.openxmlformats.org/officeDocument/2006/relationships/chart" Target="../charts/chart181.xml"/><Relationship Id="rId216" Type="http://schemas.openxmlformats.org/officeDocument/2006/relationships/chart" Target="../charts/chart216.xml"/><Relationship Id="rId237" Type="http://schemas.openxmlformats.org/officeDocument/2006/relationships/chart" Target="../charts/chart237.xml"/><Relationship Id="rId258" Type="http://schemas.openxmlformats.org/officeDocument/2006/relationships/chart" Target="../charts/chart258.xml"/><Relationship Id="rId279" Type="http://schemas.openxmlformats.org/officeDocument/2006/relationships/chart" Target="../charts/chart279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290" Type="http://schemas.openxmlformats.org/officeDocument/2006/relationships/chart" Target="../charts/chart290.xml"/><Relationship Id="rId304" Type="http://schemas.openxmlformats.org/officeDocument/2006/relationships/chart" Target="../charts/chart304.xml"/><Relationship Id="rId325" Type="http://schemas.openxmlformats.org/officeDocument/2006/relationships/chart" Target="../charts/chart325.xml"/><Relationship Id="rId346" Type="http://schemas.openxmlformats.org/officeDocument/2006/relationships/chart" Target="../charts/chart346.xml"/><Relationship Id="rId367" Type="http://schemas.openxmlformats.org/officeDocument/2006/relationships/chart" Target="../charts/chart367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71" Type="http://schemas.openxmlformats.org/officeDocument/2006/relationships/chart" Target="../charts/chart171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227" Type="http://schemas.openxmlformats.org/officeDocument/2006/relationships/chart" Target="../charts/chart227.xml"/><Relationship Id="rId248" Type="http://schemas.openxmlformats.org/officeDocument/2006/relationships/chart" Target="../charts/chart248.xml"/><Relationship Id="rId269" Type="http://schemas.openxmlformats.org/officeDocument/2006/relationships/chart" Target="../charts/chart269.xml"/><Relationship Id="rId12" Type="http://schemas.openxmlformats.org/officeDocument/2006/relationships/chart" Target="../charts/chart12.xml"/><Relationship Id="rId33" Type="http://schemas.openxmlformats.org/officeDocument/2006/relationships/chart" Target="../charts/chart33.xml"/><Relationship Id="rId108" Type="http://schemas.openxmlformats.org/officeDocument/2006/relationships/chart" Target="../charts/chart108.xml"/><Relationship Id="rId129" Type="http://schemas.openxmlformats.org/officeDocument/2006/relationships/chart" Target="../charts/chart129.xml"/><Relationship Id="rId280" Type="http://schemas.openxmlformats.org/officeDocument/2006/relationships/chart" Target="../charts/chart280.xml"/><Relationship Id="rId315" Type="http://schemas.openxmlformats.org/officeDocument/2006/relationships/chart" Target="../charts/chart315.xml"/><Relationship Id="rId336" Type="http://schemas.openxmlformats.org/officeDocument/2006/relationships/chart" Target="../charts/chart336.xml"/><Relationship Id="rId357" Type="http://schemas.openxmlformats.org/officeDocument/2006/relationships/chart" Target="../charts/chart357.xml"/><Relationship Id="rId54" Type="http://schemas.openxmlformats.org/officeDocument/2006/relationships/chart" Target="../charts/chart54.xml"/><Relationship Id="rId75" Type="http://schemas.openxmlformats.org/officeDocument/2006/relationships/chart" Target="../charts/chart75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61" Type="http://schemas.openxmlformats.org/officeDocument/2006/relationships/chart" Target="../charts/chart161.xml"/><Relationship Id="rId182" Type="http://schemas.openxmlformats.org/officeDocument/2006/relationships/chart" Target="../charts/chart182.xml"/><Relationship Id="rId217" Type="http://schemas.openxmlformats.org/officeDocument/2006/relationships/chart" Target="../charts/chart217.xml"/><Relationship Id="rId6" Type="http://schemas.openxmlformats.org/officeDocument/2006/relationships/chart" Target="../charts/chart6.xml"/><Relationship Id="rId238" Type="http://schemas.openxmlformats.org/officeDocument/2006/relationships/chart" Target="../charts/chart238.xml"/><Relationship Id="rId259" Type="http://schemas.openxmlformats.org/officeDocument/2006/relationships/chart" Target="../charts/chart259.xml"/><Relationship Id="rId23" Type="http://schemas.openxmlformats.org/officeDocument/2006/relationships/chart" Target="../charts/chart23.xml"/><Relationship Id="rId119" Type="http://schemas.openxmlformats.org/officeDocument/2006/relationships/chart" Target="../charts/chart119.xml"/><Relationship Id="rId270" Type="http://schemas.openxmlformats.org/officeDocument/2006/relationships/chart" Target="../charts/chart270.xml"/><Relationship Id="rId291" Type="http://schemas.openxmlformats.org/officeDocument/2006/relationships/chart" Target="../charts/chart291.xml"/><Relationship Id="rId305" Type="http://schemas.openxmlformats.org/officeDocument/2006/relationships/chart" Target="../charts/chart305.xml"/><Relationship Id="rId326" Type="http://schemas.openxmlformats.org/officeDocument/2006/relationships/chart" Target="../charts/chart326.xml"/><Relationship Id="rId347" Type="http://schemas.openxmlformats.org/officeDocument/2006/relationships/chart" Target="../charts/chart347.xml"/><Relationship Id="rId44" Type="http://schemas.openxmlformats.org/officeDocument/2006/relationships/chart" Target="../charts/chart44.xml"/><Relationship Id="rId65" Type="http://schemas.openxmlformats.org/officeDocument/2006/relationships/chart" Target="../charts/chart65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51" Type="http://schemas.openxmlformats.org/officeDocument/2006/relationships/chart" Target="../charts/chart151.xml"/><Relationship Id="rId368" Type="http://schemas.openxmlformats.org/officeDocument/2006/relationships/chart" Target="../charts/chart368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207" Type="http://schemas.openxmlformats.org/officeDocument/2006/relationships/chart" Target="../charts/chart207.xml"/><Relationship Id="rId228" Type="http://schemas.openxmlformats.org/officeDocument/2006/relationships/chart" Target="../charts/chart228.xml"/><Relationship Id="rId249" Type="http://schemas.openxmlformats.org/officeDocument/2006/relationships/chart" Target="../charts/chart249.xml"/><Relationship Id="rId13" Type="http://schemas.openxmlformats.org/officeDocument/2006/relationships/chart" Target="../charts/chart13.xml"/><Relationship Id="rId109" Type="http://schemas.openxmlformats.org/officeDocument/2006/relationships/chart" Target="../charts/chart109.xml"/><Relationship Id="rId260" Type="http://schemas.openxmlformats.org/officeDocument/2006/relationships/chart" Target="../charts/chart260.xml"/><Relationship Id="rId281" Type="http://schemas.openxmlformats.org/officeDocument/2006/relationships/chart" Target="../charts/chart281.xml"/><Relationship Id="rId316" Type="http://schemas.openxmlformats.org/officeDocument/2006/relationships/chart" Target="../charts/chart316.xml"/><Relationship Id="rId337" Type="http://schemas.openxmlformats.org/officeDocument/2006/relationships/chart" Target="../charts/chart337.xml"/><Relationship Id="rId34" Type="http://schemas.openxmlformats.org/officeDocument/2006/relationships/chart" Target="../charts/chart34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20" Type="http://schemas.openxmlformats.org/officeDocument/2006/relationships/chart" Target="../charts/chart120.xml"/><Relationship Id="rId141" Type="http://schemas.openxmlformats.org/officeDocument/2006/relationships/chart" Target="../charts/chart141.xml"/><Relationship Id="rId358" Type="http://schemas.openxmlformats.org/officeDocument/2006/relationships/chart" Target="../charts/chart358.xml"/><Relationship Id="rId7" Type="http://schemas.openxmlformats.org/officeDocument/2006/relationships/chart" Target="../charts/chart7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8" Type="http://schemas.openxmlformats.org/officeDocument/2006/relationships/chart" Target="../charts/chart218.xml"/><Relationship Id="rId239" Type="http://schemas.openxmlformats.org/officeDocument/2006/relationships/chart" Target="../charts/chart239.xml"/><Relationship Id="rId250" Type="http://schemas.openxmlformats.org/officeDocument/2006/relationships/chart" Target="../charts/chart250.xml"/><Relationship Id="rId271" Type="http://schemas.openxmlformats.org/officeDocument/2006/relationships/chart" Target="../charts/chart271.xml"/><Relationship Id="rId292" Type="http://schemas.openxmlformats.org/officeDocument/2006/relationships/chart" Target="../charts/chart292.xml"/><Relationship Id="rId306" Type="http://schemas.openxmlformats.org/officeDocument/2006/relationships/chart" Target="../charts/chart306.xml"/><Relationship Id="rId24" Type="http://schemas.openxmlformats.org/officeDocument/2006/relationships/chart" Target="../charts/chart24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31" Type="http://schemas.openxmlformats.org/officeDocument/2006/relationships/chart" Target="../charts/chart131.xml"/><Relationship Id="rId327" Type="http://schemas.openxmlformats.org/officeDocument/2006/relationships/chart" Target="../charts/chart327.xml"/><Relationship Id="rId348" Type="http://schemas.openxmlformats.org/officeDocument/2006/relationships/chart" Target="../charts/chart348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208" Type="http://schemas.openxmlformats.org/officeDocument/2006/relationships/chart" Target="../charts/chart208.xml"/><Relationship Id="rId229" Type="http://schemas.openxmlformats.org/officeDocument/2006/relationships/chart" Target="../charts/chart229.xml"/><Relationship Id="rId240" Type="http://schemas.openxmlformats.org/officeDocument/2006/relationships/chart" Target="../charts/chart240.xml"/><Relationship Id="rId261" Type="http://schemas.openxmlformats.org/officeDocument/2006/relationships/chart" Target="../charts/chart261.xml"/><Relationship Id="rId14" Type="http://schemas.openxmlformats.org/officeDocument/2006/relationships/chart" Target="../charts/chart14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282" Type="http://schemas.openxmlformats.org/officeDocument/2006/relationships/chart" Target="../charts/chart282.xml"/><Relationship Id="rId317" Type="http://schemas.openxmlformats.org/officeDocument/2006/relationships/chart" Target="../charts/chart317.xml"/><Relationship Id="rId338" Type="http://schemas.openxmlformats.org/officeDocument/2006/relationships/chart" Target="../charts/chart338.xml"/><Relationship Id="rId359" Type="http://schemas.openxmlformats.org/officeDocument/2006/relationships/chart" Target="../charts/chart359.xml"/><Relationship Id="rId8" Type="http://schemas.openxmlformats.org/officeDocument/2006/relationships/chart" Target="../charts/chart8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219" Type="http://schemas.openxmlformats.org/officeDocument/2006/relationships/chart" Target="../charts/chart219.xml"/><Relationship Id="rId230" Type="http://schemas.openxmlformats.org/officeDocument/2006/relationships/chart" Target="../charts/chart230.xml"/><Relationship Id="rId251" Type="http://schemas.openxmlformats.org/officeDocument/2006/relationships/chart" Target="../charts/chart251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272" Type="http://schemas.openxmlformats.org/officeDocument/2006/relationships/chart" Target="../charts/chart272.xml"/><Relationship Id="rId293" Type="http://schemas.openxmlformats.org/officeDocument/2006/relationships/chart" Target="../charts/chart293.xml"/><Relationship Id="rId307" Type="http://schemas.openxmlformats.org/officeDocument/2006/relationships/chart" Target="../charts/chart307.xml"/><Relationship Id="rId328" Type="http://schemas.openxmlformats.org/officeDocument/2006/relationships/chart" Target="../charts/chart328.xml"/><Relationship Id="rId349" Type="http://schemas.openxmlformats.org/officeDocument/2006/relationships/chart" Target="../charts/chart349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360" Type="http://schemas.openxmlformats.org/officeDocument/2006/relationships/chart" Target="../charts/chart360.xml"/><Relationship Id="rId220" Type="http://schemas.openxmlformats.org/officeDocument/2006/relationships/chart" Target="../charts/chart220.xml"/><Relationship Id="rId241" Type="http://schemas.openxmlformats.org/officeDocument/2006/relationships/chart" Target="../charts/chart241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262" Type="http://schemas.openxmlformats.org/officeDocument/2006/relationships/chart" Target="../charts/chart262.xml"/><Relationship Id="rId283" Type="http://schemas.openxmlformats.org/officeDocument/2006/relationships/chart" Target="../charts/chart283.xml"/><Relationship Id="rId318" Type="http://schemas.openxmlformats.org/officeDocument/2006/relationships/chart" Target="../charts/chart318.xml"/><Relationship Id="rId339" Type="http://schemas.openxmlformats.org/officeDocument/2006/relationships/chart" Target="../charts/chart339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48" Type="http://schemas.openxmlformats.org/officeDocument/2006/relationships/chart" Target="../charts/chart148.xml"/><Relationship Id="rId164" Type="http://schemas.openxmlformats.org/officeDocument/2006/relationships/chart" Target="../charts/chart164.xml"/><Relationship Id="rId169" Type="http://schemas.openxmlformats.org/officeDocument/2006/relationships/chart" Target="../charts/chart169.xml"/><Relationship Id="rId185" Type="http://schemas.openxmlformats.org/officeDocument/2006/relationships/chart" Target="../charts/chart185.xml"/><Relationship Id="rId334" Type="http://schemas.openxmlformats.org/officeDocument/2006/relationships/chart" Target="../charts/chart334.xml"/><Relationship Id="rId350" Type="http://schemas.openxmlformats.org/officeDocument/2006/relationships/chart" Target="../charts/chart350.xml"/><Relationship Id="rId355" Type="http://schemas.openxmlformats.org/officeDocument/2006/relationships/chart" Target="../charts/chart35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80" Type="http://schemas.openxmlformats.org/officeDocument/2006/relationships/chart" Target="../charts/chart180.xml"/><Relationship Id="rId210" Type="http://schemas.openxmlformats.org/officeDocument/2006/relationships/chart" Target="../charts/chart21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57" Type="http://schemas.openxmlformats.org/officeDocument/2006/relationships/chart" Target="../charts/chart257.xml"/><Relationship Id="rId278" Type="http://schemas.openxmlformats.org/officeDocument/2006/relationships/chart" Target="../charts/chart278.xml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252" Type="http://schemas.openxmlformats.org/officeDocument/2006/relationships/chart" Target="../charts/chart252.xml"/><Relationship Id="rId273" Type="http://schemas.openxmlformats.org/officeDocument/2006/relationships/chart" Target="../charts/chart273.xml"/><Relationship Id="rId294" Type="http://schemas.openxmlformats.org/officeDocument/2006/relationships/chart" Target="../charts/chart294.xml"/><Relationship Id="rId308" Type="http://schemas.openxmlformats.org/officeDocument/2006/relationships/chart" Target="../charts/chart308.xml"/><Relationship Id="rId329" Type="http://schemas.openxmlformats.org/officeDocument/2006/relationships/chart" Target="../charts/chart329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340" Type="http://schemas.openxmlformats.org/officeDocument/2006/relationships/chart" Target="../charts/chart340.xml"/><Relationship Id="rId361" Type="http://schemas.openxmlformats.org/officeDocument/2006/relationships/chart" Target="../charts/chart361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2.xml"/><Relationship Id="rId263" Type="http://schemas.openxmlformats.org/officeDocument/2006/relationships/chart" Target="../charts/chart263.xml"/><Relationship Id="rId284" Type="http://schemas.openxmlformats.org/officeDocument/2006/relationships/chart" Target="../charts/chart284.xml"/><Relationship Id="rId319" Type="http://schemas.openxmlformats.org/officeDocument/2006/relationships/chart" Target="../charts/chart319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330" Type="http://schemas.openxmlformats.org/officeDocument/2006/relationships/chart" Target="../charts/chart330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351" Type="http://schemas.openxmlformats.org/officeDocument/2006/relationships/chart" Target="../charts/chart351.xml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53" Type="http://schemas.openxmlformats.org/officeDocument/2006/relationships/chart" Target="../charts/chart253.xml"/><Relationship Id="rId274" Type="http://schemas.openxmlformats.org/officeDocument/2006/relationships/chart" Target="../charts/chart274.xml"/><Relationship Id="rId295" Type="http://schemas.openxmlformats.org/officeDocument/2006/relationships/chart" Target="../charts/chart295.xml"/><Relationship Id="rId309" Type="http://schemas.openxmlformats.org/officeDocument/2006/relationships/chart" Target="../charts/chart309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320" Type="http://schemas.openxmlformats.org/officeDocument/2006/relationships/chart" Target="../charts/chart320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341" Type="http://schemas.openxmlformats.org/officeDocument/2006/relationships/chart" Target="../charts/chart341.xml"/><Relationship Id="rId362" Type="http://schemas.openxmlformats.org/officeDocument/2006/relationships/chart" Target="../charts/chart362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3.xml"/><Relationship Id="rId264" Type="http://schemas.openxmlformats.org/officeDocument/2006/relationships/chart" Target="../charts/chart264.xml"/><Relationship Id="rId285" Type="http://schemas.openxmlformats.org/officeDocument/2006/relationships/chart" Target="../charts/chart285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310" Type="http://schemas.openxmlformats.org/officeDocument/2006/relationships/chart" Target="../charts/chart310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331" Type="http://schemas.openxmlformats.org/officeDocument/2006/relationships/chart" Target="../charts/chart331.xml"/><Relationship Id="rId352" Type="http://schemas.openxmlformats.org/officeDocument/2006/relationships/chart" Target="../charts/chart352.xml"/><Relationship Id="rId1" Type="http://schemas.openxmlformats.org/officeDocument/2006/relationships/chart" Target="../charts/chart1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54" Type="http://schemas.openxmlformats.org/officeDocument/2006/relationships/chart" Target="../charts/chart254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275" Type="http://schemas.openxmlformats.org/officeDocument/2006/relationships/chart" Target="../charts/chart275.xml"/><Relationship Id="rId296" Type="http://schemas.openxmlformats.org/officeDocument/2006/relationships/chart" Target="../charts/chart296.xml"/><Relationship Id="rId300" Type="http://schemas.openxmlformats.org/officeDocument/2006/relationships/chart" Target="../charts/chart300.xml"/><Relationship Id="rId60" Type="http://schemas.openxmlformats.org/officeDocument/2006/relationships/chart" Target="../charts/chart60.xml"/><Relationship Id="rId81" Type="http://schemas.openxmlformats.org/officeDocument/2006/relationships/chart" Target="../charts/chart81.xml"/><Relationship Id="rId135" Type="http://schemas.openxmlformats.org/officeDocument/2006/relationships/chart" Target="../charts/chart135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321" Type="http://schemas.openxmlformats.org/officeDocument/2006/relationships/chart" Target="../charts/chart321.xml"/><Relationship Id="rId342" Type="http://schemas.openxmlformats.org/officeDocument/2006/relationships/chart" Target="../charts/chart342.xml"/><Relationship Id="rId363" Type="http://schemas.openxmlformats.org/officeDocument/2006/relationships/chart" Target="../charts/chart363.xml"/><Relationship Id="rId202" Type="http://schemas.openxmlformats.org/officeDocument/2006/relationships/chart" Target="../charts/chart202.xml"/><Relationship Id="rId223" Type="http://schemas.openxmlformats.org/officeDocument/2006/relationships/chart" Target="../charts/chart223.xml"/><Relationship Id="rId244" Type="http://schemas.openxmlformats.org/officeDocument/2006/relationships/chart" Target="../charts/chart244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265" Type="http://schemas.openxmlformats.org/officeDocument/2006/relationships/chart" Target="../charts/chart265.xml"/><Relationship Id="rId286" Type="http://schemas.openxmlformats.org/officeDocument/2006/relationships/chart" Target="../charts/chart286.xml"/><Relationship Id="rId50" Type="http://schemas.openxmlformats.org/officeDocument/2006/relationships/chart" Target="../charts/chart50.xml"/><Relationship Id="rId104" Type="http://schemas.openxmlformats.org/officeDocument/2006/relationships/chart" Target="../charts/chart104.xml"/><Relationship Id="rId125" Type="http://schemas.openxmlformats.org/officeDocument/2006/relationships/chart" Target="../charts/chart125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311" Type="http://schemas.openxmlformats.org/officeDocument/2006/relationships/chart" Target="../charts/chart311.xml"/><Relationship Id="rId332" Type="http://schemas.openxmlformats.org/officeDocument/2006/relationships/chart" Target="../charts/chart332.xml"/><Relationship Id="rId353" Type="http://schemas.openxmlformats.org/officeDocument/2006/relationships/chart" Target="../charts/chart353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13" Type="http://schemas.openxmlformats.org/officeDocument/2006/relationships/chart" Target="../charts/chart213.xml"/><Relationship Id="rId234" Type="http://schemas.openxmlformats.org/officeDocument/2006/relationships/chart" Target="../charts/chart234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5" Type="http://schemas.openxmlformats.org/officeDocument/2006/relationships/chart" Target="../charts/chart255.xml"/><Relationship Id="rId276" Type="http://schemas.openxmlformats.org/officeDocument/2006/relationships/chart" Target="../charts/chart276.xml"/><Relationship Id="rId297" Type="http://schemas.openxmlformats.org/officeDocument/2006/relationships/chart" Target="../charts/chart297.xml"/><Relationship Id="rId40" Type="http://schemas.openxmlformats.org/officeDocument/2006/relationships/chart" Target="../charts/chart40.xml"/><Relationship Id="rId115" Type="http://schemas.openxmlformats.org/officeDocument/2006/relationships/chart" Target="../charts/chart115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301" Type="http://schemas.openxmlformats.org/officeDocument/2006/relationships/chart" Target="../charts/chart301.xml"/><Relationship Id="rId322" Type="http://schemas.openxmlformats.org/officeDocument/2006/relationships/chart" Target="../charts/chart322.xml"/><Relationship Id="rId343" Type="http://schemas.openxmlformats.org/officeDocument/2006/relationships/chart" Target="../charts/chart343.xml"/><Relationship Id="rId364" Type="http://schemas.openxmlformats.org/officeDocument/2006/relationships/chart" Target="../charts/chart364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5" Type="http://schemas.openxmlformats.org/officeDocument/2006/relationships/chart" Target="../charts/chart245.xml"/><Relationship Id="rId266" Type="http://schemas.openxmlformats.org/officeDocument/2006/relationships/chart" Target="../charts/chart266.xml"/><Relationship Id="rId287" Type="http://schemas.openxmlformats.org/officeDocument/2006/relationships/chart" Target="../charts/chart287.xml"/><Relationship Id="rId30" Type="http://schemas.openxmlformats.org/officeDocument/2006/relationships/chart" Target="../charts/chart3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312" Type="http://schemas.openxmlformats.org/officeDocument/2006/relationships/chart" Target="../charts/chart312.xml"/><Relationship Id="rId333" Type="http://schemas.openxmlformats.org/officeDocument/2006/relationships/chart" Target="../charts/chart333.xml"/><Relationship Id="rId354" Type="http://schemas.openxmlformats.org/officeDocument/2006/relationships/chart" Target="../charts/chart354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189" Type="http://schemas.openxmlformats.org/officeDocument/2006/relationships/chart" Target="../charts/chart189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5" Type="http://schemas.openxmlformats.org/officeDocument/2006/relationships/chart" Target="../charts/chart235.xml"/><Relationship Id="rId256" Type="http://schemas.openxmlformats.org/officeDocument/2006/relationships/chart" Target="../charts/chart256.xml"/><Relationship Id="rId277" Type="http://schemas.openxmlformats.org/officeDocument/2006/relationships/chart" Target="../charts/chart277.xml"/><Relationship Id="rId298" Type="http://schemas.openxmlformats.org/officeDocument/2006/relationships/chart" Target="../charts/chart298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302" Type="http://schemas.openxmlformats.org/officeDocument/2006/relationships/chart" Target="../charts/chart302.xml"/><Relationship Id="rId323" Type="http://schemas.openxmlformats.org/officeDocument/2006/relationships/chart" Target="../charts/chart323.xml"/><Relationship Id="rId344" Type="http://schemas.openxmlformats.org/officeDocument/2006/relationships/chart" Target="../charts/chart344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179" Type="http://schemas.openxmlformats.org/officeDocument/2006/relationships/chart" Target="../charts/chart179.xml"/><Relationship Id="rId365" Type="http://schemas.openxmlformats.org/officeDocument/2006/relationships/chart" Target="../charts/chart365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5" Type="http://schemas.openxmlformats.org/officeDocument/2006/relationships/chart" Target="../charts/chart225.xml"/><Relationship Id="rId246" Type="http://schemas.openxmlformats.org/officeDocument/2006/relationships/chart" Target="../charts/chart246.xml"/><Relationship Id="rId267" Type="http://schemas.openxmlformats.org/officeDocument/2006/relationships/chart" Target="../charts/chart267.xml"/><Relationship Id="rId288" Type="http://schemas.openxmlformats.org/officeDocument/2006/relationships/chart" Target="../charts/chart288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313" Type="http://schemas.openxmlformats.org/officeDocument/2006/relationships/chart" Target="../charts/chart3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981" name="Oval 1"/>
        <xdr:cNvSpPr>
          <a:spLocks noChangeArrowheads="1"/>
        </xdr:cNvSpPr>
      </xdr:nvSpPr>
      <xdr:spPr bwMode="auto">
        <a:xfrm>
          <a:off x="443865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593" name="Rectangle 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260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2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027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95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798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078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054" name="Rectangle 1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051" name="Rectangle 1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982" name="Rectangle 1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822" name="Rectangle 1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102" name="Rectangle 2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058" name="Rectangle 2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993" name="Rectangle 2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065" name="Rectangle 2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787" name="Rectangle 25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247" name="Rectangle 2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082" name="Rectangle 2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017" name="Rectangle 2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089" name="Rectangle 2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811" name="Rectangle 3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2271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06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041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13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35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107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427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764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265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342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160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370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895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254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511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2184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212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312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2025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243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680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261" name="Rectangle 5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771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700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745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775" name="Rectangle 5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285" name="Rectangle 5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795" name="Rectangle 5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724" name="Rectangle 5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769" name="Rectangle 6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799" name="Rectangle 6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309" name="Rectangle 6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819" name="Rectangle 6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748" name="Rectangle 6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93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23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313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713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831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734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944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365" name="Wykres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656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961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1723" name="Rectangle 104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1089" name="Rectangle 105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2389" name="Rectangle 106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2680" name="Rectangle 107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2985" name="Rectangle 108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2747" name="Rectangle 109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2113" name="Rectangle 110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413" name="Rectangle 111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704" name="Rectangle 112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4009" name="Rectangle 113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771" name="Rectangle 114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137" name="Rectangle 115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81269" name="Rectangle 116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81560" name="Rectangle 117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81865" name="Rectangle 118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81627" name="Rectangle 119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80993" name="Rectangle 120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82293" name="Rectangle 121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82584" name="Rectangle 122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82889" name="Rectangle 123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82651" name="Rectangle 124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82017" name="Rectangle 125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83317" name="Rectangle 126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83608" name="Rectangle 127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83913" name="Rectangle 128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383675" name="Rectangle 129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383041" name="Rectangle 130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384341" name="Rectangle 131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384632" name="Rectangle 132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384937" name="Rectangle 133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384699" name="Rectangle 134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384065" name="Rectangle 135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1414" name="Rectangle 136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1090" name="Rectangle 137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1636" name="Rectangle 138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1201" name="Rectangle 139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1184" name="Rectangle 140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2438" name="Rectangle 141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2114" name="Rectangle 142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2660" name="Rectangle 143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2225" name="Rectangle 144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2208" name="Rectangle 145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3462" name="Rectangle 146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3138" name="Rectangle 147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3684" name="Rectangle 148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3249" name="Rectangle 149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3232" name="Rectangle 150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381318" name="Rectangle 151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380994" name="Rectangle 152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381540" name="Rectangle 153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1105" name="Rectangle 154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1088" name="Rectangle 155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2342" name="Rectangle 156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2018" name="Rectangle 157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2564" name="Rectangle 158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2129" name="Rectangle 159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2112" name="Rectangle 160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3366" name="Rectangle 161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3042" name="Rectangle 162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3588" name="Rectangle 163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3153" name="Rectangle 164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3136" name="Rectangle 165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4390" name="Rectangle 166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4066" name="Rectangle 167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4612" name="Rectangle 168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4177" name="Rectangle 169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4160" name="Rectangle 170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5414" name="Rectangle 171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5090" name="Rectangle 172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5636" name="Rectangle 173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5201" name="Rectangle 174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5184" name="Rectangle 175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6438" name="Rectangle 176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6114" name="Rectangle 177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6660" name="Rectangle 178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225" name="Rectangle 17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208" name="Rectangle 18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462" name="Rectangle 18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138" name="Rectangle 18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684" name="Rectangle 18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249" name="Rectangle 18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232" name="Rectangle 18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486" name="Rectangle 18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162" name="Rectangle 18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708" name="Rectangle 18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273" name="Rectangle 18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256" name="Rectangle 19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510" name="Rectangle 19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186" name="Rectangle 19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732" name="Rectangle 19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297" name="Rectangle 19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280" name="Rectangle 19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534" name="Rectangle 19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210" name="Rectangle 19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756" name="Rectangle 19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321" name="Rectangle 19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304" name="Rectangle 20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278" name="Rectangle 20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1954" name="Rectangle 20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500" name="Rectangle 20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422065" name="Rectangle 204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422048" name="Rectangle 205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476550" name="Rectangle 206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476226" name="Rectangle 207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476772" name="Rectangle 208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476337" name="Rectangle 209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476320" name="Rectangle 210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722310" name="Rectangle 211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721986" name="Rectangle 212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722532" name="Rectangle 213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722097" name="Rectangle 214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722080" name="Rectangle 215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843142" name="Rectangle 216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842818" name="Rectangle 217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843364" name="Rectangle 218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842929" name="Rectangle 219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842912" name="Rectangle 220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968070" name="Rectangle 221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967746" name="Rectangle 222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968292" name="Rectangle 223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967857" name="Rectangle 224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967840" name="Rectangle 225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1181062" name="Rectangle 226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1180738" name="Rectangle 227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1181284" name="Rectangle 228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180849" name="Rectangle 229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180832" name="Rectangle 230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223046" name="Rectangle 231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222722" name="Rectangle 232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223268" name="Rectangle 233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222833" name="Rectangle 234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222816" name="Rectangle 235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465734" name="Rectangle 236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465410" name="Rectangle 237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465956" name="Rectangle 238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465521" name="Rectangle 239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465504" name="Rectangle 240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560966" name="Rectangle 241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560642" name="Rectangle 242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561188" name="Rectangle 243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560753" name="Rectangle 244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560736" name="Rectangle 245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656198" name="Rectangle 246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467" name="Rectangle 247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032" name="Rectangle 248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767" name="Rectangle 249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190" name="Rectangle 250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353" name="Rectangle 251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2491" name="Rectangle 252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2056" name="Rectangle 253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2791" name="Rectangle 254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2214" name="Rectangle 255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2377" name="Rectangle 256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515" name="Rectangle 257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080" name="Rectangle 258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15" name="Rectangle 259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238" name="Rectangle 260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401" name="Rectangle 261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1371" name="Rectangle 262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0936" name="Rectangle 263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1671" name="Rectangle 264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1094" name="Rectangle 265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1257" name="Rectangle 266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2395" name="Rectangle 267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1960" name="Rectangle 268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2695" name="Rectangle 269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2118" name="Rectangle 270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2281" name="Rectangle 271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3419" name="Rectangle 272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2984" name="Rectangle 273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3719" name="Rectangle 274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3142" name="Rectangle 275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3305" name="Rectangle 276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4443" name="Rectangle 277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4008" name="Rectangle 278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743" name="Rectangle 27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166" name="Rectangle 28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329" name="Rectangle 28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467" name="Rectangle 28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032" name="Rectangle 28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767" name="Rectangle 28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190" name="Rectangle 28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353" name="Rectangle 28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491" name="Rectangle 28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056" name="Rectangle 28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791" name="Rectangle 28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214" name="Rectangle 29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377" name="Rectangle 29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515" name="Rectangle 29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080" name="Rectangle 29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815" name="Rectangle 29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238" name="Rectangle 29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401" name="Rectangle 29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539" name="Rectangle 29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104" name="Rectangle 29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839" name="Rectangle 29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262" name="Rectangle 30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425" name="Rectangle 30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563" name="Rectangle 30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128" name="Rectangle 30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863" name="Rectangle 30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286" name="Rectangle 30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449" name="Rectangle 30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587" name="Rectangle 30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152" name="Rectangle 30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887" name="Rectangle 30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310" name="Rectangle 31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473" name="Rectangle 31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331" name="Rectangle 31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1896" name="Rectangle 31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631" name="Rectangle 31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054" name="Rectangle 31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217" name="Rectangle 31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76603" name="Rectangle 31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76168" name="Rectangle 31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76903" name="Rectangle 31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76326" name="Rectangle 32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76489" name="Rectangle 32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722363" name="Rectangle 32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721928" name="Rectangle 32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722663" name="Rectangle 32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722086" name="Rectangle 32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722249" name="Rectangle 32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843195" name="Rectangle 32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842760" name="Rectangle 32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843495" name="Rectangle 32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842918" name="Rectangle 33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843081" name="Rectangle 33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968123" name="Rectangle 33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967688" name="Rectangle 33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968423" name="Rectangle 33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636" name="Rectangle 33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516" name="Rectangle 33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490" name="Rectangle 33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441" name="Rectangle 33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691" name="Rectangle 33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448" name="Rectangle 34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540" name="Rectangle 34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514" name="Rectangle 34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465" name="Rectangle 34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715" name="Rectangle 34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472" name="Rectangle 34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564" name="Rectangle 34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538" name="Rectangle 34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489" name="Rectangle 34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739" name="Rectangle 34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496" name="Rectangle 35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420" name="Rectangle 35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394" name="Rectangle 35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345" name="Rectangle 35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595" name="Rectangle 35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352" name="Rectangle 35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44" name="Rectangle 35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18" name="Rectangle 35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369" name="Rectangle 35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619" name="Rectangle 35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376" name="Rectangle 36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468" name="Rectangle 36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442" name="Rectangle 36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393" name="Rectangle 36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643" name="Rectangle 36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400" name="Rectangle 36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492" name="Rectangle 36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466" name="Rectangle 36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417" name="Rectangle 36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667" name="Rectangle 36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424" name="Rectangle 37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516" name="Rectangle 37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490" name="Rectangle 37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441" name="Rectangle 37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691" name="Rectangle 37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448" name="Rectangle 37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540" name="Rectangle 37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514" name="Rectangle 37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465" name="Rectangle 37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715" name="Rectangle 37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472" name="Rectangle 38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564" name="Rectangle 38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538" name="Rectangle 38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489" name="Rectangle 38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739" name="Rectangle 38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496" name="Rectangle 38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588" name="Rectangle 38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562" name="Rectangle 38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513" name="Rectangle 38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763" name="Rectangle 38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520" name="Rectangle 39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612" name="Rectangle 39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586" name="Rectangle 39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537" name="Rectangle 39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787" name="Rectangle 39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544" name="Rectangle 39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610" name="Rectangle 39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561" name="Rectangle 39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811" name="Rectangle 39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568" name="Rectangle 39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380" name="Rectangle 40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354" name="Rectangle 40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305" name="Rectangle 40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555" name="Rectangle 40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312" name="Rectangle 40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76652" name="Rectangle 40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76626" name="Rectangle 40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76577" name="Rectangle 40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76827" name="Rectangle 40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76584" name="Rectangle 40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722412" name="Rectangle 41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722386" name="Rectangle 41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722337" name="Rectangle 41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722587" name="Rectangle 41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722344" name="Rectangle 41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96" name="Rectangle 41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568" name="Rectangle 41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433" name="Rectangle 41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572" name="Rectangle 41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617" name="Rectangle 41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592" name="Rectangle 42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457" name="Rectangle 42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596" name="Rectangle 42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704" name="Rectangle 42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641" name="Rectangle 42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616" name="Rectangle 42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481" name="Rectangle 42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620" name="Rectangle 42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728" name="Rectangle 42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665" name="Rectangle 42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472" name="Rectangle 43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337" name="Rectangle 43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476" name="Rectangle 43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584" name="Rectangle 43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521" name="Rectangle 43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361" name="Rectangle 43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500" name="Rectangle 43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608" name="Rectangle 43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545" name="Rectangle 43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520" name="Rectangle 43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385" name="Rectangle 44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524" name="Rectangle 44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632" name="Rectangle 44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569" name="Rectangle 44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544" name="Rectangle 44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409" name="Rectangle 44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548" name="Rectangle 44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656" name="Rectangle 44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593" name="Rectangle 44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568" name="Rectangle 44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433" name="Rectangle 45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572" name="Rectangle 45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680" name="Rectangle 45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617" name="Rectangle 45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592" name="Rectangle 45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457" name="Rectangle 45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596" name="Rectangle 45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704" name="Rectangle 45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641" name="Rectangle 45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616" name="Rectangle 45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481" name="Rectangle 46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620" name="Rectangle 46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728" name="Rectangle 46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665" name="Rectangle 46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640" name="Rectangle 46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505" name="Rectangle 46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644" name="Rectangle 46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752" name="Rectangle 46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689" name="Rectangle 46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664" name="Rectangle 46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529" name="Rectangle 47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668" name="Rectangle 47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776" name="Rectangle 47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713" name="Rectangle 47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688" name="Rectangle 47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553" name="Rectangle 47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692" name="Rectangle 47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800" name="Rectangle 47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737" name="Rectangle 47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432" name="Rectangle 47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297" name="Rectangle 48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436" name="Rectangle 48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544" name="Rectangle 48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481" name="Rectangle 48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76704" name="Rectangle 48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76569" name="Rectangle 48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76708" name="Rectangle 48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76816" name="Rectangle 48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484" name="Rectangle 48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620" name="Rectangle 48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375" name="Rectangle 49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703" name="Rectangle 49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669" name="Rectangle 49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786" name="Rectangle 49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644" name="Rectangle 49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399" name="Rectangle 49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727" name="Rectangle 49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693" name="Rectangle 49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810" name="Rectangle 49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668" name="Rectangle 49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423" name="Rectangle 50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751" name="Rectangle 50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717" name="Rectangle 50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4" name="Rectangle 50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524" name="Rectangle 50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279" name="Rectangle 50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607" name="Rectangle 50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573" name="Rectangle 50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690" name="Rectangle 50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548" name="Rectangle 50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303" name="Rectangle 51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631" name="Rectangle 51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597" name="Rectangle 51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714" name="Rectangle 51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572" name="Rectangle 51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327" name="Rectangle 51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655" name="Rectangle 51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621" name="Rectangle 51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738" name="Rectangle 51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596" name="Rectangle 51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351" name="Rectangle 52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679" name="Rectangle 52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645" name="Rectangle 52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762" name="Rectangle 52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620" name="Rectangle 52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375" name="Rectangle 52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703" name="Rectangle 52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669" name="Rectangle 52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786" name="Rectangle 52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6644" name="Rectangle 529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6399" name="Rectangle 530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6727" name="Rectangle 531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6693" name="Rectangle 532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6810" name="Rectangle 533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7668" name="Rectangle 534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7423" name="Rectangle 535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7751" name="Rectangle 536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7717" name="Rectangle 537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7834" name="Rectangle 538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8692" name="Rectangle 539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8447" name="Rectangle 540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8775" name="Rectangle 541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8741" name="Rectangle 542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8858" name="Rectangle 543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9716" name="Rectangle 544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9471" name="Rectangle 545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9799" name="Rectangle 546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9765" name="Rectangle 547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9882" name="Rectangle 548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90740" name="Rectangle 549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90495" name="Rectangle 550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90823" name="Rectangle 551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90789" name="Rectangle 552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90906" name="Rectangle 553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422239" name="Rectangle 554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422567" name="Rectangle 555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422533" name="Rectangle 556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422650" name="Rectangle 557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2761" name="Rectangle 558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1833" name="Rectangle 559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1377" name="Rectangle 560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1147" name="Rectangle 561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1881" name="Rectangle 562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2857" name="Rectangle 563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2401" name="Rectangle 564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2171" name="Rectangle 565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2905" name="Rectangle 566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81" name="Rectangle 567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425" name="Rectangle 568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195" name="Rectangle 569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929" name="Rectangle 570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1737" name="Rectangle 571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1281" name="Rectangle 572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1051" name="Rectangle 573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1785" name="Rectangle 574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2305" name="Rectangle 575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2075" name="Rectangle 576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2809" name="Rectangle 577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3785" name="Rectangle 578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329" name="Rectangle 57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099" name="Rectangle 58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833" name="Rectangle 58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809" name="Rectangle 58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353" name="Rectangle 58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123" name="Rectangle 58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857" name="Rectangle 58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833" name="Rectangle 58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377" name="Rectangle 58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147" name="Rectangle 58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881" name="Rectangle 58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857" name="Rectangle 59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401" name="Rectangle 59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171" name="Rectangle 59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905" name="Rectangle 59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881" name="Rectangle 59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425" name="Rectangle 59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195" name="Rectangle 59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929" name="Rectangle 59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905" name="Rectangle 59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449" name="Rectangle 59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219" name="Rectangle 60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953" name="Rectangle 60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929" name="Rectangle 60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473" name="Rectangle 60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243" name="Rectangle 60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977" name="Rectangle 60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953" name="Rectangle 60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497" name="Rectangle 60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267" name="Rectangle 60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1001" name="Rectangle 60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697" name="Rectangle 61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241" name="Rectangle 61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011" name="Rectangle 61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745" name="Rectangle 61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76805" name="Rectangle 61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76969" name="Rectangle 61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721" name="Rectangle 61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776" name="Rectangle 61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508" name="Rectangle 61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136" name="Rectangle 61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026" name="Rectangle 62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745" name="Rectangle 62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800" name="Rectangle 62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532" name="Rectangle 62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160" name="Rectangle 62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050" name="Rectangle 62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769" name="Rectangle 62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" name="Rectangle 62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556" name="Rectangle 62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184" name="Rectangle 62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074" name="Rectangle 63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625" name="Rectangle 63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680" name="Rectangle 63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412" name="Rectangle 63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040" name="Rectangle 63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0930" name="Rectangle 63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649" name="Rectangle 63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704" name="Rectangle 63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36" name="Rectangle 63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064" name="Rectangle 63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954" name="Rectangle 64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673" name="Rectangle 64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728" name="Rectangle 64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460" name="Rectangle 64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088" name="Rectangle 64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978" name="Rectangle 64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697" name="Rectangle 64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752" name="Rectangle 64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484" name="Rectangle 64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112" name="Rectangle 64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002" name="Rectangle 65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721" name="Rectangle 65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776" name="Rectangle 65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508" name="Rectangle 65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136" name="Rectangle 65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026" name="Rectangle 65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745" name="Rectangle 65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800" name="Rectangle 65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532" name="Rectangle 65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160" name="Rectangle 65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050" name="Rectangle 66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769" name="Rectangle 66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824" name="Rectangle 66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556" name="Rectangle 66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184" name="Rectangle 66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074" name="Rectangle 66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793" name="Rectangle 66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848" name="Rectangle 66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580" name="Rectangle 66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208" name="Rectangle 66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098" name="Rectangle 67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817" name="Rectangle 67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872" name="Rectangle 67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604" name="Rectangle 67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232" name="Rectangle 67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122" name="Rectangle 67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841" name="Rectangle 67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896" name="Rectangle 67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628" name="Rectangle 67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774" name="Rectangle 67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718" name="Wykres 6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639" name="Wykres 6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125" name="Wykres 6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195" name="Wykres 6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2798" name="Wykres 6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823" name="Wykres 6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152" name="Rectangle 68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627" name="Rectangle 68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290" name="Rectangle 68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847" name="Rectangle 68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176" name="Rectangle 69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337" name="Rectangle 69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651" name="Rectangle 69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314" name="Rectangle 69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871" name="Rectangle 69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200" name="Rectangle 695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361" name="Rectangle 69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675" name="Rectangle 69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338" name="Rectangle 69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81727" name="Rectangle 69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1056" name="Wykres 7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1217" name="Wykres 7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1531" name="Wykres 7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1194" name="Wykres 7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875" name="Wykres 7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095" name="Wykres 7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444" name="Wykres 7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616" name="Wykres 7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459" name="Wykres 7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924" name="Wykres 7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553" name="Wykres 7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119" name="Wykres 7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094" name="Wykres 7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554" name="Wykres 7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976" name="Wykres 7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496" name="Wykres 7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249" name="Wykres 7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083" name="Wykres 7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000" name="Wykres 7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2028" name="Wykres 7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438" name="Wykres 7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380" name="Rectangle 72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072" name="Wykres 7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892" name="Wykres 7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052" name="Wykres 7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053" name="Rectangle 725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896" name="Rectangle 72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055" name="Rectangle 72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573" name="Rectangle 72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987" name="Rectangle 72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077" name="Rectangle 73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920" name="Rectangle 73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079" name="Rectangle 73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597" name="Rectangle 73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011" name="Wykres 7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01" name="Wykres 7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944" name="Wykres 7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03" name="Wykres 7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21" name="Wykres 7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106" name="Wykres 7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839" name="Wykres 7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185" name="Wykres 7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562" name="Wykres 7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158" name="Wykres 7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781" name="Rectangle 74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316" name="Rectangle 74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551" name="Rectangle 74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301" name="Rectangle 74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182" name="Rectangle 74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805" name="Rectangle 74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340" name="Rectangle 75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575" name="Rectangle 75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325" name="Rectangle 75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206" name="Rectangle 75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9" name="Rectangle 75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364" name="Rectangle 75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599" name="Rectangle 75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349" name="Rectangle 75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062" name="Rectangle 75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685" name="Rectangle 75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220" name="Rectangle 76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455" name="Rectangle 76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205" name="Rectangle 76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086" name="Rectangle 76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709" name="Rectangle 76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244" name="Rectangle 76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79" name="Rectangle 76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229" name="Rectangle 76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110" name="Rectangle 76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733" name="Rectangle 76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268" name="Rectangle 77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503" name="Rectangle 77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253" name="Rectangle 77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134" name="Rectangle 77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757" name="Rectangle 77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292" name="Rectangle 77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527" name="Rectangle 77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277" name="Rectangle 77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158" name="Rectangle 77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781" name="Rectangle 77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316" name="Rectangle 78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551" name="Rectangle 78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301" name="Rectangle 78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182" name="Rectangle 78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805" name="Rectangle 78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340" name="Rectangle 78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575" name="Rectangle 78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135" name="Rectangle 78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207" name="Rectangle 78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215" name="Rectangle 78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015" name="Rectangle 79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029" name="Rectangle 79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396" name="Rectangle 79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231" name="Rectangle 79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239" name="Rectangle 79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039" name="Rectangle 79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053" name="Rectangle 79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420" name="Rectangle 79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255" name="Rectangle 79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263" name="Rectangle 79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063" name="Rectangle 80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077" name="Rectangle 80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444" name="Rectangle 80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111" name="Rectangle 80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119" name="Rectangle 80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919" name="Rectangle 80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0933" name="Rectangle 80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300" name="Rectangle 80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143" name="Rectangle 80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943" name="Rectangle 80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957" name="Rectangle 81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324" name="Rectangle 81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159" name="Rectangle 81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167" name="Rectangle 81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967" name="Rectangle 81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981" name="Rectangle 81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348" name="Rectangle 81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183" name="Rectangle 81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191" name="Rectangle 81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991" name="Rectangle 81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005" name="Rectangle 82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372" name="Rectangle 82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207" name="Rectangle 82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215" name="Rectangle 82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015" name="Rectangle 82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029" name="Rectangle 82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396" name="Rectangle 82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231" name="Rectangle 82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239" name="Rectangle 82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039" name="Rectangle 82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053" name="Rectangle 83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420" name="Rectangle 83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255" name="Rectangle 83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263" name="Rectangle 83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063" name="Rectangle 83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077" name="Rectangle 83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444" name="Rectangle 83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279" name="Rectangle 83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287" name="Rectangle 83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087" name="Rectangle 83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101" name="Rectangle 84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468" name="Rectangle 84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303" name="Rectangle 84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331" name="Rectangle 84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259" name="Rectangle 84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122" name="Rectangle 84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042" name="Rectangle 84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565" name="Rectangle 84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283" name="Rectangle 84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146" name="Rectangle 84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066" name="Rectangle 85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589" name="Rectangle 85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307" name="Rectangle 85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170" name="Rectangle 85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090" name="Rectangle 85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613" name="Rectangle 85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163" name="Rectangle 85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026" name="Rectangle 85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946" name="Rectangle 85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469" name="Rectangle 85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187" name="Rectangle 86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050" name="Rectangle 86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970" name="Rectangle 86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93" name="Rectangle 86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211" name="Rectangle 86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074" name="Rectangle 86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994" name="Rectangle 86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517" name="Rectangle 86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235" name="Rectangle 86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098" name="Rectangle 86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018" name="Rectangle 87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541" name="Rectangle 87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259" name="Rectangle 87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122" name="Rectangle 87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042" name="Rectangle 87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565" name="Rectangle 87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283" name="Rectangle 87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146" name="Rectangle 87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066" name="Rectangle 87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589" name="Rectangle 87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307" name="Rectangle 88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206" name="Rectangle 88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170" name="Rectangle 88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090" name="Rectangle 88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613" name="Rectangle 88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230" name="Rectangle 88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194" name="Rectangle 88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114" name="Rectangle 88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637" name="Rectangle 88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355" name="Rectangle 88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254" name="Rectangle 89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218" name="Rectangle 89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138" name="Rectangle 89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661" name="Rectangle 89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260" name="Rectangle 89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308" name="Rectangle 89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820" name="Rectangle 89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520" name="Rectangle 89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659" name="Rectangle 89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332" name="Rectangle 89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640" name="Rectangle 90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844" name="Rectangle 90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544" name="Rectangle 90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683" name="Rectangle 90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356" name="Rectangle 90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664" name="Rectangle 90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8" name="Rectangle 90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568" name="Rectangle 90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707" name="Rectangle 90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212" name="Rectangle 90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520" name="Rectangle 91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724" name="Rectangle 91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424" name="Rectangle 91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563" name="Rectangle 91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236" name="Rectangle 91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544" name="Rectangle 91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748" name="Rectangle 91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48" name="Rectangle 91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587" name="Rectangle 91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568" name="Rectangle 91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772" name="Rectangle 92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472" name="Rectangle 92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611" name="Rectangle 92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284" name="Rectangle 92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592" name="Rectangle 92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796" name="Rectangle 92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496" name="Rectangle 92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635" name="Rectangle 92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308" name="Rectangle 92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616" name="Rectangle 92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820" name="Rectangle 93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520" name="Rectangle 93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659" name="Rectangle 93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332" name="Rectangle 93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640" name="Rectangle 93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844" name="Rectangle 93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544" name="Rectangle 93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683" name="Rectangle 93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356" name="Rectangle 93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664" name="Rectangle 93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868" name="Rectangle 94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568" name="Rectangle 94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707" name="Rectangle 94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380" name="Rectangle 94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688" name="Rectangle 94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892" name="Rectangle 94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592" name="Rectangle 94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288" name="Rectangle 94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360" name="Rectangle 94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558" name="Rectangle 94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951" name="Rectangle 95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509" name="Rectangle 95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829" name="Rectangle 95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384" name="Rectangle 95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582" name="Rectangle 95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975" name="Rectangle 95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533" name="Rectangle 95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853" name="Rectangle 95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408" name="Rectangle 95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606" name="Rectangle 95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99" name="Rectangle 96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557" name="Rectangle 96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7" name="Rectangle 96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264" name="Rectangle 96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462" name="Rectangle 96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855" name="Rectangle 96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413" name="Rectangle 96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733" name="Rectangle 96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86" name="Rectangle 96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879" name="Rectangle 96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37" name="Rectangle 97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757" name="Rectangle 97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312" name="Rectangle 97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510" name="Rectangle 97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903" name="Rectangle 97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461" name="Rectangle 97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781" name="Rectangle 97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336" name="Rectangle 97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534" name="Rectangle 97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927" name="Rectangle 97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485" name="Rectangle 98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805" name="Rectangle 98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360" name="Rectangle 98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558" name="Rectangle 98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951" name="Rectangle 98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509" name="Rectangle 98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829" name="Rectangle 98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384" name="Rectangle 98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582" name="Rectangle 98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975" name="Rectangle 98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533" name="Rectangle 99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853" name="Rectangle 99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408" name="Rectangle 99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606" name="Rectangle 99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999" name="Rectangle 99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557" name="Rectangle 99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877" name="Rectangle 99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432" name="Rectangle 99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630" name="Rectangle 99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460" name="Rectangle 99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412" name="Rectangle 100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501" name="Rectangle 100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498" name="Rectangle 100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998" name="Rectangle 100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436" name="Rectangle 100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525" name="Rectangle 100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522" name="Rectangle 100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022" name="Rectangle 100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460" name="Rectangle 100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549" name="Rectangle 100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546" name="Rectangle 101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046" name="Rectangle 101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316" name="Rectangle 101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405" name="Rectangle 101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0962" name="Rectangle 101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402" name="Rectangle 101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902" name="Rectangle 101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340" name="Rectangle 101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29" name="Rectangle 101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986" name="Rectangle 101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26" name="Rectangle 102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926" name="Rectangle 102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364" name="Rectangle 102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453" name="Rectangle 102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010" name="Rectangle 102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450" name="Rectangle 102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950" name="Rectangle 102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388" name="Rectangle 102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477" name="Rectangle 102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034" name="Rectangle 102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474" name="Rectangle 103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974" name="Rectangle 103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412" name="Rectangle 103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501" name="Rectangle 103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058" name="Rectangle 103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498" name="Rectangle 103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998" name="Rectangle 103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436" name="Rectangle 103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525" name="Rectangle 103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082" name="Rectangle 103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522" name="Rectangle 104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022" name="Rectangle 104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549" name="Rectangle 104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106" name="Rectangle 104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546" name="Rectangle 104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046" name="Rectangle 104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484" name="Rectangle 104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573" name="Rectangle 104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130" name="Rectangle 104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570" name="Rectangle 104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533" name="Rectangle 105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461" name="Rectangle 105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959" name="Rectangle 105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756" name="Rectangle 105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000" name="Rectangle 105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068" name="Rectangle 105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485" name="Rectangle 105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983" name="Rectangle 105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780" name="Rectangle 105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024" name="Rectangle 105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092" name="Rectangle 106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509" name="Rectangle 106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007" name="Rectangle 106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04" name="Rectangle 106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048" name="Rectangle 106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116" name="Rectangle 106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365" name="Rectangle 106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863" name="Rectangle 106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660" name="Rectangle 106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904" name="Rectangle 106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0972" name="Rectangle 107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389" name="Rectangle 107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887" name="Rectangle 107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684" name="Rectangle 107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928" name="Rectangle 107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996" name="Rectangle 107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413" name="Rectangle 107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911" name="Rectangle 107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708" name="Rectangle 107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952" name="Rectangle 107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020" name="Rectangle 108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437" name="Rectangle 108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935" name="Rectangle 108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732" name="Rectangle 108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976" name="Rectangle 108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044" name="Rectangle 108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461" name="Rectangle 108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959" name="Rectangle 108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756" name="Rectangle 108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000" name="Rectangle 108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068" name="Rectangle 109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485" name="Rectangle 109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983" name="Rectangle 109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780" name="Rectangle 109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024" name="Rectangle 109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092" name="Rectangle 109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509" name="Rectangle 109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007" name="Rectangle 109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804" name="Rectangle 109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048" name="Rectangle 109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116" name="Rectangle 110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514" name="Rectangle 110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901" name="Rectangle 110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887" name="Rectangle 110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989" name="Rectangle 110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238" name="Rectangle 110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538" name="Rectangle 110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925" name="Rectangle 110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911" name="Rectangle 110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013" name="Rectangle 110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262" name="Rectangle 111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562" name="Rectangle 111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49" name="Rectangle 111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35" name="Rectangle 111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037" name="Rectangle 111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286" name="Rectangle 111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418" name="Rectangle 111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805" name="Rectangle 111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791" name="Rectangle 111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893" name="Rectangle 111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142" name="Rectangle 112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42" name="Rectangle 112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829" name="Rectangle 112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815" name="Rectangle 112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917" name="Rectangle 112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166" name="Rectangle 112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466" name="Rectangle 112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853" name="Rectangle 112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839" name="Rectangle 112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941" name="Rectangle 112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190" name="Rectangle 113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490" name="Rectangle 113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877" name="Rectangle 113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863" name="Rectangle 113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965" name="Rectangle 113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214" name="Rectangle 113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514" name="Rectangle 113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901" name="Rectangle 113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542" name="Rectangle 113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566" name="Rectangle 113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844" name="Rectangle 114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018" name="Rectangle 114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978" name="Rectangle 114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407" name="Rectangle 114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590" name="Rectangle 114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868" name="Rectangle 114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042" name="Rectangle 114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002" name="Rectangle 114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431" name="Rectangle 114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614" name="Rectangle 114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2" name="Rectangle 115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066" name="Rectangle 115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026" name="Rectangle 115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455" name="Rectangle 115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470" name="Rectangle 115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748" name="Rectangle 115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922" name="Rectangle 115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882" name="Rectangle 115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311" name="Rectangle 115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94" name="Rectangle 115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772" name="Rectangle 116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946" name="Rectangle 116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906" name="Rectangle 116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335" name="Rectangle 116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518" name="Rectangle 116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796" name="Rectangle 116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970" name="Rectangle 116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930" name="Rectangle 116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359" name="Rectangle 116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820" name="Rectangle 116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994" name="Rectangle 117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954" name="Rectangle 117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383" name="Rectangle 117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566" name="Rectangle 117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844" name="Rectangle 117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018" name="Rectangle 117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978" name="Rectangle 117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407" name="Rectangle 117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590" name="Rectangle 117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868" name="Rectangle 117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042" name="Rectangle 118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002" name="Rectangle 118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431" name="Rectangle 118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614" name="Rectangle 118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892" name="Rectangle 118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066" name="Rectangle 118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026" name="Rectangle 118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567" name="Rectangle 118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615" name="Rectangle 118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278" name="Rectangle 118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692" name="Rectangle 119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455" name="Rectangle 119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639" name="Rectangle 119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302" name="Rectangle 119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716" name="Rectangle 119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479" name="Rectangle 119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663" name="Rectangle 119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326" name="Rectangle 119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740" name="Rectangle 119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503" name="Rectangle 119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519" name="Rectangle 120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182" name="Rectangle 120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596" name="Rectangle 120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359" name="Rectangle 120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543" name="Rectangle 120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206" name="Rectangle 120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620" name="Rectangle 120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383" name="Rectangle 120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230" name="Rectangle 120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644" name="Rectangle 120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407" name="Rectangle 121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591" name="Rectangle 121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254" name="Rectangle 121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668" name="Rectangle 121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431" name="Rectangle 121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615" name="Rectangle 121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278" name="Rectangle 121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692" name="Rectangle 121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455" name="Rectangle 121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639" name="Rectangle 121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302" name="Rectangle 122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716" name="Rectangle 122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479" name="Rectangle 122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663" name="Rectangle 122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326" name="Rectangle 122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740" name="Rectangle 122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503" name="Rectangle 122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687" name="Rectangle 122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350" name="Rectangle 122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764" name="Rectangle 122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527" name="Rectangle 123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711" name="Rectangle 123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571" name="Rectangle 123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667" name="Rectangle 123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221" name="Rectangle 123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671" name="Rectangle 123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691" name="Rectangle 123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245" name="Rectangle 123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468" name="Rectangle 123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695" name="Rectangle 123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715" name="Rectangle 124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269" name="Rectangle 124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492" name="Rectangle 124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719" name="Rectangle 124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125" name="Rectangle 124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348" name="Rectangle 124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575" name="Rectangle 124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595" name="Rectangle 124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149" name="Rectangle 124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751" name="Rectangle 124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372" name="Rectangle 125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599" name="Rectangle 125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619" name="Rectangle 125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173" name="Rectangle 125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775" name="Rectangle 125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396" name="Rectangle 125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623" name="Rectangle 125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643" name="Rectangle 125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197" name="Rectangle 125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799" name="Rectangle 125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420" name="Rectangle 126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647" name="Rectangle 126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667" name="Rectangle 126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221" name="Rectangle 126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823" name="Rectangle 126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444" name="Rectangle 126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671" name="Rectangle 126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691" name="Rectangle 126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245" name="Rectangle 126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847" name="Rectangle 126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468" name="Rectangle 127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695" name="Rectangle 127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715" name="Rectangle 127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269" name="Rectangle 127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871" name="Rectangle 127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492" name="Rectangle 127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719" name="Rectangle 127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788" name="Rectangle 127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716" name="Rectangle 127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679" name="Rectangle 127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946" name="Rectangle 128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765" name="Rectangle 128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740" name="Rectangle 128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703" name="Rectangle 128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970" name="Rectangle 128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789" name="Rectangle 128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764" name="Rectangle 128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727" name="Rectangle 128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94" name="Rectangle 128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3" name="Rectangle 128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620" name="Rectangle 129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583" name="Rectangle 129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850" name="Rectangle 129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669" name="Rectangle 129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644" name="Rectangle 129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607" name="Rectangle 129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874" name="Rectangle 129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693" name="Rectangle 129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668" name="Rectangle 129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631" name="Rectangle 129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898" name="Rectangle 130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717" name="Rectangle 130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692" name="Rectangle 130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655" name="Rectangle 130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922" name="Rectangle 130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741" name="Rectangle 130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716" name="Rectangle 130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679" name="Rectangle 130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946" name="Rectangle 130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765" name="Rectangle 130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740" name="Rectangle 131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703" name="Rectangle 131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970" name="Rectangle 131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789" name="Rectangle 131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764" name="Rectangle 131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727" name="Rectangle 131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994" name="Rectangle 131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813" name="Rectangle 131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751" name="Rectangle 131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018" name="Rectangle 131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837" name="Rectangle 132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768" name="Rectangle 132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621" name="Rectangle 132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628" name="Rectangle 132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935" name="Rectangle 132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934" name="Rectangle 132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792" name="Rectangle 132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645" name="Rectangle 132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652" name="Rectangle 132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959" name="Rectangle 132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958" name="Rectangle 133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6" name="Rectangle 133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669" name="Rectangle 133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676" name="Rectangle 133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83" name="Rectangle 133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82" name="Rectangle 133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672" name="Rectangle 133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525" name="Rectangle 133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532" name="Rectangle 133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839" name="Rectangle 133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838" name="Rectangle 134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696" name="Rectangle 134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549" name="Rectangle 134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556" name="Rectangle 134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277</xdr:row>
      <xdr:rowOff>0</xdr:rowOff>
    </xdr:from>
    <xdr:to>
      <xdr:col>5</xdr:col>
      <xdr:colOff>0</xdr:colOff>
      <xdr:row>277</xdr:row>
      <xdr:rowOff>0</xdr:rowOff>
    </xdr:to>
    <xdr:sp macro="" textlink="">
      <xdr:nvSpPr>
        <xdr:cNvPr id="382863" name="Rectangle 1344"/>
        <xdr:cNvSpPr>
          <a:spLocks noChangeArrowheads="1"/>
        </xdr:cNvSpPr>
      </xdr:nvSpPr>
      <xdr:spPr bwMode="auto">
        <a:xfrm>
          <a:off x="6991350" y="73456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424</xdr:row>
      <xdr:rowOff>0</xdr:rowOff>
    </xdr:from>
    <xdr:to>
      <xdr:col>4</xdr:col>
      <xdr:colOff>0</xdr:colOff>
      <xdr:row>424</xdr:row>
      <xdr:rowOff>0</xdr:rowOff>
    </xdr:to>
    <xdr:graphicFrame macro="">
      <xdr:nvGraphicFramePr>
        <xdr:cNvPr id="382862" name="Wykres 13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</xdr:col>
      <xdr:colOff>171450</xdr:colOff>
      <xdr:row>424</xdr:row>
      <xdr:rowOff>0</xdr:rowOff>
    </xdr:from>
    <xdr:to>
      <xdr:col>4</xdr:col>
      <xdr:colOff>0</xdr:colOff>
      <xdr:row>424</xdr:row>
      <xdr:rowOff>0</xdr:rowOff>
    </xdr:to>
    <xdr:graphicFrame macro="">
      <xdr:nvGraphicFramePr>
        <xdr:cNvPr id="383720" name="Wykres 13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0</xdr:col>
      <xdr:colOff>152400</xdr:colOff>
      <xdr:row>424</xdr:row>
      <xdr:rowOff>0</xdr:rowOff>
    </xdr:from>
    <xdr:to>
      <xdr:col>4</xdr:col>
      <xdr:colOff>0</xdr:colOff>
      <xdr:row>424</xdr:row>
      <xdr:rowOff>0</xdr:rowOff>
    </xdr:to>
    <xdr:graphicFrame macro="">
      <xdr:nvGraphicFramePr>
        <xdr:cNvPr id="383573" name="Wykres 13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5</xdr:col>
      <xdr:colOff>0</xdr:colOff>
      <xdr:row>424</xdr:row>
      <xdr:rowOff>0</xdr:rowOff>
    </xdr:from>
    <xdr:to>
      <xdr:col>5</xdr:col>
      <xdr:colOff>0</xdr:colOff>
      <xdr:row>424</xdr:row>
      <xdr:rowOff>0</xdr:rowOff>
    </xdr:to>
    <xdr:graphicFrame macro="">
      <xdr:nvGraphicFramePr>
        <xdr:cNvPr id="383580" name="Wykres 13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5</xdr:col>
      <xdr:colOff>0</xdr:colOff>
      <xdr:row>424</xdr:row>
      <xdr:rowOff>0</xdr:rowOff>
    </xdr:from>
    <xdr:to>
      <xdr:col>5</xdr:col>
      <xdr:colOff>0</xdr:colOff>
      <xdr:row>424</xdr:row>
      <xdr:rowOff>0</xdr:rowOff>
    </xdr:to>
    <xdr:graphicFrame macro="">
      <xdr:nvGraphicFramePr>
        <xdr:cNvPr id="1821" name="Wykres 13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5</xdr:col>
      <xdr:colOff>0</xdr:colOff>
      <xdr:row>424</xdr:row>
      <xdr:rowOff>0</xdr:rowOff>
    </xdr:from>
    <xdr:to>
      <xdr:col>5</xdr:col>
      <xdr:colOff>0</xdr:colOff>
      <xdr:row>424</xdr:row>
      <xdr:rowOff>0</xdr:rowOff>
    </xdr:to>
    <xdr:graphicFrame macro="">
      <xdr:nvGraphicFramePr>
        <xdr:cNvPr id="1564" name="Wykres 13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5</xdr:col>
      <xdr:colOff>0</xdr:colOff>
      <xdr:row>286</xdr:row>
      <xdr:rowOff>0</xdr:rowOff>
    </xdr:from>
    <xdr:to>
      <xdr:col>5</xdr:col>
      <xdr:colOff>0</xdr:colOff>
      <xdr:row>286</xdr:row>
      <xdr:rowOff>0</xdr:rowOff>
    </xdr:to>
    <xdr:sp macro="" textlink="">
      <xdr:nvSpPr>
        <xdr:cNvPr id="1759" name="Rectangle 1351"/>
        <xdr:cNvSpPr>
          <a:spLocks noChangeArrowheads="1"/>
        </xdr:cNvSpPr>
      </xdr:nvSpPr>
      <xdr:spPr bwMode="auto">
        <a:xfrm>
          <a:off x="6991350" y="76104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269</xdr:row>
      <xdr:rowOff>0</xdr:rowOff>
    </xdr:from>
    <xdr:to>
      <xdr:col>5</xdr:col>
      <xdr:colOff>0</xdr:colOff>
      <xdr:row>269</xdr:row>
      <xdr:rowOff>0</xdr:rowOff>
    </xdr:to>
    <xdr:sp macro="" textlink="">
      <xdr:nvSpPr>
        <xdr:cNvPr id="1080" name="Rectangle 1353"/>
        <xdr:cNvSpPr>
          <a:spLocks noChangeArrowheads="1"/>
        </xdr:cNvSpPr>
      </xdr:nvSpPr>
      <xdr:spPr bwMode="auto">
        <a:xfrm>
          <a:off x="6991350" y="697230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383</xdr:row>
      <xdr:rowOff>0</xdr:rowOff>
    </xdr:from>
    <xdr:to>
      <xdr:col>5</xdr:col>
      <xdr:colOff>0</xdr:colOff>
      <xdr:row>383</xdr:row>
      <xdr:rowOff>0</xdr:rowOff>
    </xdr:to>
    <xdr:sp macro="" textlink="">
      <xdr:nvSpPr>
        <xdr:cNvPr id="2845" name="Rectangle 1354"/>
        <xdr:cNvSpPr>
          <a:spLocks noChangeArrowheads="1"/>
        </xdr:cNvSpPr>
      </xdr:nvSpPr>
      <xdr:spPr bwMode="auto">
        <a:xfrm>
          <a:off x="6991350" y="98402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612</xdr:row>
      <xdr:rowOff>0</xdr:rowOff>
    </xdr:from>
    <xdr:to>
      <xdr:col>4</xdr:col>
      <xdr:colOff>0</xdr:colOff>
      <xdr:row>612</xdr:row>
      <xdr:rowOff>0</xdr:rowOff>
    </xdr:to>
    <xdr:graphicFrame macro="">
      <xdr:nvGraphicFramePr>
        <xdr:cNvPr id="2588" name="Wykres 1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</xdr:col>
      <xdr:colOff>171450</xdr:colOff>
      <xdr:row>612</xdr:row>
      <xdr:rowOff>0</xdr:rowOff>
    </xdr:from>
    <xdr:to>
      <xdr:col>4</xdr:col>
      <xdr:colOff>0</xdr:colOff>
      <xdr:row>612</xdr:row>
      <xdr:rowOff>0</xdr:rowOff>
    </xdr:to>
    <xdr:graphicFrame macro="">
      <xdr:nvGraphicFramePr>
        <xdr:cNvPr id="2783" name="Wykres 1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0</xdr:col>
      <xdr:colOff>152400</xdr:colOff>
      <xdr:row>612</xdr:row>
      <xdr:rowOff>0</xdr:rowOff>
    </xdr:from>
    <xdr:to>
      <xdr:col>4</xdr:col>
      <xdr:colOff>0</xdr:colOff>
      <xdr:row>612</xdr:row>
      <xdr:rowOff>0</xdr:rowOff>
    </xdr:to>
    <xdr:graphicFrame macro="">
      <xdr:nvGraphicFramePr>
        <xdr:cNvPr id="1870" name="Wykres 1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3</xdr:col>
      <xdr:colOff>57150</xdr:colOff>
      <xdr:row>612</xdr:row>
      <xdr:rowOff>0</xdr:rowOff>
    </xdr:from>
    <xdr:to>
      <xdr:col>4</xdr:col>
      <xdr:colOff>0</xdr:colOff>
      <xdr:row>612</xdr:row>
      <xdr:rowOff>0</xdr:rowOff>
    </xdr:to>
    <xdr:graphicFrame macro="">
      <xdr:nvGraphicFramePr>
        <xdr:cNvPr id="2022" name="Wykres 1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</xdr:col>
      <xdr:colOff>171450</xdr:colOff>
      <xdr:row>612</xdr:row>
      <xdr:rowOff>0</xdr:rowOff>
    </xdr:from>
    <xdr:to>
      <xdr:col>4</xdr:col>
      <xdr:colOff>0</xdr:colOff>
      <xdr:row>612</xdr:row>
      <xdr:rowOff>0</xdr:rowOff>
    </xdr:to>
    <xdr:graphicFrame macro="">
      <xdr:nvGraphicFramePr>
        <xdr:cNvPr id="1434" name="Wykres 1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0</xdr:col>
      <xdr:colOff>152400</xdr:colOff>
      <xdr:row>612</xdr:row>
      <xdr:rowOff>0</xdr:rowOff>
    </xdr:from>
    <xdr:to>
      <xdr:col>4</xdr:col>
      <xdr:colOff>0</xdr:colOff>
      <xdr:row>612</xdr:row>
      <xdr:rowOff>0</xdr:rowOff>
    </xdr:to>
    <xdr:graphicFrame macro="">
      <xdr:nvGraphicFramePr>
        <xdr:cNvPr id="1402" name="Wykres 1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5</xdr:col>
      <xdr:colOff>0</xdr:colOff>
      <xdr:row>424</xdr:row>
      <xdr:rowOff>0</xdr:rowOff>
    </xdr:from>
    <xdr:to>
      <xdr:col>5</xdr:col>
      <xdr:colOff>0</xdr:colOff>
      <xdr:row>424</xdr:row>
      <xdr:rowOff>0</xdr:rowOff>
    </xdr:to>
    <xdr:sp macro="" textlink="">
      <xdr:nvSpPr>
        <xdr:cNvPr id="1174" name="Rectangle 1361"/>
        <xdr:cNvSpPr>
          <a:spLocks noChangeArrowheads="1"/>
        </xdr:cNvSpPr>
      </xdr:nvSpPr>
      <xdr:spPr bwMode="auto">
        <a:xfrm>
          <a:off x="6991350" y="1101090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424</xdr:row>
      <xdr:rowOff>0</xdr:rowOff>
    </xdr:from>
    <xdr:to>
      <xdr:col>5</xdr:col>
      <xdr:colOff>0</xdr:colOff>
      <xdr:row>424</xdr:row>
      <xdr:rowOff>0</xdr:rowOff>
    </xdr:to>
    <xdr:sp macro="" textlink="">
      <xdr:nvSpPr>
        <xdr:cNvPr id="2894" name="Rectangle 1362"/>
        <xdr:cNvSpPr>
          <a:spLocks noChangeArrowheads="1"/>
        </xdr:cNvSpPr>
      </xdr:nvSpPr>
      <xdr:spPr bwMode="auto">
        <a:xfrm>
          <a:off x="6991350" y="1101090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046" name="Rectangle 136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458" name="Rectangle 136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426" name="Rectangle 136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198" name="Rectangle 136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18" name="Rectangle 136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070" name="Rectangle 136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482" name="Rectangle 136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450" name="Rectangle 137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222" name="Rectangle 137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774" name="Rectangle 137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926" name="Rectangle 137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338" name="Rectangle 137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306" name="Rectangle 137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078" name="Rectangle 137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922" name="Rectangle 137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964" name="Rectangle 137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391" name="Rectangle 137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343" name="Rectangle 138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946" name="Rectangle 138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988" name="Rectangle 138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415" name="Rectangle 138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367" name="Rectangle 138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70" name="Rectangle 138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012" name="Rectangle 138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612" name="Rectangle 138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439" name="Rectangle 138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391" name="Rectangle 138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826" name="Rectangle 139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868" name="Rectangle 139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468" name="Rectangle 139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295" name="Rectangle 139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247" name="Rectangle 139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850" name="Rectangle 139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892" name="Rectangle 139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92" name="Rectangle 139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319" name="Rectangle 139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271" name="Rectangle 139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874" name="Rectangle 140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916" name="Rectangle 140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516" name="Rectangle 140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343" name="Rectangle 140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295" name="Rectangle 140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898" name="Rectangle 140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940" name="Rectangle 140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540" name="Rectangle 140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367" name="Rectangle 140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319" name="Rectangle 140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922" name="Rectangle 141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964" name="Rectangle 141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564" name="Rectangle 141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391" name="Rectangle 141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343" name="Rectangle 141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946" name="Rectangle 141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988" name="Rectangle 141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588" name="Rectangle 141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415" name="Rectangle 141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367" name="Rectangle 141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974" name="Rectangle 142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907" name="Rectangle 142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695" name="Rectangle 142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513" name="Rectangle 142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998" name="Rectangle 142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931" name="Rectangle 142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719" name="Rectangle 142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404" name="Rectangle 142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537" name="Rectangle 142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022" name="Rectangle 142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55" name="Rectangle 143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743" name="Rectangle 143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428" name="Rectangle 143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561" name="Rectangle 143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878" name="Rectangle 143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811" name="Rectangle 143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599" name="Rectangle 143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284" name="Rectangle 143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424</xdr:row>
      <xdr:rowOff>0</xdr:rowOff>
    </xdr:from>
    <xdr:to>
      <xdr:col>5</xdr:col>
      <xdr:colOff>0</xdr:colOff>
      <xdr:row>424</xdr:row>
      <xdr:rowOff>0</xdr:rowOff>
    </xdr:to>
    <xdr:sp macro="" textlink="">
      <xdr:nvSpPr>
        <xdr:cNvPr id="381417" name="Rectangle 1438"/>
        <xdr:cNvSpPr>
          <a:spLocks noChangeArrowheads="1"/>
        </xdr:cNvSpPr>
      </xdr:nvSpPr>
      <xdr:spPr bwMode="auto">
        <a:xfrm>
          <a:off x="6991350" y="1101090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2902" name="Rectangle 1439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2835" name="Rectangle 1440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2623" name="Rectangle 1441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2308" name="Rectangle 1442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2441" name="Rectangle 1443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3926" name="Rectangle 1444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3859" name="Rectangle 1445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3647" name="Rectangle 1446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3332" name="Rectangle 1447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3465" name="Rectangle 1448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4950" name="Rectangle 1449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4883" name="Rectangle 1450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4671" name="Rectangle 1451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4356" name="Rectangle 1452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4489" name="Rectangle 1453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5974" name="Rectangle 1454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5907" name="Rectangle 1455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5695" name="Rectangle 1456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5380" name="Rectangle 1457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5513" name="Rectangle 1458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6998" name="Rectangle 1459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6931" name="Rectangle 1460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6719" name="Rectangle 1461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6404" name="Rectangle 1462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7047" name="Rectangle 1463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2023" name="Wykres 14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</xdr:col>
      <xdr:colOff>171450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341" name="Wykres 14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0</xdr:col>
      <xdr:colOff>152400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882" name="Wykres 14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607" name="Wykres 14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3047" name="Wykres 14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051" name="Wykres 14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3</xdr:col>
      <xdr:colOff>57150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283" name="Wykres 14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</xdr:col>
      <xdr:colOff>171450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500" name="Wykres 14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0</xdr:col>
      <xdr:colOff>152400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871" name="Wykres 14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2075" name="Wykres 14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100" name="Wykres 14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741" name="Wykres 14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175" name="Wykres 14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348" name="Wykres 14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153" name="Wykres 14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3</xdr:col>
      <xdr:colOff>57150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684" name="Wykres 14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</xdr:col>
      <xdr:colOff>171450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306" name="Wykres 14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0</xdr:col>
      <xdr:colOff>152400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337" name="Wykres 14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2040" name="Wykres 14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205" name="Wykres 14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626" name="Wykres 14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436" name="Wykres 14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326" name="Wykres 14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061" name="Wykres 14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111" name="Wykres 14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828" name="Wykres 14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280" name="Wykres 14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2278" name="Wykres 14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2027" name="Wykres 14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242" name="Wykres 14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3</xdr:col>
      <xdr:colOff>57150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817" name="Wykres 14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</xdr:col>
      <xdr:colOff>171450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449" name="Wykres 14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0</xdr:col>
      <xdr:colOff>152400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2330" name="Wykres 14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358" name="Wykres 14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970" name="Wykres 14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373" name="Wykres 14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3</xdr:col>
      <xdr:colOff>57150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806" name="Wykres 15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3</xdr:col>
      <xdr:colOff>57150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618" name="Wykres 15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3</xdr:col>
      <xdr:colOff>57150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404" name="Wykres 15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3</xdr:col>
      <xdr:colOff>57150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047" name="Wykres 15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1284" name="Rectangle 1504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2428" name="Rectangle 1505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2071" name="Rectangle 1506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2308" name="Rectangle 1507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2737" name="Rectangle 1508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452" name="Rectangle 1509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095" name="Rectangle 1510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332" name="Rectangle 1511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761" name="Rectangle 1512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1308" name="Rectangle 1513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0951" name="Rectangle 1514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1188" name="Rectangle 1515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1617" name="Rectangle 1516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2332" name="Rectangle 1517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1975" name="Rectangle 1518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1460" name="Rectangle 1519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1346" name="Rectangle 1520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1178" name="Rectangle 1521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1273" name="Rectangle 1522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2484" name="Rectangle 1523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2370" name="Rectangle 1524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2202" name="Rectangle 1525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2297" name="Rectangle 1526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2906" name="Rectangle 1527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508" name="Rectangle 1528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394" name="Rectangle 1529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226" name="Rectangle 1530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321" name="Rectangle 1531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930" name="Rectangle 1532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1364" name="Rectangle 1533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1250" name="Rectangle 1534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1082" name="Rectangle 1535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1177" name="Rectangle 1536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1786" name="Rectangle 1537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2388" name="Rectangle 1538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2274" name="Rectangle 1539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2106" name="Rectangle 1540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2201" name="Rectangle 1541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2810" name="Rectangle 1542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3412" name="Rectangle 1543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3298" name="Rectangle 1544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3130" name="Rectangle 1545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3225" name="Rectangle 1546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3834" name="Rectangle 1547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4436" name="Rectangle 1548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4322" name="Rectangle 1549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4154" name="Rectangle 1550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4249" name="Rectangle 1551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4858" name="Rectangle 1552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5460" name="Rectangle 1553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5346" name="Rectangle 1554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5178" name="Rectangle 1555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5273" name="Rectangle 1556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5882" name="Rectangle 1557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6484" name="Rectangle 1558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6370" name="Rectangle 1559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5804" name="Rectangle 1560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1804" name="Rectangle 1561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1876" name="Rectangle 1562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1977" name="Rectangle 1563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2828" name="Rectangle 1564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2900" name="Rectangle 1565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001" name="Rectangle 1566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52" name="Rectangle 1567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924" name="Rectangle 1568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22" name="Rectangle 1569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4025" name="Rectangle 1570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1708" name="Rectangle 1571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1780" name="Rectangle 1572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1678" name="Rectangle 1573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1881" name="Rectangle 1574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2732" name="Rectangle 1575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2804" name="Rectangle 1576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2702" name="Rectangle 1577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2905" name="Rectangle 1578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756" name="Rectangle 1579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828" name="Rectangle 1580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726" name="Rectangle 1581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929" name="Rectangle 1582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780" name="Rectangle 1583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852" name="Rectangle 1584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750" name="Rectangle 1585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953" name="Rectangle 1586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5876" name="Rectangle 1587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5774" name="Rectangle 1588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5977" name="Rectangle 1589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6828" name="Rectangle 1590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6900" name="Rectangle 1591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6798" name="Rectangle 1592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7001" name="Rectangle 1593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7852" name="Rectangle 1594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7924" name="Rectangle 1595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7822" name="Rectangle 1596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8025" name="Rectangle 1597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8581" name="Rectangle 1598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585" name="Rectangle 1599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561" name="Rectangle 1600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747" name="Rectangle 1601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007" name="Rectangle 1602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771" name="Rectangle 1603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031" name="Rectangle 1604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788" name="Rectangle 1605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609" name="Rectangle 1606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795" name="Rectangle 1607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4055" name="Rectangle 1608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12" name="Rectangle 1609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1465" name="Rectangle 1610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1651" name="Rectangle 1611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1911" name="Rectangle 1612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1668" name="Rectangle 1613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2489" name="Rectangle 1614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2675" name="Rectangle 1615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2935" name="Rectangle 1616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2692" name="Rectangle 1617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513" name="Rectangle 1618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699" name="Rectangle 1619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959" name="Rectangle 1620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716" name="Rectangle 1621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537" name="Rectangle 1622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723" name="Rectangle 1623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983" name="Rectangle 1624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740" name="Rectangle 1625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5561" name="Rectangle 1626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5747" name="Rectangle 1627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6007" name="Rectangle 1628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5764" name="Rectangle 1629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6585" name="Rectangle 1630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6771" name="Rectangle 1631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7031" name="Rectangle 1632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6788" name="Rectangle 1633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7609" name="Rectangle 1634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7795" name="Rectangle 1635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8055" name="Rectangle 1636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7812" name="Rectangle 1637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637" name="Rectangle 1638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613" name="Rectangle 1639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689" name="Rectangle 1640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114" name="Rectangle 1641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753" name="Rectangle 1642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291" name="Rectangle 1643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713" name="Rectangle 1644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138" name="Rectangle 1645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777" name="Rectangle 1646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315" name="Rectangle 1647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661" name="Rectangle 1648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737" name="Rectangle 1649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162" name="Rectangle 1650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01" name="Rectangle 1651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339" name="Rectangle 1652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1517" name="Rectangle 1653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1593" name="Rectangle 1654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1018" name="Rectangle 1655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1657" name="Rectangle 1656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1195" name="Rectangle 1657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2541" name="Rectangle 1658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2617" name="Rectangle 1659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2042" name="Rectangle 1660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2681" name="Rectangle 1661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2219" name="Rectangle 1662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565" name="Rectangle 1663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641" name="Rectangle 1664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066" name="Rectangle 1665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705" name="Rectangle 1666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243" name="Rectangle 1667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589" name="Rectangle 1668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665" name="Rectangle 1669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090" name="Rectangle 1670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729" name="Rectangle 1671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267" name="Rectangle 1672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5613" name="Rectangle 1673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710" name="Rectangle 1674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662" name="Rectangle 1675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123" name="Rectangle 1676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812" name="Rectangle 1677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230" name="Rectangle 1678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386" name="Rectangle 1679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686" name="Rectangle 1680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147" name="Rectangle 1681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836" name="Rectangle 1682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254" name="Rectangle 1683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410" name="Rectangle 1684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171" name="Rectangle 1685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60" name="Rectangle 1686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278" name="Rectangle 1687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434" name="Rectangle 1688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1566" name="Rectangle 1689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1027" name="Rectangle 1690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1716" name="Rectangle 1691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1134" name="Rectangle 1692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1290" name="Rectangle 1693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2590" name="Rectangle 1694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2051" name="Rectangle 1695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2740" name="Rectangle 1696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2158" name="Rectangle 1697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2314" name="Rectangle 1698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614" name="Rectangle 1699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075" name="Rectangle 1700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764" name="Rectangle 1701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182" name="Rectangle 1702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338" name="Rectangle 1703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638" name="Rectangle 1704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099" name="Rectangle 1705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788" name="Rectangle 1706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206" name="Rectangle 1707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362" name="Rectangle 1708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5662" name="Rectangle 1709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5123" name="Rectangle 1710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5812" name="Rectangle 1711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5230" name="Rectangle 1712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1618" name="Rectangle 1713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714" name="Rectangle 1714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066" name="Rectangle 1715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943" name="Rectangle 1716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219" name="Rectangle 1717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555" name="Rectangle 1718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738" name="Rectangle 1719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090" name="Rectangle 1720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967" name="Rectangle 1721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243" name="Rectangle 1722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579" name="Rectangle 1723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762" name="Rectangle 1724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114" name="Rectangle 1725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991" name="Rectangle 1726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267" name="Rectangle 1727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603" name="Rectangle 1728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380970" name="Wykres 17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</xdr:col>
      <xdr:colOff>171450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381847" name="Wykres 17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0</xdr:col>
      <xdr:colOff>152400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381123" name="Wykres 17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381459" name="Wykres 17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2032" name="Wykres 17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050" name="Wykres 17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3</xdr:col>
      <xdr:colOff>57150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208" name="Wykres 17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1</xdr:col>
      <xdr:colOff>171450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724" name="Wykres 17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0</xdr:col>
      <xdr:colOff>152400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816" name="Wykres 17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466" name="Wykres 17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749" name="Wykres 17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710" name="Wykres 17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819" name="Wykres 17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868" name="Wykres 17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409" name="Wykres 17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3</xdr:col>
      <xdr:colOff>57150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879" name="Wykres 17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</xdr:col>
      <xdr:colOff>171450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699" name="Wykres 17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0</xdr:col>
      <xdr:colOff>152400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988" name="Wykres 17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917" name="Wykres 17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867" name="Wykres 17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177" name="Wykres 17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059" name="Wykres 17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2941" name="Wykres 17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969" name="Wykres 17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810" name="Wykres 17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685" name="Wykres 17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166" name="Wykres 17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228" name="Wykres 17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2021" name="Wykres 17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752" name="Wykres 17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3</xdr:col>
      <xdr:colOff>57150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815" name="Wykres 17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</xdr:col>
      <xdr:colOff>171450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155" name="Wykres 17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0</xdr:col>
      <xdr:colOff>152400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046" name="Wykres 17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186" name="Wykres 17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492" name="Wykres 17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2070" name="Wykres 17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3</xdr:col>
      <xdr:colOff>57150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2210" name="Wykres 17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3</xdr:col>
      <xdr:colOff>57150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099" name="Wykres 17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3</xdr:col>
      <xdr:colOff>57150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129" name="Wykres 17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3</xdr:col>
      <xdr:colOff>57150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645" name="Wykres 17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3</xdr:col>
      <xdr:colOff>57150</xdr:colOff>
      <xdr:row>631</xdr:row>
      <xdr:rowOff>0</xdr:rowOff>
    </xdr:from>
    <xdr:to>
      <xdr:col>4</xdr:col>
      <xdr:colOff>0</xdr:colOff>
      <xdr:row>631</xdr:row>
      <xdr:rowOff>0</xdr:rowOff>
    </xdr:to>
    <xdr:graphicFrame macro="">
      <xdr:nvGraphicFramePr>
        <xdr:cNvPr id="1661" name="Wykres 17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1</xdr:col>
      <xdr:colOff>171450</xdr:colOff>
      <xdr:row>631</xdr:row>
      <xdr:rowOff>0</xdr:rowOff>
    </xdr:from>
    <xdr:to>
      <xdr:col>4</xdr:col>
      <xdr:colOff>0</xdr:colOff>
      <xdr:row>631</xdr:row>
      <xdr:rowOff>0</xdr:rowOff>
    </xdr:to>
    <xdr:graphicFrame macro="">
      <xdr:nvGraphicFramePr>
        <xdr:cNvPr id="1151" name="Wykres 17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0</xdr:col>
      <xdr:colOff>152400</xdr:colOff>
      <xdr:row>631</xdr:row>
      <xdr:rowOff>0</xdr:rowOff>
    </xdr:from>
    <xdr:to>
      <xdr:col>4</xdr:col>
      <xdr:colOff>0</xdr:colOff>
      <xdr:row>631</xdr:row>
      <xdr:rowOff>0</xdr:rowOff>
    </xdr:to>
    <xdr:graphicFrame macro="">
      <xdr:nvGraphicFramePr>
        <xdr:cNvPr id="1071" name="Wykres 17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5</xdr:col>
      <xdr:colOff>0</xdr:colOff>
      <xdr:row>631</xdr:row>
      <xdr:rowOff>0</xdr:rowOff>
    </xdr:from>
    <xdr:to>
      <xdr:col>5</xdr:col>
      <xdr:colOff>0</xdr:colOff>
      <xdr:row>631</xdr:row>
      <xdr:rowOff>0</xdr:rowOff>
    </xdr:to>
    <xdr:graphicFrame macro="">
      <xdr:nvGraphicFramePr>
        <xdr:cNvPr id="1751" name="Wykres 17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5</xdr:col>
      <xdr:colOff>0</xdr:colOff>
      <xdr:row>631</xdr:row>
      <xdr:rowOff>0</xdr:rowOff>
    </xdr:from>
    <xdr:to>
      <xdr:col>5</xdr:col>
      <xdr:colOff>0</xdr:colOff>
      <xdr:row>631</xdr:row>
      <xdr:rowOff>0</xdr:rowOff>
    </xdr:to>
    <xdr:graphicFrame macro="">
      <xdr:nvGraphicFramePr>
        <xdr:cNvPr id="1634" name="Wykres 17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5</xdr:col>
      <xdr:colOff>0</xdr:colOff>
      <xdr:row>631</xdr:row>
      <xdr:rowOff>0</xdr:rowOff>
    </xdr:from>
    <xdr:to>
      <xdr:col>5</xdr:col>
      <xdr:colOff>0</xdr:colOff>
      <xdr:row>631</xdr:row>
      <xdr:rowOff>0</xdr:rowOff>
    </xdr:to>
    <xdr:graphicFrame macro="">
      <xdr:nvGraphicFramePr>
        <xdr:cNvPr id="1830" name="Wykres 17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5</xdr:col>
      <xdr:colOff>0</xdr:colOff>
      <xdr:row>631</xdr:row>
      <xdr:rowOff>0</xdr:rowOff>
    </xdr:from>
    <xdr:to>
      <xdr:col>5</xdr:col>
      <xdr:colOff>0</xdr:colOff>
      <xdr:row>631</xdr:row>
      <xdr:rowOff>0</xdr:rowOff>
    </xdr:to>
    <xdr:sp macro="" textlink="">
      <xdr:nvSpPr>
        <xdr:cNvPr id="2175" name="Rectangle 1776"/>
        <xdr:cNvSpPr>
          <a:spLocks noChangeArrowheads="1"/>
        </xdr:cNvSpPr>
      </xdr:nvSpPr>
      <xdr:spPr bwMode="auto">
        <a:xfrm>
          <a:off x="69913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631</xdr:row>
      <xdr:rowOff>0</xdr:rowOff>
    </xdr:from>
    <xdr:to>
      <xdr:col>5</xdr:col>
      <xdr:colOff>0</xdr:colOff>
      <xdr:row>631</xdr:row>
      <xdr:rowOff>0</xdr:rowOff>
    </xdr:to>
    <xdr:sp macro="" textlink="">
      <xdr:nvSpPr>
        <xdr:cNvPr id="2095" name="Rectangle 1777"/>
        <xdr:cNvSpPr>
          <a:spLocks noChangeArrowheads="1"/>
        </xdr:cNvSpPr>
      </xdr:nvSpPr>
      <xdr:spPr bwMode="auto">
        <a:xfrm>
          <a:off x="69913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631</xdr:row>
      <xdr:rowOff>0</xdr:rowOff>
    </xdr:from>
    <xdr:to>
      <xdr:col>5</xdr:col>
      <xdr:colOff>0</xdr:colOff>
      <xdr:row>631</xdr:row>
      <xdr:rowOff>0</xdr:rowOff>
    </xdr:to>
    <xdr:sp macro="" textlink="">
      <xdr:nvSpPr>
        <xdr:cNvPr id="1200" name="Rectangle 1779"/>
        <xdr:cNvSpPr>
          <a:spLocks noChangeArrowheads="1"/>
        </xdr:cNvSpPr>
      </xdr:nvSpPr>
      <xdr:spPr bwMode="auto">
        <a:xfrm>
          <a:off x="69913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631</xdr:row>
      <xdr:rowOff>0</xdr:rowOff>
    </xdr:from>
    <xdr:to>
      <xdr:col>4</xdr:col>
      <xdr:colOff>0</xdr:colOff>
      <xdr:row>631</xdr:row>
      <xdr:rowOff>0</xdr:rowOff>
    </xdr:to>
    <xdr:graphicFrame macro="">
      <xdr:nvGraphicFramePr>
        <xdr:cNvPr id="1529" name="Wykres 17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1</xdr:col>
      <xdr:colOff>171450</xdr:colOff>
      <xdr:row>631</xdr:row>
      <xdr:rowOff>0</xdr:rowOff>
    </xdr:from>
    <xdr:to>
      <xdr:col>4</xdr:col>
      <xdr:colOff>0</xdr:colOff>
      <xdr:row>631</xdr:row>
      <xdr:rowOff>0</xdr:rowOff>
    </xdr:to>
    <xdr:graphicFrame macro="">
      <xdr:nvGraphicFramePr>
        <xdr:cNvPr id="1426" name="Wykres 17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0</xdr:col>
      <xdr:colOff>152400</xdr:colOff>
      <xdr:row>631</xdr:row>
      <xdr:rowOff>0</xdr:rowOff>
    </xdr:from>
    <xdr:to>
      <xdr:col>4</xdr:col>
      <xdr:colOff>0</xdr:colOff>
      <xdr:row>631</xdr:row>
      <xdr:rowOff>0</xdr:rowOff>
    </xdr:to>
    <xdr:graphicFrame macro="">
      <xdr:nvGraphicFramePr>
        <xdr:cNvPr id="1112" name="Wykres 17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3</xdr:col>
      <xdr:colOff>57150</xdr:colOff>
      <xdr:row>631</xdr:row>
      <xdr:rowOff>0</xdr:rowOff>
    </xdr:from>
    <xdr:to>
      <xdr:col>4</xdr:col>
      <xdr:colOff>0</xdr:colOff>
      <xdr:row>631</xdr:row>
      <xdr:rowOff>0</xdr:rowOff>
    </xdr:to>
    <xdr:graphicFrame macro="">
      <xdr:nvGraphicFramePr>
        <xdr:cNvPr id="1925" name="Wykres 17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1</xdr:col>
      <xdr:colOff>171450</xdr:colOff>
      <xdr:row>631</xdr:row>
      <xdr:rowOff>0</xdr:rowOff>
    </xdr:from>
    <xdr:to>
      <xdr:col>4</xdr:col>
      <xdr:colOff>0</xdr:colOff>
      <xdr:row>631</xdr:row>
      <xdr:rowOff>0</xdr:rowOff>
    </xdr:to>
    <xdr:graphicFrame macro="">
      <xdr:nvGraphicFramePr>
        <xdr:cNvPr id="1252" name="Wykres 17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0</xdr:col>
      <xdr:colOff>152400</xdr:colOff>
      <xdr:row>631</xdr:row>
      <xdr:rowOff>0</xdr:rowOff>
    </xdr:from>
    <xdr:to>
      <xdr:col>4</xdr:col>
      <xdr:colOff>0</xdr:colOff>
      <xdr:row>631</xdr:row>
      <xdr:rowOff>0</xdr:rowOff>
    </xdr:to>
    <xdr:graphicFrame macro="">
      <xdr:nvGraphicFramePr>
        <xdr:cNvPr id="1472" name="Wykres 17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5</xdr:col>
      <xdr:colOff>0</xdr:colOff>
      <xdr:row>631</xdr:row>
      <xdr:rowOff>0</xdr:rowOff>
    </xdr:from>
    <xdr:to>
      <xdr:col>5</xdr:col>
      <xdr:colOff>0</xdr:colOff>
      <xdr:row>631</xdr:row>
      <xdr:rowOff>0</xdr:rowOff>
    </xdr:to>
    <xdr:sp macro="" textlink="">
      <xdr:nvSpPr>
        <xdr:cNvPr id="1557" name="Rectangle 1786"/>
        <xdr:cNvSpPr>
          <a:spLocks noChangeArrowheads="1"/>
        </xdr:cNvSpPr>
      </xdr:nvSpPr>
      <xdr:spPr bwMode="auto">
        <a:xfrm>
          <a:off x="69913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631</xdr:row>
      <xdr:rowOff>0</xdr:rowOff>
    </xdr:from>
    <xdr:to>
      <xdr:col>5</xdr:col>
      <xdr:colOff>0</xdr:colOff>
      <xdr:row>631</xdr:row>
      <xdr:rowOff>0</xdr:rowOff>
    </xdr:to>
    <xdr:sp macro="" textlink="">
      <xdr:nvSpPr>
        <xdr:cNvPr id="1101" name="Rectangle 1787"/>
        <xdr:cNvSpPr>
          <a:spLocks noChangeArrowheads="1"/>
        </xdr:cNvSpPr>
      </xdr:nvSpPr>
      <xdr:spPr bwMode="auto">
        <a:xfrm>
          <a:off x="69913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631</xdr:row>
      <xdr:rowOff>0</xdr:rowOff>
    </xdr:from>
    <xdr:to>
      <xdr:col>5</xdr:col>
      <xdr:colOff>0</xdr:colOff>
      <xdr:row>631</xdr:row>
      <xdr:rowOff>0</xdr:rowOff>
    </xdr:to>
    <xdr:sp macro="" textlink="">
      <xdr:nvSpPr>
        <xdr:cNvPr id="1070" name="Rectangle 1788"/>
        <xdr:cNvSpPr>
          <a:spLocks noChangeArrowheads="1"/>
        </xdr:cNvSpPr>
      </xdr:nvSpPr>
      <xdr:spPr bwMode="auto">
        <a:xfrm>
          <a:off x="69913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2276" name="Rectangle 1789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2496" name="Rectangle 1790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2581" name="Rectangle 1791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2125" name="Rectangle 1792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2094" name="Rectangle 1793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300" name="Rectangle 1794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520" name="Rectangle 1795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605" name="Rectangle 1796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149" name="Rectangle 1797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118" name="Rectangle 1798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1156" name="Rectangle 1799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1834" name="Rectangle 1800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1930" name="Rectangle 1801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1231" name="Rectangle 1802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1603" name="Rectangle 1803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1164" name="Rectangle 1804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2954" name="Rectangle 1805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2255" name="Rectangle 1806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2627" name="Rectangle 1807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2188" name="Rectangle 1808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978" name="Rectangle 1809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279" name="Rectangle 1810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651" name="Rectangle 1811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212" name="Rectangle 1812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1135" name="Rectangle 1813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381507" name="Wykres 18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1</xdr:col>
      <xdr:colOff>171450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381068" name="Wykres 18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0</xdr:col>
      <xdr:colOff>152400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382858" name="Wykres 18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382159" name="Wykres 18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872" name="Wykres 18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362" name="Wykres 18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3</xdr:col>
      <xdr:colOff>57150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592" name="Wykres 18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1</xdr:col>
      <xdr:colOff>171450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334" name="Wykres 18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0</xdr:col>
      <xdr:colOff>152400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405" name="Wykres 18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493" name="Wykres 18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581" name="Wykres 18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503" name="Wykres 18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429" name="Wykres 18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454" name="Wykres 18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167" name="Wykres 18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3</xdr:col>
      <xdr:colOff>57150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597" name="Wykres 18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</xdr:col>
      <xdr:colOff>171450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478" name="Wykres 18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0</xdr:col>
      <xdr:colOff>152400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507" name="Wykres 18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191" name="Wykres 18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298" name="Wykres 18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048" name="Wykres 18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531" name="Wykres 18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559" name="Wykres 18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134" name="Wykres 18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429" name="Wykres 18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037" name="Wykres 18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608" name="Wykres 18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103" name="Wykres 18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538" name="Wykres 18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632" name="Wykres 18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3</xdr:col>
      <xdr:colOff>57150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616" name="Wykres 18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1</xdr:col>
      <xdr:colOff>171450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660" name="Wykres 18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0</xdr:col>
      <xdr:colOff>152400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535" name="Wykres 18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234" name="Wykres 18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527" name="Wykres 18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709" name="Wykres 18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3</xdr:col>
      <xdr:colOff>57150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933" name="Wykres 18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3</xdr:col>
      <xdr:colOff>57150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029" name="Wykres 18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3</xdr:col>
      <xdr:colOff>57150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270" name="Wykres 18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3</xdr:col>
      <xdr:colOff>57150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733" name="Wykres 18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1761" name="Rectangle 1854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1039" name="Rectangle 1855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1439" name="Rectangle 1856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2785" name="Rectangle 1857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2063" name="Rectangle 1858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2463" name="Rectangle 1859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09" name="Rectangle 1860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087" name="Rectangle 1861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487" name="Rectangle 1862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1665" name="Rectangle 1863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0943" name="Rectangle 1864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1343" name="Rectangle 1865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2689" name="Rectangle 1866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1967" name="Rectangle 1867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2367" name="Rectangle 1868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3713" name="Rectangle 1869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3887" name="Rectangle 1870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2991" name="Rectangle 1871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3391" name="Rectangle 1872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4737" name="Rectangle 1873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4911" name="Rectangle 1874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4015" name="Rectangle 1875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4415" name="Rectangle 1876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5761" name="Rectangle 1877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5935" name="Rectangle 1878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039" name="Rectangle 187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439" name="Rectangle 188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814" name="Rectangle 188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878" name="Rectangle 188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170" name="Rectangle 188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609" name="Rectangle 188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838" name="Rectangle 188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902" name="Rectangle 188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194" name="Rectangle 188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633" name="Rectangle 188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62" name="Rectangle 188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926" name="Rectangle 189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218" name="Rectangle 189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657" name="Rectangle 189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718" name="Rectangle 189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782" name="Rectangle 189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074" name="Rectangle 189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513" name="Rectangle 189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742" name="Rectangle 189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806" name="Rectangle 189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098" name="Rectangle 189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537" name="Rectangle 190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766" name="Rectangle 190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830" name="Rectangle 190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122" name="Rectangle 190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561" name="Rectangle 190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790" name="Rectangle 190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854" name="Rectangle 190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146" name="Rectangle 190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585" name="Rectangle 190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814" name="Rectangle 190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878" name="Rectangle 191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170" name="Rectangle 191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609" name="Rectangle 191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6838" name="Rectangle 191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6902" name="Rectangle 191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767" name="Rectangle 191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863" name="Rectangle 191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869" name="Rectangle 191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485" name="Rectangle 191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887" name="Rectangle 191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336" name="Rectangle 192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893" name="Rectangle 192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509" name="Rectangle 192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911" name="Rectangle 192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360" name="Rectangle 192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917" name="Rectangle 192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533" name="Rectangle 192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216" name="Rectangle 192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773" name="Rectangle 192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389" name="Rectangle 192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791" name="Rectangle 193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240" name="Rectangle 193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797" name="Rectangle 193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413" name="Rectangle 193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815" name="Rectangle 193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264" name="Rectangle 193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821" name="Rectangle 193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437" name="Rectangle 193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839" name="Rectangle 193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288" name="Rectangle 193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845" name="Rectangle 194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461" name="Rectangle 194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863" name="Rectangle 194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312" name="Rectangle 194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869" name="Rectangle 194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485" name="Rectangle 194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6887" name="Rectangle 194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6336" name="Rectangle 194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6893" name="Rectangle 194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6509" name="Rectangle 194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7911" name="Rectangle 195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819" name="Rectangle 195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915" name="Rectangle 195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474" name="Rectangle 195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939" name="Rectangle 195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498" name="Rectangle 195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896" name="Rectangle 195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963" name="Rectangle 195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302" name="Rectangle 195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522" name="Rectangle 195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920" name="Rectangle 196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158" name="Rectangle 196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378" name="Rectangle 196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776" name="Rectangle 196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843" name="Rectangle 196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182" name="Rectangle 196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402" name="Rectangle 196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800" name="Rectangle 196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867" name="Rectangle 196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206" name="Rectangle 196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426" name="Rectangle 197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824" name="Rectangle 197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891" name="Rectangle 197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230" name="Rectangle 197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450" name="Rectangle 197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848" name="Rectangle 197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915" name="Rectangle 197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254" name="Rectangle 197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474" name="Rectangle 197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872" name="Rectangle 197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6939" name="Rectangle 198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6278" name="Rectangle 198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6498" name="Rectangle 198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6896" name="Rectangle 198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7963" name="Rectangle 198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4015" name="Rectangle 198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967" name="Rectangle 198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197" name="Rectangle 198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463" name="Rectangle 198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991" name="Rectangle 198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221" name="Rectangle 199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130" name="Rectangle 199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487" name="Rectangle 199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245" name="Rectangle 199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154" name="Rectangle 199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511" name="Rectangle 199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871" name="Rectangle 199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101" name="Rectangle 199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010" name="Rectangle 199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367" name="Rectangle 199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895" name="Rectangle 200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125" name="Rectangle 200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034" name="Rectangle 200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391" name="Rectangle 200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919" name="Rectangle 200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149" name="Rectangle 200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058" name="Rectangle 200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415" name="Rectangle 200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943" name="Rectangle 200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173" name="Rectangle 200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082" name="Rectangle 201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439" name="Rectangle 201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967" name="Rectangle 201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197" name="Rectangle 201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106" name="Rectangle 201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463" name="Rectangle 201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6991" name="Rectangle 201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6221" name="Rectangle 201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6130" name="Rectangle 201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6487" name="Rectangle 201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968" name="Rectangle 202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016" name="Rectangle 202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655" name="Rectangle 202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805" name="Rectangle 202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965" name="Rectangle 202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040" name="Rectangle 202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679" name="Rectangle 202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829" name="Rectangle 202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989" name="Rectangle 202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136" name="Rectangle 202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4064" name="Rectangle 203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703" name="Rectangle 203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3" name="Rectangle 203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4013" name="Rectangle 203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160" name="Rectangle 203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920" name="Rectangle 203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559" name="Rectangle 203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709" name="Rectangle 203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869" name="Rectangle 203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016" name="Rectangle 203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944" name="Rectangle 204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583" name="Rectangle 204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733" name="Rectangle 204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893" name="Rectangle 204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040" name="Rectangle 204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607" name="Rectangle 204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757" name="Rectangle 204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917" name="Rectangle 204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064" name="Rectangle 204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992" name="Rectangle 204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631" name="Rectangle 205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781" name="Rectangle 205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941" name="Rectangle 205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088" name="Rectangle 205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6016" name="Rectangle 205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655" name="Rectangle 205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0948" name="Rectangle 205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044" name="Rectangle 205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936" name="Rectangle 205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954" name="Rectangle 205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281" name="Rectangle 206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068" name="Rectangle 206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621" name="Rectangle 206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960" name="Rectangle 206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978" name="Rectangle 206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305" name="Rectangle 206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092" name="Rectangle 206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645" name="Rectangle 206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984" name="Rectangle 206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4002" name="Rectangle 206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329" name="Rectangle 207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501" name="Rectangle 207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840" name="Rectangle 207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858" name="Rectangle 207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185" name="Rectangle 207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972" name="Rectangle 207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525" name="Rectangle 207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864" name="Rectangle 207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882" name="Rectangle 207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382209" name="Wykres 20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1</xdr:col>
      <xdr:colOff>171450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382996" name="Wykres 20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0</xdr:col>
      <xdr:colOff>152400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093" name="Wykres 20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031" name="Wykres 20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610" name="Wykres 20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431" name="Wykres 20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3</xdr:col>
      <xdr:colOff>57150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376" name="Wykres 20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1</xdr:col>
      <xdr:colOff>171450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146" name="Wykres 20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0</xdr:col>
      <xdr:colOff>152400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420" name="Wykres 20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545" name="Wykres 20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170" name="Wykres 20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765" name="Wykres 20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444" name="Wykres 20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198" name="Wykres 20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940" name="Wykres 20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3</xdr:col>
      <xdr:colOff>57150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222" name="Wykres 20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1</xdr:col>
      <xdr:colOff>171450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964" name="Wykres 20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0</xdr:col>
      <xdr:colOff>152400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546" name="Wykres 20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911" name="Wykres 20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809" name="Wykres 20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570" name="Wykres 20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935" name="Wykres 2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299" name="Wykres 2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317" name="Wykres 2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677" name="Wykres 2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900" name="Wykres 2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375" name="Wykres 2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351" name="Wykres 2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808" name="Wykres 2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889" name="Wykres 2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3</xdr:col>
      <xdr:colOff>57150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284" name="Wykres 2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1</xdr:col>
      <xdr:colOff>171450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400" name="Wykres 2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0</xdr:col>
      <xdr:colOff>152400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482" name="Wykres 2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367" name="Wykres 2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218" name="Wykres 2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9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424" name="Wykres 2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0"/>
        </a:graphicData>
      </a:graphic>
    </xdr:graphicFrame>
    <xdr:clientData/>
  </xdr:twoCellAnchor>
  <xdr:twoCellAnchor>
    <xdr:from>
      <xdr:col>3</xdr:col>
      <xdr:colOff>57150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453" name="Wykres 2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1"/>
        </a:graphicData>
      </a:graphic>
    </xdr:graphicFrame>
    <xdr:clientData/>
  </xdr:twoCellAnchor>
  <xdr:twoCellAnchor>
    <xdr:from>
      <xdr:col>3</xdr:col>
      <xdr:colOff>57150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356" name="Wykres 2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2"/>
        </a:graphicData>
      </a:graphic>
    </xdr:graphicFrame>
    <xdr:clientData/>
  </xdr:twoCellAnchor>
  <xdr:twoCellAnchor>
    <xdr:from>
      <xdr:col>3</xdr:col>
      <xdr:colOff>57150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387" name="Wykres 2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3"/>
        </a:graphicData>
      </a:graphic>
    </xdr:graphicFrame>
    <xdr:clientData/>
  </xdr:twoCellAnchor>
  <xdr:twoCellAnchor>
    <xdr:from>
      <xdr:col>3</xdr:col>
      <xdr:colOff>57150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477" name="Wykres 21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4"/>
        </a:graphicData>
      </a:graphic>
    </xdr:graphicFrame>
    <xdr:clientData/>
  </xdr:twoCellAnchor>
  <xdr:twoCellAnchor>
    <xdr:from>
      <xdr:col>5</xdr:col>
      <xdr:colOff>0</xdr:colOff>
      <xdr:row>646</xdr:row>
      <xdr:rowOff>0</xdr:rowOff>
    </xdr:from>
    <xdr:to>
      <xdr:col>5</xdr:col>
      <xdr:colOff>0</xdr:colOff>
      <xdr:row>646</xdr:row>
      <xdr:rowOff>0</xdr:rowOff>
    </xdr:to>
    <xdr:sp macro="" textlink="">
      <xdr:nvSpPr>
        <xdr:cNvPr id="1502" name="Rectangle 2119"/>
        <xdr:cNvSpPr>
          <a:spLocks noChangeArrowheads="1"/>
        </xdr:cNvSpPr>
      </xdr:nvSpPr>
      <xdr:spPr bwMode="auto">
        <a:xfrm>
          <a:off x="69913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646</xdr:row>
      <xdr:rowOff>0</xdr:rowOff>
    </xdr:from>
    <xdr:to>
      <xdr:col>4</xdr:col>
      <xdr:colOff>0</xdr:colOff>
      <xdr:row>646</xdr:row>
      <xdr:rowOff>0</xdr:rowOff>
    </xdr:to>
    <xdr:graphicFrame macro="">
      <xdr:nvGraphicFramePr>
        <xdr:cNvPr id="1288" name="Wykres 2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5"/>
        </a:graphicData>
      </a:graphic>
    </xdr:graphicFrame>
    <xdr:clientData/>
  </xdr:twoCellAnchor>
  <xdr:twoCellAnchor>
    <xdr:from>
      <xdr:col>1</xdr:col>
      <xdr:colOff>171450</xdr:colOff>
      <xdr:row>646</xdr:row>
      <xdr:rowOff>0</xdr:rowOff>
    </xdr:from>
    <xdr:to>
      <xdr:col>4</xdr:col>
      <xdr:colOff>0</xdr:colOff>
      <xdr:row>646</xdr:row>
      <xdr:rowOff>0</xdr:rowOff>
    </xdr:to>
    <xdr:graphicFrame macro="">
      <xdr:nvGraphicFramePr>
        <xdr:cNvPr id="1858" name="Wykres 21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6"/>
        </a:graphicData>
      </a:graphic>
    </xdr:graphicFrame>
    <xdr:clientData/>
  </xdr:twoCellAnchor>
  <xdr:twoCellAnchor>
    <xdr:from>
      <xdr:col>0</xdr:col>
      <xdr:colOff>152400</xdr:colOff>
      <xdr:row>646</xdr:row>
      <xdr:rowOff>0</xdr:rowOff>
    </xdr:from>
    <xdr:to>
      <xdr:col>4</xdr:col>
      <xdr:colOff>0</xdr:colOff>
      <xdr:row>646</xdr:row>
      <xdr:rowOff>0</xdr:rowOff>
    </xdr:to>
    <xdr:graphicFrame macro="">
      <xdr:nvGraphicFramePr>
        <xdr:cNvPr id="2526" name="Wykres 21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7"/>
        </a:graphicData>
      </a:graphic>
    </xdr:graphicFrame>
    <xdr:clientData/>
  </xdr:twoCellAnchor>
  <xdr:twoCellAnchor>
    <xdr:from>
      <xdr:col>5</xdr:col>
      <xdr:colOff>0</xdr:colOff>
      <xdr:row>646</xdr:row>
      <xdr:rowOff>0</xdr:rowOff>
    </xdr:from>
    <xdr:to>
      <xdr:col>5</xdr:col>
      <xdr:colOff>0</xdr:colOff>
      <xdr:row>646</xdr:row>
      <xdr:rowOff>0</xdr:rowOff>
    </xdr:to>
    <xdr:graphicFrame macro="">
      <xdr:nvGraphicFramePr>
        <xdr:cNvPr id="2118" name="Wykres 21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8"/>
        </a:graphicData>
      </a:graphic>
    </xdr:graphicFrame>
    <xdr:clientData/>
  </xdr:twoCellAnchor>
  <xdr:twoCellAnchor>
    <xdr:from>
      <xdr:col>5</xdr:col>
      <xdr:colOff>0</xdr:colOff>
      <xdr:row>646</xdr:row>
      <xdr:rowOff>0</xdr:rowOff>
    </xdr:from>
    <xdr:to>
      <xdr:col>5</xdr:col>
      <xdr:colOff>0</xdr:colOff>
      <xdr:row>646</xdr:row>
      <xdr:rowOff>0</xdr:rowOff>
    </xdr:to>
    <xdr:graphicFrame macro="">
      <xdr:nvGraphicFramePr>
        <xdr:cNvPr id="1418" name="Wykres 21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9"/>
        </a:graphicData>
      </a:graphic>
    </xdr:graphicFrame>
    <xdr:clientData/>
  </xdr:twoCellAnchor>
  <xdr:twoCellAnchor>
    <xdr:from>
      <xdr:col>5</xdr:col>
      <xdr:colOff>0</xdr:colOff>
      <xdr:row>646</xdr:row>
      <xdr:rowOff>0</xdr:rowOff>
    </xdr:from>
    <xdr:to>
      <xdr:col>5</xdr:col>
      <xdr:colOff>0</xdr:colOff>
      <xdr:row>646</xdr:row>
      <xdr:rowOff>0</xdr:rowOff>
    </xdr:to>
    <xdr:graphicFrame macro="">
      <xdr:nvGraphicFramePr>
        <xdr:cNvPr id="1847" name="Wykres 2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0"/>
        </a:graphicData>
      </a:graphic>
    </xdr:graphicFrame>
    <xdr:clientData/>
  </xdr:twoCellAnchor>
  <xdr:twoCellAnchor>
    <xdr:from>
      <xdr:col>5</xdr:col>
      <xdr:colOff>0</xdr:colOff>
      <xdr:row>646</xdr:row>
      <xdr:rowOff>0</xdr:rowOff>
    </xdr:from>
    <xdr:to>
      <xdr:col>5</xdr:col>
      <xdr:colOff>0</xdr:colOff>
      <xdr:row>646</xdr:row>
      <xdr:rowOff>0</xdr:rowOff>
    </xdr:to>
    <xdr:sp macro="" textlink="">
      <xdr:nvSpPr>
        <xdr:cNvPr id="1651" name="Rectangle 2126"/>
        <xdr:cNvSpPr>
          <a:spLocks noChangeArrowheads="1"/>
        </xdr:cNvSpPr>
      </xdr:nvSpPr>
      <xdr:spPr bwMode="auto">
        <a:xfrm>
          <a:off x="69913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646</xdr:row>
      <xdr:rowOff>0</xdr:rowOff>
    </xdr:from>
    <xdr:to>
      <xdr:col>5</xdr:col>
      <xdr:colOff>0</xdr:colOff>
      <xdr:row>646</xdr:row>
      <xdr:rowOff>0</xdr:rowOff>
    </xdr:to>
    <xdr:sp macro="" textlink="">
      <xdr:nvSpPr>
        <xdr:cNvPr id="2578" name="Rectangle 2127"/>
        <xdr:cNvSpPr>
          <a:spLocks noChangeArrowheads="1"/>
        </xdr:cNvSpPr>
      </xdr:nvSpPr>
      <xdr:spPr bwMode="auto">
        <a:xfrm>
          <a:off x="69913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646</xdr:row>
      <xdr:rowOff>0</xdr:rowOff>
    </xdr:from>
    <xdr:to>
      <xdr:col>5</xdr:col>
      <xdr:colOff>0</xdr:colOff>
      <xdr:row>646</xdr:row>
      <xdr:rowOff>0</xdr:rowOff>
    </xdr:to>
    <xdr:sp macro="" textlink="">
      <xdr:nvSpPr>
        <xdr:cNvPr id="2061" name="Rectangle 2128"/>
        <xdr:cNvSpPr>
          <a:spLocks noChangeArrowheads="1"/>
        </xdr:cNvSpPr>
      </xdr:nvSpPr>
      <xdr:spPr bwMode="auto">
        <a:xfrm>
          <a:off x="69913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646</xdr:row>
      <xdr:rowOff>0</xdr:rowOff>
    </xdr:from>
    <xdr:to>
      <xdr:col>5</xdr:col>
      <xdr:colOff>0</xdr:colOff>
      <xdr:row>646</xdr:row>
      <xdr:rowOff>0</xdr:rowOff>
    </xdr:to>
    <xdr:sp macro="" textlink="">
      <xdr:nvSpPr>
        <xdr:cNvPr id="2442" name="Rectangle 2129"/>
        <xdr:cNvSpPr>
          <a:spLocks noChangeArrowheads="1"/>
        </xdr:cNvSpPr>
      </xdr:nvSpPr>
      <xdr:spPr bwMode="auto">
        <a:xfrm>
          <a:off x="69913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646</xdr:row>
      <xdr:rowOff>0</xdr:rowOff>
    </xdr:from>
    <xdr:to>
      <xdr:col>4</xdr:col>
      <xdr:colOff>0</xdr:colOff>
      <xdr:row>646</xdr:row>
      <xdr:rowOff>0</xdr:rowOff>
    </xdr:to>
    <xdr:graphicFrame macro="">
      <xdr:nvGraphicFramePr>
        <xdr:cNvPr id="2871" name="Wykres 21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1"/>
        </a:graphicData>
      </a:graphic>
    </xdr:graphicFrame>
    <xdr:clientData/>
  </xdr:twoCellAnchor>
  <xdr:twoCellAnchor>
    <xdr:from>
      <xdr:col>1</xdr:col>
      <xdr:colOff>171450</xdr:colOff>
      <xdr:row>646</xdr:row>
      <xdr:rowOff>0</xdr:rowOff>
    </xdr:from>
    <xdr:to>
      <xdr:col>4</xdr:col>
      <xdr:colOff>0</xdr:colOff>
      <xdr:row>646</xdr:row>
      <xdr:rowOff>0</xdr:rowOff>
    </xdr:to>
    <xdr:graphicFrame macro="">
      <xdr:nvGraphicFramePr>
        <xdr:cNvPr id="1606" name="Wykres 2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2"/>
        </a:graphicData>
      </a:graphic>
    </xdr:graphicFrame>
    <xdr:clientData/>
  </xdr:twoCellAnchor>
  <xdr:twoCellAnchor>
    <xdr:from>
      <xdr:col>0</xdr:col>
      <xdr:colOff>152400</xdr:colOff>
      <xdr:row>646</xdr:row>
      <xdr:rowOff>0</xdr:rowOff>
    </xdr:from>
    <xdr:to>
      <xdr:col>4</xdr:col>
      <xdr:colOff>0</xdr:colOff>
      <xdr:row>646</xdr:row>
      <xdr:rowOff>0</xdr:rowOff>
    </xdr:to>
    <xdr:graphicFrame macro="">
      <xdr:nvGraphicFramePr>
        <xdr:cNvPr id="2003" name="Wykres 2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3"/>
        </a:graphicData>
      </a:graphic>
    </xdr:graphicFrame>
    <xdr:clientData/>
  </xdr:twoCellAnchor>
  <xdr:twoCellAnchor>
    <xdr:from>
      <xdr:col>3</xdr:col>
      <xdr:colOff>57150</xdr:colOff>
      <xdr:row>646</xdr:row>
      <xdr:rowOff>0</xdr:rowOff>
    </xdr:from>
    <xdr:to>
      <xdr:col>4</xdr:col>
      <xdr:colOff>0</xdr:colOff>
      <xdr:row>646</xdr:row>
      <xdr:rowOff>0</xdr:rowOff>
    </xdr:to>
    <xdr:graphicFrame macro="">
      <xdr:nvGraphicFramePr>
        <xdr:cNvPr id="1549" name="Wykres 2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4"/>
        </a:graphicData>
      </a:graphic>
    </xdr:graphicFrame>
    <xdr:clientData/>
  </xdr:twoCellAnchor>
  <xdr:twoCellAnchor>
    <xdr:from>
      <xdr:col>1</xdr:col>
      <xdr:colOff>171450</xdr:colOff>
      <xdr:row>646</xdr:row>
      <xdr:rowOff>0</xdr:rowOff>
    </xdr:from>
    <xdr:to>
      <xdr:col>4</xdr:col>
      <xdr:colOff>0</xdr:colOff>
      <xdr:row>646</xdr:row>
      <xdr:rowOff>0</xdr:rowOff>
    </xdr:to>
    <xdr:graphicFrame macro="">
      <xdr:nvGraphicFramePr>
        <xdr:cNvPr id="1437" name="Wykres 2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5"/>
        </a:graphicData>
      </a:graphic>
    </xdr:graphicFrame>
    <xdr:clientData/>
  </xdr:twoCellAnchor>
  <xdr:twoCellAnchor>
    <xdr:from>
      <xdr:col>0</xdr:col>
      <xdr:colOff>152400</xdr:colOff>
      <xdr:row>646</xdr:row>
      <xdr:rowOff>0</xdr:rowOff>
    </xdr:from>
    <xdr:to>
      <xdr:col>4</xdr:col>
      <xdr:colOff>0</xdr:colOff>
      <xdr:row>646</xdr:row>
      <xdr:rowOff>0</xdr:rowOff>
    </xdr:to>
    <xdr:graphicFrame macro="">
      <xdr:nvGraphicFramePr>
        <xdr:cNvPr id="1224" name="Wykres 2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6"/>
        </a:graphicData>
      </a:graphic>
    </xdr:graphicFrame>
    <xdr:clientData/>
  </xdr:twoCellAnchor>
  <xdr:twoCellAnchor>
    <xdr:from>
      <xdr:col>5</xdr:col>
      <xdr:colOff>0</xdr:colOff>
      <xdr:row>646</xdr:row>
      <xdr:rowOff>0</xdr:rowOff>
    </xdr:from>
    <xdr:to>
      <xdr:col>5</xdr:col>
      <xdr:colOff>0</xdr:colOff>
      <xdr:row>646</xdr:row>
      <xdr:rowOff>0</xdr:rowOff>
    </xdr:to>
    <xdr:sp macro="" textlink="">
      <xdr:nvSpPr>
        <xdr:cNvPr id="2461" name="Rectangle 2136"/>
        <xdr:cNvSpPr>
          <a:spLocks noChangeArrowheads="1"/>
        </xdr:cNvSpPr>
      </xdr:nvSpPr>
      <xdr:spPr bwMode="auto">
        <a:xfrm>
          <a:off x="69913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646</xdr:row>
      <xdr:rowOff>0</xdr:rowOff>
    </xdr:from>
    <xdr:to>
      <xdr:col>5</xdr:col>
      <xdr:colOff>0</xdr:colOff>
      <xdr:row>646</xdr:row>
      <xdr:rowOff>0</xdr:rowOff>
    </xdr:to>
    <xdr:sp macro="" textlink="">
      <xdr:nvSpPr>
        <xdr:cNvPr id="2248" name="Rectangle 2137"/>
        <xdr:cNvSpPr>
          <a:spLocks noChangeArrowheads="1"/>
        </xdr:cNvSpPr>
      </xdr:nvSpPr>
      <xdr:spPr bwMode="auto">
        <a:xfrm>
          <a:off x="69913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646</xdr:row>
      <xdr:rowOff>0</xdr:rowOff>
    </xdr:from>
    <xdr:to>
      <xdr:col>5</xdr:col>
      <xdr:colOff>0</xdr:colOff>
      <xdr:row>646</xdr:row>
      <xdr:rowOff>0</xdr:rowOff>
    </xdr:to>
    <xdr:sp macro="" textlink="">
      <xdr:nvSpPr>
        <xdr:cNvPr id="3485" name="Rectangle 2138"/>
        <xdr:cNvSpPr>
          <a:spLocks noChangeArrowheads="1"/>
        </xdr:cNvSpPr>
      </xdr:nvSpPr>
      <xdr:spPr bwMode="auto">
        <a:xfrm>
          <a:off x="69913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424</xdr:row>
      <xdr:rowOff>0</xdr:rowOff>
    </xdr:from>
    <xdr:to>
      <xdr:col>5</xdr:col>
      <xdr:colOff>0</xdr:colOff>
      <xdr:row>424</xdr:row>
      <xdr:rowOff>0</xdr:rowOff>
    </xdr:to>
    <xdr:sp macro="" textlink="">
      <xdr:nvSpPr>
        <xdr:cNvPr id="3272" name="Rectangle 2140"/>
        <xdr:cNvSpPr>
          <a:spLocks noChangeArrowheads="1"/>
        </xdr:cNvSpPr>
      </xdr:nvSpPr>
      <xdr:spPr bwMode="auto">
        <a:xfrm>
          <a:off x="6991350" y="1101090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424</xdr:row>
      <xdr:rowOff>0</xdr:rowOff>
    </xdr:from>
    <xdr:to>
      <xdr:col>5</xdr:col>
      <xdr:colOff>0</xdr:colOff>
      <xdr:row>424</xdr:row>
      <xdr:rowOff>0</xdr:rowOff>
    </xdr:to>
    <xdr:sp macro="" textlink="">
      <xdr:nvSpPr>
        <xdr:cNvPr id="381341" name="Rectangle 2145"/>
        <xdr:cNvSpPr>
          <a:spLocks noChangeArrowheads="1"/>
        </xdr:cNvSpPr>
      </xdr:nvSpPr>
      <xdr:spPr bwMode="auto">
        <a:xfrm>
          <a:off x="6991350" y="1101090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412</xdr:row>
      <xdr:rowOff>0</xdr:rowOff>
    </xdr:from>
    <xdr:to>
      <xdr:col>5</xdr:col>
      <xdr:colOff>0</xdr:colOff>
      <xdr:row>412</xdr:row>
      <xdr:rowOff>0</xdr:rowOff>
    </xdr:to>
    <xdr:sp macro="" textlink="">
      <xdr:nvSpPr>
        <xdr:cNvPr id="381128" name="Rectangle 2146"/>
        <xdr:cNvSpPr>
          <a:spLocks noChangeArrowheads="1"/>
        </xdr:cNvSpPr>
      </xdr:nvSpPr>
      <xdr:spPr bwMode="auto">
        <a:xfrm>
          <a:off x="6991350" y="1078039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365" name="Rectangle 214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152" name="Rectangle 214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241" name="Rectangle 214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389" name="Rectangle 215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176" name="Rectangle 215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265" name="Rectangle 215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413" name="Rectangle 215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707" name="Rectangle 215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354" name="Rectangle 215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302" name="Rectangle 215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060" name="Rectangle 215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731" name="Rectangle 215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378" name="Rectangle 215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326" name="Rectangle 216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084" name="Rectangle 216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755" name="Rectangle 216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402" name="Rectangle 216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350" name="Rectangle 216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108" name="Rectangle 216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611" name="Rectangle 216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258" name="Rectangle 216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206" name="Rectangle 216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0964" name="Rectangle 216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635" name="Rectangle 217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282" name="Rectangle 217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382230" name="Wykres 21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7"/>
        </a:graphicData>
      </a:graphic>
    </xdr:graphicFrame>
    <xdr:clientData/>
  </xdr:twoCellAnchor>
  <xdr:twoCellAnchor>
    <xdr:from>
      <xdr:col>1</xdr:col>
      <xdr:colOff>171450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381988" name="Wykres 21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8"/>
        </a:graphicData>
      </a:graphic>
    </xdr:graphicFrame>
    <xdr:clientData/>
  </xdr:twoCellAnchor>
  <xdr:twoCellAnchor>
    <xdr:from>
      <xdr:col>0</xdr:col>
      <xdr:colOff>152400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760" name="Wykres 21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9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322" name="Wykres 21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0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229" name="Wykres 21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1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784" name="Wykres 21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2"/>
        </a:graphicData>
      </a:graphic>
    </xdr:graphicFrame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346" name="Wykres 21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3"/>
        </a:graphicData>
      </a:graphic>
    </xdr:graphicFrame>
    <xdr:clientData/>
  </xdr:twoCellAnchor>
  <xdr:twoCellAnchor>
    <xdr:from>
      <xdr:col>1</xdr:col>
      <xdr:colOff>171450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780" name="Wykres 21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4"/>
        </a:graphicData>
      </a:graphic>
    </xdr:graphicFrame>
    <xdr:clientData/>
  </xdr:twoCellAnchor>
  <xdr:twoCellAnchor>
    <xdr:from>
      <xdr:col>0</xdr:col>
      <xdr:colOff>152400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793" name="Wykres 21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5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324" name="Wykres 21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6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861" name="Wykres 21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7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782" name="Wykres 21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8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885" name="Wykres 21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9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910" name="Wykres 21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0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157" name="Wykres 21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1"/>
        </a:graphicData>
      </a:graphic>
    </xdr:graphicFrame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588" name="Wykres 21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2"/>
        </a:graphicData>
      </a:graphic>
    </xdr:graphicFrame>
    <xdr:clientData/>
  </xdr:twoCellAnchor>
  <xdr:twoCellAnchor>
    <xdr:from>
      <xdr:col>1</xdr:col>
      <xdr:colOff>171450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934" name="Wykres 21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3"/>
        </a:graphicData>
      </a:graphic>
    </xdr:graphicFrame>
    <xdr:clientData/>
  </xdr:twoCellAnchor>
  <xdr:twoCellAnchor>
    <xdr:from>
      <xdr:col>0</xdr:col>
      <xdr:colOff>152400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181" name="Wykres 21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4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962" name="Wykres 21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5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096" name="Wykres 21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6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757" name="Wykres 21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7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986" name="Wykres 21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8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014" name="Wykres 21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9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042" name="Wykres 21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0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226" name="Wykres 21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1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926" name="Wykres 21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2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524" name="Wykres 21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3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740" name="Wykres 21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4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949" name="Wykres 22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5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764" name="Wykres 22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6"/>
        </a:graphicData>
      </a:graphic>
    </xdr:graphicFrame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3045" name="Wykres 22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7"/>
        </a:graphicData>
      </a:graphic>
    </xdr:graphicFrame>
    <xdr:clientData/>
  </xdr:twoCellAnchor>
  <xdr:twoCellAnchor>
    <xdr:from>
      <xdr:col>1</xdr:col>
      <xdr:colOff>171450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092" name="Wykres 22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8"/>
        </a:graphicData>
      </a:graphic>
    </xdr:graphicFrame>
    <xdr:clientData/>
  </xdr:twoCellAnchor>
  <xdr:twoCellAnchor>
    <xdr:from>
      <xdr:col>0</xdr:col>
      <xdr:colOff>152400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443" name="Wykres 22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9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729" name="Wykres 22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0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116" name="Wykres 22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1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467" name="Wykres 22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2"/>
        </a:graphicData>
      </a:graphic>
    </xdr:graphicFrame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144" name="Wykres 22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3"/>
        </a:graphicData>
      </a:graphic>
    </xdr:graphicFrame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385" name="Wykres 22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4"/>
        </a:graphicData>
      </a:graphic>
    </xdr:graphicFrame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163" name="Wykres 22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5"/>
        </a:graphicData>
      </a:graphic>
    </xdr:graphicFrame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335" name="Wykres 22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6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193" name="Rectangle 221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843" name="Rectangle 221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430" name="Rectangle 221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217" name="Rectangle 221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867" name="Rectangle 221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219" name="Rectangle 221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454" name="Rectangle 221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241" name="Rectangle 221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91" name="Rectangle 222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909" name="Rectangle 222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243" name="Rectangle 222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478" name="Rectangle 222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097" name="Rectangle 222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747" name="Rectangle 222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765" name="Rectangle 222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099" name="Rectangle 222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334" name="Rectangle 222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121" name="Rectangle 222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771" name="Rectangle 223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789" name="Rectangle 223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123" name="Rectangle 223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358" name="Rectangle 223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145" name="Rectangle 223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795" name="Rectangle 223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813" name="Rectangle 223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147" name="Rectangle 223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382" name="Rectangle 223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169" name="Rectangle 223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149" name="Rectangle 224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245" name="Rectangle 224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992" name="Rectangle 224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599" name="Rectangle 224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269" name="Rectangle 224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016" name="Rectangle 224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623" name="Rectangle 224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293" name="Rectangle 224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4040" name="Rectangle 224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647" name="Rectangle 224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896" name="Rectangle 225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503" name="Rectangle 225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173" name="Rectangle 225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920" name="Rectangle 225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527" name="Rectangle 225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197" name="Rectangle 225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944" name="Rectangle 225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551" name="Rectangle 225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221" name="Rectangle 225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968" name="Rectangle 225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575" name="Rectangle 226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5245" name="Rectangle 226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5992" name="Rectangle 226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5599" name="Rectangle 226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6269" name="Rectangle 226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7016" name="Rectangle 226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6623" name="Rectangle 226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7293" name="Rectangle 226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8040" name="Rectangle 226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7647" name="Rectangle 226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8317" name="Rectangle 227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9064" name="Rectangle 227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198" name="Rectangle 227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294" name="Rectangle 227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220" name="Rectangle 227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666" name="Rectangle 227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686" name="Rectangle 227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693" name="Rectangle 227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318" name="Rectangle 227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244" name="Rectangle 227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690" name="Rectangle 228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710" name="Rectangle 228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717" name="Rectangle 228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342" name="Rectangle 228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268" name="Rectangle 228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714" name="Rectangle 228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734" name="Rectangle 228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741" name="Rectangle 228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124" name="Rectangle 228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570" name="Rectangle 228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590" name="Rectangle 229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597" name="Rectangle 229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222" name="Rectangle 229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148" name="Rectangle 229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594" name="Rectangle 229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614" name="Rectangle 229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621" name="Rectangle 229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246" name="Rectangle 229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172" name="Rectangle 229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618" name="Rectangle 229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638" name="Rectangle 230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645" name="Rectangle 230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270" name="Rectangle 230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196" name="Rectangle 230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642" name="Rectangle 230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662" name="Rectangle 230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162" name="Rectangle 230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797" name="Rectangle 230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675" name="Rectangle 230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186" name="Rectangle 230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821" name="Rectangle 231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699" name="Rectangle 231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210" name="Rectangle 231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5" name="Rectangle 231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723" name="Rectangle 231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066" name="Rectangle 231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701" name="Rectangle 231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579" name="Rectangle 231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090" name="Rectangle 231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725" name="Rectangle 231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603" name="Rectangle 232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114" name="Rectangle 232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749" name="Rectangle 232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627" name="Rectangle 232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138" name="Rectangle 232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773" name="Rectangle 232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651" name="Rectangle 232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5162" name="Rectangle 232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5797" name="Rectangle 232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5675" name="Rectangle 232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6186" name="Rectangle 233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6821" name="Rectangle 233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6699" name="Rectangle 233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7394" name="Rectangle 233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374" name="Rectangle 233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398" name="Rectangle 233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105" name="Rectangle 233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928" name="Rectangle 233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664" name="Rectangle 233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422" name="Rectangle 233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129" name="Rectangle 234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952" name="Rectangle 234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688" name="Rectangle 234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056" name="Rectangle 234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446" name="Rectangle 234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153" name="Rectangle 234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976" name="Rectangle 234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712" name="Rectangle 234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4080" name="Rectangle 234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302" name="Rectangle 234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009" name="Rectangle 235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832" name="Rectangle 235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568" name="Rectangle 235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936" name="Rectangle 235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326" name="Rectangle 235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033" name="Rectangle 235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856" name="Rectangle 235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592" name="Rectangle 235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960" name="Rectangle 235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350" name="Rectangle 235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057" name="Rectangle 236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880" name="Rectangle 236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616" name="Rectangle 236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984" name="Rectangle 236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081" name="Rectangle 236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904" name="Rectangle 236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640" name="Rectangle 236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5008" name="Rectangle 236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447" name="Rectangle 236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563" name="Rectangle 236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602" name="Rectangle 237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142" name="Rectangle 237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102" name="Rectangle 237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471" name="Rectangle 237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587" name="Rectangle 237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626" name="Rectangle 237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166" name="Rectangle 237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126" name="Rectangle 237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495" name="Rectangle 237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611" name="Rectangle 237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650" name="Rectangle 238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190" name="Rectangle 238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150" name="Rectangle 238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351" name="Rectangle 238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467" name="Rectangle 238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506" name="Rectangle 238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046" name="Rectangle 238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006" name="Rectangle 238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375" name="Rectangle 238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491" name="Rectangle 238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530" name="Rectangle 239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070" name="Rectangle 239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030" name="Rectangle 239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399" name="Rectangle 239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515" name="Rectangle 239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554" name="Rectangle 239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094" name="Rectangle 239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054" name="Rectangle 239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423" name="Rectangle 239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539" name="Rectangle 239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578" name="Rectangle 240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548" name="Rectangle 240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505" name="Rectangle 240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733" name="Rectangle 240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131" name="Rectangle 240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272" name="Rectangle 240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529" name="Rectangle 240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757" name="Rectangle 240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155" name="Rectangle 240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296" name="Rectangle 240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553" name="Rectangle 241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781" name="Rectangle 241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179" name="Rectangle 241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320" name="Rectangle 241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404" name="Rectangle 241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409" name="Rectangle 241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637" name="Rectangle 241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035" name="Rectangle 241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176" name="Rectangle 241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428" name="Rectangle 241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433" name="Rectangle 242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661" name="Rectangle 242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059" name="Rectangle 242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200" name="Rectangle 242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452" name="Rectangle 242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457" name="Rectangle 242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685" name="Rectangle 242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083" name="Rectangle 242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224" name="Rectangle 242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476" name="Rectangle 242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481" name="Rectangle 243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709" name="Rectangle 243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107" name="Rectangle 243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456" name="Rectangle 243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552" name="Rectangle 243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864" name="Rectangle 243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120" name="Rectangle 243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576" name="Wykres 24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7"/>
        </a:graphicData>
      </a:graphic>
    </xdr:graphicFrame>
    <xdr:clientData/>
  </xdr:twoCellAnchor>
  <xdr:twoCellAnchor>
    <xdr:from>
      <xdr:col>1</xdr:col>
      <xdr:colOff>171450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888" name="Wykres 24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8"/>
        </a:graphicData>
      </a:graphic>
    </xdr:graphicFrame>
    <xdr:clientData/>
  </xdr:twoCellAnchor>
  <xdr:twoCellAnchor>
    <xdr:from>
      <xdr:col>0</xdr:col>
      <xdr:colOff>152400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144" name="Wykres 24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9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3600" name="Wykres 24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0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3912" name="Wykres 24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1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601" name="Wykres 24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2"/>
        </a:graphicData>
      </a:graphic>
    </xdr:graphicFrame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906" name="Wykres 24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3"/>
        </a:graphicData>
      </a:graphic>
    </xdr:graphicFrame>
    <xdr:clientData/>
  </xdr:twoCellAnchor>
  <xdr:twoCellAnchor>
    <xdr:from>
      <xdr:col>1</xdr:col>
      <xdr:colOff>171450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539" name="Wykres 24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4"/>
        </a:graphicData>
      </a:graphic>
    </xdr:graphicFrame>
    <xdr:clientData/>
  </xdr:twoCellAnchor>
  <xdr:twoCellAnchor>
    <xdr:from>
      <xdr:col>0</xdr:col>
      <xdr:colOff>152400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625" name="Wykres 24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5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930" name="Wykres 24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6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653" name="Wykres 24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7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849" name="Wykres 24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8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611" name="Wykres 24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9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705" name="Wykres 24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0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702" name="Wykres 24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1"/>
        </a:graphicData>
      </a:graphic>
    </xdr:graphicFrame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344" name="Wykres 24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2"/>
        </a:graphicData>
      </a:graphic>
    </xdr:graphicFrame>
    <xdr:clientData/>
  </xdr:twoCellAnchor>
  <xdr:twoCellAnchor>
    <xdr:from>
      <xdr:col>1</xdr:col>
      <xdr:colOff>171450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088" name="Wykres 24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3"/>
        </a:graphicData>
      </a:graphic>
    </xdr:graphicFrame>
    <xdr:clientData/>
  </xdr:twoCellAnchor>
  <xdr:twoCellAnchor>
    <xdr:from>
      <xdr:col>0</xdr:col>
      <xdr:colOff>152400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799" name="Wykres 24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4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726" name="Wykres 24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5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754" name="Wykres 24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6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225" name="Wykres 24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7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475" name="Wykres 24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8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077" name="Wykres 24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9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807" name="Wykres 24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0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168" name="Wykres 24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1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605" name="Wykres 24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2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831" name="Wykres 24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3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192" name="Wykres 24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4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856" name="Wykres 24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5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880" name="Wykres 24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6"/>
        </a:graphicData>
      </a:graphic>
    </xdr:graphicFrame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650" name="Wykres 24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7"/>
        </a:graphicData>
      </a:graphic>
    </xdr:graphicFrame>
    <xdr:clientData/>
  </xdr:twoCellAnchor>
  <xdr:twoCellAnchor>
    <xdr:from>
      <xdr:col>1</xdr:col>
      <xdr:colOff>171450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304" name="Wykres 24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8"/>
        </a:graphicData>
      </a:graphic>
    </xdr:graphicFrame>
    <xdr:clientData/>
  </xdr:twoCellAnchor>
  <xdr:twoCellAnchor>
    <xdr:from>
      <xdr:col>0</xdr:col>
      <xdr:colOff>152400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908" name="Wykres 24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9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411" name="Wykres 24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0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932" name="Wykres 24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1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435" name="Wykres 24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2"/>
        </a:graphicData>
      </a:graphic>
    </xdr:graphicFrame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3956" name="Wykres 24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3"/>
        </a:graphicData>
      </a:graphic>
    </xdr:graphicFrame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960" name="Wykres 24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4"/>
        </a:graphicData>
      </a:graphic>
    </xdr:graphicFrame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541" name="Wykres 24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5"/>
        </a:graphicData>
      </a:graphic>
    </xdr:graphicFrame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547" name="Wykres 24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6"/>
        </a:graphicData>
      </a:graphic>
    </xdr:graphicFrame>
    <xdr:clientData/>
  </xdr:twoCellAnchor>
  <xdr:twoCellAnchor>
    <xdr:from>
      <xdr:col>5</xdr:col>
      <xdr:colOff>0</xdr:colOff>
      <xdr:row>649</xdr:row>
      <xdr:rowOff>0</xdr:rowOff>
    </xdr:from>
    <xdr:to>
      <xdr:col>5</xdr:col>
      <xdr:colOff>0</xdr:colOff>
      <xdr:row>649</xdr:row>
      <xdr:rowOff>0</xdr:rowOff>
    </xdr:to>
    <xdr:sp macro="" textlink="">
      <xdr:nvSpPr>
        <xdr:cNvPr id="2984" name="Rectangle 2477"/>
        <xdr:cNvSpPr>
          <a:spLocks noChangeArrowheads="1"/>
        </xdr:cNvSpPr>
      </xdr:nvSpPr>
      <xdr:spPr bwMode="auto">
        <a:xfrm>
          <a:off x="69913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535" name="Wykres 24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7"/>
        </a:graphicData>
      </a:graphic>
    </xdr:graphicFrame>
    <xdr:clientData/>
  </xdr:twoCellAnchor>
  <xdr:twoCellAnchor>
    <xdr:from>
      <xdr:col>1</xdr:col>
      <xdr:colOff>171450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009" name="Wykres 24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8"/>
        </a:graphicData>
      </a:graphic>
    </xdr:graphicFrame>
    <xdr:clientData/>
  </xdr:twoCellAnchor>
  <xdr:twoCellAnchor>
    <xdr:from>
      <xdr:col>0</xdr:col>
      <xdr:colOff>152400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216" name="Wykres 24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9"/>
        </a:graphicData>
      </a:graphic>
    </xdr:graphicFrame>
    <xdr:clientData/>
  </xdr:twoCellAnchor>
  <xdr:twoCellAnchor>
    <xdr:from>
      <xdr:col>5</xdr:col>
      <xdr:colOff>0</xdr:colOff>
      <xdr:row>649</xdr:row>
      <xdr:rowOff>0</xdr:rowOff>
    </xdr:from>
    <xdr:to>
      <xdr:col>5</xdr:col>
      <xdr:colOff>0</xdr:colOff>
      <xdr:row>649</xdr:row>
      <xdr:rowOff>0</xdr:rowOff>
    </xdr:to>
    <xdr:graphicFrame macro="">
      <xdr:nvGraphicFramePr>
        <xdr:cNvPr id="1641" name="Wykres 24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0"/>
        </a:graphicData>
      </a:graphic>
    </xdr:graphicFrame>
    <xdr:clientData/>
  </xdr:twoCellAnchor>
  <xdr:twoCellAnchor>
    <xdr:from>
      <xdr:col>5</xdr:col>
      <xdr:colOff>0</xdr:colOff>
      <xdr:row>649</xdr:row>
      <xdr:rowOff>0</xdr:rowOff>
    </xdr:from>
    <xdr:to>
      <xdr:col>5</xdr:col>
      <xdr:colOff>0</xdr:colOff>
      <xdr:row>649</xdr:row>
      <xdr:rowOff>0</xdr:rowOff>
    </xdr:to>
    <xdr:graphicFrame macro="">
      <xdr:nvGraphicFramePr>
        <xdr:cNvPr id="3033" name="Wykres 24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1"/>
        </a:graphicData>
      </a:graphic>
    </xdr:graphicFrame>
    <xdr:clientData/>
  </xdr:twoCellAnchor>
  <xdr:twoCellAnchor>
    <xdr:from>
      <xdr:col>5</xdr:col>
      <xdr:colOff>0</xdr:colOff>
      <xdr:row>649</xdr:row>
      <xdr:rowOff>0</xdr:rowOff>
    </xdr:from>
    <xdr:to>
      <xdr:col>5</xdr:col>
      <xdr:colOff>0</xdr:colOff>
      <xdr:row>649</xdr:row>
      <xdr:rowOff>0</xdr:rowOff>
    </xdr:to>
    <xdr:graphicFrame macro="">
      <xdr:nvGraphicFramePr>
        <xdr:cNvPr id="1347" name="Wykres 24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2"/>
        </a:graphicData>
      </a:graphic>
    </xdr:graphicFrame>
    <xdr:clientData/>
  </xdr:twoCellAnchor>
  <xdr:twoCellAnchor>
    <xdr:from>
      <xdr:col>5</xdr:col>
      <xdr:colOff>0</xdr:colOff>
      <xdr:row>649</xdr:row>
      <xdr:rowOff>0</xdr:rowOff>
    </xdr:from>
    <xdr:to>
      <xdr:col>5</xdr:col>
      <xdr:colOff>0</xdr:colOff>
      <xdr:row>649</xdr:row>
      <xdr:rowOff>0</xdr:rowOff>
    </xdr:to>
    <xdr:sp macro="" textlink="">
      <xdr:nvSpPr>
        <xdr:cNvPr id="2037" name="Rectangle 2484"/>
        <xdr:cNvSpPr>
          <a:spLocks noChangeArrowheads="1"/>
        </xdr:cNvSpPr>
      </xdr:nvSpPr>
      <xdr:spPr bwMode="auto">
        <a:xfrm>
          <a:off x="69913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649</xdr:row>
      <xdr:rowOff>0</xdr:rowOff>
    </xdr:from>
    <xdr:to>
      <xdr:col>5</xdr:col>
      <xdr:colOff>0</xdr:colOff>
      <xdr:row>649</xdr:row>
      <xdr:rowOff>0</xdr:rowOff>
    </xdr:to>
    <xdr:sp macro="" textlink="">
      <xdr:nvSpPr>
        <xdr:cNvPr id="2371" name="Rectangle 2485"/>
        <xdr:cNvSpPr>
          <a:spLocks noChangeArrowheads="1"/>
        </xdr:cNvSpPr>
      </xdr:nvSpPr>
      <xdr:spPr bwMode="auto">
        <a:xfrm>
          <a:off x="69913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649</xdr:row>
      <xdr:rowOff>0</xdr:rowOff>
    </xdr:from>
    <xdr:to>
      <xdr:col>5</xdr:col>
      <xdr:colOff>0</xdr:colOff>
      <xdr:row>649</xdr:row>
      <xdr:rowOff>0</xdr:rowOff>
    </xdr:to>
    <xdr:sp macro="" textlink="">
      <xdr:nvSpPr>
        <xdr:cNvPr id="3061" name="Rectangle 2486"/>
        <xdr:cNvSpPr>
          <a:spLocks noChangeArrowheads="1"/>
        </xdr:cNvSpPr>
      </xdr:nvSpPr>
      <xdr:spPr bwMode="auto">
        <a:xfrm>
          <a:off x="69913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649</xdr:row>
      <xdr:rowOff>0</xdr:rowOff>
    </xdr:from>
    <xdr:to>
      <xdr:col>5</xdr:col>
      <xdr:colOff>0</xdr:colOff>
      <xdr:row>649</xdr:row>
      <xdr:rowOff>0</xdr:rowOff>
    </xdr:to>
    <xdr:sp macro="" textlink="">
      <xdr:nvSpPr>
        <xdr:cNvPr id="2834" name="Rectangle 2487"/>
        <xdr:cNvSpPr>
          <a:spLocks noChangeArrowheads="1"/>
        </xdr:cNvSpPr>
      </xdr:nvSpPr>
      <xdr:spPr bwMode="auto">
        <a:xfrm>
          <a:off x="69913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3085" name="Wykres 24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3"/>
        </a:graphicData>
      </a:graphic>
    </xdr:graphicFrame>
    <xdr:clientData/>
  </xdr:twoCellAnchor>
  <xdr:twoCellAnchor>
    <xdr:from>
      <xdr:col>1</xdr:col>
      <xdr:colOff>171450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3959" name="Wykres 24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4"/>
        </a:graphicData>
      </a:graphic>
    </xdr:graphicFrame>
    <xdr:clientData/>
  </xdr:twoCellAnchor>
  <xdr:twoCellAnchor>
    <xdr:from>
      <xdr:col>0</xdr:col>
      <xdr:colOff>152400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3395" name="Wykres 24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5"/>
        </a:graphicData>
      </a:graphic>
    </xdr:graphicFrame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4085" name="Wykres 24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6"/>
        </a:graphicData>
      </a:graphic>
    </xdr:graphicFrame>
    <xdr:clientData/>
  </xdr:twoCellAnchor>
  <xdr:twoCellAnchor>
    <xdr:from>
      <xdr:col>1</xdr:col>
      <xdr:colOff>171450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086" name="Wykres 24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7"/>
        </a:graphicData>
      </a:graphic>
    </xdr:graphicFrame>
    <xdr:clientData/>
  </xdr:twoCellAnchor>
  <xdr:twoCellAnchor>
    <xdr:from>
      <xdr:col>0</xdr:col>
      <xdr:colOff>152400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345" name="Wykres 24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8"/>
        </a:graphicData>
      </a:graphic>
    </xdr:graphicFrame>
    <xdr:clientData/>
  </xdr:twoCellAnchor>
  <xdr:twoCellAnchor>
    <xdr:from>
      <xdr:col>5</xdr:col>
      <xdr:colOff>0</xdr:colOff>
      <xdr:row>649</xdr:row>
      <xdr:rowOff>0</xdr:rowOff>
    </xdr:from>
    <xdr:to>
      <xdr:col>5</xdr:col>
      <xdr:colOff>0</xdr:colOff>
      <xdr:row>649</xdr:row>
      <xdr:rowOff>0</xdr:rowOff>
    </xdr:to>
    <xdr:sp macro="" textlink="">
      <xdr:nvSpPr>
        <xdr:cNvPr id="2045" name="Rectangle 2494"/>
        <xdr:cNvSpPr>
          <a:spLocks noChangeArrowheads="1"/>
        </xdr:cNvSpPr>
      </xdr:nvSpPr>
      <xdr:spPr bwMode="auto">
        <a:xfrm>
          <a:off x="69913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649</xdr:row>
      <xdr:rowOff>0</xdr:rowOff>
    </xdr:from>
    <xdr:to>
      <xdr:col>5</xdr:col>
      <xdr:colOff>0</xdr:colOff>
      <xdr:row>649</xdr:row>
      <xdr:rowOff>0</xdr:rowOff>
    </xdr:to>
    <xdr:sp macro="" textlink="">
      <xdr:nvSpPr>
        <xdr:cNvPr id="1905" name="Rectangle 2495"/>
        <xdr:cNvSpPr>
          <a:spLocks noChangeArrowheads="1"/>
        </xdr:cNvSpPr>
      </xdr:nvSpPr>
      <xdr:spPr bwMode="auto">
        <a:xfrm>
          <a:off x="69913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649</xdr:row>
      <xdr:rowOff>0</xdr:rowOff>
    </xdr:from>
    <xdr:to>
      <xdr:col>5</xdr:col>
      <xdr:colOff>0</xdr:colOff>
      <xdr:row>649</xdr:row>
      <xdr:rowOff>0</xdr:rowOff>
    </xdr:to>
    <xdr:sp macro="" textlink="">
      <xdr:nvSpPr>
        <xdr:cNvPr id="2110" name="Rectangle 2496"/>
        <xdr:cNvSpPr>
          <a:spLocks noChangeArrowheads="1"/>
        </xdr:cNvSpPr>
      </xdr:nvSpPr>
      <xdr:spPr bwMode="auto">
        <a:xfrm>
          <a:off x="69913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2369" name="Rectangle 2497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069" name="Rectangle 2498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2929" name="Rectangle 2499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134" name="Rectangle 2500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393" name="Rectangle 2501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4093" name="Rectangle 2502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953" name="Rectangle 2503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80990" name="Rectangle 2504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81249" name="Rectangle 2505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81949" name="Rectangle 2506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81809" name="Rectangle 2507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82014" name="Rectangle 2508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82273" name="Rectangle 2509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82973" name="Rectangle 2510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82833" name="Rectangle 2511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83038" name="Rectangle 2512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83297" name="Rectangle 2513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83997" name="Rectangle 2514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1139" name="Rectangle 2515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2163" name="Rectangle 2516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2312" name="Rectangle 2517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2527" name="Rectangle 2518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2074" name="Rectangle 2519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187" name="Rectangle 2520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336" name="Rectangle 2521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614</xdr:row>
      <xdr:rowOff>0</xdr:rowOff>
    </xdr:from>
    <xdr:to>
      <xdr:col>5</xdr:col>
      <xdr:colOff>0</xdr:colOff>
      <xdr:row>614</xdr:row>
      <xdr:rowOff>0</xdr:rowOff>
    </xdr:to>
    <xdr:sp macro="" textlink="">
      <xdr:nvSpPr>
        <xdr:cNvPr id="3551" name="Rectangle 2522"/>
        <xdr:cNvSpPr>
          <a:spLocks noChangeArrowheads="1"/>
        </xdr:cNvSpPr>
      </xdr:nvSpPr>
      <xdr:spPr bwMode="auto">
        <a:xfrm>
          <a:off x="69913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614</xdr:row>
      <xdr:rowOff>0</xdr:rowOff>
    </xdr:from>
    <xdr:to>
      <xdr:col>5</xdr:col>
      <xdr:colOff>0</xdr:colOff>
      <xdr:row>614</xdr:row>
      <xdr:rowOff>0</xdr:rowOff>
    </xdr:to>
    <xdr:sp macro="" textlink="">
      <xdr:nvSpPr>
        <xdr:cNvPr id="3098" name="Rectangle 2523"/>
        <xdr:cNvSpPr>
          <a:spLocks noChangeArrowheads="1"/>
        </xdr:cNvSpPr>
      </xdr:nvSpPr>
      <xdr:spPr bwMode="auto">
        <a:xfrm>
          <a:off x="69913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614</xdr:row>
      <xdr:rowOff>0</xdr:rowOff>
    </xdr:from>
    <xdr:to>
      <xdr:col>5</xdr:col>
      <xdr:colOff>0</xdr:colOff>
      <xdr:row>614</xdr:row>
      <xdr:rowOff>0</xdr:rowOff>
    </xdr:to>
    <xdr:sp macro="" textlink="">
      <xdr:nvSpPr>
        <xdr:cNvPr id="381043" name="Rectangle 2524"/>
        <xdr:cNvSpPr>
          <a:spLocks noChangeArrowheads="1"/>
        </xdr:cNvSpPr>
      </xdr:nvSpPr>
      <xdr:spPr bwMode="auto">
        <a:xfrm>
          <a:off x="69913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192" name="Rectangle 252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407" name="Rectangle 252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0954" name="Rectangle 252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067" name="Rectangle 252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216" name="Rectangle 252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080" name="Rectangle 253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31" name="Rectangle 253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978" name="Rectangle 253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091" name="Rectangle 253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240" name="Rectangle 253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104" name="Rectangle 253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455" name="Rectangle 253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002" name="Rectangle 253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115" name="Rectangle 253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264" name="Rectangle 253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128" name="Rectangle 254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479" name="Rectangle 254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026" name="Rectangle 254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139" name="Rectangle 254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288" name="Rectangle 254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143" name="Rectangle 254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215" name="Rectangle 254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307" name="Rectangle 254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516" name="Rectangle 254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239" name="Rectangle 254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331" name="Rectangle 255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540" name="Rectangle 255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095" name="Rectangle 255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187" name="Rectangle 255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396" name="Rectangle 255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119" name="Rectangle 255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211" name="Rectangle 255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20" name="Rectangle 255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147" name="Rectangle 255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235" name="Rectangle 255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444" name="Rectangle 256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171" name="Rectangle 256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167" name="Rectangle 256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259" name="Rectangle 256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468" name="Rectangle 256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195" name="Rectangle 256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191" name="Rectangle 256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283" name="Rectangle 256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492" name="Rectangle 256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219" name="Rectangle 256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215" name="Rectangle 257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254" name="Rectangle 257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168" name="Rectangle 257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240" name="Rectangle 257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994" name="Rectangle 257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614</xdr:row>
      <xdr:rowOff>0</xdr:rowOff>
    </xdr:from>
    <xdr:to>
      <xdr:col>5</xdr:col>
      <xdr:colOff>0</xdr:colOff>
      <xdr:row>614</xdr:row>
      <xdr:rowOff>0</xdr:rowOff>
    </xdr:to>
    <xdr:sp macro="" textlink="">
      <xdr:nvSpPr>
        <xdr:cNvPr id="1314" name="Rectangle 2575"/>
        <xdr:cNvSpPr>
          <a:spLocks noChangeArrowheads="1"/>
        </xdr:cNvSpPr>
      </xdr:nvSpPr>
      <xdr:spPr bwMode="auto">
        <a:xfrm>
          <a:off x="69913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614</xdr:row>
      <xdr:rowOff>0</xdr:rowOff>
    </xdr:from>
    <xdr:to>
      <xdr:col>5</xdr:col>
      <xdr:colOff>0</xdr:colOff>
      <xdr:row>614</xdr:row>
      <xdr:rowOff>0</xdr:rowOff>
    </xdr:to>
    <xdr:sp macro="" textlink="">
      <xdr:nvSpPr>
        <xdr:cNvPr id="2264" name="Rectangle 2576"/>
        <xdr:cNvSpPr>
          <a:spLocks noChangeArrowheads="1"/>
        </xdr:cNvSpPr>
      </xdr:nvSpPr>
      <xdr:spPr bwMode="auto">
        <a:xfrm>
          <a:off x="69913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750</xdr:row>
      <xdr:rowOff>0</xdr:rowOff>
    </xdr:from>
    <xdr:to>
      <xdr:col>5</xdr:col>
      <xdr:colOff>0</xdr:colOff>
      <xdr:row>750</xdr:row>
      <xdr:rowOff>0</xdr:rowOff>
    </xdr:to>
    <xdr:sp macro="" textlink="">
      <xdr:nvSpPr>
        <xdr:cNvPr id="3005" name="Rectangle 2577"/>
        <xdr:cNvSpPr>
          <a:spLocks noChangeArrowheads="1"/>
        </xdr:cNvSpPr>
      </xdr:nvSpPr>
      <xdr:spPr bwMode="auto">
        <a:xfrm>
          <a:off x="6991350" y="199348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750</xdr:row>
      <xdr:rowOff>0</xdr:rowOff>
    </xdr:from>
    <xdr:to>
      <xdr:col>5</xdr:col>
      <xdr:colOff>0</xdr:colOff>
      <xdr:row>750</xdr:row>
      <xdr:rowOff>0</xdr:rowOff>
    </xdr:to>
    <xdr:sp macro="" textlink="">
      <xdr:nvSpPr>
        <xdr:cNvPr id="3018" name="Rectangle 2578"/>
        <xdr:cNvSpPr>
          <a:spLocks noChangeArrowheads="1"/>
        </xdr:cNvSpPr>
      </xdr:nvSpPr>
      <xdr:spPr bwMode="auto">
        <a:xfrm>
          <a:off x="6991350" y="199348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750</xdr:row>
      <xdr:rowOff>0</xdr:rowOff>
    </xdr:from>
    <xdr:to>
      <xdr:col>5</xdr:col>
      <xdr:colOff>0</xdr:colOff>
      <xdr:row>750</xdr:row>
      <xdr:rowOff>0</xdr:rowOff>
    </xdr:to>
    <xdr:sp macro="" textlink="">
      <xdr:nvSpPr>
        <xdr:cNvPr id="2338" name="Rectangle 2579"/>
        <xdr:cNvSpPr>
          <a:spLocks noChangeArrowheads="1"/>
        </xdr:cNvSpPr>
      </xdr:nvSpPr>
      <xdr:spPr bwMode="auto">
        <a:xfrm>
          <a:off x="6991350" y="199348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288" name="Rectangle 2580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4029" name="Rectangle 2581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4042" name="Rectangle 2582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362" name="Rectangle 2583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1144" name="Rectangle 2584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1885" name="Rectangle 2585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1898" name="Rectangle 2586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1218" name="Rectangle 2587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2909" name="Rectangle 2588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2922" name="Rectangle 2589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2242" name="Rectangle 2590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3192" name="Rectangle 2591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3933" name="Rectangle 2592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3946" name="Rectangle 2593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3266" name="Rectangle 2594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4216" name="Rectangle 2595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4957" name="Rectangle 2596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4970" name="Rectangle 2597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4290" name="Rectangle 2598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5240" name="Rectangle 2599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5689" name="Rectangle 2600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5981" name="Rectangle 2601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3244" name="Rectangle 2602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1292" name="Rectangle 2603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1631" name="Rectangle 2604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1983" name="Rectangle 2605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1483" name="Rectangle 2606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2316" name="Rectangle 2607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2655" name="Rectangle 2608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2112" name="Rectangle 2609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007" name="Rectangle 2610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2507" name="Rectangle 2611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340" name="Rectangle 2612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679" name="Rectangle 2613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136" name="Rectangle 2614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4031" name="Rectangle 2615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531" name="Rectangle 2616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1196" name="Rectangle 2617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1535" name="Rectangle 2618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0992" name="Rectangle 2619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1887" name="Rectangle 2620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1387" name="Rectangle 2621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2220" name="Rectangle 2622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2559" name="Rectangle 2623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2016" name="Rectangle 2624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2911" name="Rectangle 2625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2411" name="Rectangle 2626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3583" name="Rectangle 2627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3040" name="Rectangle 2628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3935" name="Rectangle 2629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750</xdr:row>
      <xdr:rowOff>0</xdr:rowOff>
    </xdr:from>
    <xdr:to>
      <xdr:col>5</xdr:col>
      <xdr:colOff>0</xdr:colOff>
      <xdr:row>750</xdr:row>
      <xdr:rowOff>0</xdr:rowOff>
    </xdr:to>
    <xdr:sp macro="" textlink="">
      <xdr:nvSpPr>
        <xdr:cNvPr id="383435" name="Rectangle 2630"/>
        <xdr:cNvSpPr>
          <a:spLocks noChangeArrowheads="1"/>
        </xdr:cNvSpPr>
      </xdr:nvSpPr>
      <xdr:spPr bwMode="auto">
        <a:xfrm>
          <a:off x="6991350" y="199348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786</xdr:row>
      <xdr:rowOff>0</xdr:rowOff>
    </xdr:from>
    <xdr:to>
      <xdr:col>5</xdr:col>
      <xdr:colOff>0</xdr:colOff>
      <xdr:row>786</xdr:row>
      <xdr:rowOff>0</xdr:rowOff>
    </xdr:to>
    <xdr:sp macro="" textlink="">
      <xdr:nvSpPr>
        <xdr:cNvPr id="384268" name="Rectangle 2631"/>
        <xdr:cNvSpPr>
          <a:spLocks noChangeArrowheads="1"/>
        </xdr:cNvSpPr>
      </xdr:nvSpPr>
      <xdr:spPr bwMode="auto">
        <a:xfrm>
          <a:off x="6991350" y="205187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4607" name="Rectangle 2634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4320" name="Rectangle 2635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1574" name="Rectangle 2636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1972" name="Rectangle 2637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1652" name="Rectangle 2638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2368" name="Rectangle 2639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2598" name="Rectangle 2640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2996" name="Rectangle 2641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2676" name="Rectangle 2642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392" name="Rectangle 2643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622" name="Rectangle 2644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4020" name="Rectangle 2645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700" name="Rectangle 2646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1248" name="Rectangle 2647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1478" name="Rectangle 2648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1876" name="Rectangle 2649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1556" name="Rectangle 2650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2272" name="Rectangle 2651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2502" name="Rectangle 2652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2900" name="Rectangle 2653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2580" name="Rectangle 2654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3296" name="Rectangle 2655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3526" name="Rectangle 2656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3924" name="Rectangle 2657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3604" name="Rectangle 2658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4550" name="Rectangle 2659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4948" name="Rectangle 2660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4628" name="Rectangle 2661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5344" name="Rectangle 2662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5574" name="Rectangle 2663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5393" name="Rectangle 2664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1393" name="Rectangle 2665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1450" name="Rectangle 2666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2417" name="Rectangle 2667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2474" name="Rectangle 2668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441" name="Rectangle 2669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965" name="Rectangle 2670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498" name="Rectangle 2671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1297" name="Rectangle 2672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1821" name="Rectangle 2673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1354" name="Rectangle 2674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2321" name="Rectangle 2675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2845" name="Rectangle 2676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2378" name="Rectangle 2677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3345" name="Rectangle 2678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3869" name="Rectangle 2679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3402" name="Rectangle 2680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4369" name="Rectangle 2681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4893" name="Rectangle 2682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4426" name="Rectangle 2683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6032" name="Rectangle 2634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5917" name="Rectangle 2635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5450" name="Rectangle 2636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6417" name="Rectangle 2637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7056" name="Rectangle 2638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6941" name="Rectangle 2639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4422" name="Rectangle 2640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1446" name="Rectangle 2641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1916" name="Rectangle 2642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2470" name="Rectangle 2643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2048" name="Rectangle 2644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2940" name="Rectangle 2645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494" name="Rectangle 2646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072" name="Rectangle 2647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964" name="Rectangle 2648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1350" name="Rectangle 2649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0928" name="Rectangle 2650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1820" name="Rectangle 2651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2374" name="Rectangle 2652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1952" name="Rectangle 2653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2844" name="Rectangle 2654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3398" name="Rectangle 2655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2976" name="Rectangle 2656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3868" name="Rectangle 2657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4000" name="Rectangle 2658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4892" name="Rectangle 2659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5446" name="Rectangle 2660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5024" name="Rectangle 2661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5916" name="Rectangle 2662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6470" name="Rectangle 2663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6048" name="Rectangle 2664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6463" name="Rectangle 2665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6940" name="Rectangle 2666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1495" name="Rectangle 2667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1408" name="Rectangle 2668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1941" name="Rectangle 2669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2011" name="Rectangle 2670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2519" name="Rectangle 2671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2432" name="Rectangle 2672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2965" name="Rectangle 2673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035" name="Rectangle 2674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543" name="Rectangle 2675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456" name="Rectangle 2676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989" name="Rectangle 2677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4059" name="Rectangle 2678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1399" name="Rectangle 2679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1312" name="Rectangle 2680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1845" name="Rectangle 2681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1915" name="Rectangle 2682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2423" name="Rectangle 2683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82869" name="Rectangle 104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82939" name="Rectangle 105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83447" name="Rectangle 106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83360" name="Rectangle 107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83893" name="Rectangle 108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83963" name="Rectangle 109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84471" name="Rectangle 110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84384" name="Rectangle 111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84917" name="Rectangle 112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84987" name="Rectangle 113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85495" name="Rectangle 114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85408" name="Rectangle 115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85723" name="Rectangle 116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85941" name="Rectangle 117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1853" name="Rectangle 118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1156" name="Rectangle 119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2571" name="Rectangle 120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2877" name="Rectangle 121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2180" name="Rectangle 122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595" name="Rectangle 123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399" name="Rectangle 124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901" name="Rectangle 125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204" name="Rectangle 126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81451" name="Rectangle 127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81255" name="Rectangle 128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1757" name="Rectangle 104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1060" name="Rectangle 105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2475" name="Rectangle 106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2279" name="Rectangle 107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2781" name="Rectangle 108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2084" name="Rectangle 109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3499" name="Rectangle 110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3303" name="Rectangle 111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3805" name="Rectangle 112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3882" name="Rectangle 113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3108" name="Rectangle 114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4523" name="Rectangle 115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4327" name="Rectangle 116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4829" name="Rectangle 117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4906" name="Rectangle 118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4132" name="Rectangle 119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5547" name="Rectangle 120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341" name="Rectangle 121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1293" name="Rectangle 122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1984" name="Rectangle 123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1919" name="Rectangle 124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1325" name="Rectangle 125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2317" name="Rectangle 126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008" name="Rectangle 127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2943" name="Rectangle 128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2349" name="Rectangle 104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4032" name="Rectangle 105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967" name="Rectangle 106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373" name="Rectangle 107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1197" name="Rectangle 108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1888" name="Rectangle 109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1823" name="Rectangle 110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1229" name="Rectangle 111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2221" name="Rectangle 112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2912" name="Rectangle 113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2847" name="Rectangle 114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2253" name="Rectangle 115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3245" name="Rectangle 116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3936" name="Rectangle 117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3871" name="Rectangle 118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3277" name="Rectangle 119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4269" name="Rectangle 120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4960" name="Rectangle 121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4895" name="Rectangle 122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4301" name="Rectangle 123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5293" name="Rectangle 124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2672" name="Rectangle 125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1648" name="Rectangle 126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2775" name="Rectangle 127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696" name="Rectangle 128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799" name="Rectangle 104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468" name="Rectangle 105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1552" name="Rectangle 106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1655" name="Rectangle 107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1324" name="Rectangle 108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2576" name="Rectangle 109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2679" name="Rectangle 110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2348" name="Rectangle 111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3600" name="Rectangle 112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3703" name="Rectangle 113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3372" name="Rectangle 114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4624" name="Rectangle 115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4727" name="Rectangle 116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4396" name="Rectangle 117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5648" name="Rectangle 118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5751" name="Rectangle 119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5420" name="Rectangle 120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6672" name="Rectangle 121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6775" name="Rectangle 122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6444" name="Rectangle 123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7696" name="Rectangle 124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7799" name="Rectangle 125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7468" name="Rectangle 126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5700" name="Rectangle 127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1694" name="Rectangle 128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1790" name="Rectangle 104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1589" name="Rectangle 105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2718" name="Rectangle 106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2814" name="Rectangle 107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2409" name="Rectangle 108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2613" name="Rectangle 109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742" name="Rectangle 110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838" name="Rectangle 111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433" name="Rectangle 112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637" name="Rectangle 113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81604" name="Rectangle 114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81598" name="Rectangle 115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81694" name="Rectangle 116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81289" name="Rectangle 117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81493" name="Rectangle 118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82628" name="Rectangle 119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82622" name="Rectangle 120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82718" name="Rectangle 121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82313" name="Rectangle 122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82517" name="Rectangle 123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83652" name="Rectangle 124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83646" name="Rectangle 125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83742" name="Rectangle 126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83337" name="Rectangle 127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83541" name="Rectangle 128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4676" name="Rectangle 104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4670" name="Rectangle 105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4766" name="Rectangle 106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4361" name="Rectangle 107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1824" name="Rectangle 108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1920" name="Rectangle 109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1374" name="Rectangle 110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1758" name="Rectangle 111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2944" name="Rectangle 112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2398" name="Rectangle 113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2782" name="Rectangle 114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968" name="Rectangle 115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422" name="Rectangle 116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06" name="Rectangle 117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1278" name="Rectangle 118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1662" name="Rectangle 119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2848" name="Rectangle 120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2302" name="Rectangle 121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2686" name="Rectangle 122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3872" name="Rectangle 123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3326" name="Rectangle 124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3710" name="Rectangle 125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4896" name="Rectangle 126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4350" name="Rectangle 127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4734" name="Rectangle 128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083" name="Rectangle 529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084" name="Rectangle 530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086" name="Rectangle 531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088" name="Rectangle 532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089" name="Rectangle 533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090" name="Rectangle 534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091" name="Rectangle 535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093" name="Rectangle 536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094" name="Rectangle 537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096" name="Rectangle 538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097" name="Rectangle 539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099" name="Rectangle 540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00" name="Rectangle 541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02" name="Rectangle 542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04" name="Rectangle 543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05" name="Rectangle 544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07" name="Rectangle 545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09" name="Rectangle 546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10" name="Rectangle 547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11" name="Rectangle 548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12" name="Rectangle 549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15" name="Rectangle 550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17" name="Rectangle 551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19" name="Rectangle 552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20" name="Rectangle 553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21" name="Rectangle 554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22" name="Rectangle 555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23" name="Rectangle 556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24" name="Rectangle 557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25" name="Rectangle 558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26" name="Rectangle 559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27" name="Rectangle 560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28" name="Rectangle 561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29" name="Rectangle 562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30" name="Rectangle 563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31" name="Rectangle 564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32" name="Rectangle 565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33" name="Rectangle 566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35" name="Rectangle 567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39" name="Rectangle 568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40" name="Rectangle 569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41" name="Rectangle 570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42" name="Rectangle 571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43" name="Rectangle 572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44" name="Rectangle 573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45" name="Rectangle 574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46" name="Rectangle 575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47" name="Rectangle 576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48" name="Rectangle 577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51" name="Rectangle 578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19" name="Rectangle 529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20" name="Rectangle 530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21" name="Rectangle 531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23" name="Rectangle 532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24" name="Rectangle 533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25" name="Rectangle 534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27" name="Rectangle 535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28" name="Rectangle 536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29" name="Rectangle 537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30" name="Rectangle 538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31" name="Rectangle 539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33" name="Rectangle 540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34" name="Rectangle 541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35" name="Rectangle 542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36" name="Rectangle 543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37" name="Rectangle 544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40" name="Rectangle 545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42" name="Rectangle 546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44" name="Rectangle 547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46" name="Rectangle 548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47" name="Rectangle 549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48" name="Rectangle 550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50" name="Rectangle 551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51" name="Rectangle 552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52" name="Rectangle 553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53" name="Rectangle 554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54" name="Rectangle 555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56" name="Rectangle 556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57" name="Rectangle 557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58" name="Rectangle 558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59" name="Rectangle 559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60" name="Rectangle 560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61" name="Rectangle 561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62" name="Rectangle 562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64" name="Rectangle 563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65" name="Rectangle 564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66" name="Rectangle 565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70" name="Rectangle 566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71" name="Rectangle 567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73" name="Rectangle 568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74" name="Rectangle 569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75" name="Rectangle 570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76" name="Rectangle 571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77" name="Rectangle 572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80" name="Rectangle 573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81" name="Rectangle 574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82" name="Rectangle 575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83" name="Rectangle 576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84" name="Rectangle 577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85" name="Rectangle 578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7"/>
  <sheetViews>
    <sheetView tabSelected="1" zoomScale="70" zoomScaleNormal="70" zoomScaleSheetLayoutView="100" workbookViewId="0">
      <pane xSplit="5" ySplit="5" topLeftCell="F769" activePane="bottomRight" state="frozen"/>
      <selection pane="topRight" activeCell="F1" sqref="F1"/>
      <selection pane="bottomLeft" activeCell="A6" sqref="A6"/>
      <selection pane="bottomRight" activeCell="D654" sqref="D654"/>
    </sheetView>
  </sheetViews>
  <sheetFormatPr defaultRowHeight="12.75" x14ac:dyDescent="0.2"/>
  <cols>
    <col min="1" max="1" width="4.7109375" style="60" customWidth="1"/>
    <col min="2" max="2" width="7.28515625" style="60" customWidth="1"/>
    <col min="3" max="3" width="6.140625" style="63" customWidth="1"/>
    <col min="4" max="4" width="48.7109375" style="23" customWidth="1"/>
    <col min="5" max="5" width="38.28515625" style="98" customWidth="1"/>
    <col min="6" max="6" width="17.5703125" style="133" customWidth="1"/>
    <col min="7" max="7" width="6.42578125" style="257" customWidth="1"/>
    <col min="8" max="8" width="17.140625" style="257" customWidth="1"/>
    <col min="9" max="9" width="18.42578125" style="257" customWidth="1"/>
    <col min="10" max="10" width="16.140625" style="257" customWidth="1"/>
    <col min="11" max="11" width="9.140625" style="273" customWidth="1"/>
    <col min="12" max="17" width="9.140625" customWidth="1"/>
  </cols>
  <sheetData>
    <row r="1" spans="1:17" s="136" customFormat="1" ht="15" customHeight="1" x14ac:dyDescent="0.2">
      <c r="A1" s="134"/>
      <c r="B1" s="36"/>
      <c r="C1" s="119"/>
      <c r="D1" s="75"/>
      <c r="E1" s="135"/>
      <c r="F1" s="266" t="s">
        <v>203</v>
      </c>
      <c r="G1" s="257"/>
      <c r="H1" s="275"/>
      <c r="I1" s="257"/>
      <c r="J1" s="257"/>
      <c r="K1" s="273"/>
      <c r="L1"/>
      <c r="M1"/>
      <c r="N1"/>
      <c r="O1"/>
      <c r="P1"/>
      <c r="Q1"/>
    </row>
    <row r="2" spans="1:17" s="136" customFormat="1" ht="15" customHeight="1" x14ac:dyDescent="0.2">
      <c r="A2" s="36"/>
      <c r="B2" s="36"/>
      <c r="C2" s="119"/>
      <c r="D2" s="75"/>
      <c r="E2" s="135"/>
      <c r="F2" s="267" t="s">
        <v>127</v>
      </c>
      <c r="G2" s="257"/>
      <c r="H2" s="257"/>
      <c r="I2" s="257"/>
      <c r="J2" s="257"/>
      <c r="K2" s="273"/>
      <c r="L2"/>
      <c r="M2"/>
      <c r="N2"/>
      <c r="O2"/>
      <c r="P2"/>
      <c r="Q2"/>
    </row>
    <row r="3" spans="1:17" s="136" customFormat="1" ht="15" customHeight="1" x14ac:dyDescent="0.2">
      <c r="A3" s="36"/>
      <c r="B3" s="36"/>
      <c r="C3" s="119"/>
      <c r="D3" s="75"/>
      <c r="E3" s="135"/>
      <c r="F3" s="267" t="s">
        <v>204</v>
      </c>
      <c r="G3" s="257"/>
      <c r="H3" s="257"/>
      <c r="I3" s="257"/>
      <c r="J3" s="257"/>
      <c r="K3" s="273"/>
      <c r="L3"/>
      <c r="M3"/>
      <c r="N3"/>
      <c r="O3"/>
      <c r="P3"/>
      <c r="Q3"/>
    </row>
    <row r="4" spans="1:17" s="6" customFormat="1" ht="21.75" customHeight="1" x14ac:dyDescent="0.2">
      <c r="A4" s="279" t="s">
        <v>119</v>
      </c>
      <c r="B4" s="279"/>
      <c r="C4" s="279"/>
      <c r="D4" s="279"/>
      <c r="E4" s="279"/>
      <c r="F4" s="256"/>
      <c r="G4" s="257"/>
      <c r="H4" s="257"/>
      <c r="I4" s="257"/>
      <c r="J4" s="257"/>
      <c r="K4" s="273"/>
      <c r="L4"/>
      <c r="M4"/>
      <c r="N4"/>
      <c r="O4"/>
      <c r="P4"/>
      <c r="Q4"/>
    </row>
    <row r="5" spans="1:17" s="12" customFormat="1" ht="33.75" customHeight="1" x14ac:dyDescent="0.2">
      <c r="A5" s="37" t="s">
        <v>19</v>
      </c>
      <c r="B5" s="37" t="s">
        <v>89</v>
      </c>
      <c r="C5" s="38" t="s">
        <v>4</v>
      </c>
      <c r="D5" s="34" t="s">
        <v>0</v>
      </c>
      <c r="E5" s="22" t="s">
        <v>82</v>
      </c>
      <c r="F5" s="187" t="s">
        <v>190</v>
      </c>
      <c r="G5" s="199"/>
      <c r="H5" s="257"/>
      <c r="I5" s="257"/>
      <c r="J5" s="257"/>
      <c r="K5" s="273"/>
      <c r="L5"/>
      <c r="M5"/>
      <c r="N5"/>
      <c r="O5"/>
      <c r="P5"/>
      <c r="Q5"/>
    </row>
    <row r="6" spans="1:17" s="20" customFormat="1" ht="19.5" customHeight="1" x14ac:dyDescent="0.2">
      <c r="A6" s="180" t="s">
        <v>149</v>
      </c>
      <c r="B6" s="181"/>
      <c r="C6" s="181"/>
      <c r="D6" s="182"/>
      <c r="E6" s="183"/>
      <c r="F6" s="184"/>
      <c r="G6" s="257"/>
      <c r="H6" s="257"/>
      <c r="I6" s="257"/>
      <c r="J6" s="257"/>
      <c r="K6" s="273"/>
      <c r="L6"/>
      <c r="M6"/>
      <c r="N6"/>
      <c r="O6"/>
      <c r="P6"/>
      <c r="Q6"/>
    </row>
    <row r="7" spans="1:17" s="14" customFormat="1" ht="18" customHeight="1" x14ac:dyDescent="0.2">
      <c r="A7" s="72" t="s">
        <v>107</v>
      </c>
      <c r="B7" s="70"/>
      <c r="C7" s="73"/>
      <c r="D7" s="74" t="s">
        <v>53</v>
      </c>
      <c r="E7" s="94"/>
      <c r="F7" s="137">
        <f>F8</f>
        <v>1200</v>
      </c>
      <c r="G7" s="257"/>
      <c r="H7" s="257"/>
      <c r="I7" s="257"/>
      <c r="J7" s="257"/>
      <c r="K7" s="273"/>
      <c r="L7"/>
      <c r="M7"/>
      <c r="N7"/>
      <c r="O7"/>
      <c r="P7"/>
      <c r="Q7"/>
    </row>
    <row r="8" spans="1:17" s="1" customFormat="1" ht="17.25" customHeight="1" x14ac:dyDescent="0.2">
      <c r="A8" s="40"/>
      <c r="B8" s="39" t="s">
        <v>108</v>
      </c>
      <c r="C8" s="120"/>
      <c r="D8" s="26" t="s">
        <v>51</v>
      </c>
      <c r="E8" s="92"/>
      <c r="F8" s="138">
        <f>F9</f>
        <v>1200</v>
      </c>
      <c r="G8" s="257"/>
      <c r="H8" s="257"/>
      <c r="I8" s="257"/>
      <c r="J8" s="257"/>
      <c r="K8" s="273"/>
      <c r="L8"/>
      <c r="M8"/>
      <c r="N8"/>
      <c r="O8"/>
      <c r="P8"/>
      <c r="Q8"/>
    </row>
    <row r="9" spans="1:17" s="3" customFormat="1" ht="28.5" customHeight="1" x14ac:dyDescent="0.2">
      <c r="A9" s="41"/>
      <c r="B9" s="41"/>
      <c r="C9" s="24">
        <v>2850</v>
      </c>
      <c r="D9" s="27" t="s">
        <v>111</v>
      </c>
      <c r="E9" s="89"/>
      <c r="F9" s="139">
        <f>F10</f>
        <v>1200</v>
      </c>
      <c r="G9" s="257"/>
      <c r="H9" s="257"/>
      <c r="I9" s="257"/>
      <c r="J9" s="257"/>
      <c r="K9" s="273"/>
      <c r="L9"/>
      <c r="M9"/>
      <c r="N9"/>
      <c r="O9"/>
      <c r="P9"/>
      <c r="Q9"/>
    </row>
    <row r="10" spans="1:17" s="3" customFormat="1" ht="16.5" customHeight="1" x14ac:dyDescent="0.2">
      <c r="A10" s="41"/>
      <c r="B10" s="41"/>
      <c r="C10" s="24"/>
      <c r="D10" s="87" t="s">
        <v>120</v>
      </c>
      <c r="E10" s="88" t="s">
        <v>76</v>
      </c>
      <c r="F10" s="170">
        <v>1200</v>
      </c>
      <c r="G10" s="257"/>
      <c r="H10" s="257"/>
      <c r="I10" s="257"/>
      <c r="J10" s="257"/>
      <c r="K10" s="273"/>
      <c r="L10"/>
      <c r="M10"/>
      <c r="N10"/>
      <c r="O10"/>
      <c r="P10"/>
      <c r="Q10"/>
    </row>
    <row r="11" spans="1:17" s="1" customFormat="1" ht="18" customHeight="1" x14ac:dyDescent="0.2">
      <c r="A11" s="66">
        <v>500</v>
      </c>
      <c r="B11" s="62"/>
      <c r="C11" s="121"/>
      <c r="D11" s="67" t="s">
        <v>49</v>
      </c>
      <c r="E11" s="94"/>
      <c r="F11" s="137">
        <f>F12</f>
        <v>486505</v>
      </c>
      <c r="G11" s="257"/>
      <c r="H11" s="257"/>
      <c r="I11" s="257"/>
      <c r="J11" s="257"/>
      <c r="K11" s="273"/>
      <c r="L11"/>
      <c r="M11"/>
      <c r="N11"/>
      <c r="O11"/>
      <c r="P11"/>
      <c r="Q11"/>
    </row>
    <row r="12" spans="1:17" s="2" customFormat="1" ht="16.5" customHeight="1" x14ac:dyDescent="0.2">
      <c r="A12" s="40"/>
      <c r="B12" s="43">
        <v>50095</v>
      </c>
      <c r="C12" s="120"/>
      <c r="D12" s="26" t="s">
        <v>1</v>
      </c>
      <c r="E12" s="92"/>
      <c r="F12" s="138">
        <f>F13+F15+F17+F19+F21+F23+F25+F27+F29+F31</f>
        <v>486505</v>
      </c>
      <c r="G12" s="257"/>
      <c r="H12" s="257"/>
      <c r="I12" s="257"/>
      <c r="J12" s="257"/>
      <c r="K12" s="273"/>
      <c r="L12"/>
      <c r="M12"/>
      <c r="N12"/>
      <c r="O12"/>
      <c r="P12"/>
      <c r="Q12"/>
    </row>
    <row r="13" spans="1:17" ht="16.5" customHeight="1" x14ac:dyDescent="0.2">
      <c r="A13" s="40"/>
      <c r="B13" s="40"/>
      <c r="C13" s="24">
        <v>3020</v>
      </c>
      <c r="D13" s="83" t="s">
        <v>61</v>
      </c>
      <c r="E13" s="89"/>
      <c r="F13" s="139">
        <f>F14</f>
        <v>4000</v>
      </c>
    </row>
    <row r="14" spans="1:17" s="3" customFormat="1" ht="16.5" customHeight="1" x14ac:dyDescent="0.2">
      <c r="A14" s="41"/>
      <c r="B14" s="41"/>
      <c r="C14" s="24"/>
      <c r="D14" s="87" t="s">
        <v>120</v>
      </c>
      <c r="E14" s="89" t="s">
        <v>77</v>
      </c>
      <c r="F14" s="171">
        <v>4000</v>
      </c>
      <c r="G14" s="257"/>
      <c r="H14" s="257"/>
      <c r="I14" s="257"/>
      <c r="J14" s="257"/>
      <c r="K14" s="273"/>
      <c r="L14"/>
      <c r="M14"/>
      <c r="N14"/>
      <c r="O14"/>
      <c r="P14"/>
      <c r="Q14"/>
    </row>
    <row r="15" spans="1:17" s="3" customFormat="1" ht="16.5" customHeight="1" x14ac:dyDescent="0.2">
      <c r="A15" s="41"/>
      <c r="B15" s="41"/>
      <c r="C15" s="24">
        <v>4110</v>
      </c>
      <c r="D15" s="27" t="s">
        <v>7</v>
      </c>
      <c r="E15" s="89"/>
      <c r="F15" s="139">
        <f>F16</f>
        <v>15500</v>
      </c>
      <c r="G15" s="257"/>
      <c r="H15" s="257"/>
      <c r="I15" s="257"/>
      <c r="J15" s="257"/>
      <c r="K15" s="273"/>
      <c r="L15"/>
      <c r="M15"/>
      <c r="N15"/>
      <c r="O15"/>
      <c r="P15"/>
      <c r="Q15"/>
    </row>
    <row r="16" spans="1:17" s="3" customFormat="1" ht="16.5" customHeight="1" x14ac:dyDescent="0.2">
      <c r="A16" s="41"/>
      <c r="B16" s="41"/>
      <c r="C16" s="24"/>
      <c r="D16" s="87" t="s">
        <v>120</v>
      </c>
      <c r="E16" s="89" t="s">
        <v>77</v>
      </c>
      <c r="F16" s="171">
        <v>15500</v>
      </c>
      <c r="G16" s="257"/>
      <c r="H16" s="257"/>
      <c r="I16" s="257"/>
      <c r="J16" s="257"/>
      <c r="K16" s="273"/>
      <c r="L16"/>
      <c r="M16"/>
      <c r="N16"/>
      <c r="O16"/>
      <c r="P16"/>
      <c r="Q16"/>
    </row>
    <row r="17" spans="1:17" s="1" customFormat="1" ht="16.5" customHeight="1" x14ac:dyDescent="0.2">
      <c r="A17" s="41"/>
      <c r="B17" s="41"/>
      <c r="C17" s="24">
        <v>4120</v>
      </c>
      <c r="D17" s="228" t="s">
        <v>192</v>
      </c>
      <c r="E17" s="89"/>
      <c r="F17" s="139">
        <f>F18</f>
        <v>2205</v>
      </c>
      <c r="G17" s="257"/>
      <c r="H17" s="257"/>
      <c r="I17" s="257"/>
      <c r="J17" s="257"/>
      <c r="K17" s="273"/>
      <c r="L17"/>
      <c r="M17"/>
      <c r="N17"/>
      <c r="O17"/>
      <c r="P17"/>
      <c r="Q17"/>
    </row>
    <row r="18" spans="1:17" s="3" customFormat="1" ht="16.5" customHeight="1" x14ac:dyDescent="0.2">
      <c r="A18" s="41"/>
      <c r="B18" s="41"/>
      <c r="C18" s="24"/>
      <c r="D18" s="87" t="s">
        <v>120</v>
      </c>
      <c r="E18" s="89" t="s">
        <v>77</v>
      </c>
      <c r="F18" s="171">
        <v>2205</v>
      </c>
      <c r="G18" s="257"/>
      <c r="H18" s="257"/>
      <c r="I18" s="257"/>
      <c r="J18" s="257"/>
      <c r="K18" s="273"/>
      <c r="L18"/>
      <c r="M18"/>
      <c r="N18"/>
      <c r="O18"/>
      <c r="P18"/>
      <c r="Q18"/>
    </row>
    <row r="19" spans="1:17" s="1" customFormat="1" ht="16.5" customHeight="1" x14ac:dyDescent="0.2">
      <c r="A19" s="41"/>
      <c r="B19" s="41"/>
      <c r="C19" s="24">
        <v>4170</v>
      </c>
      <c r="D19" s="27" t="s">
        <v>60</v>
      </c>
      <c r="E19" s="89"/>
      <c r="F19" s="139">
        <f>F20</f>
        <v>90000</v>
      </c>
      <c r="G19" s="257"/>
      <c r="H19" s="257"/>
      <c r="I19" s="257"/>
      <c r="J19" s="257"/>
      <c r="K19" s="273"/>
      <c r="L19"/>
      <c r="M19"/>
      <c r="N19"/>
      <c r="O19"/>
      <c r="P19"/>
      <c r="Q19"/>
    </row>
    <row r="20" spans="1:17" s="3" customFormat="1" ht="16.5" customHeight="1" x14ac:dyDescent="0.2">
      <c r="A20" s="41"/>
      <c r="B20" s="41"/>
      <c r="C20" s="24"/>
      <c r="D20" s="87" t="s">
        <v>120</v>
      </c>
      <c r="E20" s="89" t="s">
        <v>77</v>
      </c>
      <c r="F20" s="171">
        <v>90000</v>
      </c>
      <c r="G20" s="257"/>
      <c r="H20" s="257"/>
      <c r="I20" s="257"/>
      <c r="J20" s="257"/>
      <c r="K20" s="273"/>
      <c r="L20"/>
      <c r="M20"/>
      <c r="N20"/>
      <c r="O20"/>
      <c r="P20"/>
      <c r="Q20"/>
    </row>
    <row r="21" spans="1:17" s="3" customFormat="1" ht="16.5" customHeight="1" x14ac:dyDescent="0.2">
      <c r="A21" s="41"/>
      <c r="B21" s="41"/>
      <c r="C21" s="24">
        <v>4210</v>
      </c>
      <c r="D21" s="27" t="s">
        <v>8</v>
      </c>
      <c r="E21" s="89"/>
      <c r="F21" s="139">
        <f>F22</f>
        <v>4000</v>
      </c>
      <c r="G21" s="257"/>
      <c r="H21" s="257"/>
      <c r="I21" s="257"/>
      <c r="J21" s="257"/>
      <c r="K21" s="273"/>
      <c r="L21"/>
      <c r="M21"/>
      <c r="N21"/>
      <c r="O21"/>
      <c r="P21"/>
      <c r="Q21"/>
    </row>
    <row r="22" spans="1:17" s="3" customFormat="1" ht="16.5" customHeight="1" x14ac:dyDescent="0.2">
      <c r="A22" s="41"/>
      <c r="B22" s="41"/>
      <c r="C22" s="24"/>
      <c r="D22" s="87" t="s">
        <v>120</v>
      </c>
      <c r="E22" s="89" t="s">
        <v>77</v>
      </c>
      <c r="F22" s="171">
        <v>4000</v>
      </c>
      <c r="G22" s="257"/>
      <c r="H22" s="257"/>
      <c r="I22" s="257"/>
      <c r="J22" s="257"/>
      <c r="K22" s="273"/>
      <c r="L22"/>
      <c r="M22"/>
      <c r="N22"/>
      <c r="O22"/>
      <c r="P22"/>
      <c r="Q22"/>
    </row>
    <row r="23" spans="1:17" s="1" customFormat="1" ht="16.5" customHeight="1" x14ac:dyDescent="0.2">
      <c r="A23" s="41"/>
      <c r="B23" s="41"/>
      <c r="C23" s="24">
        <v>4260</v>
      </c>
      <c r="D23" s="27" t="s">
        <v>9</v>
      </c>
      <c r="E23" s="89"/>
      <c r="F23" s="139">
        <f>F24</f>
        <v>110000</v>
      </c>
      <c r="G23" s="257"/>
      <c r="H23" s="257"/>
      <c r="I23" s="257"/>
      <c r="J23" s="257"/>
      <c r="K23" s="273"/>
      <c r="L23"/>
      <c r="M23"/>
      <c r="N23"/>
      <c r="O23"/>
      <c r="P23"/>
      <c r="Q23"/>
    </row>
    <row r="24" spans="1:17" s="3" customFormat="1" ht="16.5" customHeight="1" x14ac:dyDescent="0.2">
      <c r="A24" s="41"/>
      <c r="B24" s="41"/>
      <c r="C24" s="24"/>
      <c r="D24" s="87" t="s">
        <v>120</v>
      </c>
      <c r="E24" s="89" t="s">
        <v>77</v>
      </c>
      <c r="F24" s="171">
        <v>110000</v>
      </c>
      <c r="G24" s="257"/>
      <c r="H24" s="257"/>
      <c r="I24" s="257"/>
      <c r="J24" s="257"/>
      <c r="K24" s="273"/>
      <c r="L24"/>
      <c r="M24"/>
      <c r="N24"/>
      <c r="O24"/>
      <c r="P24"/>
      <c r="Q24"/>
    </row>
    <row r="25" spans="1:17" s="1" customFormat="1" ht="16.5" customHeight="1" x14ac:dyDescent="0.2">
      <c r="A25" s="44"/>
      <c r="B25" s="44"/>
      <c r="C25" s="24">
        <v>4270</v>
      </c>
      <c r="D25" s="27" t="s">
        <v>5</v>
      </c>
      <c r="E25" s="89"/>
      <c r="F25" s="139">
        <f>F26</f>
        <v>12000</v>
      </c>
      <c r="G25" s="257"/>
      <c r="H25" s="257"/>
      <c r="I25" s="257"/>
      <c r="J25" s="257"/>
      <c r="K25" s="273"/>
      <c r="L25"/>
      <c r="M25"/>
      <c r="N25"/>
      <c r="O25"/>
      <c r="P25"/>
      <c r="Q25"/>
    </row>
    <row r="26" spans="1:17" s="3" customFormat="1" ht="16.5" customHeight="1" x14ac:dyDescent="0.2">
      <c r="A26" s="41"/>
      <c r="B26" s="41"/>
      <c r="C26" s="24"/>
      <c r="D26" s="87" t="s">
        <v>120</v>
      </c>
      <c r="E26" s="89" t="s">
        <v>77</v>
      </c>
      <c r="F26" s="171">
        <v>12000</v>
      </c>
      <c r="G26" s="257"/>
      <c r="H26" s="257"/>
      <c r="I26" s="257"/>
      <c r="J26" s="257"/>
      <c r="K26" s="273"/>
      <c r="L26"/>
      <c r="M26"/>
      <c r="N26"/>
      <c r="O26"/>
      <c r="P26"/>
      <c r="Q26"/>
    </row>
    <row r="27" spans="1:17" s="3" customFormat="1" ht="16.5" customHeight="1" x14ac:dyDescent="0.2">
      <c r="A27" s="41"/>
      <c r="B27" s="41"/>
      <c r="C27" s="24">
        <v>4300</v>
      </c>
      <c r="D27" s="27" t="s">
        <v>6</v>
      </c>
      <c r="E27" s="89"/>
      <c r="F27" s="139">
        <f>F28</f>
        <v>245000</v>
      </c>
      <c r="G27" s="257"/>
      <c r="H27" s="257"/>
      <c r="I27" s="257"/>
      <c r="J27" s="257"/>
      <c r="K27" s="273"/>
      <c r="L27"/>
      <c r="M27"/>
      <c r="N27"/>
      <c r="O27"/>
      <c r="P27"/>
      <c r="Q27"/>
    </row>
    <row r="28" spans="1:17" s="3" customFormat="1" ht="16.5" customHeight="1" x14ac:dyDescent="0.2">
      <c r="A28" s="41"/>
      <c r="B28" s="41"/>
      <c r="C28" s="24"/>
      <c r="D28" s="87" t="s">
        <v>120</v>
      </c>
      <c r="E28" s="89" t="s">
        <v>77</v>
      </c>
      <c r="F28" s="171">
        <v>245000</v>
      </c>
      <c r="G28" s="257"/>
      <c r="H28" s="257"/>
      <c r="I28" s="257"/>
      <c r="J28" s="257"/>
      <c r="K28" s="273"/>
      <c r="L28"/>
      <c r="M28"/>
      <c r="N28"/>
      <c r="O28"/>
      <c r="P28"/>
      <c r="Q28"/>
    </row>
    <row r="29" spans="1:17" s="3" customFormat="1" ht="16.5" customHeight="1" x14ac:dyDescent="0.2">
      <c r="A29" s="41"/>
      <c r="B29" s="41"/>
      <c r="C29" s="24">
        <v>4430</v>
      </c>
      <c r="D29" s="27" t="s">
        <v>10</v>
      </c>
      <c r="E29" s="89"/>
      <c r="F29" s="139">
        <f>F30</f>
        <v>2000</v>
      </c>
      <c r="G29" s="257"/>
      <c r="H29" s="257"/>
      <c r="I29" s="257"/>
      <c r="J29" s="257"/>
      <c r="K29" s="273"/>
      <c r="L29"/>
      <c r="M29"/>
      <c r="N29"/>
      <c r="O29"/>
      <c r="P29"/>
      <c r="Q29"/>
    </row>
    <row r="30" spans="1:17" s="3" customFormat="1" ht="16.5" customHeight="1" x14ac:dyDescent="0.2">
      <c r="A30" s="41"/>
      <c r="B30" s="41"/>
      <c r="C30" s="24"/>
      <c r="D30" s="87" t="s">
        <v>120</v>
      </c>
      <c r="E30" s="89" t="s">
        <v>77</v>
      </c>
      <c r="F30" s="171">
        <v>2000</v>
      </c>
      <c r="G30" s="257"/>
      <c r="H30" s="257"/>
      <c r="I30" s="257"/>
      <c r="J30" s="257"/>
      <c r="K30" s="273"/>
      <c r="L30"/>
      <c r="M30"/>
      <c r="N30"/>
      <c r="O30"/>
      <c r="P30"/>
      <c r="Q30"/>
    </row>
    <row r="31" spans="1:17" s="1" customFormat="1" ht="15.75" customHeight="1" x14ac:dyDescent="0.2">
      <c r="A31" s="41"/>
      <c r="B31" s="41"/>
      <c r="C31" s="24">
        <v>4610</v>
      </c>
      <c r="D31" s="83" t="s">
        <v>68</v>
      </c>
      <c r="E31" s="89"/>
      <c r="F31" s="139">
        <f>F32</f>
        <v>1800</v>
      </c>
      <c r="G31" s="257"/>
      <c r="H31" s="257"/>
      <c r="I31" s="257"/>
      <c r="J31" s="257"/>
      <c r="K31" s="273"/>
      <c r="L31"/>
      <c r="M31"/>
      <c r="N31"/>
      <c r="O31"/>
      <c r="P31"/>
      <c r="Q31"/>
    </row>
    <row r="32" spans="1:17" s="3" customFormat="1" ht="16.5" customHeight="1" x14ac:dyDescent="0.2">
      <c r="A32" s="41"/>
      <c r="B32" s="41"/>
      <c r="C32" s="24"/>
      <c r="D32" s="87" t="s">
        <v>120</v>
      </c>
      <c r="E32" s="89" t="s">
        <v>77</v>
      </c>
      <c r="F32" s="171">
        <v>1800</v>
      </c>
      <c r="G32" s="257"/>
      <c r="H32" s="257"/>
      <c r="I32" s="257"/>
      <c r="J32" s="257"/>
      <c r="K32" s="273"/>
      <c r="L32"/>
      <c r="M32"/>
      <c r="N32"/>
      <c r="O32"/>
      <c r="P32"/>
      <c r="Q32"/>
    </row>
    <row r="33" spans="1:17" s="1" customFormat="1" ht="18" customHeight="1" x14ac:dyDescent="0.2">
      <c r="A33" s="66">
        <v>600</v>
      </c>
      <c r="B33" s="62"/>
      <c r="C33" s="121"/>
      <c r="D33" s="67" t="s">
        <v>29</v>
      </c>
      <c r="E33" s="94"/>
      <c r="F33" s="137">
        <f>F34+F37+F40+F56</f>
        <v>4441389</v>
      </c>
      <c r="G33" s="257"/>
      <c r="H33" s="257"/>
      <c r="I33" s="257"/>
      <c r="J33" s="257"/>
      <c r="K33" s="273"/>
      <c r="L33"/>
      <c r="M33"/>
      <c r="N33"/>
      <c r="O33"/>
      <c r="P33"/>
      <c r="Q33"/>
    </row>
    <row r="34" spans="1:17" ht="16.5" customHeight="1" x14ac:dyDescent="0.2">
      <c r="A34" s="40"/>
      <c r="B34" s="40">
        <v>60004</v>
      </c>
      <c r="C34" s="24"/>
      <c r="D34" s="28" t="s">
        <v>103</v>
      </c>
      <c r="E34" s="93"/>
      <c r="F34" s="138">
        <f>F35</f>
        <v>1270000</v>
      </c>
    </row>
    <row r="35" spans="1:17" ht="16.5" customHeight="1" x14ac:dyDescent="0.2">
      <c r="A35" s="40"/>
      <c r="B35" s="41"/>
      <c r="C35" s="24">
        <v>4300</v>
      </c>
      <c r="D35" s="27" t="s">
        <v>6</v>
      </c>
      <c r="E35" s="95"/>
      <c r="F35" s="139">
        <f>F36</f>
        <v>1270000</v>
      </c>
    </row>
    <row r="36" spans="1:17" s="3" customFormat="1" ht="16.5" customHeight="1" x14ac:dyDescent="0.2">
      <c r="A36" s="41"/>
      <c r="B36" s="47"/>
      <c r="C36" s="48"/>
      <c r="D36" s="230" t="s">
        <v>120</v>
      </c>
      <c r="E36" s="91" t="s">
        <v>78</v>
      </c>
      <c r="F36" s="170">
        <v>1270000</v>
      </c>
      <c r="G36" s="257"/>
      <c r="H36" s="257"/>
      <c r="I36" s="257"/>
      <c r="J36" s="257"/>
      <c r="K36" s="273"/>
      <c r="L36"/>
      <c r="M36"/>
      <c r="N36"/>
      <c r="O36"/>
      <c r="P36"/>
      <c r="Q36"/>
    </row>
    <row r="37" spans="1:17" ht="16.5" customHeight="1" x14ac:dyDescent="0.2">
      <c r="A37" s="40"/>
      <c r="B37" s="43">
        <v>60014</v>
      </c>
      <c r="C37" s="120"/>
      <c r="D37" s="26" t="s">
        <v>92</v>
      </c>
      <c r="E37" s="96"/>
      <c r="F37" s="138">
        <f>F38</f>
        <v>3200</v>
      </c>
    </row>
    <row r="38" spans="1:17" ht="27.75" customHeight="1" x14ac:dyDescent="0.2">
      <c r="A38" s="40"/>
      <c r="B38" s="41"/>
      <c r="C38" s="24">
        <v>4520</v>
      </c>
      <c r="D38" s="27" t="s">
        <v>104</v>
      </c>
      <c r="E38" s="88"/>
      <c r="F38" s="139">
        <f>F39</f>
        <v>3200</v>
      </c>
    </row>
    <row r="39" spans="1:17" s="3" customFormat="1" ht="16.5" customHeight="1" x14ac:dyDescent="0.2">
      <c r="A39" s="41"/>
      <c r="B39" s="41"/>
      <c r="C39" s="24"/>
      <c r="D39" s="87" t="s">
        <v>120</v>
      </c>
      <c r="E39" s="95" t="s">
        <v>78</v>
      </c>
      <c r="F39" s="171">
        <v>3200</v>
      </c>
      <c r="G39" s="257"/>
      <c r="H39" s="257"/>
      <c r="I39" s="257"/>
      <c r="J39" s="257"/>
      <c r="K39" s="273"/>
      <c r="L39"/>
      <c r="M39"/>
      <c r="N39"/>
      <c r="O39"/>
      <c r="P39"/>
      <c r="Q39"/>
    </row>
    <row r="40" spans="1:17" s="35" customFormat="1" ht="16.5" customHeight="1" x14ac:dyDescent="0.2">
      <c r="A40" s="41"/>
      <c r="B40" s="43">
        <v>60016</v>
      </c>
      <c r="C40" s="120"/>
      <c r="D40" s="26" t="s">
        <v>20</v>
      </c>
      <c r="E40" s="92"/>
      <c r="F40" s="138">
        <f>F41+F43+F45+F47+F49+F51</f>
        <v>3087100</v>
      </c>
      <c r="G40" s="257"/>
      <c r="H40" s="257"/>
      <c r="I40" s="257"/>
      <c r="J40" s="257"/>
      <c r="K40" s="273"/>
      <c r="L40"/>
      <c r="M40"/>
      <c r="N40"/>
      <c r="O40"/>
      <c r="P40"/>
      <c r="Q40"/>
    </row>
    <row r="41" spans="1:17" s="3" customFormat="1" ht="16.5" customHeight="1" x14ac:dyDescent="0.2">
      <c r="A41" s="41"/>
      <c r="B41" s="41"/>
      <c r="C41" s="24">
        <v>4210</v>
      </c>
      <c r="D41" s="27" t="s">
        <v>8</v>
      </c>
      <c r="E41" s="88"/>
      <c r="F41" s="139">
        <f>F42</f>
        <v>129000</v>
      </c>
      <c r="G41" s="257"/>
      <c r="H41" s="257"/>
      <c r="I41" s="257"/>
      <c r="J41" s="257"/>
      <c r="K41" s="273"/>
      <c r="L41"/>
      <c r="M41"/>
      <c r="N41"/>
      <c r="O41"/>
      <c r="P41"/>
      <c r="Q41"/>
    </row>
    <row r="42" spans="1:17" s="14" customFormat="1" ht="16.5" customHeight="1" x14ac:dyDescent="0.2">
      <c r="A42" s="41"/>
      <c r="B42" s="41"/>
      <c r="C42" s="24"/>
      <c r="D42" s="87" t="s">
        <v>120</v>
      </c>
      <c r="E42" s="95" t="s">
        <v>78</v>
      </c>
      <c r="F42" s="171">
        <v>129000</v>
      </c>
      <c r="G42" s="257"/>
      <c r="H42" s="257"/>
      <c r="I42" s="257"/>
      <c r="J42" s="257"/>
      <c r="K42" s="273"/>
      <c r="L42"/>
      <c r="M42"/>
      <c r="N42"/>
      <c r="O42"/>
      <c r="P42"/>
      <c r="Q42"/>
    </row>
    <row r="43" spans="1:17" s="35" customFormat="1" ht="16.5" customHeight="1" x14ac:dyDescent="0.2">
      <c r="A43" s="41"/>
      <c r="B43" s="41"/>
      <c r="C43" s="24">
        <v>4270</v>
      </c>
      <c r="D43" s="27" t="s">
        <v>5</v>
      </c>
      <c r="E43" s="88"/>
      <c r="F43" s="139">
        <f>F44</f>
        <v>300000</v>
      </c>
      <c r="G43" s="257"/>
      <c r="H43" s="257"/>
      <c r="I43" s="257"/>
      <c r="J43" s="257"/>
      <c r="K43" s="273"/>
      <c r="L43"/>
      <c r="M43"/>
      <c r="N43"/>
      <c r="O43"/>
      <c r="P43"/>
      <c r="Q43"/>
    </row>
    <row r="44" spans="1:17" s="14" customFormat="1" ht="16.5" customHeight="1" x14ac:dyDescent="0.2">
      <c r="A44" s="41"/>
      <c r="B44" s="41"/>
      <c r="C44" s="24"/>
      <c r="D44" s="87" t="s">
        <v>120</v>
      </c>
      <c r="E44" s="95" t="s">
        <v>78</v>
      </c>
      <c r="F44" s="171">
        <v>300000</v>
      </c>
      <c r="G44" s="257"/>
      <c r="H44" s="257"/>
      <c r="I44" s="257"/>
      <c r="J44" s="257"/>
      <c r="K44" s="273"/>
      <c r="L44"/>
      <c r="M44"/>
      <c r="N44"/>
      <c r="O44"/>
      <c r="P44"/>
      <c r="Q44"/>
    </row>
    <row r="45" spans="1:17" s="35" customFormat="1" ht="16.5" customHeight="1" x14ac:dyDescent="0.2">
      <c r="A45" s="41"/>
      <c r="B45" s="41"/>
      <c r="C45" s="24">
        <v>4300</v>
      </c>
      <c r="D45" s="27" t="s">
        <v>6</v>
      </c>
      <c r="E45" s="88"/>
      <c r="F45" s="139">
        <f>SUM(F46:F46)</f>
        <v>350000</v>
      </c>
      <c r="G45" s="257"/>
      <c r="H45" s="257"/>
      <c r="I45" s="257"/>
      <c r="J45" s="257"/>
      <c r="K45" s="273"/>
      <c r="L45"/>
      <c r="M45"/>
      <c r="N45"/>
      <c r="O45"/>
      <c r="P45"/>
      <c r="Q45"/>
    </row>
    <row r="46" spans="1:17" s="14" customFormat="1" ht="16.5" customHeight="1" x14ac:dyDescent="0.2">
      <c r="A46" s="41"/>
      <c r="B46" s="41"/>
      <c r="C46" s="24"/>
      <c r="D46" s="87" t="s">
        <v>120</v>
      </c>
      <c r="E46" s="95" t="s">
        <v>78</v>
      </c>
      <c r="F46" s="171">
        <v>350000</v>
      </c>
      <c r="G46" s="257"/>
      <c r="H46" s="257"/>
      <c r="I46" s="257"/>
      <c r="J46" s="257"/>
      <c r="K46" s="273"/>
      <c r="L46"/>
      <c r="M46"/>
      <c r="N46"/>
      <c r="O46"/>
      <c r="P46"/>
      <c r="Q46"/>
    </row>
    <row r="47" spans="1:17" s="14" customFormat="1" ht="28.5" customHeight="1" x14ac:dyDescent="0.2">
      <c r="A47" s="41"/>
      <c r="B47" s="41"/>
      <c r="C47" s="24">
        <v>4390</v>
      </c>
      <c r="D47" s="23" t="s">
        <v>74</v>
      </c>
      <c r="E47" s="140"/>
      <c r="F47" s="139">
        <f>F48</f>
        <v>1000</v>
      </c>
      <c r="G47" s="257"/>
      <c r="H47" s="257"/>
      <c r="I47" s="257"/>
      <c r="J47" s="257"/>
      <c r="K47" s="273"/>
      <c r="L47"/>
      <c r="M47"/>
      <c r="N47"/>
      <c r="O47"/>
      <c r="P47"/>
      <c r="Q47"/>
    </row>
    <row r="48" spans="1:17" s="14" customFormat="1" ht="16.5" customHeight="1" x14ac:dyDescent="0.2">
      <c r="A48" s="41"/>
      <c r="B48" s="41"/>
      <c r="C48" s="24"/>
      <c r="D48" s="87" t="s">
        <v>120</v>
      </c>
      <c r="E48" s="95" t="s">
        <v>78</v>
      </c>
      <c r="F48" s="171">
        <v>1000</v>
      </c>
      <c r="G48" s="257"/>
      <c r="H48" s="257"/>
      <c r="I48" s="257"/>
      <c r="J48" s="257"/>
      <c r="K48" s="273"/>
      <c r="L48"/>
      <c r="M48"/>
      <c r="N48"/>
      <c r="O48"/>
      <c r="P48"/>
      <c r="Q48"/>
    </row>
    <row r="49" spans="1:17" s="142" customFormat="1" ht="27.75" customHeight="1" x14ac:dyDescent="0.2">
      <c r="A49" s="40"/>
      <c r="B49" s="41"/>
      <c r="C49" s="24">
        <v>4520</v>
      </c>
      <c r="D49" s="27" t="s">
        <v>104</v>
      </c>
      <c r="E49" s="141"/>
      <c r="F49" s="139">
        <f>F50</f>
        <v>100</v>
      </c>
      <c r="G49" s="257"/>
      <c r="H49" s="257"/>
      <c r="I49" s="257"/>
      <c r="J49" s="257"/>
      <c r="K49" s="273"/>
      <c r="L49"/>
      <c r="M49"/>
      <c r="N49"/>
      <c r="O49"/>
      <c r="P49"/>
      <c r="Q49"/>
    </row>
    <row r="50" spans="1:17" s="14" customFormat="1" ht="16.5" customHeight="1" x14ac:dyDescent="0.2">
      <c r="A50" s="41"/>
      <c r="B50" s="41"/>
      <c r="C50" s="24"/>
      <c r="D50" s="87" t="s">
        <v>120</v>
      </c>
      <c r="E50" s="95" t="s">
        <v>78</v>
      </c>
      <c r="F50" s="171">
        <v>100</v>
      </c>
      <c r="G50" s="257"/>
      <c r="H50" s="257"/>
      <c r="I50" s="257"/>
      <c r="J50" s="257"/>
      <c r="K50" s="273"/>
      <c r="L50"/>
      <c r="M50"/>
      <c r="N50"/>
      <c r="O50"/>
      <c r="P50"/>
      <c r="Q50"/>
    </row>
    <row r="51" spans="1:17" s="142" customFormat="1" ht="16.5" customHeight="1" x14ac:dyDescent="0.2">
      <c r="A51" s="41"/>
      <c r="B51" s="41"/>
      <c r="C51" s="24">
        <v>6050</v>
      </c>
      <c r="D51" s="83" t="s">
        <v>16</v>
      </c>
      <c r="E51" s="126"/>
      <c r="F51" s="139">
        <f>SUM(F53:F55)</f>
        <v>2307000</v>
      </c>
      <c r="G51" s="257"/>
      <c r="H51" s="257"/>
      <c r="I51" s="257"/>
      <c r="J51" s="257"/>
      <c r="K51" s="273"/>
      <c r="L51"/>
      <c r="M51"/>
      <c r="N51"/>
      <c r="O51"/>
      <c r="P51"/>
      <c r="Q51"/>
    </row>
    <row r="52" spans="1:17" s="142" customFormat="1" ht="15" customHeight="1" x14ac:dyDescent="0.2">
      <c r="A52" s="41"/>
      <c r="B52" s="41"/>
      <c r="C52" s="24"/>
      <c r="D52" s="25" t="s">
        <v>120</v>
      </c>
      <c r="E52" s="126"/>
      <c r="F52" s="139"/>
      <c r="G52" s="257"/>
      <c r="H52" s="257"/>
      <c r="I52" s="257"/>
      <c r="J52" s="257"/>
      <c r="K52" s="273"/>
      <c r="L52"/>
      <c r="M52"/>
      <c r="N52"/>
      <c r="O52"/>
      <c r="P52"/>
      <c r="Q52"/>
    </row>
    <row r="53" spans="1:17" s="78" customFormat="1" ht="28.5" customHeight="1" x14ac:dyDescent="0.2">
      <c r="A53" s="76"/>
      <c r="B53" s="76"/>
      <c r="C53" s="77"/>
      <c r="D53" s="189" t="s">
        <v>161</v>
      </c>
      <c r="E53" s="90" t="s">
        <v>112</v>
      </c>
      <c r="F53" s="191">
        <v>1000000</v>
      </c>
      <c r="G53" s="257"/>
      <c r="H53" s="257"/>
      <c r="I53" s="257"/>
      <c r="J53" s="257"/>
      <c r="K53" s="273"/>
      <c r="L53"/>
      <c r="M53"/>
      <c r="N53"/>
      <c r="O53"/>
      <c r="P53"/>
      <c r="Q53"/>
    </row>
    <row r="54" spans="1:17" s="78" customFormat="1" ht="42.75" customHeight="1" x14ac:dyDescent="0.2">
      <c r="A54" s="76"/>
      <c r="B54" s="76"/>
      <c r="C54" s="77"/>
      <c r="D54" s="190" t="s">
        <v>173</v>
      </c>
      <c r="E54" s="90" t="s">
        <v>112</v>
      </c>
      <c r="F54" s="191">
        <v>50000</v>
      </c>
      <c r="G54" s="257"/>
      <c r="H54" s="257"/>
      <c r="I54" s="257"/>
      <c r="J54" s="257"/>
      <c r="K54" s="273"/>
      <c r="L54"/>
      <c r="M54"/>
      <c r="N54"/>
      <c r="O54"/>
      <c r="P54"/>
      <c r="Q54"/>
    </row>
    <row r="55" spans="1:17" s="81" customFormat="1" ht="16.5" customHeight="1" x14ac:dyDescent="0.2">
      <c r="A55" s="79"/>
      <c r="B55" s="79"/>
      <c r="C55" s="80"/>
      <c r="D55" s="190" t="s">
        <v>121</v>
      </c>
      <c r="E55" s="89" t="s">
        <v>78</v>
      </c>
      <c r="F55" s="191">
        <v>1257000</v>
      </c>
      <c r="G55" s="257"/>
      <c r="H55" s="257"/>
      <c r="I55" s="257"/>
      <c r="J55" s="257"/>
      <c r="K55" s="273"/>
      <c r="L55"/>
      <c r="M55"/>
      <c r="N55"/>
      <c r="O55"/>
      <c r="P55"/>
      <c r="Q55"/>
    </row>
    <row r="56" spans="1:17" s="142" customFormat="1" ht="16.5" customHeight="1" x14ac:dyDescent="0.2">
      <c r="A56" s="40"/>
      <c r="B56" s="43">
        <v>60095</v>
      </c>
      <c r="C56" s="120"/>
      <c r="D56" s="26" t="s">
        <v>1</v>
      </c>
      <c r="E56" s="143"/>
      <c r="F56" s="138">
        <f>F57+F59+F61</f>
        <v>81089</v>
      </c>
      <c r="G56" s="257"/>
      <c r="H56" s="257"/>
      <c r="I56" s="257"/>
      <c r="J56" s="257"/>
      <c r="K56" s="273"/>
      <c r="L56"/>
      <c r="M56"/>
      <c r="N56"/>
      <c r="O56"/>
      <c r="P56"/>
      <c r="Q56"/>
    </row>
    <row r="57" spans="1:17" s="247" customFormat="1" ht="16.5" customHeight="1" x14ac:dyDescent="0.2">
      <c r="A57" s="214"/>
      <c r="B57" s="215"/>
      <c r="C57" s="209">
        <v>4210</v>
      </c>
      <c r="D57" s="212" t="s">
        <v>8</v>
      </c>
      <c r="E57" s="242"/>
      <c r="F57" s="245">
        <f>F58</f>
        <v>21000</v>
      </c>
      <c r="G57" s="257"/>
      <c r="H57" s="257"/>
      <c r="I57" s="257"/>
      <c r="J57" s="257"/>
      <c r="K57" s="273"/>
      <c r="L57" s="203"/>
      <c r="M57" s="203"/>
      <c r="N57" s="203"/>
      <c r="O57" s="203"/>
      <c r="P57" s="203"/>
      <c r="Q57" s="203"/>
    </row>
    <row r="58" spans="1:17" s="237" customFormat="1" ht="16.5" customHeight="1" x14ac:dyDescent="0.2">
      <c r="A58" s="234"/>
      <c r="B58" s="234"/>
      <c r="C58" s="235"/>
      <c r="D58" s="230" t="s">
        <v>120</v>
      </c>
      <c r="E58" s="231" t="s">
        <v>78</v>
      </c>
      <c r="F58" s="251">
        <v>21000</v>
      </c>
      <c r="G58" s="257"/>
      <c r="H58" s="257"/>
      <c r="I58" s="257"/>
      <c r="J58" s="257"/>
      <c r="K58" s="273"/>
      <c r="L58" s="203"/>
      <c r="M58" s="203"/>
      <c r="N58" s="203"/>
      <c r="O58" s="203"/>
      <c r="P58" s="203"/>
      <c r="Q58" s="203"/>
    </row>
    <row r="59" spans="1:17" s="142" customFormat="1" ht="16.5" customHeight="1" x14ac:dyDescent="0.2">
      <c r="A59" s="40"/>
      <c r="B59" s="41"/>
      <c r="C59" s="24">
        <v>4270</v>
      </c>
      <c r="D59" s="27" t="s">
        <v>5</v>
      </c>
      <c r="E59" s="126"/>
      <c r="F59" s="139">
        <f>F60</f>
        <v>5000</v>
      </c>
      <c r="G59" s="257"/>
      <c r="H59" s="257"/>
      <c r="I59" s="257"/>
      <c r="J59" s="257"/>
      <c r="K59" s="273"/>
      <c r="L59"/>
      <c r="M59"/>
      <c r="N59"/>
      <c r="O59"/>
      <c r="P59"/>
      <c r="Q59"/>
    </row>
    <row r="60" spans="1:17" s="104" customFormat="1" ht="16.5" customHeight="1" x14ac:dyDescent="0.2">
      <c r="A60" s="100"/>
      <c r="B60" s="100"/>
      <c r="C60" s="101"/>
      <c r="D60" s="87" t="s">
        <v>120</v>
      </c>
      <c r="E60" s="89" t="s">
        <v>78</v>
      </c>
      <c r="F60" s="171">
        <v>5000</v>
      </c>
      <c r="G60" s="257"/>
      <c r="H60" s="257"/>
      <c r="I60" s="257"/>
      <c r="J60" s="257"/>
      <c r="K60" s="273"/>
      <c r="L60"/>
      <c r="M60"/>
      <c r="N60"/>
      <c r="O60"/>
      <c r="P60"/>
      <c r="Q60"/>
    </row>
    <row r="61" spans="1:17" s="35" customFormat="1" ht="16.5" customHeight="1" x14ac:dyDescent="0.2">
      <c r="A61" s="41"/>
      <c r="B61" s="41"/>
      <c r="C61" s="24">
        <v>4300</v>
      </c>
      <c r="D61" s="27" t="s">
        <v>6</v>
      </c>
      <c r="E61" s="88"/>
      <c r="F61" s="139">
        <f>SUM(F62:F62)</f>
        <v>55089</v>
      </c>
      <c r="G61" s="257"/>
      <c r="H61" s="257"/>
      <c r="I61" s="257"/>
      <c r="J61" s="257"/>
      <c r="K61" s="273"/>
      <c r="L61"/>
      <c r="M61"/>
      <c r="N61"/>
      <c r="O61"/>
      <c r="P61"/>
      <c r="Q61"/>
    </row>
    <row r="62" spans="1:17" s="78" customFormat="1" ht="15.75" customHeight="1" x14ac:dyDescent="0.2">
      <c r="A62" s="76"/>
      <c r="B62" s="76"/>
      <c r="C62" s="77"/>
      <c r="D62" s="230" t="s">
        <v>120</v>
      </c>
      <c r="E62" s="90" t="s">
        <v>112</v>
      </c>
      <c r="F62" s="191">
        <v>55089</v>
      </c>
      <c r="G62" s="257"/>
      <c r="H62" s="257"/>
      <c r="I62" s="257"/>
      <c r="J62" s="257"/>
      <c r="K62" s="273"/>
      <c r="L62"/>
      <c r="M62"/>
      <c r="N62"/>
      <c r="O62"/>
      <c r="P62"/>
      <c r="Q62"/>
    </row>
    <row r="63" spans="1:17" s="7" customFormat="1" ht="18" customHeight="1" x14ac:dyDescent="0.3">
      <c r="A63" s="66">
        <v>630</v>
      </c>
      <c r="B63" s="68"/>
      <c r="C63" s="121"/>
      <c r="D63" s="67" t="s">
        <v>71</v>
      </c>
      <c r="E63" s="144"/>
      <c r="F63" s="137">
        <f>F64</f>
        <v>50175</v>
      </c>
      <c r="G63" s="257"/>
      <c r="H63" s="257"/>
      <c r="I63" s="257"/>
      <c r="J63" s="257"/>
      <c r="K63" s="273"/>
      <c r="L63"/>
      <c r="M63"/>
      <c r="N63"/>
      <c r="O63"/>
      <c r="P63"/>
      <c r="Q63"/>
    </row>
    <row r="64" spans="1:17" s="7" customFormat="1" ht="16.5" customHeight="1" x14ac:dyDescent="0.3">
      <c r="A64" s="49"/>
      <c r="B64" s="43">
        <v>63095</v>
      </c>
      <c r="C64" s="120"/>
      <c r="D64" s="30" t="s">
        <v>1</v>
      </c>
      <c r="E64" s="145"/>
      <c r="F64" s="146">
        <f>F65+F67+F69+F71+F74</f>
        <v>50175</v>
      </c>
      <c r="G64" s="257"/>
      <c r="H64" s="257"/>
      <c r="I64" s="257"/>
      <c r="J64" s="257"/>
      <c r="K64" s="273"/>
      <c r="L64"/>
      <c r="M64"/>
      <c r="N64"/>
      <c r="O64"/>
      <c r="P64"/>
      <c r="Q64"/>
    </row>
    <row r="65" spans="1:17" s="7" customFormat="1" ht="70.5" customHeight="1" x14ac:dyDescent="0.3">
      <c r="A65" s="49"/>
      <c r="B65" s="40"/>
      <c r="C65" s="42">
        <v>2360</v>
      </c>
      <c r="D65" s="29" t="s">
        <v>105</v>
      </c>
      <c r="E65" s="140"/>
      <c r="F65" s="139">
        <f>F66</f>
        <v>5000</v>
      </c>
      <c r="G65" s="257"/>
      <c r="H65" s="257"/>
      <c r="I65" s="257"/>
      <c r="J65" s="257"/>
      <c r="K65" s="273"/>
      <c r="L65"/>
      <c r="M65"/>
      <c r="N65"/>
      <c r="O65"/>
      <c r="P65"/>
      <c r="Q65"/>
    </row>
    <row r="66" spans="1:17" s="104" customFormat="1" ht="16.5" customHeight="1" x14ac:dyDescent="0.2">
      <c r="A66" s="100"/>
      <c r="B66" s="100"/>
      <c r="C66" s="101"/>
      <c r="D66" s="87" t="s">
        <v>120</v>
      </c>
      <c r="E66" s="95" t="s">
        <v>118</v>
      </c>
      <c r="F66" s="171">
        <v>5000</v>
      </c>
      <c r="G66" s="257"/>
      <c r="H66" s="257"/>
      <c r="I66" s="257"/>
      <c r="J66" s="257"/>
      <c r="K66" s="273"/>
      <c r="L66"/>
      <c r="M66"/>
      <c r="N66"/>
      <c r="O66"/>
      <c r="P66"/>
      <c r="Q66"/>
    </row>
    <row r="67" spans="1:17" s="147" customFormat="1" ht="16.5" customHeight="1" x14ac:dyDescent="0.3">
      <c r="A67" s="49"/>
      <c r="B67" s="40"/>
      <c r="C67" s="24">
        <v>4190</v>
      </c>
      <c r="D67" s="27" t="s">
        <v>139</v>
      </c>
      <c r="E67" s="140"/>
      <c r="F67" s="139">
        <f>F68</f>
        <v>500</v>
      </c>
      <c r="G67" s="257"/>
      <c r="H67" s="257"/>
      <c r="I67" s="257"/>
      <c r="J67" s="257"/>
      <c r="K67" s="273"/>
      <c r="L67"/>
      <c r="M67"/>
      <c r="N67"/>
      <c r="O67"/>
      <c r="P67"/>
      <c r="Q67"/>
    </row>
    <row r="68" spans="1:17" s="104" customFormat="1" ht="16.5" customHeight="1" x14ac:dyDescent="0.2">
      <c r="A68" s="100"/>
      <c r="B68" s="100"/>
      <c r="C68" s="101"/>
      <c r="D68" s="87" t="s">
        <v>120</v>
      </c>
      <c r="E68" s="95" t="s">
        <v>118</v>
      </c>
      <c r="F68" s="171">
        <v>500</v>
      </c>
      <c r="G68" s="257"/>
      <c r="H68" s="257"/>
      <c r="I68" s="257"/>
      <c r="J68" s="257"/>
      <c r="K68" s="273"/>
      <c r="L68"/>
      <c r="M68"/>
      <c r="N68"/>
      <c r="O68"/>
      <c r="P68"/>
      <c r="Q68"/>
    </row>
    <row r="69" spans="1:17" s="147" customFormat="1" ht="16.5" customHeight="1" x14ac:dyDescent="0.3">
      <c r="A69" s="49"/>
      <c r="B69" s="40"/>
      <c r="C69" s="24">
        <v>4210</v>
      </c>
      <c r="D69" s="27" t="s">
        <v>8</v>
      </c>
      <c r="E69" s="140"/>
      <c r="F69" s="139">
        <f>F70</f>
        <v>1000</v>
      </c>
      <c r="G69" s="257"/>
      <c r="H69" s="257"/>
      <c r="I69" s="257"/>
      <c r="J69" s="257"/>
      <c r="K69" s="273"/>
      <c r="L69"/>
      <c r="M69"/>
      <c r="N69"/>
      <c r="O69"/>
      <c r="P69"/>
      <c r="Q69"/>
    </row>
    <row r="70" spans="1:17" s="104" customFormat="1" ht="16.5" customHeight="1" x14ac:dyDescent="0.2">
      <c r="A70" s="100"/>
      <c r="B70" s="100"/>
      <c r="C70" s="101"/>
      <c r="D70" s="87" t="s">
        <v>120</v>
      </c>
      <c r="E70" s="95" t="s">
        <v>80</v>
      </c>
      <c r="F70" s="171">
        <v>1000</v>
      </c>
      <c r="G70" s="257"/>
      <c r="H70" s="257"/>
      <c r="I70" s="257"/>
      <c r="J70" s="257"/>
      <c r="K70" s="273"/>
      <c r="L70"/>
      <c r="M70"/>
      <c r="N70"/>
      <c r="O70"/>
      <c r="P70"/>
      <c r="Q70"/>
    </row>
    <row r="71" spans="1:17" s="7" customFormat="1" ht="16.5" customHeight="1" x14ac:dyDescent="0.3">
      <c r="A71" s="51"/>
      <c r="B71" s="51"/>
      <c r="C71" s="24">
        <v>4300</v>
      </c>
      <c r="D71" s="29" t="s">
        <v>6</v>
      </c>
      <c r="E71" s="140"/>
      <c r="F71" s="139">
        <f>SUM(F72:F73)</f>
        <v>20000</v>
      </c>
      <c r="G71" s="257"/>
      <c r="H71" s="257"/>
      <c r="I71" s="257"/>
      <c r="J71" s="257"/>
      <c r="K71" s="273"/>
      <c r="L71"/>
      <c r="M71"/>
      <c r="N71"/>
      <c r="O71"/>
      <c r="P71"/>
      <c r="Q71"/>
    </row>
    <row r="72" spans="1:17" s="104" customFormat="1" ht="16.5" customHeight="1" x14ac:dyDescent="0.2">
      <c r="A72" s="100"/>
      <c r="B72" s="100"/>
      <c r="C72" s="101"/>
      <c r="D72" s="87" t="s">
        <v>120</v>
      </c>
      <c r="E72" s="95" t="s">
        <v>118</v>
      </c>
      <c r="F72" s="171">
        <v>15000</v>
      </c>
      <c r="G72" s="257"/>
      <c r="H72" s="257"/>
      <c r="I72" s="257"/>
      <c r="J72" s="257"/>
      <c r="K72" s="273"/>
      <c r="L72"/>
      <c r="M72"/>
      <c r="N72"/>
      <c r="O72"/>
      <c r="P72"/>
      <c r="Q72"/>
    </row>
    <row r="73" spans="1:17" s="104" customFormat="1" ht="16.5" customHeight="1" x14ac:dyDescent="0.2">
      <c r="A73" s="100"/>
      <c r="B73" s="100"/>
      <c r="C73" s="101"/>
      <c r="D73" s="87"/>
      <c r="E73" s="95" t="s">
        <v>80</v>
      </c>
      <c r="F73" s="171">
        <v>5000</v>
      </c>
      <c r="G73" s="257"/>
      <c r="H73" s="257"/>
      <c r="I73" s="257"/>
      <c r="J73" s="257"/>
      <c r="K73" s="273"/>
      <c r="L73"/>
      <c r="M73"/>
      <c r="N73"/>
      <c r="O73"/>
      <c r="P73"/>
      <c r="Q73"/>
    </row>
    <row r="74" spans="1:17" s="7" customFormat="1" ht="16.5" customHeight="1" x14ac:dyDescent="0.3">
      <c r="A74" s="51"/>
      <c r="B74" s="51"/>
      <c r="C74" s="24">
        <v>4430</v>
      </c>
      <c r="D74" s="29" t="s">
        <v>10</v>
      </c>
      <c r="E74" s="140"/>
      <c r="F74" s="139">
        <f>F75</f>
        <v>23675</v>
      </c>
      <c r="G74" s="257"/>
      <c r="H74" s="257"/>
      <c r="I74" s="257"/>
      <c r="J74" s="257"/>
      <c r="K74" s="273"/>
      <c r="L74"/>
      <c r="M74"/>
      <c r="N74"/>
      <c r="O74"/>
      <c r="P74"/>
      <c r="Q74"/>
    </row>
    <row r="75" spans="1:17" s="104" customFormat="1" ht="16.5" customHeight="1" x14ac:dyDescent="0.2">
      <c r="A75" s="100"/>
      <c r="B75" s="100"/>
      <c r="C75" s="101"/>
      <c r="D75" s="87" t="s">
        <v>120</v>
      </c>
      <c r="E75" s="95" t="s">
        <v>80</v>
      </c>
      <c r="F75" s="171">
        <v>23675</v>
      </c>
      <c r="G75" s="257"/>
      <c r="H75" s="257"/>
      <c r="I75" s="257"/>
      <c r="J75" s="257"/>
      <c r="K75" s="273"/>
      <c r="L75"/>
      <c r="M75"/>
      <c r="N75"/>
      <c r="O75"/>
      <c r="P75"/>
      <c r="Q75"/>
    </row>
    <row r="76" spans="1:17" s="142" customFormat="1" ht="18" customHeight="1" x14ac:dyDescent="0.2">
      <c r="A76" s="66">
        <v>700</v>
      </c>
      <c r="B76" s="62"/>
      <c r="C76" s="121"/>
      <c r="D76" s="67" t="s">
        <v>30</v>
      </c>
      <c r="E76" s="148"/>
      <c r="F76" s="137">
        <f>F77+F112</f>
        <v>7790190</v>
      </c>
      <c r="G76" s="257"/>
      <c r="H76" s="257"/>
      <c r="I76" s="257"/>
      <c r="J76" s="257"/>
      <c r="K76" s="273"/>
      <c r="L76"/>
      <c r="M76"/>
      <c r="N76"/>
      <c r="O76"/>
      <c r="P76"/>
      <c r="Q76"/>
    </row>
    <row r="77" spans="1:17" s="142" customFormat="1" ht="16.5" customHeight="1" x14ac:dyDescent="0.2">
      <c r="A77" s="40"/>
      <c r="B77" s="43">
        <v>70005</v>
      </c>
      <c r="C77" s="120"/>
      <c r="D77" s="84" t="s">
        <v>22</v>
      </c>
      <c r="E77" s="143"/>
      <c r="F77" s="138">
        <f>F78+F80+F82+F84+F87+F89+F91+F93+F96+F98+F100+F102+F105+F109</f>
        <v>7706190</v>
      </c>
      <c r="G77" s="257"/>
      <c r="H77" s="257"/>
      <c r="I77" s="257"/>
      <c r="J77" s="257"/>
      <c r="K77" s="273"/>
      <c r="L77"/>
      <c r="M77"/>
      <c r="N77"/>
      <c r="O77"/>
      <c r="P77"/>
      <c r="Q77"/>
    </row>
    <row r="78" spans="1:17" s="142" customFormat="1" ht="16.5" customHeight="1" x14ac:dyDescent="0.2">
      <c r="A78" s="40"/>
      <c r="B78" s="40"/>
      <c r="C78" s="24">
        <v>4210</v>
      </c>
      <c r="D78" s="27" t="s">
        <v>8</v>
      </c>
      <c r="E78" s="126"/>
      <c r="F78" s="139">
        <f>F79</f>
        <v>20000</v>
      </c>
      <c r="G78" s="257"/>
      <c r="H78" s="257"/>
      <c r="I78" s="257"/>
      <c r="J78" s="257"/>
      <c r="K78" s="273"/>
      <c r="L78"/>
      <c r="M78"/>
      <c r="N78"/>
      <c r="O78"/>
      <c r="P78"/>
      <c r="Q78"/>
    </row>
    <row r="79" spans="1:17" s="104" customFormat="1" ht="16.5" customHeight="1" x14ac:dyDescent="0.2">
      <c r="A79" s="100"/>
      <c r="B79" s="100"/>
      <c r="C79" s="24"/>
      <c r="D79" s="87" t="s">
        <v>120</v>
      </c>
      <c r="E79" s="89" t="s">
        <v>78</v>
      </c>
      <c r="F79" s="171">
        <v>20000</v>
      </c>
      <c r="G79" s="257"/>
      <c r="H79" s="257"/>
      <c r="I79" s="257"/>
      <c r="J79" s="257"/>
      <c r="K79" s="273"/>
      <c r="L79"/>
      <c r="M79"/>
      <c r="N79"/>
      <c r="O79"/>
      <c r="P79"/>
      <c r="Q79"/>
    </row>
    <row r="80" spans="1:17" s="142" customFormat="1" ht="16.5" customHeight="1" x14ac:dyDescent="0.2">
      <c r="A80" s="40"/>
      <c r="B80" s="40"/>
      <c r="C80" s="24">
        <v>4260</v>
      </c>
      <c r="D80" s="27" t="s">
        <v>9</v>
      </c>
      <c r="E80" s="126"/>
      <c r="F80" s="139">
        <f>F81</f>
        <v>1900000</v>
      </c>
      <c r="G80" s="257"/>
      <c r="H80" s="257"/>
      <c r="I80" s="257"/>
      <c r="J80" s="257"/>
      <c r="K80" s="273"/>
      <c r="L80"/>
      <c r="M80"/>
      <c r="N80"/>
      <c r="O80"/>
      <c r="P80"/>
      <c r="Q80"/>
    </row>
    <row r="81" spans="1:17" s="104" customFormat="1" ht="16.5" customHeight="1" x14ac:dyDescent="0.2">
      <c r="A81" s="100"/>
      <c r="B81" s="100"/>
      <c r="C81" s="101"/>
      <c r="D81" s="87" t="s">
        <v>120</v>
      </c>
      <c r="E81" s="89" t="s">
        <v>78</v>
      </c>
      <c r="F81" s="171">
        <v>1900000</v>
      </c>
      <c r="G81" s="257"/>
      <c r="H81" s="257"/>
      <c r="I81" s="257"/>
      <c r="J81" s="257"/>
      <c r="K81" s="273"/>
      <c r="L81"/>
      <c r="M81"/>
      <c r="N81"/>
      <c r="O81"/>
      <c r="P81"/>
      <c r="Q81"/>
    </row>
    <row r="82" spans="1:17" s="142" customFormat="1" ht="16.5" customHeight="1" x14ac:dyDescent="0.2">
      <c r="A82" s="41"/>
      <c r="B82" s="41"/>
      <c r="C82" s="24">
        <v>4270</v>
      </c>
      <c r="D82" s="27" t="s">
        <v>5</v>
      </c>
      <c r="E82" s="126"/>
      <c r="F82" s="139">
        <f>F83</f>
        <v>1900000</v>
      </c>
      <c r="G82" s="257"/>
      <c r="H82" s="257"/>
      <c r="I82" s="257"/>
      <c r="J82" s="257"/>
      <c r="K82" s="273"/>
      <c r="L82"/>
      <c r="M82"/>
      <c r="N82"/>
      <c r="O82"/>
      <c r="P82"/>
      <c r="Q82"/>
    </row>
    <row r="83" spans="1:17" s="104" customFormat="1" ht="16.5" customHeight="1" x14ac:dyDescent="0.2">
      <c r="A83" s="100"/>
      <c r="B83" s="100"/>
      <c r="C83" s="101"/>
      <c r="D83" s="87" t="s">
        <v>120</v>
      </c>
      <c r="E83" s="89" t="s">
        <v>78</v>
      </c>
      <c r="F83" s="171">
        <v>1900000</v>
      </c>
      <c r="G83" s="257"/>
      <c r="H83" s="257"/>
      <c r="I83" s="257"/>
      <c r="J83" s="257"/>
      <c r="K83" s="273"/>
      <c r="L83"/>
      <c r="M83"/>
      <c r="N83"/>
      <c r="O83"/>
      <c r="P83"/>
      <c r="Q83"/>
    </row>
    <row r="84" spans="1:17" s="142" customFormat="1" ht="16.5" customHeight="1" x14ac:dyDescent="0.2">
      <c r="A84" s="41"/>
      <c r="B84" s="41"/>
      <c r="C84" s="24">
        <v>4300</v>
      </c>
      <c r="D84" s="27" t="s">
        <v>6</v>
      </c>
      <c r="E84" s="126"/>
      <c r="F84" s="139">
        <f>SUM(F85:F86)</f>
        <v>1932000</v>
      </c>
      <c r="G84" s="257"/>
      <c r="H84" s="257"/>
      <c r="I84" s="257"/>
      <c r="J84" s="257"/>
      <c r="K84" s="273"/>
      <c r="L84"/>
      <c r="M84"/>
      <c r="N84"/>
      <c r="O84"/>
      <c r="P84"/>
      <c r="Q84"/>
    </row>
    <row r="85" spans="1:17" ht="28.5" customHeight="1" x14ac:dyDescent="0.2">
      <c r="A85" s="41"/>
      <c r="B85" s="41"/>
      <c r="C85" s="24"/>
      <c r="D85" s="87" t="s">
        <v>120</v>
      </c>
      <c r="E85" s="89" t="s">
        <v>95</v>
      </c>
      <c r="F85" s="171">
        <f>200000+12000</f>
        <v>212000</v>
      </c>
    </row>
    <row r="86" spans="1:17" ht="16.5" customHeight="1" x14ac:dyDescent="0.2">
      <c r="A86" s="41"/>
      <c r="B86" s="41"/>
      <c r="C86" s="24"/>
      <c r="D86" s="27"/>
      <c r="E86" s="89" t="s">
        <v>78</v>
      </c>
      <c r="F86" s="171">
        <v>1720000</v>
      </c>
    </row>
    <row r="87" spans="1:17" s="142" customFormat="1" ht="28.5" customHeight="1" x14ac:dyDescent="0.2">
      <c r="A87" s="41"/>
      <c r="B87" s="41"/>
      <c r="C87" s="24">
        <v>4390</v>
      </c>
      <c r="D87" s="23" t="s">
        <v>74</v>
      </c>
      <c r="E87" s="126"/>
      <c r="F87" s="139">
        <f>F88</f>
        <v>1000</v>
      </c>
      <c r="G87" s="257"/>
      <c r="H87" s="257"/>
      <c r="I87" s="257"/>
      <c r="J87" s="257"/>
      <c r="K87" s="273"/>
      <c r="L87"/>
      <c r="M87"/>
      <c r="N87"/>
      <c r="O87"/>
      <c r="P87"/>
      <c r="Q87"/>
    </row>
    <row r="88" spans="1:17" s="104" customFormat="1" ht="16.5" customHeight="1" x14ac:dyDescent="0.2">
      <c r="A88" s="100"/>
      <c r="B88" s="100"/>
      <c r="C88" s="101"/>
      <c r="D88" s="87" t="s">
        <v>120</v>
      </c>
      <c r="E88" s="89" t="s">
        <v>78</v>
      </c>
      <c r="F88" s="171">
        <v>1000</v>
      </c>
      <c r="G88" s="257"/>
      <c r="H88" s="257"/>
      <c r="I88" s="257"/>
      <c r="J88" s="257"/>
      <c r="K88" s="273"/>
      <c r="L88"/>
      <c r="M88"/>
      <c r="N88"/>
      <c r="O88"/>
      <c r="P88"/>
      <c r="Q88"/>
    </row>
    <row r="89" spans="1:17" s="142" customFormat="1" ht="28.5" customHeight="1" x14ac:dyDescent="0.2">
      <c r="A89" s="41"/>
      <c r="B89" s="41"/>
      <c r="C89" s="24">
        <v>4400</v>
      </c>
      <c r="D89" s="27" t="s">
        <v>93</v>
      </c>
      <c r="E89" s="126"/>
      <c r="F89" s="139">
        <f>F90</f>
        <v>266300</v>
      </c>
      <c r="G89" s="257"/>
      <c r="H89" s="257"/>
      <c r="I89" s="257"/>
      <c r="J89" s="257"/>
      <c r="K89" s="273"/>
      <c r="L89"/>
      <c r="M89"/>
      <c r="N89"/>
      <c r="O89"/>
      <c r="P89"/>
      <c r="Q89"/>
    </row>
    <row r="90" spans="1:17" s="104" customFormat="1" ht="16.5" customHeight="1" x14ac:dyDescent="0.2">
      <c r="A90" s="100"/>
      <c r="B90" s="100"/>
      <c r="C90" s="101"/>
      <c r="D90" s="87" t="s">
        <v>120</v>
      </c>
      <c r="E90" s="89" t="s">
        <v>78</v>
      </c>
      <c r="F90" s="171">
        <v>266300</v>
      </c>
      <c r="G90" s="257"/>
      <c r="H90" s="257"/>
      <c r="I90" s="257"/>
      <c r="J90" s="257"/>
      <c r="K90" s="273"/>
      <c r="L90"/>
      <c r="M90"/>
      <c r="N90"/>
      <c r="O90"/>
      <c r="P90"/>
      <c r="Q90"/>
    </row>
    <row r="91" spans="1:17" s="142" customFormat="1" ht="16.5" customHeight="1" x14ac:dyDescent="0.2">
      <c r="A91" s="41"/>
      <c r="B91" s="41"/>
      <c r="C91" s="24">
        <v>4430</v>
      </c>
      <c r="D91" s="27" t="s">
        <v>10</v>
      </c>
      <c r="E91" s="140"/>
      <c r="F91" s="139">
        <f>F92</f>
        <v>1000</v>
      </c>
      <c r="G91" s="257"/>
      <c r="H91" s="257"/>
      <c r="I91" s="257"/>
      <c r="J91" s="257"/>
      <c r="K91" s="273"/>
      <c r="L91"/>
      <c r="M91"/>
      <c r="N91"/>
      <c r="O91"/>
      <c r="P91"/>
      <c r="Q91"/>
    </row>
    <row r="92" spans="1:17" s="104" customFormat="1" ht="16.5" customHeight="1" x14ac:dyDescent="0.2">
      <c r="A92" s="100"/>
      <c r="B92" s="100"/>
      <c r="C92" s="101"/>
      <c r="D92" s="87" t="s">
        <v>120</v>
      </c>
      <c r="E92" s="89" t="s">
        <v>78</v>
      </c>
      <c r="F92" s="171">
        <v>1000</v>
      </c>
      <c r="G92" s="257"/>
      <c r="H92" s="257"/>
      <c r="I92" s="257"/>
      <c r="J92" s="257"/>
      <c r="K92" s="273"/>
      <c r="L92"/>
      <c r="M92"/>
      <c r="N92"/>
      <c r="O92"/>
      <c r="P92"/>
      <c r="Q92"/>
    </row>
    <row r="93" spans="1:17" s="142" customFormat="1" ht="16.5" customHeight="1" x14ac:dyDescent="0.2">
      <c r="A93" s="41"/>
      <c r="B93" s="41"/>
      <c r="C93" s="24">
        <v>4480</v>
      </c>
      <c r="D93" s="27" t="s">
        <v>136</v>
      </c>
      <c r="E93" s="126"/>
      <c r="F93" s="139">
        <f>SUM(F94:F95)</f>
        <v>470</v>
      </c>
      <c r="G93" s="257"/>
      <c r="H93" s="257"/>
      <c r="I93" s="257"/>
      <c r="J93" s="257"/>
      <c r="K93" s="273"/>
      <c r="L93"/>
      <c r="M93"/>
      <c r="N93"/>
      <c r="O93"/>
      <c r="P93"/>
      <c r="Q93"/>
    </row>
    <row r="94" spans="1:17" s="104" customFormat="1" ht="15" customHeight="1" x14ac:dyDescent="0.2">
      <c r="A94" s="100"/>
      <c r="B94" s="100"/>
      <c r="C94" s="101"/>
      <c r="D94" s="87" t="s">
        <v>120</v>
      </c>
      <c r="E94" s="89" t="s">
        <v>78</v>
      </c>
      <c r="F94" s="171">
        <v>70</v>
      </c>
      <c r="G94" s="257"/>
      <c r="H94" s="257"/>
      <c r="I94" s="257"/>
      <c r="J94" s="257"/>
      <c r="K94" s="273"/>
      <c r="L94"/>
      <c r="M94"/>
      <c r="N94"/>
      <c r="O94"/>
      <c r="P94"/>
      <c r="Q94"/>
    </row>
    <row r="95" spans="1:17" s="104" customFormat="1" ht="16.5" customHeight="1" x14ac:dyDescent="0.2">
      <c r="A95" s="100"/>
      <c r="B95" s="100"/>
      <c r="C95" s="101"/>
      <c r="D95" s="87"/>
      <c r="E95" s="89" t="s">
        <v>76</v>
      </c>
      <c r="F95" s="171">
        <v>400</v>
      </c>
      <c r="G95" s="257"/>
      <c r="H95" s="257"/>
      <c r="I95" s="257"/>
      <c r="J95" s="257"/>
      <c r="K95" s="273"/>
      <c r="L95"/>
      <c r="M95"/>
      <c r="N95"/>
      <c r="O95"/>
      <c r="P95"/>
      <c r="Q95"/>
    </row>
    <row r="96" spans="1:17" s="142" customFormat="1" ht="16.5" customHeight="1" x14ac:dyDescent="0.2">
      <c r="A96" s="41"/>
      <c r="B96" s="41"/>
      <c r="C96" s="24">
        <v>4510</v>
      </c>
      <c r="D96" s="27" t="s">
        <v>102</v>
      </c>
      <c r="E96" s="126"/>
      <c r="F96" s="139">
        <f>SUM(F97:F97)</f>
        <v>2000</v>
      </c>
      <c r="G96" s="257"/>
      <c r="H96" s="257"/>
      <c r="I96" s="257"/>
      <c r="J96" s="257"/>
      <c r="K96" s="273"/>
      <c r="L96"/>
      <c r="M96"/>
      <c r="N96"/>
      <c r="O96"/>
      <c r="P96"/>
      <c r="Q96"/>
    </row>
    <row r="97" spans="1:17" s="104" customFormat="1" ht="28.5" customHeight="1" x14ac:dyDescent="0.2">
      <c r="A97" s="100"/>
      <c r="B97" s="100"/>
      <c r="C97" s="101"/>
      <c r="D97" s="87" t="s">
        <v>120</v>
      </c>
      <c r="E97" s="89" t="s">
        <v>95</v>
      </c>
      <c r="F97" s="171">
        <v>2000</v>
      </c>
      <c r="G97" s="257"/>
      <c r="H97" s="257"/>
      <c r="I97" s="257"/>
      <c r="J97" s="257"/>
      <c r="K97" s="273"/>
      <c r="L97"/>
      <c r="M97"/>
      <c r="N97"/>
      <c r="O97"/>
      <c r="P97"/>
      <c r="Q97"/>
    </row>
    <row r="98" spans="1:17" s="142" customFormat="1" ht="28.5" customHeight="1" x14ac:dyDescent="0.2">
      <c r="A98" s="41"/>
      <c r="B98" s="41"/>
      <c r="C98" s="24">
        <v>4520</v>
      </c>
      <c r="D98" s="27" t="s">
        <v>104</v>
      </c>
      <c r="E98" s="126"/>
      <c r="F98" s="139">
        <f>F99</f>
        <v>220</v>
      </c>
      <c r="G98" s="257"/>
      <c r="H98" s="257"/>
      <c r="I98" s="257"/>
      <c r="J98" s="257"/>
      <c r="K98" s="273"/>
      <c r="L98"/>
      <c r="M98"/>
      <c r="N98"/>
      <c r="O98"/>
      <c r="P98"/>
      <c r="Q98"/>
    </row>
    <row r="99" spans="1:17" s="104" customFormat="1" ht="16.5" customHeight="1" x14ac:dyDescent="0.2">
      <c r="A99" s="100"/>
      <c r="B99" s="100"/>
      <c r="C99" s="101"/>
      <c r="D99" s="87" t="s">
        <v>120</v>
      </c>
      <c r="E99" s="89" t="s">
        <v>78</v>
      </c>
      <c r="F99" s="171">
        <v>220</v>
      </c>
      <c r="G99" s="257"/>
      <c r="H99" s="257"/>
      <c r="I99" s="257"/>
      <c r="J99" s="257"/>
      <c r="K99" s="273"/>
      <c r="L99"/>
      <c r="M99"/>
      <c r="N99"/>
      <c r="O99"/>
      <c r="P99"/>
      <c r="Q99"/>
    </row>
    <row r="100" spans="1:17" s="142" customFormat="1" ht="16.5" customHeight="1" x14ac:dyDescent="0.2">
      <c r="A100" s="41"/>
      <c r="B100" s="41"/>
      <c r="C100" s="24">
        <v>4530</v>
      </c>
      <c r="D100" s="27" t="s">
        <v>48</v>
      </c>
      <c r="E100" s="126"/>
      <c r="F100" s="139">
        <f>F101</f>
        <v>466000</v>
      </c>
      <c r="G100" s="257"/>
      <c r="H100" s="257"/>
      <c r="I100" s="257"/>
      <c r="J100" s="257"/>
      <c r="K100" s="273"/>
      <c r="L100"/>
      <c r="M100"/>
      <c r="N100"/>
      <c r="O100"/>
      <c r="P100"/>
      <c r="Q100"/>
    </row>
    <row r="101" spans="1:17" s="104" customFormat="1" ht="16.5" customHeight="1" x14ac:dyDescent="0.2">
      <c r="A101" s="100"/>
      <c r="B101" s="100"/>
      <c r="C101" s="101"/>
      <c r="D101" s="87" t="s">
        <v>120</v>
      </c>
      <c r="E101" s="89" t="s">
        <v>76</v>
      </c>
      <c r="F101" s="171">
        <v>466000</v>
      </c>
      <c r="G101" s="257"/>
      <c r="H101" s="257"/>
      <c r="I101" s="257"/>
      <c r="J101" s="257"/>
      <c r="K101" s="273"/>
      <c r="L101"/>
      <c r="M101"/>
      <c r="N101"/>
      <c r="O101"/>
      <c r="P101"/>
      <c r="Q101"/>
    </row>
    <row r="102" spans="1:17" s="142" customFormat="1" ht="15.75" customHeight="1" x14ac:dyDescent="0.2">
      <c r="A102" s="41"/>
      <c r="B102" s="41"/>
      <c r="C102" s="24">
        <v>4610</v>
      </c>
      <c r="D102" s="83" t="s">
        <v>68</v>
      </c>
      <c r="E102" s="126"/>
      <c r="F102" s="139">
        <f>SUM(F103:F104)</f>
        <v>40000</v>
      </c>
      <c r="G102" s="257"/>
      <c r="H102" s="257"/>
      <c r="I102" s="257"/>
      <c r="J102" s="257"/>
      <c r="K102" s="273"/>
      <c r="L102"/>
      <c r="M102"/>
      <c r="N102"/>
      <c r="O102"/>
      <c r="P102"/>
      <c r="Q102"/>
    </row>
    <row r="103" spans="1:17" s="15" customFormat="1" ht="27" customHeight="1" x14ac:dyDescent="0.2">
      <c r="A103" s="44"/>
      <c r="B103" s="44"/>
      <c r="C103" s="52"/>
      <c r="D103" s="87" t="s">
        <v>120</v>
      </c>
      <c r="E103" s="89" t="s">
        <v>95</v>
      </c>
      <c r="F103" s="171">
        <v>20000</v>
      </c>
      <c r="G103" s="257"/>
      <c r="H103" s="257"/>
      <c r="I103" s="257"/>
      <c r="J103" s="257"/>
      <c r="K103" s="273"/>
      <c r="L103"/>
      <c r="M103"/>
      <c r="N103"/>
      <c r="O103"/>
      <c r="P103"/>
      <c r="Q103"/>
    </row>
    <row r="104" spans="1:17" s="35" customFormat="1" ht="15.75" customHeight="1" x14ac:dyDescent="0.2">
      <c r="A104" s="41"/>
      <c r="B104" s="41"/>
      <c r="C104" s="24"/>
      <c r="D104" s="27"/>
      <c r="E104" s="89" t="s">
        <v>78</v>
      </c>
      <c r="F104" s="171">
        <v>20000</v>
      </c>
      <c r="G104" s="257"/>
      <c r="H104" s="257"/>
      <c r="I104" s="257"/>
      <c r="J104" s="257"/>
      <c r="K104" s="273"/>
      <c r="L104"/>
      <c r="M104"/>
      <c r="N104"/>
      <c r="O104"/>
      <c r="P104"/>
      <c r="Q104"/>
    </row>
    <row r="105" spans="1:17" s="142" customFormat="1" ht="16.5" customHeight="1" x14ac:dyDescent="0.2">
      <c r="A105" s="41"/>
      <c r="B105" s="41"/>
      <c r="C105" s="24">
        <v>6050</v>
      </c>
      <c r="D105" s="27" t="s">
        <v>16</v>
      </c>
      <c r="E105" s="126"/>
      <c r="F105" s="139">
        <f>SUM(F107:F108)</f>
        <v>100000</v>
      </c>
      <c r="G105" s="257"/>
      <c r="H105" s="257"/>
      <c r="I105" s="257"/>
      <c r="J105" s="257"/>
      <c r="K105" s="273"/>
      <c r="L105"/>
      <c r="M105"/>
      <c r="N105"/>
      <c r="O105"/>
      <c r="P105"/>
      <c r="Q105"/>
    </row>
    <row r="106" spans="1:17" s="142" customFormat="1" ht="16.5" customHeight="1" x14ac:dyDescent="0.2">
      <c r="A106" s="41"/>
      <c r="B106" s="41"/>
      <c r="C106" s="24"/>
      <c r="D106" s="25" t="s">
        <v>120</v>
      </c>
      <c r="E106" s="126"/>
      <c r="F106" s="139"/>
      <c r="G106" s="257"/>
      <c r="H106" s="257"/>
      <c r="I106" s="257"/>
      <c r="J106" s="257"/>
      <c r="K106" s="273"/>
      <c r="L106"/>
      <c r="M106"/>
      <c r="N106"/>
      <c r="O106"/>
      <c r="P106"/>
      <c r="Q106"/>
    </row>
    <row r="107" spans="1:17" s="81" customFormat="1" ht="28.5" customHeight="1" x14ac:dyDescent="0.2">
      <c r="A107" s="79"/>
      <c r="B107" s="79"/>
      <c r="C107" s="80"/>
      <c r="D107" s="190" t="s">
        <v>174</v>
      </c>
      <c r="E107" s="192" t="s">
        <v>78</v>
      </c>
      <c r="F107" s="191">
        <v>50000</v>
      </c>
      <c r="G107" s="257"/>
      <c r="H107" s="257"/>
      <c r="I107" s="257"/>
      <c r="J107" s="257"/>
      <c r="K107" s="273"/>
      <c r="L107"/>
      <c r="M107"/>
      <c r="N107"/>
      <c r="O107"/>
      <c r="P107"/>
      <c r="Q107"/>
    </row>
    <row r="108" spans="1:17" s="81" customFormat="1" ht="30" customHeight="1" x14ac:dyDescent="0.2">
      <c r="A108" s="79"/>
      <c r="B108" s="79"/>
      <c r="C108" s="80"/>
      <c r="D108" s="190" t="s">
        <v>162</v>
      </c>
      <c r="E108" s="89" t="s">
        <v>112</v>
      </c>
      <c r="F108" s="191">
        <v>50000</v>
      </c>
      <c r="G108" s="257"/>
      <c r="H108" s="257"/>
      <c r="I108" s="257"/>
      <c r="J108" s="257"/>
      <c r="K108" s="273"/>
      <c r="L108"/>
      <c r="M108"/>
      <c r="N108"/>
      <c r="O108"/>
      <c r="P108"/>
      <c r="Q108"/>
    </row>
    <row r="109" spans="1:17" s="142" customFormat="1" ht="16.5" customHeight="1" x14ac:dyDescent="0.2">
      <c r="A109" s="41"/>
      <c r="B109" s="41"/>
      <c r="C109" s="24">
        <v>6060</v>
      </c>
      <c r="D109" s="228" t="s">
        <v>59</v>
      </c>
      <c r="E109" s="126"/>
      <c r="F109" s="139">
        <f>F111</f>
        <v>1077200</v>
      </c>
      <c r="G109" s="257"/>
      <c r="H109" s="257"/>
      <c r="I109" s="257"/>
      <c r="J109" s="257"/>
      <c r="K109" s="273"/>
      <c r="L109"/>
      <c r="M109"/>
      <c r="N109"/>
      <c r="O109"/>
      <c r="P109"/>
      <c r="Q109"/>
    </row>
    <row r="110" spans="1:17" s="142" customFormat="1" ht="16.5" customHeight="1" x14ac:dyDescent="0.2">
      <c r="A110" s="41"/>
      <c r="B110" s="41"/>
      <c r="C110" s="24"/>
      <c r="D110" s="25" t="s">
        <v>120</v>
      </c>
      <c r="E110" s="126"/>
      <c r="F110" s="139"/>
      <c r="G110" s="257"/>
      <c r="H110" s="257"/>
      <c r="I110" s="257"/>
      <c r="J110" s="257"/>
      <c r="K110" s="273"/>
      <c r="L110"/>
      <c r="M110"/>
      <c r="N110"/>
      <c r="O110"/>
      <c r="P110"/>
      <c r="Q110"/>
    </row>
    <row r="111" spans="1:17" s="81" customFormat="1" ht="41.25" customHeight="1" x14ac:dyDescent="0.2">
      <c r="A111" s="79"/>
      <c r="B111" s="79"/>
      <c r="C111" s="80"/>
      <c r="D111" s="190" t="s">
        <v>150</v>
      </c>
      <c r="E111" s="89" t="s">
        <v>95</v>
      </c>
      <c r="F111" s="191">
        <v>1077200</v>
      </c>
      <c r="G111" s="257"/>
      <c r="H111" s="257"/>
      <c r="I111" s="257"/>
      <c r="J111" s="257"/>
      <c r="K111" s="273"/>
      <c r="L111"/>
      <c r="M111"/>
      <c r="N111"/>
      <c r="O111"/>
      <c r="P111"/>
      <c r="Q111"/>
    </row>
    <row r="112" spans="1:17" s="142" customFormat="1" ht="16.5" customHeight="1" x14ac:dyDescent="0.2">
      <c r="A112" s="41"/>
      <c r="B112" s="43">
        <v>70095</v>
      </c>
      <c r="C112" s="120"/>
      <c r="D112" s="26" t="s">
        <v>1</v>
      </c>
      <c r="E112" s="143"/>
      <c r="F112" s="138">
        <f>F113+F115+F117+F119</f>
        <v>84000</v>
      </c>
      <c r="G112" s="257"/>
      <c r="H112" s="257"/>
      <c r="I112" s="257"/>
      <c r="J112" s="257"/>
      <c r="K112" s="273"/>
      <c r="L112"/>
      <c r="M112"/>
      <c r="N112"/>
      <c r="O112"/>
      <c r="P112"/>
      <c r="Q112"/>
    </row>
    <row r="113" spans="1:17" s="142" customFormat="1" ht="16.5" customHeight="1" x14ac:dyDescent="0.2">
      <c r="A113" s="41"/>
      <c r="B113" s="41"/>
      <c r="C113" s="24">
        <v>4580</v>
      </c>
      <c r="D113" s="29" t="s">
        <v>96</v>
      </c>
      <c r="E113" s="126"/>
      <c r="F113" s="139">
        <f>F114</f>
        <v>1000</v>
      </c>
      <c r="G113" s="257"/>
      <c r="H113" s="257"/>
      <c r="I113" s="257"/>
      <c r="J113" s="257"/>
      <c r="K113" s="273"/>
      <c r="L113"/>
      <c r="M113"/>
      <c r="N113"/>
      <c r="O113"/>
      <c r="P113"/>
      <c r="Q113"/>
    </row>
    <row r="114" spans="1:17" s="104" customFormat="1" ht="16.5" customHeight="1" x14ac:dyDescent="0.2">
      <c r="A114" s="100"/>
      <c r="B114" s="100"/>
      <c r="C114" s="101"/>
      <c r="D114" s="87" t="s">
        <v>120</v>
      </c>
      <c r="E114" s="89" t="s">
        <v>78</v>
      </c>
      <c r="F114" s="171">
        <v>1000</v>
      </c>
      <c r="G114" s="257"/>
      <c r="H114" s="257"/>
      <c r="I114" s="257"/>
      <c r="J114" s="257"/>
      <c r="K114" s="273"/>
      <c r="L114"/>
      <c r="M114"/>
      <c r="N114"/>
      <c r="O114"/>
      <c r="P114"/>
      <c r="Q114"/>
    </row>
    <row r="115" spans="1:17" s="142" customFormat="1" ht="16.5" customHeight="1" x14ac:dyDescent="0.2">
      <c r="A115" s="41"/>
      <c r="B115" s="41"/>
      <c r="C115" s="24">
        <v>4590</v>
      </c>
      <c r="D115" s="276" t="s">
        <v>87</v>
      </c>
      <c r="E115" s="126"/>
      <c r="F115" s="139">
        <f>F116</f>
        <v>35000</v>
      </c>
      <c r="G115" s="257"/>
      <c r="H115" s="257"/>
      <c r="I115" s="257"/>
      <c r="J115" s="257"/>
      <c r="K115" s="273"/>
      <c r="L115"/>
      <c r="M115"/>
      <c r="N115"/>
      <c r="O115"/>
      <c r="P115"/>
      <c r="Q115"/>
    </row>
    <row r="116" spans="1:17" s="104" customFormat="1" ht="16.5" customHeight="1" x14ac:dyDescent="0.2">
      <c r="A116" s="100"/>
      <c r="B116" s="100"/>
      <c r="C116" s="101"/>
      <c r="D116" s="87" t="s">
        <v>120</v>
      </c>
      <c r="E116" s="89" t="s">
        <v>78</v>
      </c>
      <c r="F116" s="171">
        <v>35000</v>
      </c>
      <c r="G116" s="257"/>
      <c r="H116" s="257"/>
      <c r="I116" s="257"/>
      <c r="J116" s="257"/>
      <c r="K116" s="273"/>
      <c r="L116"/>
      <c r="M116"/>
      <c r="N116"/>
      <c r="O116"/>
      <c r="P116"/>
      <c r="Q116"/>
    </row>
    <row r="117" spans="1:17" s="142" customFormat="1" ht="27.75" customHeight="1" x14ac:dyDescent="0.2">
      <c r="A117" s="41"/>
      <c r="B117" s="41"/>
      <c r="C117" s="24">
        <v>4600</v>
      </c>
      <c r="D117" s="27" t="s">
        <v>58</v>
      </c>
      <c r="E117" s="126"/>
      <c r="F117" s="139">
        <f>F118</f>
        <v>30000</v>
      </c>
      <c r="G117" s="257"/>
      <c r="H117" s="257"/>
      <c r="I117" s="257"/>
      <c r="J117" s="257"/>
      <c r="K117" s="273"/>
      <c r="L117"/>
      <c r="M117"/>
      <c r="N117"/>
      <c r="O117"/>
      <c r="P117"/>
      <c r="Q117"/>
    </row>
    <row r="118" spans="1:17" s="104" customFormat="1" ht="16.5" customHeight="1" x14ac:dyDescent="0.2">
      <c r="A118" s="100"/>
      <c r="B118" s="100"/>
      <c r="C118" s="101"/>
      <c r="D118" s="87" t="s">
        <v>120</v>
      </c>
      <c r="E118" s="89" t="s">
        <v>78</v>
      </c>
      <c r="F118" s="171">
        <v>30000</v>
      </c>
      <c r="G118" s="257"/>
      <c r="H118" s="257"/>
      <c r="I118" s="257"/>
      <c r="J118" s="257"/>
      <c r="K118" s="273"/>
      <c r="L118"/>
      <c r="M118"/>
      <c r="N118"/>
      <c r="O118"/>
      <c r="P118"/>
      <c r="Q118"/>
    </row>
    <row r="119" spans="1:17" s="142" customFormat="1" ht="15.75" customHeight="1" x14ac:dyDescent="0.2">
      <c r="A119" s="41"/>
      <c r="B119" s="41"/>
      <c r="C119" s="24">
        <v>4610</v>
      </c>
      <c r="D119" s="83" t="s">
        <v>68</v>
      </c>
      <c r="E119" s="126"/>
      <c r="F119" s="139">
        <f>SUM(F120:F120)</f>
        <v>18000</v>
      </c>
      <c r="G119" s="257"/>
      <c r="H119" s="257"/>
      <c r="I119" s="257"/>
      <c r="J119" s="257"/>
      <c r="K119" s="273"/>
      <c r="L119"/>
      <c r="M119"/>
      <c r="N119"/>
      <c r="O119"/>
      <c r="P119"/>
      <c r="Q119"/>
    </row>
    <row r="120" spans="1:17" s="15" customFormat="1" ht="16.5" customHeight="1" x14ac:dyDescent="0.2">
      <c r="A120" s="44"/>
      <c r="B120" s="44"/>
      <c r="C120" s="52"/>
      <c r="D120" s="87" t="s">
        <v>120</v>
      </c>
      <c r="E120" s="89" t="s">
        <v>78</v>
      </c>
      <c r="F120" s="171">
        <v>18000</v>
      </c>
      <c r="G120" s="257"/>
      <c r="H120" s="257"/>
      <c r="I120" s="257"/>
      <c r="J120" s="257"/>
      <c r="K120" s="273"/>
      <c r="L120"/>
      <c r="M120"/>
      <c r="N120"/>
      <c r="O120"/>
      <c r="P120"/>
      <c r="Q120"/>
    </row>
    <row r="121" spans="1:17" s="142" customFormat="1" ht="18" customHeight="1" x14ac:dyDescent="0.2">
      <c r="A121" s="66">
        <v>710</v>
      </c>
      <c r="B121" s="62"/>
      <c r="C121" s="121"/>
      <c r="D121" s="67" t="s">
        <v>35</v>
      </c>
      <c r="E121" s="144"/>
      <c r="F121" s="137">
        <f>F122+F127+F134</f>
        <v>148000</v>
      </c>
      <c r="G121" s="257"/>
      <c r="H121" s="257"/>
      <c r="I121" s="257"/>
      <c r="J121" s="257"/>
      <c r="K121" s="273"/>
      <c r="L121"/>
      <c r="M121"/>
      <c r="N121"/>
      <c r="O121"/>
      <c r="P121"/>
      <c r="Q121"/>
    </row>
    <row r="122" spans="1:17" s="142" customFormat="1" ht="16.5" customHeight="1" x14ac:dyDescent="0.2">
      <c r="A122" s="40"/>
      <c r="B122" s="43">
        <v>71004</v>
      </c>
      <c r="C122" s="120"/>
      <c r="D122" s="84" t="s">
        <v>38</v>
      </c>
      <c r="E122" s="143"/>
      <c r="F122" s="138">
        <f>F123+F125</f>
        <v>25000</v>
      </c>
      <c r="G122" s="257"/>
      <c r="H122" s="257"/>
      <c r="I122" s="257"/>
      <c r="J122" s="257"/>
      <c r="K122" s="273"/>
      <c r="L122"/>
      <c r="M122"/>
      <c r="N122"/>
      <c r="O122"/>
      <c r="P122"/>
      <c r="Q122"/>
    </row>
    <row r="123" spans="1:17" s="142" customFormat="1" ht="16.5" customHeight="1" x14ac:dyDescent="0.2">
      <c r="A123" s="40"/>
      <c r="B123" s="40"/>
      <c r="C123" s="24">
        <v>4170</v>
      </c>
      <c r="D123" s="83" t="s">
        <v>60</v>
      </c>
      <c r="E123" s="126"/>
      <c r="F123" s="139">
        <f>F124</f>
        <v>5000</v>
      </c>
      <c r="G123" s="257"/>
      <c r="H123" s="257"/>
      <c r="I123" s="257"/>
      <c r="J123" s="257"/>
      <c r="K123" s="273"/>
      <c r="L123"/>
      <c r="M123"/>
      <c r="N123"/>
      <c r="O123"/>
      <c r="P123"/>
      <c r="Q123"/>
    </row>
    <row r="124" spans="1:17" s="104" customFormat="1" ht="28.5" customHeight="1" x14ac:dyDescent="0.2">
      <c r="A124" s="100"/>
      <c r="B124" s="100"/>
      <c r="C124" s="101"/>
      <c r="D124" s="87" t="s">
        <v>120</v>
      </c>
      <c r="E124" s="89" t="s">
        <v>95</v>
      </c>
      <c r="F124" s="171">
        <v>5000</v>
      </c>
      <c r="G124" s="257"/>
      <c r="H124" s="257"/>
      <c r="I124" s="257"/>
      <c r="J124" s="257"/>
      <c r="K124" s="273"/>
      <c r="L124"/>
      <c r="M124"/>
      <c r="N124"/>
      <c r="O124"/>
      <c r="P124"/>
      <c r="Q124"/>
    </row>
    <row r="125" spans="1:17" s="247" customFormat="1" ht="16.5" customHeight="1" x14ac:dyDescent="0.2">
      <c r="A125" s="215"/>
      <c r="B125" s="215"/>
      <c r="C125" s="209">
        <v>4300</v>
      </c>
      <c r="D125" s="228" t="s">
        <v>6</v>
      </c>
      <c r="E125" s="242"/>
      <c r="F125" s="245">
        <f>F126</f>
        <v>20000</v>
      </c>
      <c r="G125" s="257"/>
      <c r="H125" s="257"/>
      <c r="I125" s="257"/>
      <c r="J125" s="257"/>
      <c r="K125" s="273"/>
      <c r="L125" s="203"/>
      <c r="M125" s="203"/>
      <c r="N125" s="203"/>
      <c r="O125" s="203"/>
      <c r="P125" s="203"/>
      <c r="Q125" s="203"/>
    </row>
    <row r="126" spans="1:17" s="237" customFormat="1" ht="28.5" customHeight="1" x14ac:dyDescent="0.2">
      <c r="A126" s="234"/>
      <c r="B126" s="234"/>
      <c r="C126" s="235"/>
      <c r="D126" s="230" t="s">
        <v>120</v>
      </c>
      <c r="E126" s="231" t="s">
        <v>95</v>
      </c>
      <c r="F126" s="251">
        <v>20000</v>
      </c>
      <c r="G126" s="257"/>
      <c r="H126" s="257"/>
      <c r="I126" s="257"/>
      <c r="J126" s="257"/>
      <c r="K126" s="273"/>
      <c r="L126" s="203"/>
      <c r="M126" s="203"/>
      <c r="N126" s="203"/>
      <c r="O126" s="203"/>
      <c r="P126" s="203"/>
      <c r="Q126" s="203"/>
    </row>
    <row r="127" spans="1:17" s="142" customFormat="1" ht="16.5" customHeight="1" x14ac:dyDescent="0.2">
      <c r="A127" s="40"/>
      <c r="B127" s="43">
        <v>71012</v>
      </c>
      <c r="C127" s="120"/>
      <c r="D127" s="84" t="s">
        <v>131</v>
      </c>
      <c r="E127" s="143"/>
      <c r="F127" s="138">
        <f>F128+F130+F132</f>
        <v>100000</v>
      </c>
      <c r="G127" s="257"/>
      <c r="H127" s="257"/>
      <c r="I127" s="257"/>
      <c r="J127" s="257"/>
      <c r="K127" s="273"/>
      <c r="L127"/>
      <c r="M127"/>
      <c r="N127"/>
      <c r="O127"/>
      <c r="P127"/>
      <c r="Q127"/>
    </row>
    <row r="128" spans="1:17" s="142" customFormat="1" ht="16.5" customHeight="1" x14ac:dyDescent="0.2">
      <c r="A128" s="41"/>
      <c r="B128" s="41"/>
      <c r="C128" s="24">
        <v>4300</v>
      </c>
      <c r="D128" s="83" t="s">
        <v>6</v>
      </c>
      <c r="E128" s="126"/>
      <c r="F128" s="139">
        <f>F129</f>
        <v>35000</v>
      </c>
      <c r="G128" s="257"/>
      <c r="H128" s="257"/>
      <c r="I128" s="257"/>
      <c r="J128" s="257"/>
      <c r="K128" s="273"/>
      <c r="L128"/>
      <c r="M128"/>
      <c r="N128"/>
      <c r="O128"/>
      <c r="P128"/>
      <c r="Q128"/>
    </row>
    <row r="129" spans="1:17" s="104" customFormat="1" ht="28.5" customHeight="1" x14ac:dyDescent="0.2">
      <c r="A129" s="100"/>
      <c r="B129" s="100"/>
      <c r="C129" s="101"/>
      <c r="D129" s="87" t="s">
        <v>120</v>
      </c>
      <c r="E129" s="89" t="s">
        <v>95</v>
      </c>
      <c r="F129" s="171">
        <v>35000</v>
      </c>
      <c r="G129" s="257"/>
      <c r="H129" s="257"/>
      <c r="I129" s="257"/>
      <c r="J129" s="257"/>
      <c r="K129" s="273"/>
      <c r="L129"/>
      <c r="M129"/>
      <c r="N129"/>
      <c r="O129"/>
      <c r="P129"/>
      <c r="Q129"/>
    </row>
    <row r="130" spans="1:17" s="142" customFormat="1" ht="28.5" customHeight="1" x14ac:dyDescent="0.2">
      <c r="A130" s="41"/>
      <c r="B130" s="41"/>
      <c r="C130" s="24">
        <v>4390</v>
      </c>
      <c r="D130" s="23" t="s">
        <v>74</v>
      </c>
      <c r="E130" s="126"/>
      <c r="F130" s="139">
        <f>F131</f>
        <v>50000</v>
      </c>
      <c r="G130" s="257"/>
      <c r="H130" s="257"/>
      <c r="I130" s="257"/>
      <c r="J130" s="257"/>
      <c r="K130" s="273"/>
      <c r="L130"/>
      <c r="M130"/>
      <c r="N130"/>
      <c r="O130"/>
      <c r="P130"/>
      <c r="Q130"/>
    </row>
    <row r="131" spans="1:17" s="107" customFormat="1" ht="28.5" customHeight="1" x14ac:dyDescent="0.2">
      <c r="A131" s="100"/>
      <c r="B131" s="100"/>
      <c r="C131" s="101"/>
      <c r="D131" s="87" t="s">
        <v>120</v>
      </c>
      <c r="E131" s="89" t="s">
        <v>95</v>
      </c>
      <c r="F131" s="171">
        <v>50000</v>
      </c>
      <c r="G131" s="258"/>
      <c r="H131" s="258"/>
      <c r="I131" s="258"/>
      <c r="J131" s="258"/>
      <c r="K131" s="274"/>
      <c r="L131" s="193"/>
      <c r="M131" s="193"/>
      <c r="N131" s="193"/>
      <c r="O131" s="193"/>
      <c r="P131" s="193"/>
      <c r="Q131" s="193"/>
    </row>
    <row r="132" spans="1:17" s="142" customFormat="1" ht="28.5" customHeight="1" x14ac:dyDescent="0.2">
      <c r="A132" s="41"/>
      <c r="B132" s="41"/>
      <c r="C132" s="24">
        <v>4520</v>
      </c>
      <c r="D132" s="23" t="s">
        <v>104</v>
      </c>
      <c r="E132" s="126"/>
      <c r="F132" s="139">
        <f>F133</f>
        <v>15000</v>
      </c>
      <c r="G132" s="257"/>
      <c r="H132" s="257"/>
      <c r="I132" s="257"/>
      <c r="J132" s="257"/>
      <c r="K132" s="273"/>
      <c r="L132"/>
      <c r="M132"/>
      <c r="N132"/>
      <c r="O132"/>
      <c r="P132"/>
      <c r="Q132"/>
    </row>
    <row r="133" spans="1:17" s="107" customFormat="1" ht="28.5" customHeight="1" x14ac:dyDescent="0.2">
      <c r="A133" s="100"/>
      <c r="B133" s="100"/>
      <c r="C133" s="101"/>
      <c r="D133" s="87" t="s">
        <v>120</v>
      </c>
      <c r="E133" s="89" t="s">
        <v>95</v>
      </c>
      <c r="F133" s="171">
        <v>15000</v>
      </c>
      <c r="G133" s="258"/>
      <c r="H133" s="258"/>
      <c r="I133" s="258"/>
      <c r="J133" s="258"/>
      <c r="K133" s="274"/>
      <c r="L133" s="193"/>
      <c r="M133" s="193"/>
      <c r="N133" s="193"/>
      <c r="O133" s="193"/>
      <c r="P133" s="193"/>
      <c r="Q133" s="193"/>
    </row>
    <row r="134" spans="1:17" s="142" customFormat="1" ht="16.5" customHeight="1" x14ac:dyDescent="0.2">
      <c r="A134" s="40"/>
      <c r="B134" s="43">
        <v>71035</v>
      </c>
      <c r="C134" s="120"/>
      <c r="D134" s="26" t="s">
        <v>52</v>
      </c>
      <c r="E134" s="143"/>
      <c r="F134" s="138">
        <f>F135+F137+F139</f>
        <v>23000</v>
      </c>
      <c r="G134" s="257"/>
      <c r="H134" s="257"/>
      <c r="I134" s="257"/>
      <c r="J134" s="257"/>
      <c r="K134" s="273"/>
      <c r="L134"/>
      <c r="M134"/>
      <c r="N134"/>
      <c r="O134"/>
      <c r="P134"/>
      <c r="Q134"/>
    </row>
    <row r="135" spans="1:17" s="142" customFormat="1" ht="16.5" customHeight="1" x14ac:dyDescent="0.2">
      <c r="A135" s="41"/>
      <c r="B135" s="41"/>
      <c r="C135" s="24">
        <v>4210</v>
      </c>
      <c r="D135" s="27" t="s">
        <v>8</v>
      </c>
      <c r="E135" s="126"/>
      <c r="F135" s="139">
        <f>F136</f>
        <v>1000</v>
      </c>
      <c r="G135" s="257"/>
      <c r="H135" s="257"/>
      <c r="I135" s="257"/>
      <c r="J135" s="257"/>
      <c r="K135" s="273"/>
      <c r="L135"/>
      <c r="M135"/>
      <c r="N135"/>
      <c r="O135"/>
      <c r="P135"/>
      <c r="Q135"/>
    </row>
    <row r="136" spans="1:17" s="104" customFormat="1" ht="16.5" customHeight="1" x14ac:dyDescent="0.2">
      <c r="A136" s="100"/>
      <c r="B136" s="100"/>
      <c r="C136" s="101"/>
      <c r="D136" s="87" t="s">
        <v>120</v>
      </c>
      <c r="E136" s="89" t="s">
        <v>78</v>
      </c>
      <c r="F136" s="171">
        <v>1000</v>
      </c>
      <c r="G136" s="257"/>
      <c r="H136" s="257"/>
      <c r="I136" s="257"/>
      <c r="J136" s="257"/>
      <c r="K136" s="273"/>
      <c r="L136"/>
      <c r="M136"/>
      <c r="N136"/>
      <c r="O136"/>
      <c r="P136"/>
      <c r="Q136"/>
    </row>
    <row r="137" spans="1:17" s="142" customFormat="1" ht="16.5" customHeight="1" x14ac:dyDescent="0.2">
      <c r="A137" s="41"/>
      <c r="B137" s="41"/>
      <c r="C137" s="24">
        <v>4270</v>
      </c>
      <c r="D137" s="27" t="s">
        <v>5</v>
      </c>
      <c r="E137" s="140"/>
      <c r="F137" s="139">
        <f>F138</f>
        <v>2000</v>
      </c>
      <c r="G137" s="257"/>
      <c r="H137" s="257"/>
      <c r="I137" s="257"/>
      <c r="J137" s="257"/>
      <c r="K137" s="273"/>
      <c r="L137"/>
      <c r="M137"/>
      <c r="N137"/>
      <c r="O137"/>
      <c r="P137"/>
      <c r="Q137"/>
    </row>
    <row r="138" spans="1:17" s="104" customFormat="1" ht="16.5" customHeight="1" x14ac:dyDescent="0.2">
      <c r="A138" s="100"/>
      <c r="B138" s="100"/>
      <c r="C138" s="101"/>
      <c r="D138" s="87" t="s">
        <v>120</v>
      </c>
      <c r="E138" s="89" t="s">
        <v>78</v>
      </c>
      <c r="F138" s="171">
        <v>2000</v>
      </c>
      <c r="G138" s="257"/>
      <c r="H138" s="257"/>
      <c r="I138" s="257"/>
      <c r="J138" s="257"/>
      <c r="K138" s="273"/>
      <c r="L138"/>
      <c r="M138"/>
      <c r="N138"/>
      <c r="O138"/>
      <c r="P138"/>
      <c r="Q138"/>
    </row>
    <row r="139" spans="1:17" s="142" customFormat="1" ht="16.5" customHeight="1" x14ac:dyDescent="0.2">
      <c r="A139" s="41"/>
      <c r="B139" s="41"/>
      <c r="C139" s="24">
        <v>4300</v>
      </c>
      <c r="D139" s="27" t="s">
        <v>6</v>
      </c>
      <c r="E139" s="140"/>
      <c r="F139" s="139">
        <f>F140</f>
        <v>20000</v>
      </c>
      <c r="G139" s="257"/>
      <c r="H139" s="257"/>
      <c r="I139" s="257"/>
      <c r="J139" s="257"/>
      <c r="K139" s="273"/>
      <c r="L139"/>
      <c r="M139"/>
      <c r="N139"/>
      <c r="O139"/>
      <c r="P139"/>
      <c r="Q139"/>
    </row>
    <row r="140" spans="1:17" s="104" customFormat="1" ht="16.5" customHeight="1" x14ac:dyDescent="0.2">
      <c r="A140" s="100"/>
      <c r="B140" s="100"/>
      <c r="C140" s="101"/>
      <c r="D140" s="87" t="s">
        <v>120</v>
      </c>
      <c r="E140" s="89" t="s">
        <v>78</v>
      </c>
      <c r="F140" s="171">
        <v>20000</v>
      </c>
      <c r="G140" s="257"/>
      <c r="H140" s="257"/>
      <c r="I140" s="257"/>
      <c r="J140" s="257"/>
      <c r="K140" s="273"/>
      <c r="L140"/>
      <c r="M140"/>
      <c r="N140"/>
      <c r="O140"/>
      <c r="P140"/>
      <c r="Q140"/>
    </row>
    <row r="141" spans="1:17" s="142" customFormat="1" ht="18" customHeight="1" x14ac:dyDescent="0.2">
      <c r="A141" s="66">
        <v>750</v>
      </c>
      <c r="B141" s="62"/>
      <c r="C141" s="121"/>
      <c r="D141" s="67" t="s">
        <v>31</v>
      </c>
      <c r="E141" s="144"/>
      <c r="F141" s="137">
        <f>F142+F157+F237+F251</f>
        <v>11207743</v>
      </c>
      <c r="G141" s="257"/>
      <c r="H141" s="257"/>
      <c r="I141" s="257"/>
      <c r="J141" s="257"/>
      <c r="K141" s="273"/>
      <c r="L141"/>
      <c r="M141"/>
      <c r="N141"/>
      <c r="O141"/>
      <c r="P141"/>
      <c r="Q141"/>
    </row>
    <row r="142" spans="1:17" s="142" customFormat="1" ht="16.5" customHeight="1" x14ac:dyDescent="0.2">
      <c r="A142" s="40"/>
      <c r="B142" s="43">
        <v>75022</v>
      </c>
      <c r="C142" s="120"/>
      <c r="D142" s="178" t="s">
        <v>65</v>
      </c>
      <c r="E142" s="150"/>
      <c r="F142" s="138">
        <f>F143+F145+F147+F149+F151+F153+F155</f>
        <v>523055</v>
      </c>
      <c r="G142" s="257"/>
      <c r="H142" s="257"/>
      <c r="I142" s="257"/>
      <c r="J142" s="257"/>
      <c r="K142" s="273"/>
      <c r="L142"/>
      <c r="M142"/>
      <c r="N142"/>
      <c r="O142"/>
      <c r="P142"/>
      <c r="Q142"/>
    </row>
    <row r="143" spans="1:17" s="142" customFormat="1" ht="16.5" customHeight="1" x14ac:dyDescent="0.2">
      <c r="A143" s="41"/>
      <c r="B143" s="41"/>
      <c r="C143" s="24">
        <v>3030</v>
      </c>
      <c r="D143" s="27" t="s">
        <v>17</v>
      </c>
      <c r="E143" s="126"/>
      <c r="F143" s="139">
        <f>F144</f>
        <v>487430</v>
      </c>
      <c r="G143" s="257"/>
      <c r="H143" s="257"/>
      <c r="I143" s="257"/>
      <c r="J143" s="257"/>
      <c r="K143" s="273"/>
      <c r="L143"/>
      <c r="M143"/>
      <c r="N143"/>
      <c r="O143"/>
      <c r="P143"/>
      <c r="Q143"/>
    </row>
    <row r="144" spans="1:17" ht="16.5" customHeight="1" x14ac:dyDescent="0.2">
      <c r="A144" s="41"/>
      <c r="B144" s="41"/>
      <c r="C144" s="24"/>
      <c r="D144" s="87" t="s">
        <v>120</v>
      </c>
      <c r="E144" s="89" t="s">
        <v>80</v>
      </c>
      <c r="F144" s="171">
        <v>487430</v>
      </c>
    </row>
    <row r="145" spans="1:17" s="142" customFormat="1" ht="16.5" customHeight="1" x14ac:dyDescent="0.2">
      <c r="A145" s="41"/>
      <c r="B145" s="41"/>
      <c r="C145" s="24">
        <v>4110</v>
      </c>
      <c r="D145" s="27" t="s">
        <v>7</v>
      </c>
      <c r="E145" s="126"/>
      <c r="F145" s="139">
        <f>F146</f>
        <v>722</v>
      </c>
      <c r="G145" s="257"/>
      <c r="H145" s="257"/>
      <c r="I145" s="257"/>
      <c r="J145" s="257"/>
      <c r="K145" s="273"/>
      <c r="L145"/>
      <c r="M145"/>
      <c r="N145"/>
      <c r="O145"/>
      <c r="P145"/>
      <c r="Q145"/>
    </row>
    <row r="146" spans="1:17" ht="16.5" customHeight="1" x14ac:dyDescent="0.2">
      <c r="A146" s="41"/>
      <c r="B146" s="41"/>
      <c r="C146" s="24"/>
      <c r="D146" s="87" t="s">
        <v>120</v>
      </c>
      <c r="E146" s="89" t="s">
        <v>80</v>
      </c>
      <c r="F146" s="171">
        <v>722</v>
      </c>
    </row>
    <row r="147" spans="1:17" s="142" customFormat="1" ht="16.5" customHeight="1" x14ac:dyDescent="0.2">
      <c r="A147" s="41"/>
      <c r="B147" s="41"/>
      <c r="C147" s="24">
        <v>4120</v>
      </c>
      <c r="D147" s="228" t="s">
        <v>192</v>
      </c>
      <c r="E147" s="126"/>
      <c r="F147" s="139">
        <f>F148</f>
        <v>103</v>
      </c>
      <c r="G147" s="257"/>
      <c r="H147" s="257"/>
      <c r="I147" s="257"/>
      <c r="J147" s="257"/>
      <c r="K147" s="273"/>
      <c r="L147"/>
      <c r="M147"/>
      <c r="N147"/>
      <c r="O147"/>
      <c r="P147"/>
      <c r="Q147"/>
    </row>
    <row r="148" spans="1:17" ht="16.5" customHeight="1" x14ac:dyDescent="0.2">
      <c r="A148" s="41"/>
      <c r="B148" s="41"/>
      <c r="C148" s="24"/>
      <c r="D148" s="87" t="s">
        <v>120</v>
      </c>
      <c r="E148" s="89" t="s">
        <v>80</v>
      </c>
      <c r="F148" s="171">
        <v>103</v>
      </c>
    </row>
    <row r="149" spans="1:17" s="10" customFormat="1" ht="16.5" customHeight="1" x14ac:dyDescent="0.2">
      <c r="A149" s="41"/>
      <c r="B149" s="41"/>
      <c r="C149" s="24">
        <v>4170</v>
      </c>
      <c r="D149" s="27" t="s">
        <v>60</v>
      </c>
      <c r="E149" s="126"/>
      <c r="F149" s="139">
        <f>F150</f>
        <v>4200</v>
      </c>
      <c r="G149" s="257"/>
      <c r="H149" s="257"/>
      <c r="I149" s="257"/>
      <c r="J149" s="257"/>
      <c r="K149" s="273"/>
      <c r="L149"/>
      <c r="M149"/>
      <c r="N149"/>
      <c r="O149"/>
      <c r="P149"/>
      <c r="Q149"/>
    </row>
    <row r="150" spans="1:17" s="10" customFormat="1" ht="16.5" customHeight="1" x14ac:dyDescent="0.2">
      <c r="A150" s="41"/>
      <c r="B150" s="41"/>
      <c r="C150" s="24"/>
      <c r="D150" s="87" t="s">
        <v>120</v>
      </c>
      <c r="E150" s="89" t="s">
        <v>80</v>
      </c>
      <c r="F150" s="171">
        <v>4200</v>
      </c>
      <c r="G150" s="257"/>
      <c r="H150" s="257"/>
      <c r="I150" s="257"/>
      <c r="J150" s="257"/>
      <c r="K150" s="273"/>
      <c r="L150"/>
      <c r="M150"/>
      <c r="N150"/>
      <c r="O150"/>
      <c r="P150"/>
      <c r="Q150"/>
    </row>
    <row r="151" spans="1:17" s="151" customFormat="1" ht="16.5" customHeight="1" x14ac:dyDescent="0.2">
      <c r="A151" s="41"/>
      <c r="B151" s="41"/>
      <c r="C151" s="24">
        <v>4210</v>
      </c>
      <c r="D151" s="27" t="s">
        <v>8</v>
      </c>
      <c r="E151" s="126"/>
      <c r="F151" s="139">
        <f>F152</f>
        <v>5000</v>
      </c>
      <c r="G151" s="257"/>
      <c r="H151" s="257"/>
      <c r="I151" s="257"/>
      <c r="J151" s="257"/>
      <c r="K151" s="273"/>
      <c r="L151"/>
      <c r="M151"/>
      <c r="N151"/>
      <c r="O151"/>
      <c r="P151"/>
      <c r="Q151"/>
    </row>
    <row r="152" spans="1:17" s="9" customFormat="1" ht="16.5" customHeight="1" x14ac:dyDescent="0.2">
      <c r="A152" s="41"/>
      <c r="B152" s="41"/>
      <c r="C152" s="24"/>
      <c r="D152" s="87" t="s">
        <v>120</v>
      </c>
      <c r="E152" s="89" t="s">
        <v>80</v>
      </c>
      <c r="F152" s="171">
        <f>2500+2500</f>
        <v>5000</v>
      </c>
      <c r="G152" s="257"/>
      <c r="H152" s="257"/>
      <c r="I152" s="257"/>
      <c r="J152" s="257"/>
      <c r="K152" s="273"/>
      <c r="L152"/>
      <c r="M152"/>
      <c r="N152"/>
      <c r="O152"/>
      <c r="P152"/>
      <c r="Q152"/>
    </row>
    <row r="153" spans="1:17" s="151" customFormat="1" ht="16.5" customHeight="1" x14ac:dyDescent="0.2">
      <c r="A153" s="41"/>
      <c r="B153" s="41"/>
      <c r="C153" s="24">
        <v>4220</v>
      </c>
      <c r="D153" s="27" t="s">
        <v>155</v>
      </c>
      <c r="E153" s="126"/>
      <c r="F153" s="139">
        <f>F154</f>
        <v>5000</v>
      </c>
      <c r="G153" s="257"/>
      <c r="H153" s="257"/>
      <c r="I153" s="257"/>
      <c r="J153" s="257"/>
      <c r="K153" s="273"/>
      <c r="L153"/>
      <c r="M153"/>
      <c r="N153"/>
      <c r="O153"/>
      <c r="P153"/>
      <c r="Q153"/>
    </row>
    <row r="154" spans="1:17" s="9" customFormat="1" ht="16.5" customHeight="1" x14ac:dyDescent="0.2">
      <c r="A154" s="41"/>
      <c r="B154" s="41"/>
      <c r="C154" s="24"/>
      <c r="D154" s="87" t="s">
        <v>120</v>
      </c>
      <c r="E154" s="89" t="s">
        <v>80</v>
      </c>
      <c r="F154" s="251">
        <f>2500+2500</f>
        <v>5000</v>
      </c>
      <c r="G154" s="257"/>
      <c r="H154" s="257"/>
      <c r="I154" s="257"/>
      <c r="J154" s="257"/>
      <c r="K154" s="273"/>
      <c r="L154"/>
      <c r="M154"/>
      <c r="N154"/>
      <c r="O154"/>
      <c r="P154"/>
      <c r="Q154"/>
    </row>
    <row r="155" spans="1:17" s="152" customFormat="1" ht="16.5" customHeight="1" x14ac:dyDescent="0.2">
      <c r="A155" s="41"/>
      <c r="B155" s="41"/>
      <c r="C155" s="24">
        <v>4300</v>
      </c>
      <c r="D155" s="27" t="s">
        <v>6</v>
      </c>
      <c r="E155" s="126"/>
      <c r="F155" s="139">
        <f>F156</f>
        <v>20600</v>
      </c>
      <c r="G155" s="257"/>
      <c r="H155" s="257"/>
      <c r="I155" s="257"/>
      <c r="J155" s="257"/>
      <c r="K155" s="273"/>
      <c r="L155"/>
      <c r="M155"/>
      <c r="N155"/>
      <c r="O155"/>
      <c r="P155"/>
      <c r="Q155"/>
    </row>
    <row r="156" spans="1:17" s="8" customFormat="1" ht="16.5" customHeight="1" x14ac:dyDescent="0.2">
      <c r="A156" s="56"/>
      <c r="B156" s="41"/>
      <c r="C156" s="24"/>
      <c r="D156" s="87" t="s">
        <v>120</v>
      </c>
      <c r="E156" s="89" t="s">
        <v>80</v>
      </c>
      <c r="F156" s="171">
        <f>10600+10000</f>
        <v>20600</v>
      </c>
      <c r="G156" s="257"/>
      <c r="H156" s="257"/>
      <c r="I156" s="257"/>
      <c r="J156" s="257"/>
      <c r="K156" s="273"/>
      <c r="L156"/>
      <c r="M156"/>
      <c r="N156"/>
      <c r="O156"/>
      <c r="P156"/>
      <c r="Q156"/>
    </row>
    <row r="157" spans="1:17" s="142" customFormat="1" ht="16.5" customHeight="1" x14ac:dyDescent="0.2">
      <c r="A157" s="40"/>
      <c r="B157" s="43">
        <v>75023</v>
      </c>
      <c r="C157" s="120"/>
      <c r="D157" s="178" t="s">
        <v>66</v>
      </c>
      <c r="E157" s="150"/>
      <c r="F157" s="138">
        <f>F158+F161+F163+F165+F167+F169+F174+F177+F179+F184+F189+F192+F194+F197+F199+F206+F208+F211+F215+F218+F220+F222+F225+F228+F231+F235</f>
        <v>10278388</v>
      </c>
      <c r="G157" s="257"/>
      <c r="H157" s="257"/>
      <c r="I157" s="257"/>
      <c r="J157" s="257"/>
      <c r="K157" s="273"/>
      <c r="L157"/>
      <c r="M157"/>
      <c r="N157"/>
      <c r="O157"/>
      <c r="P157"/>
      <c r="Q157"/>
    </row>
    <row r="158" spans="1:17" s="142" customFormat="1" ht="16.5" customHeight="1" x14ac:dyDescent="0.2">
      <c r="A158" s="40"/>
      <c r="B158" s="40"/>
      <c r="C158" s="24">
        <v>3020</v>
      </c>
      <c r="D158" s="83" t="s">
        <v>61</v>
      </c>
      <c r="E158" s="126"/>
      <c r="F158" s="139">
        <f>SUM(F159:F160)</f>
        <v>19700</v>
      </c>
      <c r="G158" s="257"/>
      <c r="H158" s="257"/>
      <c r="I158" s="257"/>
      <c r="J158" s="257"/>
      <c r="K158" s="273"/>
      <c r="L158"/>
      <c r="M158"/>
      <c r="N158"/>
      <c r="O158"/>
      <c r="P158"/>
      <c r="Q158"/>
    </row>
    <row r="159" spans="1:17" ht="16.5" customHeight="1" x14ac:dyDescent="0.2">
      <c r="A159" s="40"/>
      <c r="B159" s="40"/>
      <c r="C159" s="24"/>
      <c r="D159" s="87" t="s">
        <v>120</v>
      </c>
      <c r="E159" s="89" t="s">
        <v>80</v>
      </c>
      <c r="F159" s="171">
        <v>4500</v>
      </c>
    </row>
    <row r="160" spans="1:17" ht="16.5" customHeight="1" x14ac:dyDescent="0.2">
      <c r="A160" s="40"/>
      <c r="B160" s="40"/>
      <c r="C160" s="24"/>
      <c r="D160" s="25"/>
      <c r="E160" s="89" t="s">
        <v>113</v>
      </c>
      <c r="F160" s="171">
        <v>15200</v>
      </c>
    </row>
    <row r="161" spans="1:17" s="142" customFormat="1" ht="16.5" customHeight="1" x14ac:dyDescent="0.2">
      <c r="A161" s="40"/>
      <c r="B161" s="40"/>
      <c r="C161" s="24">
        <v>3030</v>
      </c>
      <c r="D161" s="27" t="s">
        <v>17</v>
      </c>
      <c r="E161" s="126"/>
      <c r="F161" s="139">
        <f>F162</f>
        <v>1000</v>
      </c>
      <c r="G161" s="257"/>
      <c r="H161" s="257"/>
      <c r="I161" s="257"/>
      <c r="J161" s="257"/>
      <c r="K161" s="273"/>
      <c r="L161"/>
      <c r="M161"/>
      <c r="N161"/>
      <c r="O161"/>
      <c r="P161"/>
      <c r="Q161"/>
    </row>
    <row r="162" spans="1:17" ht="16.5" customHeight="1" x14ac:dyDescent="0.2">
      <c r="A162" s="40"/>
      <c r="B162" s="40"/>
      <c r="C162" s="24"/>
      <c r="D162" s="87" t="s">
        <v>120</v>
      </c>
      <c r="E162" s="89" t="s">
        <v>81</v>
      </c>
      <c r="F162" s="171">
        <v>1000</v>
      </c>
    </row>
    <row r="163" spans="1:17" s="142" customFormat="1" ht="16.5" customHeight="1" x14ac:dyDescent="0.2">
      <c r="A163" s="41"/>
      <c r="B163" s="41"/>
      <c r="C163" s="24">
        <v>4010</v>
      </c>
      <c r="D163" s="27" t="s">
        <v>11</v>
      </c>
      <c r="E163" s="126"/>
      <c r="F163" s="139">
        <f>F164</f>
        <v>6422027</v>
      </c>
      <c r="G163" s="257"/>
      <c r="H163" s="257"/>
      <c r="I163" s="257"/>
      <c r="J163" s="257"/>
      <c r="K163" s="273"/>
      <c r="L163"/>
      <c r="M163"/>
      <c r="N163"/>
      <c r="O163"/>
      <c r="P163"/>
      <c r="Q163"/>
    </row>
    <row r="164" spans="1:17" ht="16.5" customHeight="1" x14ac:dyDescent="0.2">
      <c r="A164" s="41"/>
      <c r="B164" s="41"/>
      <c r="C164" s="24"/>
      <c r="D164" s="87" t="s">
        <v>120</v>
      </c>
      <c r="E164" s="89" t="s">
        <v>76</v>
      </c>
      <c r="F164" s="171">
        <v>6422027</v>
      </c>
    </row>
    <row r="165" spans="1:17" s="142" customFormat="1" ht="16.5" customHeight="1" x14ac:dyDescent="0.2">
      <c r="A165" s="41"/>
      <c r="B165" s="41"/>
      <c r="C165" s="24">
        <v>4040</v>
      </c>
      <c r="D165" s="27" t="s">
        <v>12</v>
      </c>
      <c r="E165" s="126"/>
      <c r="F165" s="139">
        <f>F166</f>
        <v>565447</v>
      </c>
      <c r="G165" s="257"/>
      <c r="H165" s="257"/>
      <c r="I165" s="257"/>
      <c r="J165" s="257"/>
      <c r="K165" s="273"/>
      <c r="L165"/>
      <c r="M165"/>
      <c r="N165"/>
      <c r="O165"/>
      <c r="P165"/>
      <c r="Q165"/>
    </row>
    <row r="166" spans="1:17" ht="16.5" customHeight="1" x14ac:dyDescent="0.2">
      <c r="A166" s="41"/>
      <c r="B166" s="41"/>
      <c r="C166" s="24"/>
      <c r="D166" s="87" t="s">
        <v>120</v>
      </c>
      <c r="E166" s="89" t="s">
        <v>76</v>
      </c>
      <c r="F166" s="171">
        <v>565447</v>
      </c>
    </row>
    <row r="167" spans="1:17" s="142" customFormat="1" ht="16.5" customHeight="1" x14ac:dyDescent="0.2">
      <c r="A167" s="41"/>
      <c r="B167" s="41"/>
      <c r="C167" s="24">
        <v>4100</v>
      </c>
      <c r="D167" s="27" t="s">
        <v>55</v>
      </c>
      <c r="E167" s="126"/>
      <c r="F167" s="139">
        <f>F168</f>
        <v>12000</v>
      </c>
      <c r="G167" s="257"/>
      <c r="H167" s="257"/>
      <c r="I167" s="257"/>
      <c r="J167" s="257"/>
      <c r="K167" s="273"/>
      <c r="L167"/>
      <c r="M167"/>
      <c r="N167"/>
      <c r="O167"/>
      <c r="P167"/>
      <c r="Q167"/>
    </row>
    <row r="168" spans="1:17" ht="16.5" customHeight="1" x14ac:dyDescent="0.2">
      <c r="A168" s="41"/>
      <c r="B168" s="41"/>
      <c r="C168" s="24"/>
      <c r="D168" s="87" t="s">
        <v>120</v>
      </c>
      <c r="E168" s="89" t="s">
        <v>77</v>
      </c>
      <c r="F168" s="171">
        <v>12000</v>
      </c>
    </row>
    <row r="169" spans="1:17" s="142" customFormat="1" ht="16.5" customHeight="1" x14ac:dyDescent="0.2">
      <c r="A169" s="41"/>
      <c r="B169" s="41"/>
      <c r="C169" s="24">
        <v>4110</v>
      </c>
      <c r="D169" s="27" t="s">
        <v>7</v>
      </c>
      <c r="E169" s="126"/>
      <c r="F169" s="139">
        <f>SUM(F170:F173)</f>
        <v>1110354</v>
      </c>
      <c r="G169" s="257"/>
      <c r="H169" s="257"/>
      <c r="I169" s="257"/>
      <c r="J169" s="257"/>
      <c r="K169" s="273"/>
      <c r="L169"/>
      <c r="M169"/>
      <c r="N169"/>
      <c r="O169"/>
      <c r="P169"/>
      <c r="Q169"/>
    </row>
    <row r="170" spans="1:17" s="110" customFormat="1" ht="16.5" customHeight="1" x14ac:dyDescent="0.2">
      <c r="A170" s="108"/>
      <c r="B170" s="108"/>
      <c r="C170" s="109"/>
      <c r="D170" s="87" t="s">
        <v>120</v>
      </c>
      <c r="E170" s="89" t="s">
        <v>76</v>
      </c>
      <c r="F170" s="171">
        <v>1076976</v>
      </c>
      <c r="G170" s="257"/>
      <c r="H170" s="257"/>
      <c r="I170" s="257"/>
      <c r="J170" s="257"/>
      <c r="K170" s="273"/>
      <c r="L170"/>
      <c r="M170"/>
      <c r="N170"/>
      <c r="O170"/>
      <c r="P170"/>
      <c r="Q170"/>
    </row>
    <row r="171" spans="1:17" s="110" customFormat="1" ht="16.5" customHeight="1" x14ac:dyDescent="0.2">
      <c r="A171" s="108"/>
      <c r="B171" s="108"/>
      <c r="C171" s="109"/>
      <c r="D171" s="102"/>
      <c r="E171" s="89" t="s">
        <v>80</v>
      </c>
      <c r="F171" s="171">
        <v>15977</v>
      </c>
      <c r="G171" s="257"/>
      <c r="H171" s="257"/>
      <c r="I171" s="257"/>
      <c r="J171" s="257"/>
      <c r="K171" s="273"/>
      <c r="L171"/>
      <c r="M171"/>
      <c r="N171"/>
      <c r="O171"/>
      <c r="P171"/>
      <c r="Q171"/>
    </row>
    <row r="172" spans="1:17" s="103" customFormat="1" ht="16.5" customHeight="1" x14ac:dyDescent="0.2">
      <c r="A172" s="100"/>
      <c r="B172" s="100"/>
      <c r="C172" s="101"/>
      <c r="D172" s="102"/>
      <c r="E172" s="89" t="s">
        <v>118</v>
      </c>
      <c r="F172" s="171">
        <v>2600</v>
      </c>
      <c r="G172" s="257"/>
      <c r="H172" s="257"/>
      <c r="I172" s="257"/>
      <c r="J172" s="257"/>
      <c r="K172" s="273"/>
      <c r="L172"/>
      <c r="M172"/>
      <c r="N172"/>
      <c r="O172"/>
      <c r="P172"/>
      <c r="Q172"/>
    </row>
    <row r="173" spans="1:17" s="110" customFormat="1" ht="16.5" customHeight="1" x14ac:dyDescent="0.2">
      <c r="A173" s="108"/>
      <c r="B173" s="108"/>
      <c r="C173" s="109"/>
      <c r="D173" s="102"/>
      <c r="E173" s="89" t="s">
        <v>39</v>
      </c>
      <c r="F173" s="171">
        <v>14801</v>
      </c>
      <c r="G173" s="257"/>
      <c r="H173" s="257"/>
      <c r="I173" s="257"/>
      <c r="J173" s="257"/>
      <c r="K173" s="273"/>
      <c r="L173"/>
      <c r="M173"/>
      <c r="N173"/>
      <c r="O173"/>
      <c r="P173"/>
      <c r="Q173"/>
    </row>
    <row r="174" spans="1:17" s="142" customFormat="1" ht="16.5" customHeight="1" x14ac:dyDescent="0.2">
      <c r="A174" s="41"/>
      <c r="B174" s="41"/>
      <c r="C174" s="24">
        <v>4120</v>
      </c>
      <c r="D174" s="228" t="s">
        <v>192</v>
      </c>
      <c r="E174" s="126"/>
      <c r="F174" s="139">
        <f>SUM(F175:F176)</f>
        <v>167227</v>
      </c>
      <c r="G174" s="257"/>
      <c r="H174" s="257"/>
      <c r="I174" s="257"/>
      <c r="J174" s="257"/>
      <c r="K174" s="273"/>
      <c r="L174"/>
      <c r="M174"/>
      <c r="N174"/>
      <c r="O174"/>
      <c r="P174"/>
      <c r="Q174"/>
    </row>
    <row r="175" spans="1:17" s="103" customFormat="1" ht="16.5" customHeight="1" x14ac:dyDescent="0.2">
      <c r="A175" s="100"/>
      <c r="B175" s="100"/>
      <c r="C175" s="101"/>
      <c r="D175" s="87" t="s">
        <v>120</v>
      </c>
      <c r="E175" s="89" t="s">
        <v>76</v>
      </c>
      <c r="F175" s="171">
        <v>164949</v>
      </c>
      <c r="G175" s="257"/>
      <c r="H175" s="257"/>
      <c r="I175" s="257"/>
      <c r="J175" s="257"/>
      <c r="K175" s="273"/>
      <c r="L175"/>
      <c r="M175"/>
      <c r="N175"/>
      <c r="O175"/>
      <c r="P175"/>
      <c r="Q175"/>
    </row>
    <row r="176" spans="1:17" s="103" customFormat="1" ht="16.5" customHeight="1" x14ac:dyDescent="0.2">
      <c r="A176" s="100"/>
      <c r="B176" s="100"/>
      <c r="C176" s="101"/>
      <c r="D176" s="102"/>
      <c r="E176" s="89" t="s">
        <v>80</v>
      </c>
      <c r="F176" s="171">
        <v>2278</v>
      </c>
      <c r="G176" s="257"/>
      <c r="H176" s="257"/>
      <c r="I176" s="257"/>
      <c r="J176" s="257"/>
      <c r="K176" s="273"/>
      <c r="L176"/>
      <c r="M176"/>
      <c r="N176"/>
      <c r="O176"/>
      <c r="P176"/>
      <c r="Q176"/>
    </row>
    <row r="177" spans="1:17" s="142" customFormat="1" ht="16.5" customHeight="1" x14ac:dyDescent="0.2">
      <c r="A177" s="41"/>
      <c r="B177" s="41"/>
      <c r="C177" s="24">
        <v>4140</v>
      </c>
      <c r="D177" s="27" t="s">
        <v>15</v>
      </c>
      <c r="E177" s="126"/>
      <c r="F177" s="139">
        <f>F178</f>
        <v>100</v>
      </c>
      <c r="G177" s="257"/>
      <c r="H177" s="257"/>
      <c r="I177" s="257"/>
      <c r="J177" s="257"/>
      <c r="K177" s="273"/>
      <c r="L177"/>
      <c r="M177"/>
      <c r="N177"/>
      <c r="O177"/>
      <c r="P177"/>
      <c r="Q177"/>
    </row>
    <row r="178" spans="1:17" s="110" customFormat="1" ht="16.5" customHeight="1" x14ac:dyDescent="0.2">
      <c r="A178" s="108"/>
      <c r="B178" s="108"/>
      <c r="C178" s="109"/>
      <c r="D178" s="87" t="s">
        <v>120</v>
      </c>
      <c r="E178" s="89" t="s">
        <v>86</v>
      </c>
      <c r="F178" s="171">
        <v>100</v>
      </c>
      <c r="G178" s="257"/>
      <c r="H178" s="257"/>
      <c r="I178" s="257"/>
      <c r="J178" s="257"/>
      <c r="K178" s="273"/>
      <c r="L178"/>
      <c r="M178"/>
      <c r="N178"/>
      <c r="O178"/>
      <c r="P178"/>
      <c r="Q178"/>
    </row>
    <row r="179" spans="1:17" s="1" customFormat="1" ht="16.5" customHeight="1" x14ac:dyDescent="0.2">
      <c r="A179" s="41"/>
      <c r="B179" s="41"/>
      <c r="C179" s="24">
        <v>4170</v>
      </c>
      <c r="D179" s="27" t="s">
        <v>60</v>
      </c>
      <c r="E179" s="126"/>
      <c r="F179" s="139">
        <f>SUM(F180:F183)</f>
        <v>260140</v>
      </c>
      <c r="G179" s="257"/>
      <c r="H179" s="257"/>
      <c r="I179" s="257"/>
      <c r="J179" s="257"/>
      <c r="K179" s="273"/>
      <c r="L179"/>
      <c r="M179"/>
      <c r="N179"/>
      <c r="O179"/>
      <c r="P179"/>
      <c r="Q179"/>
    </row>
    <row r="180" spans="1:17" s="236" customFormat="1" ht="16.5" customHeight="1" x14ac:dyDescent="0.2">
      <c r="A180" s="234"/>
      <c r="B180" s="234"/>
      <c r="C180" s="235"/>
      <c r="D180" s="230" t="s">
        <v>120</v>
      </c>
      <c r="E180" s="231" t="s">
        <v>76</v>
      </c>
      <c r="F180" s="251">
        <v>66000</v>
      </c>
      <c r="G180" s="257"/>
      <c r="H180" s="257"/>
      <c r="I180" s="257"/>
      <c r="J180" s="257"/>
      <c r="K180" s="273"/>
      <c r="L180" s="203"/>
      <c r="M180" s="203"/>
      <c r="N180" s="203"/>
      <c r="O180" s="203"/>
      <c r="P180" s="203"/>
      <c r="Q180" s="203"/>
    </row>
    <row r="181" spans="1:17" s="236" customFormat="1" ht="16.5" customHeight="1" x14ac:dyDescent="0.2">
      <c r="A181" s="234"/>
      <c r="B181" s="234"/>
      <c r="C181" s="235"/>
      <c r="D181" s="102"/>
      <c r="E181" s="231" t="s">
        <v>80</v>
      </c>
      <c r="F181" s="251">
        <v>92940</v>
      </c>
      <c r="G181" s="257"/>
      <c r="H181" s="257"/>
      <c r="I181" s="257"/>
      <c r="J181" s="257"/>
      <c r="K181" s="273"/>
      <c r="L181" s="203"/>
      <c r="M181" s="203"/>
      <c r="N181" s="203"/>
      <c r="O181" s="203"/>
      <c r="P181" s="203"/>
      <c r="Q181" s="203"/>
    </row>
    <row r="182" spans="1:17" s="103" customFormat="1" ht="16.5" customHeight="1" x14ac:dyDescent="0.2">
      <c r="A182" s="100"/>
      <c r="B182" s="100"/>
      <c r="C182" s="101"/>
      <c r="D182" s="102"/>
      <c r="E182" s="89" t="s">
        <v>118</v>
      </c>
      <c r="F182" s="171">
        <v>15100</v>
      </c>
      <c r="G182" s="257"/>
      <c r="H182" s="257"/>
      <c r="I182" s="257"/>
      <c r="J182" s="257"/>
      <c r="K182" s="273"/>
      <c r="L182"/>
      <c r="M182"/>
      <c r="N182"/>
      <c r="O182"/>
      <c r="P182"/>
      <c r="Q182"/>
    </row>
    <row r="183" spans="1:17" s="13" customFormat="1" ht="16.5" customHeight="1" x14ac:dyDescent="0.2">
      <c r="A183" s="54"/>
      <c r="B183" s="54"/>
      <c r="C183" s="55"/>
      <c r="D183" s="102"/>
      <c r="E183" s="89" t="s">
        <v>39</v>
      </c>
      <c r="F183" s="171">
        <v>86100</v>
      </c>
      <c r="G183" s="257"/>
      <c r="H183" s="257"/>
      <c r="I183" s="257"/>
      <c r="J183" s="257"/>
      <c r="K183" s="273"/>
      <c r="L183"/>
      <c r="M183"/>
      <c r="N183"/>
      <c r="O183"/>
      <c r="P183"/>
      <c r="Q183"/>
    </row>
    <row r="184" spans="1:17" s="142" customFormat="1" ht="16.5" customHeight="1" x14ac:dyDescent="0.2">
      <c r="A184" s="41"/>
      <c r="B184" s="41"/>
      <c r="C184" s="24">
        <v>4210</v>
      </c>
      <c r="D184" s="27" t="s">
        <v>8</v>
      </c>
      <c r="E184" s="126"/>
      <c r="F184" s="139">
        <f>SUM(F185:F188)</f>
        <v>150000</v>
      </c>
      <c r="G184" s="257"/>
      <c r="H184" s="257"/>
      <c r="I184" s="257"/>
      <c r="J184" s="257"/>
      <c r="K184" s="273"/>
      <c r="L184"/>
      <c r="M184"/>
      <c r="N184"/>
      <c r="O184"/>
      <c r="P184"/>
      <c r="Q184"/>
    </row>
    <row r="185" spans="1:17" s="103" customFormat="1" ht="16.5" customHeight="1" x14ac:dyDescent="0.2">
      <c r="A185" s="100"/>
      <c r="B185" s="100"/>
      <c r="C185" s="101"/>
      <c r="D185" s="87" t="s">
        <v>120</v>
      </c>
      <c r="E185" s="89" t="s">
        <v>80</v>
      </c>
      <c r="F185" s="171">
        <v>120000</v>
      </c>
      <c r="G185" s="257"/>
      <c r="H185" s="257"/>
      <c r="I185" s="257"/>
      <c r="J185" s="257"/>
      <c r="K185" s="273"/>
      <c r="L185"/>
      <c r="M185"/>
      <c r="N185"/>
      <c r="O185"/>
      <c r="P185"/>
      <c r="Q185"/>
    </row>
    <row r="186" spans="1:17" s="103" customFormat="1" ht="16.5" customHeight="1" x14ac:dyDescent="0.2">
      <c r="A186" s="100"/>
      <c r="B186" s="100"/>
      <c r="C186" s="101"/>
      <c r="D186" s="102"/>
      <c r="E186" s="89" t="s">
        <v>118</v>
      </c>
      <c r="F186" s="171">
        <v>3000</v>
      </c>
      <c r="G186" s="257"/>
      <c r="H186" s="257"/>
      <c r="I186" s="257"/>
      <c r="J186" s="257"/>
      <c r="K186" s="273"/>
      <c r="L186"/>
      <c r="M186"/>
      <c r="N186"/>
      <c r="O186"/>
      <c r="P186"/>
      <c r="Q186"/>
    </row>
    <row r="187" spans="1:17" s="103" customFormat="1" ht="16.5" customHeight="1" x14ac:dyDescent="0.2">
      <c r="A187" s="112"/>
      <c r="B187" s="112"/>
      <c r="C187" s="101"/>
      <c r="D187" s="102"/>
      <c r="E187" s="89" t="s">
        <v>88</v>
      </c>
      <c r="F187" s="171">
        <v>25000</v>
      </c>
      <c r="G187" s="257"/>
      <c r="H187" s="257"/>
      <c r="I187" s="257"/>
      <c r="J187" s="257"/>
      <c r="K187" s="273"/>
      <c r="L187"/>
      <c r="M187"/>
      <c r="N187"/>
      <c r="O187"/>
      <c r="P187"/>
      <c r="Q187"/>
    </row>
    <row r="188" spans="1:17" s="103" customFormat="1" ht="16.5" customHeight="1" x14ac:dyDescent="0.2">
      <c r="A188" s="100"/>
      <c r="B188" s="100"/>
      <c r="C188" s="101"/>
      <c r="D188" s="111"/>
      <c r="E188" s="89" t="s">
        <v>113</v>
      </c>
      <c r="F188" s="171">
        <v>2000</v>
      </c>
      <c r="G188" s="257"/>
      <c r="H188" s="257"/>
      <c r="I188" s="257"/>
      <c r="J188" s="257"/>
      <c r="K188" s="273"/>
      <c r="L188"/>
      <c r="M188"/>
      <c r="N188"/>
      <c r="O188"/>
      <c r="P188"/>
      <c r="Q188"/>
    </row>
    <row r="189" spans="1:17" s="142" customFormat="1" ht="16.5" customHeight="1" x14ac:dyDescent="0.2">
      <c r="A189" s="41"/>
      <c r="B189" s="41"/>
      <c r="C189" s="24">
        <v>4220</v>
      </c>
      <c r="D189" s="27" t="s">
        <v>155</v>
      </c>
      <c r="E189" s="126"/>
      <c r="F189" s="139">
        <f>SUM(F190:F191)</f>
        <v>11000</v>
      </c>
      <c r="G189" s="257"/>
      <c r="H189" s="257"/>
      <c r="I189" s="257"/>
      <c r="J189" s="257"/>
      <c r="K189" s="273"/>
      <c r="L189"/>
      <c r="M189"/>
      <c r="N189"/>
      <c r="O189"/>
      <c r="P189"/>
      <c r="Q189"/>
    </row>
    <row r="190" spans="1:17" s="103" customFormat="1" ht="16.5" customHeight="1" x14ac:dyDescent="0.2">
      <c r="A190" s="100"/>
      <c r="B190" s="100"/>
      <c r="C190" s="101"/>
      <c r="D190" s="87" t="s">
        <v>120</v>
      </c>
      <c r="E190" s="89" t="s">
        <v>80</v>
      </c>
      <c r="F190" s="171">
        <v>6000</v>
      </c>
      <c r="G190" s="257"/>
      <c r="H190" s="257"/>
      <c r="I190" s="257"/>
      <c r="J190" s="257"/>
      <c r="K190" s="273"/>
      <c r="L190"/>
      <c r="M190"/>
      <c r="N190"/>
      <c r="O190"/>
      <c r="P190"/>
      <c r="Q190"/>
    </row>
    <row r="191" spans="1:17" s="103" customFormat="1" ht="16.5" customHeight="1" x14ac:dyDescent="0.2">
      <c r="A191" s="100"/>
      <c r="B191" s="100"/>
      <c r="C191" s="101"/>
      <c r="D191" s="102"/>
      <c r="E191" s="89" t="s">
        <v>118</v>
      </c>
      <c r="F191" s="171">
        <v>5000</v>
      </c>
      <c r="G191" s="257"/>
      <c r="H191" s="257"/>
      <c r="I191" s="257"/>
      <c r="J191" s="257"/>
      <c r="K191" s="273"/>
      <c r="L191"/>
      <c r="M191"/>
      <c r="N191"/>
      <c r="O191"/>
      <c r="P191"/>
      <c r="Q191"/>
    </row>
    <row r="192" spans="1:17" s="142" customFormat="1" ht="16.5" customHeight="1" x14ac:dyDescent="0.2">
      <c r="A192" s="41"/>
      <c r="B192" s="41"/>
      <c r="C192" s="24">
        <v>4260</v>
      </c>
      <c r="D192" s="27" t="s">
        <v>9</v>
      </c>
      <c r="E192" s="126"/>
      <c r="F192" s="139">
        <f>F193</f>
        <v>189000</v>
      </c>
      <c r="G192" s="257"/>
      <c r="H192" s="257"/>
      <c r="I192" s="257"/>
      <c r="J192" s="257"/>
      <c r="K192" s="273"/>
      <c r="L192"/>
      <c r="M192"/>
      <c r="N192"/>
      <c r="O192"/>
      <c r="P192"/>
      <c r="Q192"/>
    </row>
    <row r="193" spans="1:17" s="103" customFormat="1" ht="16.5" customHeight="1" x14ac:dyDescent="0.2">
      <c r="A193" s="100"/>
      <c r="B193" s="100"/>
      <c r="C193" s="101"/>
      <c r="D193" s="87" t="s">
        <v>120</v>
      </c>
      <c r="E193" s="89" t="s">
        <v>80</v>
      </c>
      <c r="F193" s="171">
        <v>189000</v>
      </c>
      <c r="G193" s="257"/>
      <c r="H193" s="257"/>
      <c r="I193" s="257"/>
      <c r="J193" s="257"/>
      <c r="K193" s="273"/>
      <c r="L193"/>
      <c r="M193"/>
      <c r="N193"/>
      <c r="O193"/>
      <c r="P193"/>
      <c r="Q193"/>
    </row>
    <row r="194" spans="1:17" s="142" customFormat="1" ht="16.5" customHeight="1" x14ac:dyDescent="0.2">
      <c r="A194" s="41"/>
      <c r="B194" s="41"/>
      <c r="C194" s="24">
        <v>4270</v>
      </c>
      <c r="D194" s="27" t="s">
        <v>5</v>
      </c>
      <c r="E194" s="126"/>
      <c r="F194" s="139">
        <f>SUM(F195:F196)</f>
        <v>17500</v>
      </c>
      <c r="G194" s="257"/>
      <c r="H194" s="257"/>
      <c r="I194" s="257"/>
      <c r="J194" s="257"/>
      <c r="K194" s="273"/>
      <c r="L194"/>
      <c r="M194"/>
      <c r="N194"/>
      <c r="O194"/>
      <c r="P194"/>
      <c r="Q194"/>
    </row>
    <row r="195" spans="1:17" s="103" customFormat="1" ht="16.5" customHeight="1" x14ac:dyDescent="0.2">
      <c r="A195" s="100"/>
      <c r="B195" s="100"/>
      <c r="C195" s="101"/>
      <c r="D195" s="87" t="s">
        <v>120</v>
      </c>
      <c r="E195" s="89" t="s">
        <v>80</v>
      </c>
      <c r="F195" s="171">
        <v>10000</v>
      </c>
      <c r="G195" s="257"/>
      <c r="H195" s="257"/>
      <c r="I195" s="257"/>
      <c r="J195" s="257"/>
      <c r="K195" s="273"/>
      <c r="L195"/>
      <c r="M195"/>
      <c r="N195"/>
      <c r="O195"/>
      <c r="P195"/>
      <c r="Q195"/>
    </row>
    <row r="196" spans="1:17" s="103" customFormat="1" ht="16.5" customHeight="1" x14ac:dyDescent="0.2">
      <c r="A196" s="100"/>
      <c r="B196" s="100"/>
      <c r="C196" s="101"/>
      <c r="D196" s="111"/>
      <c r="E196" s="89" t="s">
        <v>88</v>
      </c>
      <c r="F196" s="171">
        <v>7500</v>
      </c>
      <c r="G196" s="257"/>
      <c r="H196" s="257"/>
      <c r="I196" s="257"/>
      <c r="J196" s="257"/>
      <c r="K196" s="273"/>
      <c r="L196"/>
      <c r="M196"/>
      <c r="N196"/>
      <c r="O196"/>
      <c r="P196"/>
      <c r="Q196"/>
    </row>
    <row r="197" spans="1:17" s="142" customFormat="1" ht="16.5" customHeight="1" x14ac:dyDescent="0.2">
      <c r="A197" s="41"/>
      <c r="B197" s="41"/>
      <c r="C197" s="24">
        <v>4280</v>
      </c>
      <c r="D197" s="27" t="s">
        <v>18</v>
      </c>
      <c r="E197" s="126"/>
      <c r="F197" s="139">
        <f>F198</f>
        <v>10000</v>
      </c>
      <c r="G197" s="257"/>
      <c r="H197" s="257"/>
      <c r="I197" s="257"/>
      <c r="J197" s="257"/>
      <c r="K197" s="273"/>
      <c r="L197"/>
      <c r="M197"/>
      <c r="N197"/>
      <c r="O197"/>
      <c r="P197"/>
      <c r="Q197"/>
    </row>
    <row r="198" spans="1:17" s="103" customFormat="1" ht="16.5" customHeight="1" x14ac:dyDescent="0.2">
      <c r="A198" s="100"/>
      <c r="B198" s="100"/>
      <c r="C198" s="101"/>
      <c r="D198" s="87" t="s">
        <v>120</v>
      </c>
      <c r="E198" s="89" t="s">
        <v>113</v>
      </c>
      <c r="F198" s="171">
        <v>10000</v>
      </c>
      <c r="G198" s="257"/>
      <c r="H198" s="257"/>
      <c r="I198" s="257"/>
      <c r="J198" s="257"/>
      <c r="K198" s="273"/>
      <c r="L198"/>
      <c r="M198"/>
      <c r="N198"/>
      <c r="O198"/>
      <c r="P198"/>
      <c r="Q198"/>
    </row>
    <row r="199" spans="1:17" s="142" customFormat="1" ht="16.5" customHeight="1" x14ac:dyDescent="0.2">
      <c r="A199" s="41"/>
      <c r="B199" s="41"/>
      <c r="C199" s="24">
        <v>4300</v>
      </c>
      <c r="D199" s="27" t="s">
        <v>6</v>
      </c>
      <c r="E199" s="126"/>
      <c r="F199" s="139">
        <f>SUM(F200:F205)</f>
        <v>756500</v>
      </c>
      <c r="G199" s="257"/>
      <c r="H199" s="257"/>
      <c r="I199" s="257"/>
      <c r="J199" s="257"/>
      <c r="K199" s="273"/>
      <c r="L199"/>
      <c r="M199"/>
      <c r="N199"/>
      <c r="O199"/>
      <c r="P199"/>
      <c r="Q199"/>
    </row>
    <row r="200" spans="1:17" s="110" customFormat="1" ht="16.5" customHeight="1" x14ac:dyDescent="0.2">
      <c r="A200" s="108"/>
      <c r="B200" s="108"/>
      <c r="C200" s="109"/>
      <c r="D200" s="87" t="s">
        <v>120</v>
      </c>
      <c r="E200" s="89" t="s">
        <v>80</v>
      </c>
      <c r="F200" s="171">
        <v>390000</v>
      </c>
      <c r="G200" s="257"/>
      <c r="H200" s="257"/>
      <c r="I200" s="257"/>
      <c r="J200" s="257"/>
      <c r="K200" s="273"/>
      <c r="L200"/>
      <c r="M200"/>
      <c r="N200"/>
      <c r="O200"/>
      <c r="P200"/>
      <c r="Q200"/>
    </row>
    <row r="201" spans="1:17" s="103" customFormat="1" ht="16.5" customHeight="1" x14ac:dyDescent="0.2">
      <c r="A201" s="100"/>
      <c r="B201" s="100"/>
      <c r="C201" s="101"/>
      <c r="D201" s="102"/>
      <c r="E201" s="89" t="s">
        <v>118</v>
      </c>
      <c r="F201" s="171">
        <v>203000</v>
      </c>
      <c r="G201" s="257"/>
      <c r="H201" s="257"/>
      <c r="I201" s="257"/>
      <c r="J201" s="257"/>
      <c r="K201" s="273"/>
      <c r="L201"/>
      <c r="M201"/>
      <c r="N201"/>
      <c r="O201"/>
      <c r="P201"/>
      <c r="Q201"/>
    </row>
    <row r="202" spans="1:17" s="110" customFormat="1" ht="16.5" customHeight="1" x14ac:dyDescent="0.2">
      <c r="A202" s="108"/>
      <c r="B202" s="108"/>
      <c r="C202" s="109"/>
      <c r="D202" s="102"/>
      <c r="E202" s="89" t="s">
        <v>88</v>
      </c>
      <c r="F202" s="171">
        <v>157500</v>
      </c>
      <c r="G202" s="257"/>
      <c r="H202" s="257"/>
      <c r="I202" s="257"/>
      <c r="J202" s="257"/>
      <c r="K202" s="273"/>
      <c r="L202"/>
      <c r="M202"/>
      <c r="N202"/>
      <c r="O202"/>
      <c r="P202"/>
      <c r="Q202"/>
    </row>
    <row r="203" spans="1:17" s="110" customFormat="1" ht="16.5" customHeight="1" x14ac:dyDescent="0.2">
      <c r="A203" s="108"/>
      <c r="B203" s="108"/>
      <c r="C203" s="109"/>
      <c r="D203" s="102"/>
      <c r="E203" s="89" t="s">
        <v>113</v>
      </c>
      <c r="F203" s="171">
        <v>1000</v>
      </c>
      <c r="G203" s="257"/>
      <c r="H203" s="257"/>
      <c r="I203" s="257"/>
      <c r="J203" s="257"/>
      <c r="K203" s="273"/>
      <c r="L203"/>
      <c r="M203"/>
      <c r="N203"/>
      <c r="O203"/>
      <c r="P203"/>
      <c r="Q203"/>
    </row>
    <row r="204" spans="1:17" s="110" customFormat="1" ht="16.5" customHeight="1" x14ac:dyDescent="0.2">
      <c r="A204" s="108"/>
      <c r="B204" s="108"/>
      <c r="C204" s="109"/>
      <c r="D204" s="102"/>
      <c r="E204" s="89" t="s">
        <v>112</v>
      </c>
      <c r="F204" s="171">
        <v>1000</v>
      </c>
      <c r="G204" s="257"/>
      <c r="H204" s="257"/>
      <c r="I204" s="257"/>
      <c r="J204" s="257"/>
      <c r="K204" s="273"/>
      <c r="L204"/>
      <c r="M204"/>
      <c r="N204"/>
      <c r="O204"/>
      <c r="P204"/>
      <c r="Q204"/>
    </row>
    <row r="205" spans="1:17" s="110" customFormat="1" ht="16.5" customHeight="1" x14ac:dyDescent="0.2">
      <c r="A205" s="108"/>
      <c r="B205" s="108"/>
      <c r="C205" s="109"/>
      <c r="D205" s="102"/>
      <c r="E205" s="89" t="s">
        <v>86</v>
      </c>
      <c r="F205" s="171">
        <v>4000</v>
      </c>
      <c r="G205" s="257"/>
      <c r="H205" s="257"/>
      <c r="I205" s="257"/>
      <c r="J205" s="257"/>
      <c r="K205" s="273"/>
      <c r="L205"/>
      <c r="M205"/>
      <c r="N205"/>
      <c r="O205"/>
      <c r="P205"/>
      <c r="Q205"/>
    </row>
    <row r="206" spans="1:17" s="142" customFormat="1" ht="15.75" customHeight="1" x14ac:dyDescent="0.2">
      <c r="A206" s="36"/>
      <c r="B206" s="41"/>
      <c r="C206" s="24">
        <v>4360</v>
      </c>
      <c r="D206" s="179" t="s">
        <v>130</v>
      </c>
      <c r="E206" s="126"/>
      <c r="F206" s="139">
        <f>SUM(F207:F207)</f>
        <v>49500</v>
      </c>
      <c r="G206" s="257"/>
      <c r="H206" s="257"/>
      <c r="I206" s="257"/>
      <c r="J206" s="257"/>
      <c r="K206" s="273"/>
      <c r="L206"/>
      <c r="M206"/>
      <c r="N206"/>
      <c r="O206"/>
      <c r="P206"/>
      <c r="Q206"/>
    </row>
    <row r="207" spans="1:17" s="104" customFormat="1" ht="16.5" customHeight="1" x14ac:dyDescent="0.2">
      <c r="A207" s="100"/>
      <c r="B207" s="100"/>
      <c r="C207" s="101"/>
      <c r="D207" s="87" t="s">
        <v>120</v>
      </c>
      <c r="E207" s="89" t="s">
        <v>88</v>
      </c>
      <c r="F207" s="171">
        <v>49500</v>
      </c>
      <c r="G207" s="257"/>
      <c r="H207" s="257"/>
      <c r="I207" s="257"/>
      <c r="J207" s="257"/>
      <c r="K207" s="273"/>
      <c r="L207"/>
      <c r="M207"/>
      <c r="N207"/>
      <c r="O207"/>
      <c r="P207"/>
      <c r="Q207"/>
    </row>
    <row r="208" spans="1:17" s="142" customFormat="1" ht="28.5" customHeight="1" x14ac:dyDescent="0.2">
      <c r="A208" s="36"/>
      <c r="B208" s="41"/>
      <c r="C208" s="24">
        <v>4390</v>
      </c>
      <c r="D208" s="23" t="s">
        <v>74</v>
      </c>
      <c r="E208" s="126"/>
      <c r="F208" s="139">
        <f>SUM(F209:F210)</f>
        <v>2000</v>
      </c>
      <c r="G208" s="257"/>
      <c r="H208" s="257"/>
      <c r="I208" s="257"/>
      <c r="J208" s="257"/>
      <c r="K208" s="273"/>
      <c r="L208"/>
      <c r="M208"/>
      <c r="N208"/>
      <c r="O208"/>
      <c r="P208"/>
      <c r="Q208"/>
    </row>
    <row r="209" spans="1:17" s="104" customFormat="1" ht="16.5" customHeight="1" x14ac:dyDescent="0.2">
      <c r="A209" s="100"/>
      <c r="B209" s="100"/>
      <c r="C209" s="101"/>
      <c r="D209" s="87" t="s">
        <v>120</v>
      </c>
      <c r="E209" s="89" t="s">
        <v>80</v>
      </c>
      <c r="F209" s="171">
        <v>1000</v>
      </c>
      <c r="G209" s="257"/>
      <c r="H209" s="257"/>
      <c r="I209" s="257"/>
      <c r="J209" s="257"/>
      <c r="K209" s="273"/>
      <c r="L209"/>
      <c r="M209"/>
      <c r="N209"/>
      <c r="O209"/>
      <c r="P209"/>
      <c r="Q209"/>
    </row>
    <row r="210" spans="1:17" s="110" customFormat="1" ht="16.5" customHeight="1" x14ac:dyDescent="0.2">
      <c r="A210" s="108"/>
      <c r="B210" s="108"/>
      <c r="C210" s="109"/>
      <c r="D210" s="102"/>
      <c r="E210" s="89" t="s">
        <v>112</v>
      </c>
      <c r="F210" s="171">
        <v>1000</v>
      </c>
      <c r="G210" s="257"/>
      <c r="H210" s="257"/>
      <c r="I210" s="257"/>
      <c r="J210" s="257"/>
      <c r="K210" s="273"/>
      <c r="L210"/>
      <c r="M210"/>
      <c r="N210"/>
      <c r="O210"/>
      <c r="P210"/>
      <c r="Q210"/>
    </row>
    <row r="211" spans="1:17" s="142" customFormat="1" ht="16.5" customHeight="1" x14ac:dyDescent="0.2">
      <c r="A211" s="41"/>
      <c r="B211" s="41"/>
      <c r="C211" s="24">
        <v>4410</v>
      </c>
      <c r="D211" s="27" t="s">
        <v>13</v>
      </c>
      <c r="E211" s="126"/>
      <c r="F211" s="139">
        <f>SUM(F212:F214)</f>
        <v>96025</v>
      </c>
      <c r="G211" s="257"/>
      <c r="H211" s="257"/>
      <c r="I211" s="257"/>
      <c r="J211" s="257"/>
      <c r="K211" s="273"/>
      <c r="L211"/>
      <c r="M211"/>
      <c r="N211"/>
      <c r="O211"/>
      <c r="P211"/>
      <c r="Q211"/>
    </row>
    <row r="212" spans="1:17" s="110" customFormat="1" ht="16.5" customHeight="1" x14ac:dyDescent="0.2">
      <c r="A212" s="108"/>
      <c r="B212" s="108"/>
      <c r="C212" s="109"/>
      <c r="D212" s="87" t="s">
        <v>120</v>
      </c>
      <c r="E212" s="89" t="s">
        <v>76</v>
      </c>
      <c r="F212" s="171">
        <v>10000</v>
      </c>
      <c r="G212" s="257"/>
      <c r="H212" s="257"/>
      <c r="I212" s="257"/>
      <c r="J212" s="257"/>
      <c r="K212" s="273"/>
      <c r="L212"/>
      <c r="M212"/>
      <c r="N212"/>
      <c r="O212"/>
      <c r="P212"/>
      <c r="Q212"/>
    </row>
    <row r="213" spans="1:17" s="110" customFormat="1" ht="16.5" customHeight="1" x14ac:dyDescent="0.2">
      <c r="A213" s="108"/>
      <c r="B213" s="108"/>
      <c r="C213" s="109"/>
      <c r="D213" s="99"/>
      <c r="E213" s="89" t="s">
        <v>118</v>
      </c>
      <c r="F213" s="171">
        <v>35100</v>
      </c>
      <c r="G213" s="257"/>
      <c r="H213" s="257"/>
      <c r="I213" s="257"/>
      <c r="J213" s="257"/>
      <c r="K213" s="273"/>
      <c r="L213"/>
      <c r="M213"/>
      <c r="N213"/>
      <c r="O213"/>
      <c r="P213"/>
      <c r="Q213"/>
    </row>
    <row r="214" spans="1:17" s="110" customFormat="1" ht="16.5" customHeight="1" x14ac:dyDescent="0.2">
      <c r="A214" s="108"/>
      <c r="B214" s="108"/>
      <c r="C214" s="109"/>
      <c r="D214" s="102"/>
      <c r="E214" s="89" t="s">
        <v>86</v>
      </c>
      <c r="F214" s="171">
        <v>50925</v>
      </c>
      <c r="G214" s="257"/>
      <c r="H214" s="257"/>
      <c r="I214" s="257"/>
      <c r="J214" s="257"/>
      <c r="K214" s="273"/>
      <c r="L214"/>
      <c r="M214"/>
      <c r="N214"/>
      <c r="O214"/>
      <c r="P214"/>
      <c r="Q214"/>
    </row>
    <row r="215" spans="1:17" s="142" customFormat="1" ht="16.5" customHeight="1" x14ac:dyDescent="0.2">
      <c r="A215" s="41"/>
      <c r="B215" s="41"/>
      <c r="C215" s="24">
        <v>4430</v>
      </c>
      <c r="D215" s="27" t="s">
        <v>10</v>
      </c>
      <c r="E215" s="126"/>
      <c r="F215" s="139">
        <f>SUM(F216:F217)</f>
        <v>111000</v>
      </c>
      <c r="G215" s="257"/>
      <c r="H215" s="257"/>
      <c r="I215" s="257"/>
      <c r="J215" s="257"/>
      <c r="K215" s="273"/>
      <c r="L215"/>
      <c r="M215"/>
      <c r="N215"/>
      <c r="O215"/>
      <c r="P215"/>
      <c r="Q215"/>
    </row>
    <row r="216" spans="1:17" s="103" customFormat="1" ht="16.5" customHeight="1" x14ac:dyDescent="0.2">
      <c r="A216" s="100"/>
      <c r="B216" s="100"/>
      <c r="C216" s="101"/>
      <c r="D216" s="87" t="s">
        <v>120</v>
      </c>
      <c r="E216" s="89" t="s">
        <v>80</v>
      </c>
      <c r="F216" s="171">
        <v>103000</v>
      </c>
      <c r="G216" s="257"/>
      <c r="H216" s="257"/>
      <c r="I216" s="257"/>
      <c r="J216" s="257"/>
      <c r="K216" s="273"/>
      <c r="L216"/>
      <c r="M216"/>
      <c r="N216"/>
      <c r="O216"/>
      <c r="P216"/>
      <c r="Q216"/>
    </row>
    <row r="217" spans="1:17" s="103" customFormat="1" ht="16.5" customHeight="1" x14ac:dyDescent="0.2">
      <c r="A217" s="100"/>
      <c r="B217" s="100"/>
      <c r="C217" s="101"/>
      <c r="D217" s="111"/>
      <c r="E217" s="89" t="s">
        <v>88</v>
      </c>
      <c r="F217" s="171">
        <v>8000</v>
      </c>
      <c r="G217" s="257"/>
      <c r="H217" s="257"/>
      <c r="I217" s="257"/>
      <c r="J217" s="257"/>
      <c r="K217" s="273"/>
      <c r="L217"/>
      <c r="M217"/>
      <c r="N217"/>
      <c r="O217"/>
      <c r="P217"/>
      <c r="Q217"/>
    </row>
    <row r="218" spans="1:17" s="142" customFormat="1" ht="16.5" customHeight="1" x14ac:dyDescent="0.2">
      <c r="A218" s="41"/>
      <c r="B218" s="41"/>
      <c r="C218" s="24">
        <v>4440</v>
      </c>
      <c r="D218" s="27" t="s">
        <v>14</v>
      </c>
      <c r="E218" s="126"/>
      <c r="F218" s="139">
        <f>F219</f>
        <v>151512</v>
      </c>
      <c r="G218" s="257"/>
      <c r="H218" s="257"/>
      <c r="I218" s="257"/>
      <c r="J218" s="257"/>
      <c r="K218" s="273"/>
      <c r="L218"/>
      <c r="M218"/>
      <c r="N218"/>
      <c r="O218"/>
      <c r="P218"/>
      <c r="Q218"/>
    </row>
    <row r="219" spans="1:17" s="110" customFormat="1" ht="17.25" customHeight="1" x14ac:dyDescent="0.2">
      <c r="A219" s="108"/>
      <c r="B219" s="108"/>
      <c r="C219" s="109"/>
      <c r="D219" s="87" t="s">
        <v>120</v>
      </c>
      <c r="E219" s="89" t="s">
        <v>122</v>
      </c>
      <c r="F219" s="171">
        <v>151512</v>
      </c>
      <c r="G219" s="257"/>
      <c r="H219" s="257"/>
      <c r="I219" s="257"/>
      <c r="J219" s="257"/>
      <c r="K219" s="273"/>
      <c r="L219"/>
      <c r="M219"/>
      <c r="N219"/>
      <c r="O219"/>
      <c r="P219"/>
      <c r="Q219"/>
    </row>
    <row r="220" spans="1:17" s="142" customFormat="1" ht="16.5" customHeight="1" x14ac:dyDescent="0.2">
      <c r="A220" s="56"/>
      <c r="B220" s="41"/>
      <c r="C220" s="24">
        <v>4510</v>
      </c>
      <c r="D220" s="27" t="s">
        <v>102</v>
      </c>
      <c r="E220" s="126"/>
      <c r="F220" s="139">
        <f>F221</f>
        <v>5000</v>
      </c>
      <c r="G220" s="257"/>
      <c r="H220" s="257"/>
      <c r="I220" s="257"/>
      <c r="J220" s="257"/>
      <c r="K220" s="273"/>
      <c r="L220"/>
      <c r="M220"/>
      <c r="N220"/>
      <c r="O220"/>
      <c r="P220"/>
      <c r="Q220"/>
    </row>
    <row r="221" spans="1:17" ht="16.5" customHeight="1" x14ac:dyDescent="0.2">
      <c r="A221" s="56"/>
      <c r="B221" s="41"/>
      <c r="C221" s="24"/>
      <c r="D221" s="87" t="s">
        <v>120</v>
      </c>
      <c r="E221" s="89" t="s">
        <v>112</v>
      </c>
      <c r="F221" s="171">
        <v>5000</v>
      </c>
    </row>
    <row r="222" spans="1:17" s="142" customFormat="1" ht="30" customHeight="1" x14ac:dyDescent="0.2">
      <c r="A222" s="56"/>
      <c r="B222" s="41"/>
      <c r="C222" s="24">
        <v>4520</v>
      </c>
      <c r="D222" s="27" t="s">
        <v>104</v>
      </c>
      <c r="E222" s="126"/>
      <c r="F222" s="139">
        <f>F223+F224</f>
        <v>5500</v>
      </c>
      <c r="G222" s="257"/>
      <c r="H222" s="257"/>
      <c r="I222" s="257"/>
      <c r="J222" s="257"/>
      <c r="K222" s="273"/>
      <c r="L222"/>
      <c r="M222"/>
      <c r="N222"/>
      <c r="O222"/>
      <c r="P222"/>
      <c r="Q222"/>
    </row>
    <row r="223" spans="1:17" ht="16.5" customHeight="1" x14ac:dyDescent="0.2">
      <c r="A223" s="56"/>
      <c r="B223" s="41"/>
      <c r="C223" s="24"/>
      <c r="D223" s="87" t="s">
        <v>120</v>
      </c>
      <c r="E223" s="89" t="s">
        <v>112</v>
      </c>
      <c r="F223" s="171">
        <v>5000</v>
      </c>
    </row>
    <row r="224" spans="1:17" ht="16.5" customHeight="1" x14ac:dyDescent="0.2">
      <c r="A224" s="56"/>
      <c r="B224" s="41"/>
      <c r="C224" s="24"/>
      <c r="D224" s="87"/>
      <c r="E224" s="89" t="s">
        <v>76</v>
      </c>
      <c r="F224" s="171">
        <v>500</v>
      </c>
    </row>
    <row r="225" spans="1:17" s="142" customFormat="1" ht="16.5" customHeight="1" x14ac:dyDescent="0.2">
      <c r="A225" s="56"/>
      <c r="B225" s="41"/>
      <c r="C225" s="24">
        <v>4580</v>
      </c>
      <c r="D225" s="27" t="s">
        <v>96</v>
      </c>
      <c r="E225" s="126"/>
      <c r="F225" s="139">
        <f>SUM(F226:F227)</f>
        <v>200</v>
      </c>
      <c r="G225" s="257"/>
      <c r="H225" s="257"/>
      <c r="I225" s="257"/>
      <c r="J225" s="257"/>
      <c r="K225" s="273"/>
      <c r="L225"/>
      <c r="M225"/>
      <c r="N225"/>
      <c r="O225"/>
      <c r="P225"/>
      <c r="Q225"/>
    </row>
    <row r="226" spans="1:17" s="103" customFormat="1" ht="16.5" customHeight="1" x14ac:dyDescent="0.2">
      <c r="A226" s="100"/>
      <c r="B226" s="100"/>
      <c r="C226" s="101"/>
      <c r="D226" s="87" t="s">
        <v>120</v>
      </c>
      <c r="E226" s="89" t="s">
        <v>80</v>
      </c>
      <c r="F226" s="171">
        <v>100</v>
      </c>
      <c r="G226" s="257"/>
      <c r="H226" s="257"/>
      <c r="I226" s="257"/>
      <c r="J226" s="257"/>
      <c r="K226" s="273"/>
      <c r="L226"/>
      <c r="M226"/>
      <c r="N226"/>
      <c r="O226"/>
      <c r="P226"/>
      <c r="Q226"/>
    </row>
    <row r="227" spans="1:17" ht="16.5" customHeight="1" x14ac:dyDescent="0.2">
      <c r="A227" s="56"/>
      <c r="B227" s="41"/>
      <c r="C227" s="24"/>
      <c r="D227" s="87"/>
      <c r="E227" s="89" t="s">
        <v>88</v>
      </c>
      <c r="F227" s="171">
        <v>100</v>
      </c>
    </row>
    <row r="228" spans="1:17" s="142" customFormat="1" ht="16.5" customHeight="1" x14ac:dyDescent="0.2">
      <c r="A228" s="56"/>
      <c r="B228" s="41"/>
      <c r="C228" s="24">
        <v>4610</v>
      </c>
      <c r="D228" s="179" t="s">
        <v>68</v>
      </c>
      <c r="E228" s="126"/>
      <c r="F228" s="139">
        <f>SUM(F229:F230)</f>
        <v>35200</v>
      </c>
      <c r="G228" s="257"/>
      <c r="H228" s="257"/>
      <c r="I228" s="257"/>
      <c r="J228" s="257"/>
      <c r="K228" s="273"/>
      <c r="L228"/>
      <c r="M228"/>
      <c r="N228"/>
      <c r="O228"/>
      <c r="P228"/>
      <c r="Q228"/>
    </row>
    <row r="229" spans="1:17" s="103" customFormat="1" ht="16.5" customHeight="1" x14ac:dyDescent="0.2">
      <c r="A229" s="100"/>
      <c r="B229" s="100"/>
      <c r="C229" s="101"/>
      <c r="D229" s="87" t="s">
        <v>120</v>
      </c>
      <c r="E229" s="89" t="s">
        <v>80</v>
      </c>
      <c r="F229" s="171">
        <v>200</v>
      </c>
      <c r="G229" s="257"/>
      <c r="H229" s="257"/>
      <c r="I229" s="257"/>
      <c r="J229" s="257"/>
      <c r="K229" s="273"/>
      <c r="L229"/>
      <c r="M229"/>
      <c r="N229"/>
      <c r="O229"/>
      <c r="P229"/>
      <c r="Q229"/>
    </row>
    <row r="230" spans="1:17" ht="16.5" customHeight="1" x14ac:dyDescent="0.2">
      <c r="A230" s="56"/>
      <c r="B230" s="41"/>
      <c r="C230" s="24"/>
      <c r="D230" s="87"/>
      <c r="E230" s="89" t="s">
        <v>76</v>
      </c>
      <c r="F230" s="171">
        <v>35000</v>
      </c>
    </row>
    <row r="231" spans="1:17" s="142" customFormat="1" ht="28.5" customHeight="1" x14ac:dyDescent="0.2">
      <c r="A231" s="36"/>
      <c r="B231" s="41"/>
      <c r="C231" s="42">
        <v>4700</v>
      </c>
      <c r="D231" s="31" t="s">
        <v>75</v>
      </c>
      <c r="E231" s="141"/>
      <c r="F231" s="139">
        <f>SUM(F232:F234)</f>
        <v>33400</v>
      </c>
      <c r="G231" s="257"/>
      <c r="H231" s="257"/>
      <c r="I231" s="257"/>
      <c r="J231" s="257"/>
      <c r="K231" s="273"/>
      <c r="L231"/>
      <c r="M231"/>
      <c r="N231"/>
      <c r="O231"/>
      <c r="P231"/>
      <c r="Q231"/>
    </row>
    <row r="232" spans="1:17" s="110" customFormat="1" ht="16.5" customHeight="1" x14ac:dyDescent="0.2">
      <c r="A232" s="108"/>
      <c r="B232" s="108"/>
      <c r="C232" s="109"/>
      <c r="D232" s="87" t="s">
        <v>120</v>
      </c>
      <c r="E232" s="89" t="s">
        <v>86</v>
      </c>
      <c r="F232" s="171">
        <v>29000</v>
      </c>
      <c r="G232" s="257"/>
      <c r="H232" s="257"/>
      <c r="I232" s="257"/>
      <c r="J232" s="257"/>
      <c r="K232" s="273"/>
      <c r="L232"/>
      <c r="M232"/>
      <c r="N232"/>
      <c r="O232"/>
      <c r="P232"/>
      <c r="Q232"/>
    </row>
    <row r="233" spans="1:17" ht="16.5" customHeight="1" x14ac:dyDescent="0.2">
      <c r="A233" s="56"/>
      <c r="B233" s="41"/>
      <c r="C233" s="24"/>
      <c r="D233" s="87"/>
      <c r="E233" s="89" t="s">
        <v>76</v>
      </c>
      <c r="F233" s="171">
        <v>2500</v>
      </c>
    </row>
    <row r="234" spans="1:17" s="110" customFormat="1" ht="16.5" customHeight="1" x14ac:dyDescent="0.2">
      <c r="A234" s="108"/>
      <c r="B234" s="108"/>
      <c r="C234" s="109"/>
      <c r="D234" s="102"/>
      <c r="E234" s="89" t="s">
        <v>113</v>
      </c>
      <c r="F234" s="171">
        <v>1900</v>
      </c>
      <c r="G234" s="257"/>
      <c r="H234" s="257"/>
      <c r="I234" s="257"/>
      <c r="J234" s="257"/>
      <c r="K234" s="273"/>
      <c r="L234"/>
      <c r="M234"/>
      <c r="N234"/>
      <c r="O234"/>
      <c r="P234"/>
      <c r="Q234"/>
    </row>
    <row r="235" spans="1:17" s="247" customFormat="1" ht="16.5" customHeight="1" x14ac:dyDescent="0.2">
      <c r="A235" s="215"/>
      <c r="B235" s="215"/>
      <c r="C235" s="209">
        <v>4710</v>
      </c>
      <c r="D235" s="286" t="s">
        <v>199</v>
      </c>
      <c r="E235" s="242"/>
      <c r="F235" s="245">
        <f>F236</f>
        <v>97056</v>
      </c>
      <c r="G235" s="257"/>
      <c r="H235" s="257"/>
      <c r="I235" s="257"/>
      <c r="J235" s="257"/>
      <c r="K235" s="273"/>
      <c r="L235" s="203"/>
      <c r="M235" s="203"/>
      <c r="N235" s="203"/>
      <c r="O235" s="203"/>
      <c r="P235" s="203"/>
      <c r="Q235" s="203"/>
    </row>
    <row r="236" spans="1:17" s="203" customFormat="1" ht="16.5" customHeight="1" x14ac:dyDescent="0.2">
      <c r="A236" s="215"/>
      <c r="B236" s="215"/>
      <c r="C236" s="209"/>
      <c r="D236" s="230" t="s">
        <v>120</v>
      </c>
      <c r="E236" s="231" t="s">
        <v>76</v>
      </c>
      <c r="F236" s="251">
        <v>97056</v>
      </c>
      <c r="G236" s="257"/>
      <c r="H236" s="257"/>
      <c r="I236" s="257"/>
      <c r="J236" s="257"/>
      <c r="K236" s="273"/>
    </row>
    <row r="237" spans="1:17" s="142" customFormat="1" ht="16.5" customHeight="1" x14ac:dyDescent="0.2">
      <c r="A237" s="40"/>
      <c r="B237" s="43">
        <v>75075</v>
      </c>
      <c r="C237" s="120"/>
      <c r="D237" s="84" t="s">
        <v>69</v>
      </c>
      <c r="E237" s="143"/>
      <c r="F237" s="138">
        <f>F238+F240+F243+F246+F249</f>
        <v>168500</v>
      </c>
      <c r="G237" s="257"/>
      <c r="H237" s="257"/>
      <c r="I237" s="257"/>
      <c r="J237" s="257"/>
      <c r="K237" s="273"/>
      <c r="L237"/>
      <c r="M237"/>
      <c r="N237"/>
      <c r="O237"/>
      <c r="P237"/>
      <c r="Q237"/>
    </row>
    <row r="238" spans="1:17" s="142" customFormat="1" ht="16.5" customHeight="1" x14ac:dyDescent="0.2">
      <c r="A238" s="41"/>
      <c r="B238" s="41"/>
      <c r="C238" s="24">
        <v>4170</v>
      </c>
      <c r="D238" s="27" t="s">
        <v>60</v>
      </c>
      <c r="E238" s="126"/>
      <c r="F238" s="139">
        <f>SUM(F239:F239)</f>
        <v>500</v>
      </c>
      <c r="G238" s="257"/>
      <c r="H238" s="257"/>
      <c r="I238" s="257"/>
      <c r="J238" s="257"/>
      <c r="K238" s="273"/>
      <c r="L238"/>
      <c r="M238"/>
      <c r="N238"/>
      <c r="O238"/>
      <c r="P238"/>
      <c r="Q238"/>
    </row>
    <row r="239" spans="1:17" ht="16.5" customHeight="1" x14ac:dyDescent="0.2">
      <c r="A239" s="41"/>
      <c r="B239" s="41"/>
      <c r="C239" s="24"/>
      <c r="D239" s="87" t="s">
        <v>120</v>
      </c>
      <c r="E239" s="89" t="s">
        <v>80</v>
      </c>
      <c r="F239" s="171">
        <v>500</v>
      </c>
    </row>
    <row r="240" spans="1:17" s="142" customFormat="1" ht="16.5" customHeight="1" x14ac:dyDescent="0.2">
      <c r="A240" s="41"/>
      <c r="B240" s="41"/>
      <c r="C240" s="24">
        <v>4190</v>
      </c>
      <c r="D240" s="27" t="s">
        <v>139</v>
      </c>
      <c r="E240" s="140"/>
      <c r="F240" s="139">
        <f>SUM(F241:F242)</f>
        <v>4000</v>
      </c>
      <c r="G240" s="257"/>
      <c r="H240" s="257"/>
      <c r="I240" s="257"/>
      <c r="J240" s="257"/>
      <c r="K240" s="273"/>
      <c r="L240"/>
      <c r="M240"/>
      <c r="N240"/>
      <c r="O240"/>
      <c r="P240"/>
      <c r="Q240"/>
    </row>
    <row r="241" spans="1:17" ht="16.5" customHeight="1" x14ac:dyDescent="0.2">
      <c r="A241" s="41"/>
      <c r="B241" s="41"/>
      <c r="C241" s="24"/>
      <c r="D241" s="87" t="s">
        <v>120</v>
      </c>
      <c r="E241" s="89" t="s">
        <v>80</v>
      </c>
      <c r="F241" s="171">
        <v>1000</v>
      </c>
    </row>
    <row r="242" spans="1:17" ht="16.5" customHeight="1" x14ac:dyDescent="0.2">
      <c r="A242" s="41"/>
      <c r="B242" s="41"/>
      <c r="C242" s="24"/>
      <c r="D242" s="99"/>
      <c r="E242" s="89" t="s">
        <v>118</v>
      </c>
      <c r="F242" s="171">
        <v>3000</v>
      </c>
    </row>
    <row r="243" spans="1:17" s="142" customFormat="1" ht="16.5" customHeight="1" x14ac:dyDescent="0.2">
      <c r="A243" s="41"/>
      <c r="B243" s="41"/>
      <c r="C243" s="24">
        <v>4210</v>
      </c>
      <c r="D243" s="27" t="s">
        <v>8</v>
      </c>
      <c r="E243" s="140"/>
      <c r="F243" s="139">
        <f>SUM(F244:F245)</f>
        <v>6000</v>
      </c>
      <c r="G243" s="257"/>
      <c r="H243" s="257"/>
      <c r="I243" s="257"/>
      <c r="J243" s="257"/>
      <c r="K243" s="273"/>
      <c r="L243"/>
      <c r="M243"/>
      <c r="N243"/>
      <c r="O243"/>
      <c r="P243"/>
      <c r="Q243"/>
    </row>
    <row r="244" spans="1:17" ht="16.5" customHeight="1" x14ac:dyDescent="0.2">
      <c r="A244" s="41"/>
      <c r="B244" s="41"/>
      <c r="C244" s="24"/>
      <c r="D244" s="87" t="s">
        <v>120</v>
      </c>
      <c r="E244" s="89" t="s">
        <v>80</v>
      </c>
      <c r="F244" s="171">
        <v>2000</v>
      </c>
    </row>
    <row r="245" spans="1:17" ht="16.5" customHeight="1" x14ac:dyDescent="0.2">
      <c r="A245" s="41"/>
      <c r="B245" s="41"/>
      <c r="C245" s="24"/>
      <c r="D245" s="99"/>
      <c r="E245" s="89" t="s">
        <v>118</v>
      </c>
      <c r="F245" s="171">
        <v>4000</v>
      </c>
    </row>
    <row r="246" spans="1:17" s="142" customFormat="1" ht="16.5" customHeight="1" x14ac:dyDescent="0.2">
      <c r="A246" s="41"/>
      <c r="B246" s="41"/>
      <c r="C246" s="24">
        <v>4300</v>
      </c>
      <c r="D246" s="27" t="s">
        <v>6</v>
      </c>
      <c r="E246" s="140"/>
      <c r="F246" s="139">
        <f>SUM(F247:F248)</f>
        <v>155000</v>
      </c>
      <c r="G246" s="257"/>
      <c r="H246" s="257"/>
      <c r="I246" s="257"/>
      <c r="J246" s="257"/>
      <c r="K246" s="273"/>
      <c r="L246"/>
      <c r="M246"/>
      <c r="N246"/>
      <c r="O246"/>
      <c r="P246"/>
      <c r="Q246"/>
    </row>
    <row r="247" spans="1:17" ht="16.5" customHeight="1" x14ac:dyDescent="0.2">
      <c r="A247" s="41"/>
      <c r="B247" s="41"/>
      <c r="C247" s="24"/>
      <c r="D247" s="87" t="s">
        <v>120</v>
      </c>
      <c r="E247" s="89" t="s">
        <v>80</v>
      </c>
      <c r="F247" s="171">
        <v>50000</v>
      </c>
    </row>
    <row r="248" spans="1:17" ht="16.5" customHeight="1" x14ac:dyDescent="0.2">
      <c r="A248" s="41"/>
      <c r="B248" s="41"/>
      <c r="C248" s="24"/>
      <c r="D248" s="99"/>
      <c r="E248" s="89" t="s">
        <v>118</v>
      </c>
      <c r="F248" s="171">
        <v>105000</v>
      </c>
    </row>
    <row r="249" spans="1:17" s="142" customFormat="1" ht="16.5" customHeight="1" x14ac:dyDescent="0.2">
      <c r="A249" s="41"/>
      <c r="B249" s="41"/>
      <c r="C249" s="24">
        <v>4380</v>
      </c>
      <c r="D249" s="27" t="s">
        <v>156</v>
      </c>
      <c r="E249" s="140"/>
      <c r="F249" s="139">
        <f>F250</f>
        <v>3000</v>
      </c>
      <c r="G249" s="257"/>
      <c r="H249" s="257"/>
      <c r="I249" s="257"/>
      <c r="J249" s="257"/>
      <c r="K249" s="273"/>
      <c r="L249"/>
      <c r="M249"/>
      <c r="N249"/>
      <c r="O249"/>
      <c r="P249"/>
      <c r="Q249"/>
    </row>
    <row r="250" spans="1:17" ht="16.5" customHeight="1" x14ac:dyDescent="0.2">
      <c r="A250" s="41"/>
      <c r="B250" s="41"/>
      <c r="C250" s="24"/>
      <c r="D250" s="87" t="s">
        <v>120</v>
      </c>
      <c r="E250" s="89" t="s">
        <v>80</v>
      </c>
      <c r="F250" s="171">
        <v>3000</v>
      </c>
    </row>
    <row r="251" spans="1:17" s="142" customFormat="1" ht="16.5" customHeight="1" x14ac:dyDescent="0.2">
      <c r="A251" s="40"/>
      <c r="B251" s="43">
        <v>75095</v>
      </c>
      <c r="C251" s="120"/>
      <c r="D251" s="26" t="s">
        <v>46</v>
      </c>
      <c r="E251" s="153"/>
      <c r="F251" s="244">
        <f>F252+F255+F257+F259+F262+F265</f>
        <v>237800</v>
      </c>
      <c r="G251" s="257"/>
      <c r="H251" s="257"/>
      <c r="I251" s="257"/>
      <c r="J251" s="257"/>
      <c r="K251" s="273"/>
      <c r="L251"/>
      <c r="M251"/>
      <c r="N251"/>
      <c r="O251"/>
      <c r="P251"/>
      <c r="Q251"/>
    </row>
    <row r="252" spans="1:17" s="142" customFormat="1" ht="16.5" customHeight="1" x14ac:dyDescent="0.2">
      <c r="A252" s="41"/>
      <c r="B252" s="41"/>
      <c r="C252" s="24">
        <v>3030</v>
      </c>
      <c r="D252" s="27" t="s">
        <v>17</v>
      </c>
      <c r="E252" s="140"/>
      <c r="F252" s="139">
        <f>SUM(F253:F254)</f>
        <v>30700</v>
      </c>
      <c r="G252" s="257"/>
      <c r="H252" s="257"/>
      <c r="I252" s="257"/>
      <c r="J252" s="257"/>
      <c r="K252" s="273"/>
      <c r="L252"/>
      <c r="M252"/>
      <c r="N252"/>
      <c r="O252"/>
      <c r="P252"/>
      <c r="Q252"/>
    </row>
    <row r="253" spans="1:17" s="110" customFormat="1" ht="16.5" customHeight="1" x14ac:dyDescent="0.2">
      <c r="A253" s="108"/>
      <c r="B253" s="108"/>
      <c r="C253" s="109"/>
      <c r="D253" s="87" t="s">
        <v>120</v>
      </c>
      <c r="E253" s="90" t="s">
        <v>80</v>
      </c>
      <c r="F253" s="171">
        <v>29700</v>
      </c>
      <c r="G253" s="257"/>
      <c r="H253" s="257"/>
      <c r="I253" s="257"/>
      <c r="J253" s="257"/>
      <c r="K253" s="273"/>
      <c r="L253"/>
      <c r="M253"/>
      <c r="N253"/>
      <c r="O253"/>
      <c r="P253"/>
      <c r="Q253"/>
    </row>
    <row r="254" spans="1:17" s="110" customFormat="1" ht="16.5" customHeight="1" x14ac:dyDescent="0.2">
      <c r="A254" s="108"/>
      <c r="B254" s="108"/>
      <c r="C254" s="109"/>
      <c r="D254" s="102"/>
      <c r="E254" s="90" t="s">
        <v>115</v>
      </c>
      <c r="F254" s="171">
        <v>1000</v>
      </c>
      <c r="G254" s="257"/>
      <c r="H254" s="257"/>
      <c r="I254" s="257"/>
      <c r="J254" s="257"/>
      <c r="K254" s="273"/>
      <c r="L254"/>
      <c r="M254"/>
      <c r="N254"/>
      <c r="O254"/>
      <c r="P254"/>
      <c r="Q254"/>
    </row>
    <row r="255" spans="1:17" s="142" customFormat="1" ht="16.5" customHeight="1" x14ac:dyDescent="0.2">
      <c r="A255" s="41"/>
      <c r="B255" s="41"/>
      <c r="C255" s="24">
        <v>3250</v>
      </c>
      <c r="D255" s="27" t="s">
        <v>90</v>
      </c>
      <c r="E255" s="140"/>
      <c r="F255" s="139">
        <f>F256</f>
        <v>13000</v>
      </c>
      <c r="G255" s="257"/>
      <c r="H255" s="257"/>
      <c r="I255" s="257"/>
      <c r="J255" s="257"/>
      <c r="K255" s="273"/>
      <c r="L255"/>
      <c r="M255"/>
      <c r="N255"/>
      <c r="O255"/>
      <c r="P255"/>
      <c r="Q255"/>
    </row>
    <row r="256" spans="1:17" ht="16.5" customHeight="1" x14ac:dyDescent="0.2">
      <c r="A256" s="41"/>
      <c r="B256" s="41"/>
      <c r="C256" s="24"/>
      <c r="D256" s="87" t="s">
        <v>120</v>
      </c>
      <c r="E256" s="89" t="s">
        <v>118</v>
      </c>
      <c r="F256" s="171">
        <v>13000</v>
      </c>
    </row>
    <row r="257" spans="1:17" s="142" customFormat="1" ht="16.5" customHeight="1" x14ac:dyDescent="0.2">
      <c r="A257" s="41"/>
      <c r="B257" s="41"/>
      <c r="C257" s="24">
        <v>4190</v>
      </c>
      <c r="D257" s="27" t="s">
        <v>139</v>
      </c>
      <c r="E257" s="140"/>
      <c r="F257" s="139">
        <f>F258</f>
        <v>7500</v>
      </c>
      <c r="G257" s="257"/>
      <c r="H257" s="257"/>
      <c r="I257" s="257"/>
      <c r="J257" s="257"/>
      <c r="K257" s="273"/>
      <c r="L257"/>
      <c r="M257"/>
      <c r="N257"/>
      <c r="O257"/>
      <c r="P257"/>
      <c r="Q257"/>
    </row>
    <row r="258" spans="1:17" ht="16.5" customHeight="1" x14ac:dyDescent="0.2">
      <c r="A258" s="41"/>
      <c r="B258" s="41"/>
      <c r="C258" s="24"/>
      <c r="D258" s="87" t="s">
        <v>120</v>
      </c>
      <c r="E258" s="89" t="s">
        <v>118</v>
      </c>
      <c r="F258" s="171">
        <v>7500</v>
      </c>
    </row>
    <row r="259" spans="1:17" s="142" customFormat="1" ht="16.5" customHeight="1" x14ac:dyDescent="0.2">
      <c r="A259" s="41"/>
      <c r="B259" s="41"/>
      <c r="C259" s="24">
        <v>4210</v>
      </c>
      <c r="D259" s="27" t="s">
        <v>8</v>
      </c>
      <c r="E259" s="140"/>
      <c r="F259" s="139">
        <f>SUM(F260:F261)</f>
        <v>5700</v>
      </c>
      <c r="G259" s="257"/>
      <c r="H259" s="257"/>
      <c r="I259" s="257"/>
      <c r="J259" s="257"/>
      <c r="K259" s="273"/>
      <c r="L259"/>
      <c r="M259"/>
      <c r="N259"/>
      <c r="O259"/>
      <c r="P259"/>
      <c r="Q259"/>
    </row>
    <row r="260" spans="1:17" s="110" customFormat="1" ht="16.5" customHeight="1" x14ac:dyDescent="0.2">
      <c r="A260" s="108"/>
      <c r="B260" s="108"/>
      <c r="C260" s="109"/>
      <c r="D260" s="87" t="s">
        <v>120</v>
      </c>
      <c r="E260" s="90" t="s">
        <v>80</v>
      </c>
      <c r="F260" s="171">
        <v>2100</v>
      </c>
      <c r="G260" s="257"/>
      <c r="H260" s="257"/>
      <c r="I260" s="257"/>
      <c r="J260" s="257"/>
      <c r="K260" s="273"/>
      <c r="L260"/>
      <c r="M260"/>
      <c r="N260"/>
      <c r="O260"/>
      <c r="P260"/>
      <c r="Q260"/>
    </row>
    <row r="261" spans="1:17" s="110" customFormat="1" ht="16.5" customHeight="1" x14ac:dyDescent="0.2">
      <c r="A261" s="108"/>
      <c r="B261" s="108"/>
      <c r="C261" s="109"/>
      <c r="D261" s="118"/>
      <c r="E261" s="89" t="s">
        <v>118</v>
      </c>
      <c r="F261" s="171">
        <v>3600</v>
      </c>
      <c r="G261" s="257"/>
      <c r="H261" s="257"/>
      <c r="I261" s="257"/>
      <c r="J261" s="257"/>
      <c r="K261" s="273"/>
      <c r="L261"/>
      <c r="M261"/>
      <c r="N261"/>
      <c r="O261"/>
      <c r="P261"/>
      <c r="Q261"/>
    </row>
    <row r="262" spans="1:17" s="151" customFormat="1" ht="16.5" customHeight="1" x14ac:dyDescent="0.2">
      <c r="A262" s="41"/>
      <c r="B262" s="41"/>
      <c r="C262" s="24">
        <v>4220</v>
      </c>
      <c r="D262" s="27" t="s">
        <v>155</v>
      </c>
      <c r="E262" s="126"/>
      <c r="F262" s="139">
        <f>SUM(F263:F264)</f>
        <v>10900</v>
      </c>
      <c r="G262" s="257"/>
      <c r="H262" s="257"/>
      <c r="I262" s="257"/>
      <c r="J262" s="257"/>
      <c r="K262" s="273"/>
      <c r="L262"/>
      <c r="M262"/>
      <c r="N262"/>
      <c r="O262"/>
      <c r="P262"/>
      <c r="Q262"/>
    </row>
    <row r="263" spans="1:17" s="9" customFormat="1" ht="16.5" customHeight="1" x14ac:dyDescent="0.2">
      <c r="A263" s="41"/>
      <c r="B263" s="41"/>
      <c r="C263" s="24"/>
      <c r="D263" s="87" t="s">
        <v>120</v>
      </c>
      <c r="E263" s="89" t="s">
        <v>80</v>
      </c>
      <c r="F263" s="171">
        <v>6900</v>
      </c>
      <c r="G263" s="257"/>
      <c r="H263" s="257"/>
      <c r="I263" s="257"/>
      <c r="J263" s="257"/>
      <c r="K263" s="273"/>
      <c r="L263"/>
      <c r="M263"/>
      <c r="N263"/>
      <c r="O263"/>
      <c r="P263"/>
      <c r="Q263"/>
    </row>
    <row r="264" spans="1:17" s="110" customFormat="1" ht="16.5" customHeight="1" x14ac:dyDescent="0.2">
      <c r="A264" s="108"/>
      <c r="B264" s="108"/>
      <c r="C264" s="109"/>
      <c r="D264" s="118"/>
      <c r="E264" s="89" t="s">
        <v>118</v>
      </c>
      <c r="F264" s="171">
        <v>4000</v>
      </c>
      <c r="G264" s="257"/>
      <c r="H264" s="257"/>
      <c r="I264" s="257"/>
      <c r="J264" s="257"/>
      <c r="K264" s="273"/>
      <c r="L264"/>
      <c r="M264"/>
      <c r="N264"/>
      <c r="O264"/>
      <c r="P264"/>
      <c r="Q264"/>
    </row>
    <row r="265" spans="1:17" s="142" customFormat="1" ht="16.5" customHeight="1" x14ac:dyDescent="0.2">
      <c r="A265" s="41"/>
      <c r="B265" s="41"/>
      <c r="C265" s="24">
        <v>4300</v>
      </c>
      <c r="D265" s="27" t="s">
        <v>6</v>
      </c>
      <c r="E265" s="140"/>
      <c r="F265" s="139">
        <f>SUM(F266:F268)</f>
        <v>170000</v>
      </c>
      <c r="G265" s="257"/>
      <c r="H265" s="257"/>
      <c r="I265" s="257"/>
      <c r="J265" s="257"/>
      <c r="K265" s="273"/>
      <c r="L265"/>
      <c r="M265"/>
      <c r="N265"/>
      <c r="O265"/>
      <c r="P265"/>
      <c r="Q265"/>
    </row>
    <row r="266" spans="1:17" ht="16.5" customHeight="1" x14ac:dyDescent="0.2">
      <c r="A266" s="41"/>
      <c r="B266" s="41"/>
      <c r="C266" s="24"/>
      <c r="D266" s="87" t="s">
        <v>120</v>
      </c>
      <c r="E266" s="89" t="s">
        <v>80</v>
      </c>
      <c r="F266" s="171">
        <v>2000</v>
      </c>
    </row>
    <row r="267" spans="1:17" ht="16.5" customHeight="1" x14ac:dyDescent="0.2">
      <c r="A267" s="41"/>
      <c r="B267" s="41"/>
      <c r="C267" s="24"/>
      <c r="D267" s="99"/>
      <c r="E267" s="89" t="s">
        <v>118</v>
      </c>
      <c r="F267" s="171">
        <v>163000</v>
      </c>
    </row>
    <row r="268" spans="1:17" s="237" customFormat="1" ht="16.5" customHeight="1" x14ac:dyDescent="0.2">
      <c r="A268" s="234"/>
      <c r="B268" s="234"/>
      <c r="C268" s="235"/>
      <c r="D268" s="230"/>
      <c r="E268" s="231" t="s">
        <v>76</v>
      </c>
      <c r="F268" s="251">
        <v>5000</v>
      </c>
      <c r="G268" s="257"/>
      <c r="H268" s="257"/>
      <c r="I268" s="257"/>
      <c r="J268" s="257"/>
      <c r="K268" s="273"/>
      <c r="L268" s="203"/>
      <c r="M268" s="203"/>
      <c r="N268" s="203"/>
      <c r="O268" s="203"/>
      <c r="P268" s="203"/>
      <c r="Q268" s="203"/>
    </row>
    <row r="269" spans="1:17" s="142" customFormat="1" ht="28.5" customHeight="1" x14ac:dyDescent="0.2">
      <c r="A269" s="66">
        <v>754</v>
      </c>
      <c r="B269" s="62"/>
      <c r="C269" s="121"/>
      <c r="D269" s="67" t="s">
        <v>33</v>
      </c>
      <c r="E269" s="144"/>
      <c r="F269" s="137">
        <f>F270+F277+F288+F291+F327+F332</f>
        <v>2105137</v>
      </c>
      <c r="G269" s="257"/>
      <c r="H269" s="257"/>
      <c r="I269" s="257"/>
      <c r="J269" s="257"/>
      <c r="K269" s="273"/>
      <c r="L269"/>
      <c r="M269"/>
      <c r="N269"/>
      <c r="O269"/>
      <c r="P269"/>
      <c r="Q269"/>
    </row>
    <row r="270" spans="1:17" s="142" customFormat="1" ht="16.5" customHeight="1" x14ac:dyDescent="0.2">
      <c r="A270" s="40"/>
      <c r="B270" s="43">
        <v>75412</v>
      </c>
      <c r="C270" s="120"/>
      <c r="D270" s="26" t="s">
        <v>21</v>
      </c>
      <c r="E270" s="143"/>
      <c r="F270" s="138">
        <f>F271+F273+F275</f>
        <v>387870</v>
      </c>
      <c r="G270" s="257"/>
      <c r="H270" s="257"/>
      <c r="I270" s="257"/>
      <c r="J270" s="257"/>
      <c r="K270" s="273"/>
      <c r="L270"/>
      <c r="M270"/>
      <c r="N270"/>
      <c r="O270"/>
      <c r="P270"/>
      <c r="Q270"/>
    </row>
    <row r="271" spans="1:17" s="142" customFormat="1" ht="42" customHeight="1" x14ac:dyDescent="0.2">
      <c r="A271" s="57"/>
      <c r="B271" s="44"/>
      <c r="C271" s="42">
        <v>2820</v>
      </c>
      <c r="D271" s="29" t="s">
        <v>109</v>
      </c>
      <c r="E271" s="140"/>
      <c r="F271" s="139">
        <f>F272</f>
        <v>211000</v>
      </c>
      <c r="G271" s="257"/>
      <c r="H271" s="257"/>
      <c r="I271" s="257"/>
      <c r="J271" s="257"/>
      <c r="K271" s="273"/>
      <c r="L271"/>
      <c r="M271"/>
      <c r="N271"/>
      <c r="O271"/>
      <c r="P271"/>
      <c r="Q271"/>
    </row>
    <row r="272" spans="1:17" s="104" customFormat="1" ht="16.5" customHeight="1" x14ac:dyDescent="0.2">
      <c r="A272" s="100"/>
      <c r="B272" s="100"/>
      <c r="C272" s="101"/>
      <c r="D272" s="87" t="s">
        <v>120</v>
      </c>
      <c r="E272" s="89" t="s">
        <v>39</v>
      </c>
      <c r="F272" s="171">
        <v>211000</v>
      </c>
      <c r="G272" s="257"/>
      <c r="H272" s="257"/>
      <c r="I272" s="257"/>
      <c r="J272" s="257"/>
      <c r="K272" s="273"/>
      <c r="L272"/>
      <c r="M272"/>
      <c r="N272"/>
      <c r="O272"/>
      <c r="P272"/>
      <c r="Q272"/>
    </row>
    <row r="273" spans="1:17" s="142" customFormat="1" ht="16.5" customHeight="1" x14ac:dyDescent="0.2">
      <c r="A273" s="41"/>
      <c r="B273" s="41"/>
      <c r="C273" s="24">
        <v>3030</v>
      </c>
      <c r="D273" s="27" t="s">
        <v>17</v>
      </c>
      <c r="E273" s="140"/>
      <c r="F273" s="139">
        <f>F274</f>
        <v>76870</v>
      </c>
      <c r="G273" s="257"/>
      <c r="H273" s="257"/>
      <c r="I273" s="257"/>
      <c r="J273" s="257"/>
      <c r="K273" s="273"/>
      <c r="L273"/>
      <c r="M273"/>
      <c r="N273"/>
      <c r="O273"/>
      <c r="P273"/>
      <c r="Q273"/>
    </row>
    <row r="274" spans="1:17" s="104" customFormat="1" ht="16.5" customHeight="1" x14ac:dyDescent="0.2">
      <c r="A274" s="100"/>
      <c r="B274" s="100"/>
      <c r="C274" s="101"/>
      <c r="D274" s="87" t="s">
        <v>120</v>
      </c>
      <c r="E274" s="89" t="s">
        <v>39</v>
      </c>
      <c r="F274" s="171">
        <v>76870</v>
      </c>
      <c r="G274" s="257"/>
      <c r="H274" s="257"/>
      <c r="I274" s="257"/>
      <c r="J274" s="257"/>
      <c r="K274" s="273"/>
      <c r="L274"/>
      <c r="M274"/>
      <c r="N274"/>
      <c r="O274"/>
      <c r="P274"/>
      <c r="Q274"/>
    </row>
    <row r="275" spans="1:17" s="142" customFormat="1" ht="56.25" customHeight="1" x14ac:dyDescent="0.2">
      <c r="A275" s="41"/>
      <c r="B275" s="41"/>
      <c r="C275" s="24">
        <v>6230</v>
      </c>
      <c r="D275" s="27" t="s">
        <v>164</v>
      </c>
      <c r="E275" s="140"/>
      <c r="F275" s="139">
        <f>F276</f>
        <v>100000</v>
      </c>
      <c r="G275" s="257"/>
      <c r="H275" s="257"/>
      <c r="I275" s="257"/>
      <c r="J275" s="257"/>
      <c r="K275" s="273"/>
      <c r="L275"/>
      <c r="M275"/>
      <c r="N275"/>
      <c r="O275"/>
      <c r="P275"/>
      <c r="Q275"/>
    </row>
    <row r="276" spans="1:17" s="104" customFormat="1" ht="16.5" customHeight="1" x14ac:dyDescent="0.2">
      <c r="A276" s="100"/>
      <c r="B276" s="100"/>
      <c r="C276" s="101"/>
      <c r="D276" s="87" t="s">
        <v>120</v>
      </c>
      <c r="E276" s="89" t="s">
        <v>39</v>
      </c>
      <c r="F276" s="171">
        <v>100000</v>
      </c>
      <c r="G276" s="257"/>
      <c r="H276" s="257"/>
      <c r="I276" s="257"/>
      <c r="J276" s="257"/>
      <c r="K276" s="273"/>
      <c r="L276"/>
      <c r="M276"/>
      <c r="N276"/>
      <c r="O276"/>
      <c r="P276"/>
      <c r="Q276"/>
    </row>
    <row r="277" spans="1:17" s="142" customFormat="1" ht="16.5" customHeight="1" x14ac:dyDescent="0.2">
      <c r="A277" s="40"/>
      <c r="B277" s="43">
        <v>75414</v>
      </c>
      <c r="C277" s="120"/>
      <c r="D277" s="26" t="s">
        <v>27</v>
      </c>
      <c r="E277" s="143"/>
      <c r="F277" s="138">
        <f>F278+F280+F282+F284+F286</f>
        <v>10800</v>
      </c>
      <c r="G277" s="257"/>
      <c r="H277" s="257"/>
      <c r="I277" s="257"/>
      <c r="J277" s="257"/>
      <c r="K277" s="273"/>
      <c r="L277"/>
      <c r="M277"/>
      <c r="N277"/>
      <c r="O277"/>
      <c r="P277"/>
      <c r="Q277"/>
    </row>
    <row r="278" spans="1:17" s="142" customFormat="1" ht="16.5" customHeight="1" x14ac:dyDescent="0.2">
      <c r="A278" s="41"/>
      <c r="B278" s="41"/>
      <c r="C278" s="24">
        <v>4210</v>
      </c>
      <c r="D278" s="27" t="s">
        <v>8</v>
      </c>
      <c r="E278" s="126"/>
      <c r="F278" s="139">
        <f>F279</f>
        <v>3000</v>
      </c>
      <c r="G278" s="257"/>
      <c r="H278" s="257"/>
      <c r="I278" s="257"/>
      <c r="J278" s="257"/>
      <c r="K278" s="273"/>
      <c r="L278"/>
      <c r="M278"/>
      <c r="N278"/>
      <c r="O278"/>
      <c r="P278"/>
      <c r="Q278"/>
    </row>
    <row r="279" spans="1:17" s="104" customFormat="1" ht="28.5" customHeight="1" x14ac:dyDescent="0.2">
      <c r="A279" s="100"/>
      <c r="B279" s="100"/>
      <c r="C279" s="101"/>
      <c r="D279" s="87" t="s">
        <v>120</v>
      </c>
      <c r="E279" s="89" t="s">
        <v>97</v>
      </c>
      <c r="F279" s="171">
        <v>3000</v>
      </c>
      <c r="G279" s="257"/>
      <c r="H279" s="257"/>
      <c r="I279" s="257"/>
      <c r="J279" s="257"/>
      <c r="K279" s="273"/>
      <c r="L279"/>
      <c r="M279"/>
      <c r="N279"/>
      <c r="O279"/>
      <c r="P279"/>
      <c r="Q279"/>
    </row>
    <row r="280" spans="1:17" s="142" customFormat="1" ht="16.5" customHeight="1" x14ac:dyDescent="0.2">
      <c r="A280" s="41"/>
      <c r="B280" s="41"/>
      <c r="C280" s="24">
        <v>4260</v>
      </c>
      <c r="D280" s="27" t="s">
        <v>9</v>
      </c>
      <c r="E280" s="126"/>
      <c r="F280" s="139">
        <f>F281</f>
        <v>5000</v>
      </c>
      <c r="G280" s="257"/>
      <c r="H280" s="257"/>
      <c r="I280" s="257"/>
      <c r="J280" s="257"/>
      <c r="K280" s="273"/>
      <c r="L280"/>
      <c r="M280"/>
      <c r="N280"/>
      <c r="O280"/>
      <c r="P280"/>
      <c r="Q280"/>
    </row>
    <row r="281" spans="1:17" s="104" customFormat="1" ht="28.5" customHeight="1" x14ac:dyDescent="0.2">
      <c r="A281" s="100"/>
      <c r="B281" s="100"/>
      <c r="C281" s="101"/>
      <c r="D281" s="87" t="s">
        <v>120</v>
      </c>
      <c r="E281" s="89" t="s">
        <v>97</v>
      </c>
      <c r="F281" s="171">
        <v>5000</v>
      </c>
      <c r="G281" s="257"/>
      <c r="H281" s="257"/>
      <c r="I281" s="257"/>
      <c r="J281" s="257"/>
      <c r="K281" s="273"/>
      <c r="L281"/>
      <c r="M281"/>
      <c r="N281"/>
      <c r="O281"/>
      <c r="P281"/>
      <c r="Q281"/>
    </row>
    <row r="282" spans="1:17" s="142" customFormat="1" ht="16.5" customHeight="1" x14ac:dyDescent="0.2">
      <c r="A282" s="41"/>
      <c r="B282" s="41"/>
      <c r="C282" s="24">
        <v>4270</v>
      </c>
      <c r="D282" s="27" t="s">
        <v>5</v>
      </c>
      <c r="E282" s="126"/>
      <c r="F282" s="139">
        <f>F283</f>
        <v>2000</v>
      </c>
      <c r="G282" s="257"/>
      <c r="H282" s="257"/>
      <c r="I282" s="257"/>
      <c r="J282" s="257"/>
      <c r="K282" s="273"/>
      <c r="L282"/>
      <c r="M282"/>
      <c r="N282"/>
      <c r="O282"/>
      <c r="P282"/>
      <c r="Q282"/>
    </row>
    <row r="283" spans="1:17" s="104" customFormat="1" ht="28.5" customHeight="1" x14ac:dyDescent="0.2">
      <c r="A283" s="100"/>
      <c r="B283" s="100"/>
      <c r="C283" s="101"/>
      <c r="D283" s="87" t="s">
        <v>120</v>
      </c>
      <c r="E283" s="89" t="s">
        <v>97</v>
      </c>
      <c r="F283" s="171">
        <v>2000</v>
      </c>
      <c r="G283" s="257"/>
      <c r="H283" s="257"/>
      <c r="I283" s="257"/>
      <c r="J283" s="257"/>
      <c r="K283" s="273"/>
      <c r="L283"/>
      <c r="M283"/>
      <c r="N283"/>
      <c r="O283"/>
      <c r="P283"/>
      <c r="Q283"/>
    </row>
    <row r="284" spans="1:17" s="142" customFormat="1" ht="16.5" customHeight="1" x14ac:dyDescent="0.2">
      <c r="A284" s="41"/>
      <c r="B284" s="41"/>
      <c r="C284" s="24">
        <v>4430</v>
      </c>
      <c r="D284" s="27" t="s">
        <v>10</v>
      </c>
      <c r="E284" s="126"/>
      <c r="F284" s="139">
        <f>F285</f>
        <v>300</v>
      </c>
      <c r="G284" s="257"/>
      <c r="H284" s="257"/>
      <c r="I284" s="257"/>
      <c r="J284" s="257"/>
      <c r="K284" s="273"/>
      <c r="L284"/>
      <c r="M284"/>
      <c r="N284"/>
      <c r="O284"/>
      <c r="P284"/>
      <c r="Q284"/>
    </row>
    <row r="285" spans="1:17" s="104" customFormat="1" ht="28.5" customHeight="1" x14ac:dyDescent="0.2">
      <c r="A285" s="100"/>
      <c r="B285" s="100"/>
      <c r="C285" s="101"/>
      <c r="D285" s="87" t="s">
        <v>120</v>
      </c>
      <c r="E285" s="89" t="s">
        <v>97</v>
      </c>
      <c r="F285" s="171">
        <v>300</v>
      </c>
      <c r="G285" s="257"/>
      <c r="H285" s="257"/>
      <c r="I285" s="257"/>
      <c r="J285" s="257"/>
      <c r="K285" s="273"/>
      <c r="L285"/>
      <c r="M285"/>
      <c r="N285"/>
      <c r="O285"/>
      <c r="P285"/>
      <c r="Q285"/>
    </row>
    <row r="286" spans="1:17" s="142" customFormat="1" ht="28.5" customHeight="1" x14ac:dyDescent="0.2">
      <c r="A286" s="36"/>
      <c r="B286" s="41"/>
      <c r="C286" s="42">
        <v>4700</v>
      </c>
      <c r="D286" s="31" t="s">
        <v>75</v>
      </c>
      <c r="E286" s="126"/>
      <c r="F286" s="139">
        <f>F287</f>
        <v>500</v>
      </c>
      <c r="G286" s="257"/>
      <c r="H286" s="257"/>
      <c r="I286" s="257"/>
      <c r="J286" s="257"/>
      <c r="K286" s="273"/>
      <c r="L286"/>
      <c r="M286"/>
      <c r="N286"/>
      <c r="O286"/>
      <c r="P286"/>
      <c r="Q286"/>
    </row>
    <row r="287" spans="1:17" s="104" customFormat="1" ht="28.5" customHeight="1" x14ac:dyDescent="0.2">
      <c r="A287" s="100"/>
      <c r="B287" s="100"/>
      <c r="C287" s="101"/>
      <c r="D287" s="87" t="s">
        <v>120</v>
      </c>
      <c r="E287" s="89" t="s">
        <v>97</v>
      </c>
      <c r="F287" s="171">
        <v>500</v>
      </c>
      <c r="G287" s="257"/>
      <c r="H287" s="257"/>
      <c r="I287" s="257"/>
      <c r="J287" s="257"/>
      <c r="K287" s="273"/>
      <c r="L287"/>
      <c r="M287"/>
      <c r="N287"/>
      <c r="O287"/>
      <c r="P287"/>
      <c r="Q287"/>
    </row>
    <row r="288" spans="1:17" s="142" customFormat="1" ht="16.5" customHeight="1" x14ac:dyDescent="0.2">
      <c r="A288" s="41"/>
      <c r="B288" s="43">
        <v>75415</v>
      </c>
      <c r="C288" s="122"/>
      <c r="D288" s="84" t="s">
        <v>140</v>
      </c>
      <c r="E288" s="143"/>
      <c r="F288" s="138">
        <f>SUM(F289:F289)</f>
        <v>10000</v>
      </c>
      <c r="G288" s="257"/>
      <c r="H288" s="257"/>
      <c r="I288" s="257"/>
      <c r="J288" s="257"/>
      <c r="K288" s="273"/>
      <c r="L288"/>
      <c r="M288"/>
      <c r="N288"/>
      <c r="O288"/>
      <c r="P288"/>
      <c r="Q288"/>
    </row>
    <row r="289" spans="1:17" s="142" customFormat="1" ht="70.5" customHeight="1" x14ac:dyDescent="0.2">
      <c r="A289" s="41"/>
      <c r="B289" s="40"/>
      <c r="C289" s="42">
        <v>2360</v>
      </c>
      <c r="D289" s="29" t="s">
        <v>105</v>
      </c>
      <c r="E289" s="140"/>
      <c r="F289" s="139">
        <f>F290</f>
        <v>10000</v>
      </c>
      <c r="G289" s="257"/>
      <c r="H289" s="257"/>
      <c r="I289" s="257"/>
      <c r="J289" s="257"/>
      <c r="K289" s="273"/>
      <c r="L289"/>
      <c r="M289"/>
      <c r="N289"/>
      <c r="O289"/>
      <c r="P289"/>
      <c r="Q289"/>
    </row>
    <row r="290" spans="1:17" s="104" customFormat="1" ht="16.5" customHeight="1" x14ac:dyDescent="0.2">
      <c r="A290" s="36"/>
      <c r="B290" s="105"/>
      <c r="C290" s="101"/>
      <c r="D290" s="87" t="s">
        <v>120</v>
      </c>
      <c r="E290" s="89" t="s">
        <v>39</v>
      </c>
      <c r="F290" s="171">
        <v>10000</v>
      </c>
      <c r="G290" s="257"/>
      <c r="H290" s="257"/>
      <c r="I290" s="257"/>
      <c r="J290" s="257"/>
      <c r="K290" s="273"/>
      <c r="L290"/>
      <c r="M290"/>
      <c r="N290"/>
      <c r="O290"/>
      <c r="P290"/>
      <c r="Q290"/>
    </row>
    <row r="291" spans="1:17" s="142" customFormat="1" ht="16.5" customHeight="1" x14ac:dyDescent="0.2">
      <c r="A291" s="100"/>
      <c r="B291" s="43">
        <v>75416</v>
      </c>
      <c r="C291" s="120"/>
      <c r="D291" s="26" t="s">
        <v>100</v>
      </c>
      <c r="E291" s="143"/>
      <c r="F291" s="138">
        <f>F292+F295+F297+F299+F301+F303+F305+F308+F310+F312+F314+F316+F318+F320+F322+F325</f>
        <v>1343315</v>
      </c>
      <c r="G291" s="257"/>
      <c r="H291" s="257"/>
      <c r="I291" s="257"/>
      <c r="J291" s="257"/>
      <c r="K291" s="273"/>
      <c r="L291"/>
      <c r="M291"/>
      <c r="N291"/>
      <c r="O291"/>
      <c r="P291"/>
      <c r="Q291"/>
    </row>
    <row r="292" spans="1:17" s="142" customFormat="1" ht="16.5" customHeight="1" x14ac:dyDescent="0.2">
      <c r="A292" s="41"/>
      <c r="B292" s="40"/>
      <c r="C292" s="24">
        <v>3020</v>
      </c>
      <c r="D292" s="83" t="s">
        <v>61</v>
      </c>
      <c r="E292" s="126"/>
      <c r="F292" s="139">
        <f>SUM(F293:F294)</f>
        <v>4880</v>
      </c>
      <c r="G292" s="257"/>
      <c r="H292" s="257"/>
      <c r="I292" s="257"/>
      <c r="J292" s="257"/>
      <c r="K292" s="273"/>
      <c r="L292"/>
      <c r="M292"/>
      <c r="N292"/>
      <c r="O292"/>
      <c r="P292"/>
      <c r="Q292"/>
    </row>
    <row r="293" spans="1:17" s="103" customFormat="1" ht="16.5" customHeight="1" x14ac:dyDescent="0.2">
      <c r="A293" s="41"/>
      <c r="B293" s="112"/>
      <c r="C293" s="101"/>
      <c r="D293" s="87" t="s">
        <v>120</v>
      </c>
      <c r="E293" s="89" t="s">
        <v>39</v>
      </c>
      <c r="F293" s="171">
        <v>2880</v>
      </c>
      <c r="G293" s="257"/>
      <c r="H293" s="257"/>
      <c r="I293" s="257"/>
      <c r="J293" s="257"/>
      <c r="K293" s="273"/>
      <c r="L293"/>
      <c r="M293"/>
      <c r="N293"/>
      <c r="O293"/>
      <c r="P293"/>
      <c r="Q293"/>
    </row>
    <row r="294" spans="1:17" s="103" customFormat="1" ht="16.5" customHeight="1" x14ac:dyDescent="0.2">
      <c r="A294" s="112"/>
      <c r="B294" s="112"/>
      <c r="C294" s="101"/>
      <c r="D294" s="111"/>
      <c r="E294" s="89" t="s">
        <v>113</v>
      </c>
      <c r="F294" s="171">
        <v>2000</v>
      </c>
      <c r="G294" s="257"/>
      <c r="H294" s="257"/>
      <c r="I294" s="257"/>
      <c r="J294" s="257"/>
      <c r="K294" s="273"/>
      <c r="L294"/>
      <c r="M294"/>
      <c r="N294"/>
      <c r="O294"/>
      <c r="P294"/>
      <c r="Q294"/>
    </row>
    <row r="295" spans="1:17" s="142" customFormat="1" ht="16.5" customHeight="1" x14ac:dyDescent="0.2">
      <c r="A295" s="41"/>
      <c r="B295" s="41"/>
      <c r="C295" s="24">
        <v>4010</v>
      </c>
      <c r="D295" s="27" t="s">
        <v>11</v>
      </c>
      <c r="E295" s="126"/>
      <c r="F295" s="139">
        <f>F296</f>
        <v>929835</v>
      </c>
      <c r="G295" s="257"/>
      <c r="H295" s="257"/>
      <c r="I295" s="257"/>
      <c r="J295" s="257"/>
      <c r="K295" s="273"/>
      <c r="L295"/>
      <c r="M295"/>
      <c r="N295"/>
      <c r="O295"/>
      <c r="P295"/>
      <c r="Q295"/>
    </row>
    <row r="296" spans="1:17" s="104" customFormat="1" ht="16.5" customHeight="1" x14ac:dyDescent="0.2">
      <c r="A296" s="100"/>
      <c r="B296" s="100"/>
      <c r="C296" s="101"/>
      <c r="D296" s="87" t="s">
        <v>120</v>
      </c>
      <c r="E296" s="89" t="s">
        <v>39</v>
      </c>
      <c r="F296" s="171">
        <v>929835</v>
      </c>
      <c r="G296" s="257"/>
      <c r="H296" s="257"/>
      <c r="I296" s="257"/>
      <c r="J296" s="257"/>
      <c r="K296" s="273"/>
      <c r="L296"/>
      <c r="M296"/>
      <c r="N296"/>
      <c r="O296"/>
      <c r="P296"/>
      <c r="Q296"/>
    </row>
    <row r="297" spans="1:17" s="142" customFormat="1" ht="16.5" customHeight="1" x14ac:dyDescent="0.2">
      <c r="A297" s="41"/>
      <c r="B297" s="41"/>
      <c r="C297" s="24">
        <v>4040</v>
      </c>
      <c r="D297" s="27" t="s">
        <v>12</v>
      </c>
      <c r="E297" s="126"/>
      <c r="F297" s="139">
        <f>F298</f>
        <v>76500</v>
      </c>
      <c r="G297" s="257"/>
      <c r="H297" s="257"/>
      <c r="I297" s="257"/>
      <c r="J297" s="257"/>
      <c r="K297" s="273"/>
      <c r="L297"/>
      <c r="M297"/>
      <c r="N297"/>
      <c r="O297"/>
      <c r="P297"/>
      <c r="Q297"/>
    </row>
    <row r="298" spans="1:17" s="104" customFormat="1" ht="16.5" customHeight="1" x14ac:dyDescent="0.2">
      <c r="A298" s="100"/>
      <c r="B298" s="100"/>
      <c r="C298" s="101"/>
      <c r="D298" s="87" t="s">
        <v>120</v>
      </c>
      <c r="E298" s="89" t="s">
        <v>39</v>
      </c>
      <c r="F298" s="171">
        <v>76500</v>
      </c>
      <c r="G298" s="257"/>
      <c r="H298" s="257"/>
      <c r="I298" s="257"/>
      <c r="J298" s="257"/>
      <c r="K298" s="273"/>
      <c r="L298"/>
      <c r="M298"/>
      <c r="N298"/>
      <c r="O298"/>
      <c r="P298"/>
      <c r="Q298"/>
    </row>
    <row r="299" spans="1:17" s="142" customFormat="1" ht="16.5" customHeight="1" x14ac:dyDescent="0.2">
      <c r="A299" s="41"/>
      <c r="B299" s="41"/>
      <c r="C299" s="24">
        <v>4110</v>
      </c>
      <c r="D299" s="27" t="s">
        <v>7</v>
      </c>
      <c r="E299" s="126"/>
      <c r="F299" s="139">
        <f>F300</f>
        <v>172992</v>
      </c>
      <c r="G299" s="257"/>
      <c r="H299" s="257"/>
      <c r="I299" s="257"/>
      <c r="J299" s="257"/>
      <c r="K299" s="273"/>
      <c r="L299"/>
      <c r="M299"/>
      <c r="N299"/>
      <c r="O299"/>
      <c r="P299"/>
      <c r="Q299"/>
    </row>
    <row r="300" spans="1:17" s="104" customFormat="1" ht="16.5" customHeight="1" x14ac:dyDescent="0.2">
      <c r="A300" s="100"/>
      <c r="B300" s="100"/>
      <c r="C300" s="101"/>
      <c r="D300" s="87" t="s">
        <v>120</v>
      </c>
      <c r="E300" s="89" t="s">
        <v>39</v>
      </c>
      <c r="F300" s="171">
        <v>172992</v>
      </c>
      <c r="G300" s="257"/>
      <c r="H300" s="257"/>
      <c r="I300" s="257"/>
      <c r="J300" s="257"/>
      <c r="K300" s="273"/>
      <c r="L300"/>
      <c r="M300"/>
      <c r="N300"/>
      <c r="O300"/>
      <c r="P300"/>
      <c r="Q300"/>
    </row>
    <row r="301" spans="1:17" s="142" customFormat="1" ht="16.5" customHeight="1" x14ac:dyDescent="0.2">
      <c r="A301" s="41"/>
      <c r="B301" s="41"/>
      <c r="C301" s="24">
        <v>4120</v>
      </c>
      <c r="D301" s="228" t="s">
        <v>192</v>
      </c>
      <c r="E301" s="126"/>
      <c r="F301" s="139">
        <f>F302</f>
        <v>24656</v>
      </c>
      <c r="G301" s="257"/>
      <c r="H301" s="257"/>
      <c r="I301" s="257"/>
      <c r="J301" s="257"/>
      <c r="K301" s="273"/>
      <c r="L301"/>
      <c r="M301"/>
      <c r="N301"/>
      <c r="O301"/>
      <c r="P301"/>
      <c r="Q301"/>
    </row>
    <row r="302" spans="1:17" s="104" customFormat="1" ht="16.5" customHeight="1" x14ac:dyDescent="0.2">
      <c r="A302" s="100"/>
      <c r="B302" s="100"/>
      <c r="C302" s="101"/>
      <c r="D302" s="87" t="s">
        <v>120</v>
      </c>
      <c r="E302" s="89" t="s">
        <v>39</v>
      </c>
      <c r="F302" s="171">
        <v>24656</v>
      </c>
      <c r="G302" s="257"/>
      <c r="H302" s="257"/>
      <c r="I302" s="257"/>
      <c r="J302" s="257"/>
      <c r="K302" s="273"/>
      <c r="L302"/>
      <c r="M302"/>
      <c r="N302"/>
      <c r="O302"/>
      <c r="P302"/>
      <c r="Q302"/>
    </row>
    <row r="303" spans="1:17" s="247" customFormat="1" ht="16.5" customHeight="1" x14ac:dyDescent="0.2">
      <c r="A303" s="215"/>
      <c r="B303" s="215"/>
      <c r="C303" s="209">
        <v>4170</v>
      </c>
      <c r="D303" s="212" t="s">
        <v>60</v>
      </c>
      <c r="E303" s="246"/>
      <c r="F303" s="245">
        <f>F304</f>
        <v>6000</v>
      </c>
      <c r="G303" s="257"/>
      <c r="H303" s="257"/>
      <c r="I303" s="257"/>
      <c r="J303" s="257"/>
      <c r="K303" s="273"/>
      <c r="L303" s="203"/>
      <c r="M303" s="203"/>
      <c r="N303" s="203"/>
      <c r="O303" s="203"/>
      <c r="P303" s="203"/>
      <c r="Q303" s="203"/>
    </row>
    <row r="304" spans="1:17" s="208" customFormat="1" ht="16.5" customHeight="1" x14ac:dyDescent="0.2">
      <c r="A304" s="220"/>
      <c r="B304" s="220"/>
      <c r="C304" s="219"/>
      <c r="D304" s="230" t="s">
        <v>120</v>
      </c>
      <c r="E304" s="231" t="s">
        <v>39</v>
      </c>
      <c r="F304" s="251">
        <v>6000</v>
      </c>
      <c r="G304" s="257"/>
      <c r="H304" s="257"/>
      <c r="I304" s="257"/>
      <c r="J304" s="257"/>
      <c r="K304" s="273"/>
      <c r="L304" s="203"/>
      <c r="M304" s="203"/>
      <c r="N304" s="203"/>
      <c r="O304" s="203"/>
      <c r="P304" s="203"/>
      <c r="Q304" s="203"/>
    </row>
    <row r="305" spans="1:17" s="142" customFormat="1" ht="16.5" customHeight="1" x14ac:dyDescent="0.2">
      <c r="A305" s="41"/>
      <c r="B305" s="41"/>
      <c r="C305" s="24">
        <v>4210</v>
      </c>
      <c r="D305" s="27" t="s">
        <v>8</v>
      </c>
      <c r="E305" s="126"/>
      <c r="F305" s="139">
        <f>F306+F307</f>
        <v>45200</v>
      </c>
      <c r="G305" s="257"/>
      <c r="H305" s="257"/>
      <c r="I305" s="257"/>
      <c r="J305" s="257"/>
      <c r="K305" s="273"/>
      <c r="L305"/>
      <c r="M305"/>
      <c r="N305"/>
      <c r="O305"/>
      <c r="P305"/>
      <c r="Q305"/>
    </row>
    <row r="306" spans="1:17" s="104" customFormat="1" ht="16.5" customHeight="1" x14ac:dyDescent="0.2">
      <c r="A306" s="100"/>
      <c r="B306" s="100"/>
      <c r="C306" s="101"/>
      <c r="D306" s="87" t="s">
        <v>120</v>
      </c>
      <c r="E306" s="89" t="s">
        <v>39</v>
      </c>
      <c r="F306" s="171">
        <v>45000</v>
      </c>
      <c r="G306" s="257"/>
      <c r="H306" s="257"/>
      <c r="I306" s="257"/>
      <c r="J306" s="257"/>
      <c r="K306" s="273"/>
      <c r="L306"/>
      <c r="M306"/>
      <c r="N306"/>
      <c r="O306"/>
      <c r="P306"/>
      <c r="Q306"/>
    </row>
    <row r="307" spans="1:17" s="103" customFormat="1" ht="16.5" customHeight="1" x14ac:dyDescent="0.2">
      <c r="A307" s="112"/>
      <c r="B307" s="112"/>
      <c r="C307" s="101"/>
      <c r="D307" s="111"/>
      <c r="E307" s="89" t="s">
        <v>113</v>
      </c>
      <c r="F307" s="171">
        <v>200</v>
      </c>
      <c r="G307" s="257"/>
      <c r="H307" s="257"/>
      <c r="I307" s="257"/>
      <c r="J307" s="257"/>
      <c r="K307" s="273"/>
      <c r="L307"/>
      <c r="M307"/>
      <c r="N307"/>
      <c r="O307"/>
      <c r="P307"/>
      <c r="Q307"/>
    </row>
    <row r="308" spans="1:17" s="142" customFormat="1" ht="16.5" customHeight="1" x14ac:dyDescent="0.2">
      <c r="A308" s="41"/>
      <c r="B308" s="41"/>
      <c r="C308" s="24">
        <v>4220</v>
      </c>
      <c r="D308" s="27" t="s">
        <v>155</v>
      </c>
      <c r="E308" s="126"/>
      <c r="F308" s="139">
        <f>F309</f>
        <v>500</v>
      </c>
      <c r="G308" s="257"/>
      <c r="H308" s="257"/>
      <c r="I308" s="257"/>
      <c r="J308" s="257"/>
      <c r="K308" s="273"/>
      <c r="L308"/>
      <c r="M308"/>
      <c r="N308"/>
      <c r="O308"/>
      <c r="P308"/>
      <c r="Q308"/>
    </row>
    <row r="309" spans="1:17" s="104" customFormat="1" ht="16.5" customHeight="1" x14ac:dyDescent="0.2">
      <c r="A309" s="100"/>
      <c r="B309" s="100"/>
      <c r="C309" s="101"/>
      <c r="D309" s="87" t="s">
        <v>120</v>
      </c>
      <c r="E309" s="89" t="s">
        <v>39</v>
      </c>
      <c r="F309" s="171">
        <v>500</v>
      </c>
      <c r="G309" s="257"/>
      <c r="H309" s="257"/>
      <c r="I309" s="257"/>
      <c r="J309" s="257"/>
      <c r="K309" s="273"/>
      <c r="L309"/>
      <c r="M309"/>
      <c r="N309"/>
      <c r="O309"/>
      <c r="P309"/>
      <c r="Q309"/>
    </row>
    <row r="310" spans="1:17" s="142" customFormat="1" ht="16.5" customHeight="1" x14ac:dyDescent="0.2">
      <c r="A310" s="41"/>
      <c r="B310" s="41"/>
      <c r="C310" s="24">
        <v>4270</v>
      </c>
      <c r="D310" s="27" t="s">
        <v>5</v>
      </c>
      <c r="E310" s="126"/>
      <c r="F310" s="139">
        <f>F311</f>
        <v>17000</v>
      </c>
      <c r="G310" s="257"/>
      <c r="H310" s="257"/>
      <c r="I310" s="257"/>
      <c r="J310" s="257"/>
      <c r="K310" s="273"/>
      <c r="L310"/>
      <c r="M310"/>
      <c r="N310"/>
      <c r="O310"/>
      <c r="P310"/>
      <c r="Q310"/>
    </row>
    <row r="311" spans="1:17" s="104" customFormat="1" ht="16.5" customHeight="1" x14ac:dyDescent="0.2">
      <c r="A311" s="100"/>
      <c r="B311" s="100"/>
      <c r="C311" s="101"/>
      <c r="D311" s="87" t="s">
        <v>120</v>
      </c>
      <c r="E311" s="89" t="s">
        <v>39</v>
      </c>
      <c r="F311" s="171">
        <v>17000</v>
      </c>
      <c r="G311" s="257"/>
      <c r="H311" s="257"/>
      <c r="I311" s="257"/>
      <c r="J311" s="257"/>
      <c r="K311" s="273"/>
      <c r="L311"/>
      <c r="M311"/>
      <c r="N311"/>
      <c r="O311"/>
      <c r="P311"/>
      <c r="Q311"/>
    </row>
    <row r="312" spans="1:17" s="142" customFormat="1" ht="16.5" customHeight="1" x14ac:dyDescent="0.2">
      <c r="A312" s="41"/>
      <c r="B312" s="41"/>
      <c r="C312" s="24">
        <v>4280</v>
      </c>
      <c r="D312" s="27" t="s">
        <v>18</v>
      </c>
      <c r="E312" s="126"/>
      <c r="F312" s="139">
        <f>F313</f>
        <v>1000</v>
      </c>
      <c r="G312" s="257"/>
      <c r="H312" s="257"/>
      <c r="I312" s="257"/>
      <c r="J312" s="257"/>
      <c r="K312" s="273"/>
      <c r="L312"/>
      <c r="M312"/>
      <c r="N312"/>
      <c r="O312"/>
      <c r="P312"/>
      <c r="Q312"/>
    </row>
    <row r="313" spans="1:17" s="104" customFormat="1" ht="16.5" customHeight="1" x14ac:dyDescent="0.2">
      <c r="A313" s="100"/>
      <c r="B313" s="100"/>
      <c r="C313" s="101"/>
      <c r="D313" s="87" t="s">
        <v>120</v>
      </c>
      <c r="E313" s="89" t="s">
        <v>113</v>
      </c>
      <c r="F313" s="171">
        <v>1000</v>
      </c>
      <c r="G313" s="257"/>
      <c r="H313" s="257"/>
      <c r="I313" s="257"/>
      <c r="J313" s="257"/>
      <c r="K313" s="273"/>
      <c r="L313"/>
      <c r="M313"/>
      <c r="N313"/>
      <c r="O313"/>
      <c r="P313"/>
      <c r="Q313"/>
    </row>
    <row r="314" spans="1:17" s="142" customFormat="1" ht="16.5" customHeight="1" x14ac:dyDescent="0.2">
      <c r="A314" s="41"/>
      <c r="B314" s="41"/>
      <c r="C314" s="24">
        <v>4300</v>
      </c>
      <c r="D314" s="27" t="s">
        <v>6</v>
      </c>
      <c r="E314" s="126"/>
      <c r="F314" s="139">
        <f>F315</f>
        <v>10000</v>
      </c>
      <c r="G314" s="257"/>
      <c r="H314" s="257"/>
      <c r="I314" s="257"/>
      <c r="J314" s="257"/>
      <c r="K314" s="273"/>
      <c r="L314"/>
      <c r="M314"/>
      <c r="N314"/>
      <c r="O314"/>
      <c r="P314"/>
      <c r="Q314"/>
    </row>
    <row r="315" spans="1:17" s="104" customFormat="1" ht="16.5" customHeight="1" x14ac:dyDescent="0.2">
      <c r="A315" s="100"/>
      <c r="B315" s="100"/>
      <c r="C315" s="101"/>
      <c r="D315" s="87" t="s">
        <v>120</v>
      </c>
      <c r="E315" s="89" t="s">
        <v>39</v>
      </c>
      <c r="F315" s="171">
        <v>10000</v>
      </c>
      <c r="G315" s="257"/>
      <c r="H315" s="257"/>
      <c r="I315" s="257"/>
      <c r="J315" s="257"/>
      <c r="K315" s="273"/>
      <c r="L315"/>
      <c r="M315"/>
      <c r="N315"/>
      <c r="O315"/>
      <c r="P315"/>
      <c r="Q315"/>
    </row>
    <row r="316" spans="1:17" s="142" customFormat="1" ht="16.5" customHeight="1" x14ac:dyDescent="0.2">
      <c r="A316" s="41"/>
      <c r="B316" s="41"/>
      <c r="C316" s="24">
        <v>4410</v>
      </c>
      <c r="D316" s="27" t="s">
        <v>13</v>
      </c>
      <c r="E316" s="126"/>
      <c r="F316" s="139">
        <f>F317</f>
        <v>6000</v>
      </c>
      <c r="G316" s="257"/>
      <c r="H316" s="257"/>
      <c r="I316" s="257"/>
      <c r="J316" s="257"/>
      <c r="K316" s="273"/>
      <c r="L316"/>
      <c r="M316"/>
      <c r="N316"/>
      <c r="O316"/>
      <c r="P316"/>
      <c r="Q316"/>
    </row>
    <row r="317" spans="1:17" s="104" customFormat="1" ht="16.5" customHeight="1" x14ac:dyDescent="0.2">
      <c r="A317" s="100"/>
      <c r="B317" s="100"/>
      <c r="C317" s="101"/>
      <c r="D317" s="87" t="s">
        <v>120</v>
      </c>
      <c r="E317" s="89" t="s">
        <v>39</v>
      </c>
      <c r="F317" s="171">
        <v>6000</v>
      </c>
      <c r="G317" s="257"/>
      <c r="H317" s="257"/>
      <c r="I317" s="257"/>
      <c r="J317" s="257"/>
      <c r="K317" s="273"/>
      <c r="L317"/>
      <c r="M317"/>
      <c r="N317"/>
      <c r="O317"/>
      <c r="P317"/>
      <c r="Q317"/>
    </row>
    <row r="318" spans="1:17" s="142" customFormat="1" ht="16.5" customHeight="1" x14ac:dyDescent="0.2">
      <c r="A318" s="41"/>
      <c r="B318" s="41"/>
      <c r="C318" s="24">
        <v>4430</v>
      </c>
      <c r="D318" s="27" t="s">
        <v>10</v>
      </c>
      <c r="E318" s="126"/>
      <c r="F318" s="139">
        <f>F319</f>
        <v>8000</v>
      </c>
      <c r="G318" s="257"/>
      <c r="H318" s="257"/>
      <c r="I318" s="257"/>
      <c r="J318" s="257"/>
      <c r="K318" s="273"/>
      <c r="L318"/>
      <c r="M318"/>
      <c r="N318"/>
      <c r="O318"/>
      <c r="P318"/>
      <c r="Q318"/>
    </row>
    <row r="319" spans="1:17" s="104" customFormat="1" ht="16.5" customHeight="1" x14ac:dyDescent="0.2">
      <c r="A319" s="100"/>
      <c r="B319" s="100"/>
      <c r="C319" s="101"/>
      <c r="D319" s="87" t="s">
        <v>120</v>
      </c>
      <c r="E319" s="89" t="s">
        <v>39</v>
      </c>
      <c r="F319" s="171">
        <v>8000</v>
      </c>
      <c r="G319" s="257"/>
      <c r="H319" s="257"/>
      <c r="I319" s="257"/>
      <c r="J319" s="257"/>
      <c r="K319" s="273"/>
      <c r="L319"/>
      <c r="M319"/>
      <c r="N319"/>
      <c r="O319"/>
      <c r="P319"/>
      <c r="Q319"/>
    </row>
    <row r="320" spans="1:17" s="142" customFormat="1" ht="16.5" customHeight="1" x14ac:dyDescent="0.2">
      <c r="A320" s="41"/>
      <c r="B320" s="41"/>
      <c r="C320" s="24">
        <v>4440</v>
      </c>
      <c r="D320" s="27" t="s">
        <v>123</v>
      </c>
      <c r="E320" s="126"/>
      <c r="F320" s="139">
        <f>F321</f>
        <v>23513</v>
      </c>
      <c r="G320" s="257"/>
      <c r="H320" s="257"/>
      <c r="I320" s="257"/>
      <c r="J320" s="257"/>
      <c r="K320" s="273"/>
      <c r="L320"/>
      <c r="M320"/>
      <c r="N320"/>
      <c r="O320"/>
      <c r="P320"/>
      <c r="Q320"/>
    </row>
    <row r="321" spans="1:17" s="104" customFormat="1" ht="16.5" customHeight="1" x14ac:dyDescent="0.2">
      <c r="A321" s="100"/>
      <c r="B321" s="100"/>
      <c r="C321" s="101"/>
      <c r="D321" s="87" t="s">
        <v>120</v>
      </c>
      <c r="E321" s="89" t="s">
        <v>128</v>
      </c>
      <c r="F321" s="171">
        <v>23513</v>
      </c>
      <c r="G321" s="257"/>
      <c r="H321" s="257"/>
      <c r="I321" s="257"/>
      <c r="J321" s="257"/>
      <c r="K321" s="273"/>
      <c r="L321"/>
      <c r="M321"/>
      <c r="N321"/>
      <c r="O321"/>
      <c r="P321"/>
      <c r="Q321"/>
    </row>
    <row r="322" spans="1:17" s="154" customFormat="1" ht="28.5" customHeight="1" x14ac:dyDescent="0.2">
      <c r="A322" s="82"/>
      <c r="B322" s="41"/>
      <c r="C322" s="42">
        <v>4700</v>
      </c>
      <c r="D322" s="31" t="s">
        <v>75</v>
      </c>
      <c r="E322" s="126"/>
      <c r="F322" s="139">
        <f>F323+F324</f>
        <v>3000</v>
      </c>
      <c r="G322" s="257"/>
      <c r="H322" s="257"/>
      <c r="I322" s="257"/>
      <c r="J322" s="257"/>
      <c r="K322" s="273"/>
      <c r="L322"/>
      <c r="M322"/>
      <c r="N322"/>
      <c r="O322"/>
      <c r="P322"/>
      <c r="Q322"/>
    </row>
    <row r="323" spans="1:17" s="104" customFormat="1" ht="16.5" customHeight="1" x14ac:dyDescent="0.2">
      <c r="A323" s="100"/>
      <c r="B323" s="100"/>
      <c r="C323" s="101"/>
      <c r="D323" s="87" t="s">
        <v>120</v>
      </c>
      <c r="E323" s="89" t="s">
        <v>39</v>
      </c>
      <c r="F323" s="171">
        <v>2000</v>
      </c>
      <c r="G323" s="257"/>
      <c r="H323" s="257"/>
      <c r="I323" s="257"/>
      <c r="J323" s="257"/>
      <c r="K323" s="273"/>
      <c r="L323"/>
      <c r="M323"/>
      <c r="N323"/>
      <c r="O323"/>
      <c r="P323"/>
      <c r="Q323"/>
    </row>
    <row r="324" spans="1:17" s="104" customFormat="1" ht="16.5" customHeight="1" x14ac:dyDescent="0.2">
      <c r="A324" s="100"/>
      <c r="B324" s="234"/>
      <c r="C324" s="101"/>
      <c r="D324" s="87"/>
      <c r="E324" s="89" t="s">
        <v>76</v>
      </c>
      <c r="F324" s="171">
        <v>1000</v>
      </c>
      <c r="G324" s="257"/>
      <c r="H324" s="257"/>
      <c r="I324" s="257"/>
      <c r="J324" s="257"/>
      <c r="K324" s="273"/>
      <c r="L324"/>
      <c r="M324"/>
      <c r="N324"/>
      <c r="O324"/>
      <c r="P324"/>
      <c r="Q324"/>
    </row>
    <row r="325" spans="1:17" s="247" customFormat="1" ht="16.5" customHeight="1" x14ac:dyDescent="0.2">
      <c r="A325" s="215"/>
      <c r="B325" s="215"/>
      <c r="C325" s="209">
        <v>4710</v>
      </c>
      <c r="D325" s="286" t="s">
        <v>199</v>
      </c>
      <c r="E325" s="242"/>
      <c r="F325" s="245">
        <f>F326</f>
        <v>14239</v>
      </c>
      <c r="G325" s="257"/>
      <c r="H325" s="257"/>
      <c r="I325" s="257"/>
      <c r="J325" s="257"/>
      <c r="K325" s="273"/>
      <c r="L325" s="203"/>
      <c r="M325" s="203"/>
      <c r="N325" s="203"/>
      <c r="O325" s="203"/>
      <c r="P325" s="203"/>
      <c r="Q325" s="203"/>
    </row>
    <row r="326" spans="1:17" s="203" customFormat="1" ht="16.5" customHeight="1" x14ac:dyDescent="0.2">
      <c r="A326" s="215"/>
      <c r="B326" s="215"/>
      <c r="C326" s="209"/>
      <c r="D326" s="230" t="s">
        <v>120</v>
      </c>
      <c r="E326" s="231" t="s">
        <v>39</v>
      </c>
      <c r="F326" s="251">
        <v>14239</v>
      </c>
      <c r="G326" s="257"/>
      <c r="H326" s="257"/>
      <c r="I326" s="257"/>
      <c r="J326" s="257"/>
      <c r="K326" s="273"/>
    </row>
    <row r="327" spans="1:17" s="142" customFormat="1" ht="16.5" customHeight="1" x14ac:dyDescent="0.2">
      <c r="A327" s="40"/>
      <c r="B327" s="217">
        <v>75421</v>
      </c>
      <c r="C327" s="120"/>
      <c r="D327" s="26" t="s">
        <v>94</v>
      </c>
      <c r="E327" s="143"/>
      <c r="F327" s="138">
        <f>F328+F330</f>
        <v>9000</v>
      </c>
      <c r="G327" s="257"/>
      <c r="H327" s="257"/>
      <c r="I327" s="257"/>
      <c r="J327" s="257"/>
      <c r="K327" s="273"/>
      <c r="L327"/>
      <c r="M327"/>
      <c r="N327"/>
      <c r="O327"/>
      <c r="P327"/>
      <c r="Q327"/>
    </row>
    <row r="328" spans="1:17" s="247" customFormat="1" ht="16.5" customHeight="1" x14ac:dyDescent="0.2">
      <c r="A328" s="215"/>
      <c r="B328" s="215"/>
      <c r="C328" s="209">
        <v>4210</v>
      </c>
      <c r="D328" s="212" t="s">
        <v>8</v>
      </c>
      <c r="E328" s="242"/>
      <c r="F328" s="245">
        <f>F329</f>
        <v>2000</v>
      </c>
      <c r="G328" s="257"/>
      <c r="H328" s="257"/>
      <c r="I328" s="257"/>
      <c r="J328" s="257"/>
      <c r="K328" s="273"/>
      <c r="L328" s="203"/>
      <c r="M328" s="203"/>
      <c r="N328" s="203"/>
      <c r="O328" s="203"/>
      <c r="P328" s="203"/>
      <c r="Q328" s="203"/>
    </row>
    <row r="329" spans="1:17" s="237" customFormat="1" ht="27" customHeight="1" x14ac:dyDescent="0.2">
      <c r="A329" s="234"/>
      <c r="B329" s="234"/>
      <c r="C329" s="235"/>
      <c r="D329" s="230" t="s">
        <v>120</v>
      </c>
      <c r="E329" s="231" t="s">
        <v>97</v>
      </c>
      <c r="F329" s="251">
        <v>2000</v>
      </c>
      <c r="G329" s="257"/>
      <c r="H329" s="257"/>
      <c r="I329" s="257"/>
      <c r="J329" s="257"/>
      <c r="K329" s="273"/>
      <c r="L329" s="203"/>
      <c r="M329" s="203"/>
      <c r="N329" s="203"/>
      <c r="O329" s="203"/>
      <c r="P329" s="203"/>
      <c r="Q329" s="203"/>
    </row>
    <row r="330" spans="1:17" s="142" customFormat="1" ht="16.5" customHeight="1" x14ac:dyDescent="0.2">
      <c r="A330" s="41"/>
      <c r="B330" s="41"/>
      <c r="C330" s="24">
        <v>4300</v>
      </c>
      <c r="D330" s="27" t="s">
        <v>6</v>
      </c>
      <c r="E330" s="126"/>
      <c r="F330" s="139">
        <f>F331</f>
        <v>7000</v>
      </c>
      <c r="G330" s="257"/>
      <c r="H330" s="257"/>
      <c r="I330" s="257"/>
      <c r="J330" s="257"/>
      <c r="K330" s="273"/>
      <c r="L330"/>
      <c r="M330"/>
      <c r="N330"/>
      <c r="O330"/>
      <c r="P330"/>
      <c r="Q330"/>
    </row>
    <row r="331" spans="1:17" s="104" customFormat="1" ht="28.5" customHeight="1" x14ac:dyDescent="0.2">
      <c r="A331" s="100"/>
      <c r="B331" s="100"/>
      <c r="C331" s="101"/>
      <c r="D331" s="87" t="s">
        <v>120</v>
      </c>
      <c r="E331" s="89" t="s">
        <v>97</v>
      </c>
      <c r="F331" s="171">
        <v>7000</v>
      </c>
      <c r="G331" s="257"/>
      <c r="H331" s="257"/>
      <c r="I331" s="257"/>
      <c r="J331" s="257"/>
      <c r="K331" s="273"/>
      <c r="L331"/>
      <c r="M331"/>
      <c r="N331"/>
      <c r="O331"/>
      <c r="P331"/>
      <c r="Q331"/>
    </row>
    <row r="332" spans="1:17" s="142" customFormat="1" ht="16.5" customHeight="1" x14ac:dyDescent="0.2">
      <c r="A332" s="40"/>
      <c r="B332" s="43">
        <v>75495</v>
      </c>
      <c r="C332" s="120"/>
      <c r="D332" s="26" t="s">
        <v>46</v>
      </c>
      <c r="E332" s="155"/>
      <c r="F332" s="138">
        <f>F333+F335+F337+F339+F341+F344+F346+F349+F351+F354+F356</f>
        <v>344152</v>
      </c>
      <c r="G332" s="257"/>
      <c r="H332" s="257"/>
      <c r="I332" s="257"/>
      <c r="J332" s="257"/>
      <c r="K332" s="273"/>
      <c r="L332"/>
      <c r="M332"/>
      <c r="N332"/>
      <c r="O332"/>
      <c r="P332"/>
      <c r="Q332"/>
    </row>
    <row r="333" spans="1:17" s="142" customFormat="1" ht="16.5" customHeight="1" x14ac:dyDescent="0.2">
      <c r="A333" s="41"/>
      <c r="B333" s="41"/>
      <c r="C333" s="24">
        <v>4010</v>
      </c>
      <c r="D333" s="27" t="s">
        <v>11</v>
      </c>
      <c r="E333" s="126"/>
      <c r="F333" s="139">
        <f>F334</f>
        <v>215000</v>
      </c>
      <c r="G333" s="257"/>
      <c r="H333" s="257"/>
      <c r="I333" s="257"/>
      <c r="J333" s="257"/>
      <c r="K333" s="273"/>
      <c r="L333"/>
      <c r="M333"/>
      <c r="N333"/>
      <c r="O333"/>
      <c r="P333"/>
      <c r="Q333"/>
    </row>
    <row r="334" spans="1:17" s="104" customFormat="1" ht="16.5" customHeight="1" x14ac:dyDescent="0.2">
      <c r="A334" s="100"/>
      <c r="B334" s="100"/>
      <c r="C334" s="101"/>
      <c r="D334" s="87" t="s">
        <v>120</v>
      </c>
      <c r="E334" s="89" t="s">
        <v>39</v>
      </c>
      <c r="F334" s="171">
        <v>215000</v>
      </c>
      <c r="G334" s="257"/>
      <c r="H334" s="257"/>
      <c r="I334" s="257"/>
      <c r="J334" s="257"/>
      <c r="K334" s="273"/>
      <c r="L334"/>
      <c r="M334"/>
      <c r="N334"/>
      <c r="O334"/>
      <c r="P334"/>
      <c r="Q334"/>
    </row>
    <row r="335" spans="1:17" s="142" customFormat="1" ht="16.5" customHeight="1" x14ac:dyDescent="0.2">
      <c r="A335" s="41"/>
      <c r="B335" s="41"/>
      <c r="C335" s="24">
        <v>4040</v>
      </c>
      <c r="D335" s="27" t="s">
        <v>12</v>
      </c>
      <c r="E335" s="126"/>
      <c r="F335" s="139">
        <f>F336</f>
        <v>22000</v>
      </c>
      <c r="G335" s="257"/>
      <c r="H335" s="257"/>
      <c r="I335" s="257"/>
      <c r="J335" s="257"/>
      <c r="K335" s="273"/>
      <c r="L335"/>
      <c r="M335"/>
      <c r="N335"/>
      <c r="O335"/>
      <c r="P335"/>
      <c r="Q335"/>
    </row>
    <row r="336" spans="1:17" s="104" customFormat="1" ht="16.5" customHeight="1" x14ac:dyDescent="0.2">
      <c r="A336" s="100"/>
      <c r="B336" s="100"/>
      <c r="C336" s="101"/>
      <c r="D336" s="87" t="s">
        <v>120</v>
      </c>
      <c r="E336" s="89" t="s">
        <v>39</v>
      </c>
      <c r="F336" s="171">
        <v>22000</v>
      </c>
      <c r="G336" s="257"/>
      <c r="H336" s="257"/>
      <c r="I336" s="257"/>
      <c r="J336" s="257"/>
      <c r="K336" s="273"/>
      <c r="L336"/>
      <c r="M336"/>
      <c r="N336"/>
      <c r="O336"/>
      <c r="P336"/>
      <c r="Q336"/>
    </row>
    <row r="337" spans="1:17" s="142" customFormat="1" ht="16.5" customHeight="1" x14ac:dyDescent="0.2">
      <c r="A337" s="41"/>
      <c r="B337" s="41"/>
      <c r="C337" s="24">
        <v>4110</v>
      </c>
      <c r="D337" s="27" t="s">
        <v>7</v>
      </c>
      <c r="E337" s="126"/>
      <c r="F337" s="139">
        <f>F338</f>
        <v>36958</v>
      </c>
      <c r="G337" s="257"/>
      <c r="H337" s="257"/>
      <c r="I337" s="257"/>
      <c r="J337" s="257"/>
      <c r="K337" s="273"/>
      <c r="L337"/>
      <c r="M337"/>
      <c r="N337"/>
      <c r="O337"/>
      <c r="P337"/>
      <c r="Q337"/>
    </row>
    <row r="338" spans="1:17" s="104" customFormat="1" ht="16.5" customHeight="1" x14ac:dyDescent="0.2">
      <c r="A338" s="100"/>
      <c r="B338" s="100"/>
      <c r="C338" s="101"/>
      <c r="D338" s="87" t="s">
        <v>120</v>
      </c>
      <c r="E338" s="89" t="s">
        <v>39</v>
      </c>
      <c r="F338" s="171">
        <v>36958</v>
      </c>
      <c r="G338" s="257"/>
      <c r="H338" s="257"/>
      <c r="I338" s="257"/>
      <c r="J338" s="257"/>
      <c r="K338" s="273"/>
      <c r="L338"/>
      <c r="M338"/>
      <c r="N338"/>
      <c r="O338"/>
      <c r="P338"/>
      <c r="Q338"/>
    </row>
    <row r="339" spans="1:17" s="142" customFormat="1" ht="16.5" customHeight="1" x14ac:dyDescent="0.2">
      <c r="A339" s="41"/>
      <c r="B339" s="41"/>
      <c r="C339" s="24">
        <v>4120</v>
      </c>
      <c r="D339" s="228" t="s">
        <v>192</v>
      </c>
      <c r="E339" s="126"/>
      <c r="F339" s="139">
        <f>F340</f>
        <v>5267</v>
      </c>
      <c r="G339" s="257"/>
      <c r="H339" s="257"/>
      <c r="I339" s="257"/>
      <c r="J339" s="257"/>
      <c r="K339" s="273"/>
      <c r="L339"/>
      <c r="M339"/>
      <c r="N339"/>
      <c r="O339"/>
      <c r="P339"/>
      <c r="Q339"/>
    </row>
    <row r="340" spans="1:17" s="104" customFormat="1" ht="16.5" customHeight="1" x14ac:dyDescent="0.2">
      <c r="A340" s="100"/>
      <c r="B340" s="100"/>
      <c r="C340" s="101"/>
      <c r="D340" s="87" t="s">
        <v>120</v>
      </c>
      <c r="E340" s="89" t="s">
        <v>39</v>
      </c>
      <c r="F340" s="171">
        <v>5267</v>
      </c>
      <c r="G340" s="257"/>
      <c r="H340" s="257"/>
      <c r="I340" s="257"/>
      <c r="J340" s="257"/>
      <c r="K340" s="273"/>
      <c r="L340"/>
      <c r="M340"/>
      <c r="N340"/>
      <c r="O340"/>
      <c r="P340"/>
      <c r="Q340"/>
    </row>
    <row r="341" spans="1:17" s="142" customFormat="1" ht="16.5" customHeight="1" x14ac:dyDescent="0.2">
      <c r="A341" s="41"/>
      <c r="B341" s="41"/>
      <c r="C341" s="24">
        <v>4210</v>
      </c>
      <c r="D341" s="27" t="s">
        <v>8</v>
      </c>
      <c r="E341" s="126"/>
      <c r="F341" s="245">
        <f>F342+F343</f>
        <v>6000</v>
      </c>
      <c r="G341" s="257"/>
      <c r="H341" s="257"/>
      <c r="I341" s="257"/>
      <c r="J341" s="257"/>
      <c r="K341" s="273"/>
      <c r="L341"/>
      <c r="M341"/>
      <c r="N341"/>
      <c r="O341"/>
      <c r="P341"/>
      <c r="Q341"/>
    </row>
    <row r="342" spans="1:17" s="104" customFormat="1" ht="16.5" customHeight="1" x14ac:dyDescent="0.2">
      <c r="A342" s="100"/>
      <c r="B342" s="100"/>
      <c r="C342" s="101"/>
      <c r="D342" s="87" t="s">
        <v>120</v>
      </c>
      <c r="E342" s="89" t="s">
        <v>39</v>
      </c>
      <c r="F342" s="171">
        <v>1000</v>
      </c>
      <c r="G342" s="257"/>
      <c r="H342" s="257"/>
      <c r="I342" s="257"/>
      <c r="J342" s="257"/>
      <c r="K342" s="273"/>
      <c r="L342"/>
      <c r="M342"/>
      <c r="N342"/>
      <c r="O342"/>
      <c r="P342"/>
      <c r="Q342"/>
    </row>
    <row r="343" spans="1:17" s="236" customFormat="1" ht="16.5" customHeight="1" x14ac:dyDescent="0.2">
      <c r="A343" s="239"/>
      <c r="B343" s="239"/>
      <c r="C343" s="235"/>
      <c r="D343" s="230"/>
      <c r="E343" s="231" t="s">
        <v>88</v>
      </c>
      <c r="F343" s="251">
        <v>5000</v>
      </c>
      <c r="G343" s="257"/>
      <c r="H343" s="257"/>
      <c r="I343" s="257"/>
      <c r="J343" s="257"/>
      <c r="K343" s="273"/>
      <c r="L343" s="203"/>
      <c r="M343" s="203"/>
      <c r="N343" s="203"/>
      <c r="O343" s="203"/>
      <c r="P343" s="203"/>
      <c r="Q343" s="203"/>
    </row>
    <row r="344" spans="1:17" s="142" customFormat="1" ht="16.5" customHeight="1" x14ac:dyDescent="0.2">
      <c r="A344" s="40"/>
      <c r="B344" s="40"/>
      <c r="C344" s="24">
        <v>4260</v>
      </c>
      <c r="D344" s="27" t="s">
        <v>9</v>
      </c>
      <c r="E344" s="126"/>
      <c r="F344" s="139">
        <f>SUM(F345:F345)</f>
        <v>10000</v>
      </c>
      <c r="G344" s="257"/>
      <c r="H344" s="257"/>
      <c r="I344" s="257"/>
      <c r="J344" s="257"/>
      <c r="K344" s="273"/>
      <c r="L344"/>
      <c r="M344"/>
      <c r="N344"/>
      <c r="O344"/>
      <c r="P344"/>
      <c r="Q344"/>
    </row>
    <row r="345" spans="1:17" s="103" customFormat="1" ht="16.5" customHeight="1" x14ac:dyDescent="0.2">
      <c r="A345" s="112"/>
      <c r="B345" s="112"/>
      <c r="C345" s="101"/>
      <c r="D345" s="87" t="s">
        <v>120</v>
      </c>
      <c r="E345" s="89" t="s">
        <v>88</v>
      </c>
      <c r="F345" s="171">
        <v>10000</v>
      </c>
      <c r="G345" s="257"/>
      <c r="H345" s="257"/>
      <c r="I345" s="257"/>
      <c r="J345" s="257"/>
      <c r="K345" s="273"/>
      <c r="L345"/>
      <c r="M345"/>
      <c r="N345"/>
      <c r="O345"/>
      <c r="P345"/>
      <c r="Q345"/>
    </row>
    <row r="346" spans="1:17" s="142" customFormat="1" ht="16.5" customHeight="1" x14ac:dyDescent="0.2">
      <c r="A346" s="41"/>
      <c r="B346" s="41"/>
      <c r="C346" s="24">
        <v>4270</v>
      </c>
      <c r="D346" s="27" t="s">
        <v>5</v>
      </c>
      <c r="E346" s="126"/>
      <c r="F346" s="139">
        <f>F347+F348</f>
        <v>23000</v>
      </c>
      <c r="G346" s="257"/>
      <c r="H346" s="257"/>
      <c r="I346" s="257"/>
      <c r="J346" s="257"/>
      <c r="K346" s="273"/>
      <c r="L346"/>
      <c r="M346"/>
      <c r="N346"/>
      <c r="O346"/>
      <c r="P346"/>
      <c r="Q346"/>
    </row>
    <row r="347" spans="1:17" s="104" customFormat="1" ht="16.5" customHeight="1" x14ac:dyDescent="0.2">
      <c r="A347" s="100"/>
      <c r="B347" s="100"/>
      <c r="C347" s="101"/>
      <c r="D347" s="87" t="s">
        <v>120</v>
      </c>
      <c r="E347" s="89" t="s">
        <v>39</v>
      </c>
      <c r="F347" s="171">
        <v>3000</v>
      </c>
      <c r="G347" s="257"/>
      <c r="H347" s="257"/>
      <c r="I347" s="257"/>
      <c r="J347" s="257"/>
      <c r="K347" s="273"/>
      <c r="L347"/>
      <c r="M347"/>
      <c r="N347"/>
      <c r="O347"/>
      <c r="P347"/>
      <c r="Q347"/>
    </row>
    <row r="348" spans="1:17" s="104" customFormat="1" ht="16.5" customHeight="1" x14ac:dyDescent="0.2">
      <c r="A348" s="100"/>
      <c r="B348" s="100"/>
      <c r="C348" s="101"/>
      <c r="D348" s="99"/>
      <c r="E348" s="89" t="s">
        <v>88</v>
      </c>
      <c r="F348" s="171">
        <v>20000</v>
      </c>
      <c r="G348" s="257"/>
      <c r="H348" s="257"/>
      <c r="I348" s="257"/>
      <c r="J348" s="257"/>
      <c r="K348" s="273"/>
      <c r="L348"/>
      <c r="M348"/>
      <c r="N348"/>
      <c r="O348"/>
      <c r="P348"/>
      <c r="Q348"/>
    </row>
    <row r="349" spans="1:17" s="142" customFormat="1" ht="16.5" customHeight="1" x14ac:dyDescent="0.2">
      <c r="A349" s="41"/>
      <c r="B349" s="41"/>
      <c r="C349" s="24">
        <v>4280</v>
      </c>
      <c r="D349" s="27" t="s">
        <v>18</v>
      </c>
      <c r="E349" s="126"/>
      <c r="F349" s="139">
        <f>F350</f>
        <v>400</v>
      </c>
      <c r="G349" s="257"/>
      <c r="H349" s="257"/>
      <c r="I349" s="257"/>
      <c r="J349" s="257"/>
      <c r="K349" s="273"/>
      <c r="L349"/>
      <c r="M349"/>
      <c r="N349"/>
      <c r="O349"/>
      <c r="P349"/>
      <c r="Q349"/>
    </row>
    <row r="350" spans="1:17" s="104" customFormat="1" ht="16.5" customHeight="1" x14ac:dyDescent="0.2">
      <c r="A350" s="100"/>
      <c r="B350" s="100"/>
      <c r="C350" s="101"/>
      <c r="D350" s="87" t="s">
        <v>120</v>
      </c>
      <c r="E350" s="89" t="s">
        <v>113</v>
      </c>
      <c r="F350" s="171">
        <v>400</v>
      </c>
      <c r="G350" s="257"/>
      <c r="H350" s="257"/>
      <c r="I350" s="257"/>
      <c r="J350" s="257"/>
      <c r="K350" s="273"/>
      <c r="L350"/>
      <c r="M350"/>
      <c r="N350"/>
      <c r="O350"/>
      <c r="P350"/>
      <c r="Q350"/>
    </row>
    <row r="351" spans="1:17" s="142" customFormat="1" ht="16.5" customHeight="1" x14ac:dyDescent="0.2">
      <c r="A351" s="41"/>
      <c r="B351" s="41"/>
      <c r="C351" s="24">
        <v>4300</v>
      </c>
      <c r="D351" s="27" t="s">
        <v>6</v>
      </c>
      <c r="E351" s="126"/>
      <c r="F351" s="139">
        <f>F352+F353</f>
        <v>13000</v>
      </c>
      <c r="G351" s="257"/>
      <c r="H351" s="257"/>
      <c r="I351" s="257"/>
      <c r="J351" s="257"/>
      <c r="K351" s="273"/>
      <c r="L351"/>
      <c r="M351"/>
      <c r="N351"/>
      <c r="O351"/>
      <c r="P351"/>
      <c r="Q351"/>
    </row>
    <row r="352" spans="1:17" s="104" customFormat="1" ht="16.5" customHeight="1" x14ac:dyDescent="0.2">
      <c r="A352" s="100"/>
      <c r="B352" s="100"/>
      <c r="C352" s="101"/>
      <c r="D352" s="87" t="s">
        <v>120</v>
      </c>
      <c r="E352" s="89" t="s">
        <v>39</v>
      </c>
      <c r="F352" s="171">
        <v>3000</v>
      </c>
      <c r="G352" s="257"/>
      <c r="H352" s="257"/>
      <c r="I352" s="257"/>
      <c r="J352" s="257"/>
      <c r="K352" s="273"/>
      <c r="L352"/>
      <c r="M352"/>
      <c r="N352"/>
      <c r="O352"/>
      <c r="P352"/>
      <c r="Q352"/>
    </row>
    <row r="353" spans="1:17" s="104" customFormat="1" ht="16.5" customHeight="1" x14ac:dyDescent="0.2">
      <c r="A353" s="100"/>
      <c r="B353" s="100"/>
      <c r="C353" s="101"/>
      <c r="D353" s="99"/>
      <c r="E353" s="89" t="s">
        <v>88</v>
      </c>
      <c r="F353" s="171">
        <v>10000</v>
      </c>
      <c r="G353" s="257"/>
      <c r="H353" s="257"/>
      <c r="I353" s="257"/>
      <c r="J353" s="257"/>
      <c r="K353" s="273"/>
      <c r="L353"/>
      <c r="M353"/>
      <c r="N353"/>
      <c r="O353"/>
      <c r="P353"/>
      <c r="Q353"/>
    </row>
    <row r="354" spans="1:17" s="142" customFormat="1" ht="16.5" customHeight="1" x14ac:dyDescent="0.2">
      <c r="A354" s="41"/>
      <c r="B354" s="41"/>
      <c r="C354" s="24">
        <v>4440</v>
      </c>
      <c r="D354" s="27" t="s">
        <v>123</v>
      </c>
      <c r="E354" s="126"/>
      <c r="F354" s="139">
        <f>F355</f>
        <v>9302</v>
      </c>
      <c r="G354" s="257"/>
      <c r="H354" s="257"/>
      <c r="I354" s="257"/>
      <c r="J354" s="257"/>
      <c r="K354" s="273"/>
      <c r="L354"/>
      <c r="M354"/>
      <c r="N354"/>
      <c r="O354"/>
      <c r="P354"/>
      <c r="Q354"/>
    </row>
    <row r="355" spans="1:17" s="104" customFormat="1" ht="16.5" customHeight="1" x14ac:dyDescent="0.2">
      <c r="A355" s="100"/>
      <c r="B355" s="100"/>
      <c r="C355" s="101"/>
      <c r="D355" s="87" t="s">
        <v>120</v>
      </c>
      <c r="E355" s="89" t="s">
        <v>128</v>
      </c>
      <c r="F355" s="171">
        <v>9302</v>
      </c>
      <c r="G355" s="257"/>
      <c r="H355" s="257"/>
      <c r="I355" s="257"/>
      <c r="J355" s="257"/>
      <c r="K355" s="273"/>
      <c r="L355"/>
      <c r="M355"/>
      <c r="N355"/>
      <c r="O355"/>
      <c r="P355"/>
      <c r="Q355"/>
    </row>
    <row r="356" spans="1:17" s="247" customFormat="1" ht="16.5" customHeight="1" x14ac:dyDescent="0.2">
      <c r="A356" s="215"/>
      <c r="B356" s="215"/>
      <c r="C356" s="209">
        <v>4710</v>
      </c>
      <c r="D356" s="286" t="s">
        <v>199</v>
      </c>
      <c r="E356" s="242"/>
      <c r="F356" s="245">
        <f>F357</f>
        <v>3225</v>
      </c>
      <c r="G356" s="257"/>
      <c r="H356" s="257"/>
      <c r="I356" s="257"/>
      <c r="J356" s="257"/>
      <c r="K356" s="273"/>
      <c r="L356" s="203"/>
      <c r="M356" s="203"/>
      <c r="N356" s="203"/>
      <c r="O356" s="203"/>
      <c r="P356" s="203"/>
      <c r="Q356" s="203"/>
    </row>
    <row r="357" spans="1:17" s="203" customFormat="1" ht="16.5" customHeight="1" x14ac:dyDescent="0.2">
      <c r="A357" s="215"/>
      <c r="B357" s="215"/>
      <c r="C357" s="209"/>
      <c r="D357" s="230" t="s">
        <v>120</v>
      </c>
      <c r="E357" s="231" t="s">
        <v>39</v>
      </c>
      <c r="F357" s="251">
        <v>3225</v>
      </c>
      <c r="G357" s="257"/>
      <c r="H357" s="257"/>
      <c r="I357" s="257"/>
      <c r="J357" s="257"/>
      <c r="K357" s="273"/>
    </row>
    <row r="358" spans="1:17" s="142" customFormat="1" ht="18" customHeight="1" x14ac:dyDescent="0.2">
      <c r="A358" s="66">
        <v>757</v>
      </c>
      <c r="B358" s="62"/>
      <c r="C358" s="121"/>
      <c r="D358" s="67" t="s">
        <v>36</v>
      </c>
      <c r="E358" s="144"/>
      <c r="F358" s="137">
        <f>F359+F364</f>
        <v>1964396</v>
      </c>
      <c r="G358" s="257"/>
      <c r="H358" s="257"/>
      <c r="I358" s="257"/>
      <c r="J358" s="257"/>
      <c r="K358" s="273"/>
      <c r="L358"/>
      <c r="M358"/>
      <c r="N358"/>
      <c r="O358"/>
      <c r="P358"/>
      <c r="Q358"/>
    </row>
    <row r="359" spans="1:17" s="142" customFormat="1" ht="57" customHeight="1" x14ac:dyDescent="0.2">
      <c r="A359" s="40"/>
      <c r="B359" s="43">
        <v>75702</v>
      </c>
      <c r="C359" s="120"/>
      <c r="D359" s="26" t="s">
        <v>177</v>
      </c>
      <c r="E359" s="149"/>
      <c r="F359" s="146">
        <f>F360+F362</f>
        <v>1317492</v>
      </c>
      <c r="G359" s="257"/>
      <c r="H359" s="257"/>
      <c r="I359" s="257"/>
      <c r="J359" s="257"/>
      <c r="K359" s="273"/>
      <c r="L359"/>
      <c r="M359"/>
      <c r="N359"/>
      <c r="O359"/>
      <c r="P359"/>
      <c r="Q359"/>
    </row>
    <row r="360" spans="1:17" s="247" customFormat="1" ht="29.25" customHeight="1" x14ac:dyDescent="0.2">
      <c r="A360" s="215"/>
      <c r="B360" s="215"/>
      <c r="C360" s="209">
        <v>8090</v>
      </c>
      <c r="D360" s="212" t="s">
        <v>176</v>
      </c>
      <c r="E360" s="242"/>
      <c r="F360" s="245">
        <f>F361</f>
        <v>400</v>
      </c>
      <c r="G360" s="257"/>
      <c r="H360" s="257"/>
      <c r="I360" s="257"/>
      <c r="J360" s="257"/>
      <c r="K360" s="273"/>
      <c r="L360" s="203"/>
      <c r="M360" s="203"/>
      <c r="N360" s="203"/>
      <c r="O360" s="203"/>
      <c r="P360" s="203"/>
      <c r="Q360" s="203"/>
    </row>
    <row r="361" spans="1:17" s="238" customFormat="1" ht="16.5" customHeight="1" x14ac:dyDescent="0.2">
      <c r="A361" s="234"/>
      <c r="B361" s="234"/>
      <c r="C361" s="235"/>
      <c r="D361" s="230" t="s">
        <v>120</v>
      </c>
      <c r="E361" s="231" t="s">
        <v>76</v>
      </c>
      <c r="F361" s="251">
        <v>400</v>
      </c>
      <c r="G361" s="257"/>
      <c r="H361" s="257"/>
      <c r="I361" s="257"/>
      <c r="J361" s="257"/>
      <c r="K361" s="273"/>
      <c r="L361" s="203"/>
      <c r="M361" s="203"/>
      <c r="N361" s="203"/>
      <c r="O361" s="203"/>
      <c r="P361" s="203"/>
      <c r="Q361" s="203"/>
    </row>
    <row r="362" spans="1:17" s="142" customFormat="1" ht="42.75" customHeight="1" x14ac:dyDescent="0.2">
      <c r="A362" s="41"/>
      <c r="B362" s="41"/>
      <c r="C362" s="24">
        <v>8110</v>
      </c>
      <c r="D362" s="27" t="s">
        <v>114</v>
      </c>
      <c r="E362" s="126"/>
      <c r="F362" s="139">
        <f>F363</f>
        <v>1317092</v>
      </c>
      <c r="G362" s="257"/>
      <c r="H362" s="257"/>
      <c r="I362" s="257"/>
      <c r="J362" s="257"/>
      <c r="K362" s="273"/>
      <c r="L362"/>
      <c r="M362"/>
      <c r="N362"/>
      <c r="O362"/>
      <c r="P362"/>
      <c r="Q362"/>
    </row>
    <row r="363" spans="1:17" s="107" customFormat="1" ht="16.5" customHeight="1" x14ac:dyDescent="0.2">
      <c r="A363" s="100"/>
      <c r="B363" s="100"/>
      <c r="C363" s="101"/>
      <c r="D363" s="87" t="s">
        <v>120</v>
      </c>
      <c r="E363" s="89" t="s">
        <v>76</v>
      </c>
      <c r="F363" s="171">
        <v>1317092</v>
      </c>
      <c r="G363" s="257"/>
      <c r="H363" s="257"/>
      <c r="I363" s="257"/>
      <c r="J363" s="257"/>
      <c r="K363" s="273"/>
      <c r="L363"/>
      <c r="M363"/>
      <c r="N363"/>
      <c r="O363"/>
      <c r="P363"/>
      <c r="Q363"/>
    </row>
    <row r="364" spans="1:17" s="238" customFormat="1" ht="42" customHeight="1" x14ac:dyDescent="0.2">
      <c r="A364" s="214"/>
      <c r="B364" s="217">
        <v>75704</v>
      </c>
      <c r="C364" s="240"/>
      <c r="D364" s="211" t="s">
        <v>178</v>
      </c>
      <c r="E364" s="248"/>
      <c r="F364" s="244">
        <f>F365</f>
        <v>646904</v>
      </c>
      <c r="G364" s="257"/>
      <c r="H364" s="257"/>
      <c r="I364" s="257"/>
      <c r="J364" s="257"/>
      <c r="K364" s="273"/>
      <c r="L364" s="203"/>
      <c r="M364" s="203"/>
      <c r="N364" s="203"/>
      <c r="O364" s="203"/>
      <c r="P364" s="203"/>
      <c r="Q364" s="203"/>
    </row>
    <row r="365" spans="1:17" s="238" customFormat="1" ht="16.5" customHeight="1" x14ac:dyDescent="0.2">
      <c r="A365" s="215"/>
      <c r="B365" s="215"/>
      <c r="C365" s="209">
        <v>8030</v>
      </c>
      <c r="D365" s="212" t="s">
        <v>179</v>
      </c>
      <c r="E365" s="242"/>
      <c r="F365" s="245">
        <f>F366</f>
        <v>646904</v>
      </c>
      <c r="G365" s="257"/>
      <c r="H365" s="257"/>
      <c r="I365" s="257"/>
      <c r="J365" s="257"/>
      <c r="K365" s="273"/>
      <c r="L365" s="203"/>
      <c r="M365" s="203"/>
      <c r="N365" s="203"/>
      <c r="O365" s="203"/>
      <c r="P365" s="203"/>
      <c r="Q365" s="203"/>
    </row>
    <row r="366" spans="1:17" s="238" customFormat="1" ht="16.5" customHeight="1" x14ac:dyDescent="0.2">
      <c r="A366" s="234"/>
      <c r="B366" s="234"/>
      <c r="C366" s="235"/>
      <c r="D366" s="230" t="s">
        <v>120</v>
      </c>
      <c r="E366" s="231" t="s">
        <v>76</v>
      </c>
      <c r="F366" s="251">
        <v>646904</v>
      </c>
      <c r="G366" s="257"/>
      <c r="H366" s="257"/>
      <c r="I366" s="257"/>
      <c r="J366" s="257"/>
      <c r="K366" s="273"/>
      <c r="L366" s="203"/>
      <c r="M366" s="203"/>
      <c r="N366" s="203"/>
      <c r="O366" s="203"/>
      <c r="P366" s="203"/>
      <c r="Q366" s="203"/>
    </row>
    <row r="367" spans="1:17" s="142" customFormat="1" ht="18" customHeight="1" x14ac:dyDescent="0.2">
      <c r="A367" s="66">
        <v>758</v>
      </c>
      <c r="B367" s="62"/>
      <c r="C367" s="121"/>
      <c r="D367" s="67" t="s">
        <v>28</v>
      </c>
      <c r="E367" s="144"/>
      <c r="F367" s="137">
        <f>F368+F371</f>
        <v>2720000</v>
      </c>
      <c r="G367" s="257"/>
      <c r="H367" s="257"/>
      <c r="I367" s="257"/>
      <c r="J367" s="257"/>
      <c r="K367" s="273"/>
      <c r="L367"/>
      <c r="M367"/>
      <c r="N367"/>
      <c r="O367"/>
      <c r="P367"/>
      <c r="Q367"/>
    </row>
    <row r="368" spans="1:17" s="142" customFormat="1" ht="16.5" customHeight="1" x14ac:dyDescent="0.2">
      <c r="A368" s="40"/>
      <c r="B368" s="43">
        <v>75814</v>
      </c>
      <c r="C368" s="120"/>
      <c r="D368" s="26" t="s">
        <v>50</v>
      </c>
      <c r="E368" s="155"/>
      <c r="F368" s="146">
        <f>SUM(F369:F369)</f>
        <v>10000</v>
      </c>
      <c r="G368" s="257"/>
      <c r="H368" s="257"/>
      <c r="I368" s="257"/>
      <c r="J368" s="257"/>
      <c r="K368" s="273"/>
      <c r="L368"/>
      <c r="M368"/>
      <c r="N368"/>
      <c r="O368"/>
      <c r="P368"/>
      <c r="Q368"/>
    </row>
    <row r="369" spans="1:17" s="142" customFormat="1" ht="16.5" customHeight="1" x14ac:dyDescent="0.2">
      <c r="A369" s="41"/>
      <c r="B369" s="41"/>
      <c r="C369" s="24">
        <v>3020</v>
      </c>
      <c r="D369" s="83" t="s">
        <v>61</v>
      </c>
      <c r="E369" s="126"/>
      <c r="F369" s="139">
        <f>F370</f>
        <v>10000</v>
      </c>
      <c r="G369" s="257"/>
      <c r="H369" s="257"/>
      <c r="I369" s="257"/>
      <c r="J369" s="257"/>
      <c r="K369" s="273"/>
      <c r="L369"/>
      <c r="M369"/>
      <c r="N369"/>
      <c r="O369"/>
      <c r="P369"/>
      <c r="Q369"/>
    </row>
    <row r="370" spans="1:17" s="107" customFormat="1" ht="16.5" customHeight="1" x14ac:dyDescent="0.2">
      <c r="A370" s="100"/>
      <c r="B370" s="100"/>
      <c r="C370" s="101"/>
      <c r="D370" s="87" t="s">
        <v>120</v>
      </c>
      <c r="E370" s="89" t="s">
        <v>115</v>
      </c>
      <c r="F370" s="171">
        <v>10000</v>
      </c>
      <c r="G370" s="257"/>
      <c r="H370" s="257"/>
      <c r="I370" s="257"/>
      <c r="J370" s="257"/>
      <c r="K370" s="273"/>
      <c r="L370"/>
      <c r="M370"/>
      <c r="N370"/>
      <c r="O370"/>
      <c r="P370"/>
      <c r="Q370"/>
    </row>
    <row r="371" spans="1:17" s="152" customFormat="1" ht="16.5" customHeight="1" x14ac:dyDescent="0.2">
      <c r="A371" s="40"/>
      <c r="B371" s="43">
        <v>75818</v>
      </c>
      <c r="C371" s="120"/>
      <c r="D371" s="26" t="s">
        <v>25</v>
      </c>
      <c r="E371" s="143"/>
      <c r="F371" s="138">
        <f>F372</f>
        <v>2710000</v>
      </c>
      <c r="G371" s="257"/>
      <c r="H371" s="257"/>
      <c r="I371" s="257"/>
      <c r="J371" s="257"/>
      <c r="K371" s="273"/>
      <c r="L371"/>
      <c r="M371"/>
      <c r="N371"/>
      <c r="O371"/>
      <c r="P371"/>
      <c r="Q371"/>
    </row>
    <row r="372" spans="1:17" s="152" customFormat="1" ht="16.5" customHeight="1" x14ac:dyDescent="0.2">
      <c r="A372" s="41"/>
      <c r="B372" s="41"/>
      <c r="C372" s="24">
        <v>4810</v>
      </c>
      <c r="D372" s="27" t="s">
        <v>47</v>
      </c>
      <c r="E372" s="126"/>
      <c r="F372" s="139">
        <f>SUM(F374:F376)</f>
        <v>2710000</v>
      </c>
      <c r="G372" s="257"/>
      <c r="H372" s="257"/>
      <c r="I372" s="257"/>
      <c r="J372" s="257"/>
      <c r="K372" s="273"/>
      <c r="L372"/>
      <c r="M372"/>
      <c r="N372"/>
      <c r="O372"/>
      <c r="P372"/>
      <c r="Q372"/>
    </row>
    <row r="373" spans="1:17" s="152" customFormat="1" ht="16.5" customHeight="1" x14ac:dyDescent="0.2">
      <c r="A373" s="41"/>
      <c r="B373" s="41"/>
      <c r="C373" s="24"/>
      <c r="D373" s="87" t="s">
        <v>120</v>
      </c>
      <c r="E373" s="126"/>
      <c r="F373" s="139"/>
      <c r="G373" s="257"/>
      <c r="H373" s="257"/>
      <c r="I373" s="257"/>
      <c r="J373" s="257"/>
      <c r="K373" s="273"/>
      <c r="L373"/>
      <c r="M373"/>
      <c r="N373"/>
      <c r="O373"/>
      <c r="P373"/>
      <c r="Q373"/>
    </row>
    <row r="374" spans="1:17" s="113" customFormat="1" ht="17.25" customHeight="1" x14ac:dyDescent="0.2">
      <c r="A374" s="108"/>
      <c r="B374" s="108"/>
      <c r="C374" s="109"/>
      <c r="D374" s="102" t="s">
        <v>73</v>
      </c>
      <c r="E374" s="90" t="s">
        <v>106</v>
      </c>
      <c r="F374" s="171">
        <v>500000</v>
      </c>
      <c r="G374" s="257"/>
      <c r="H374" s="257"/>
      <c r="I374" s="257"/>
      <c r="J374" s="257"/>
      <c r="K374" s="273"/>
      <c r="L374"/>
      <c r="M374"/>
      <c r="N374"/>
      <c r="O374"/>
      <c r="P374"/>
      <c r="Q374"/>
    </row>
    <row r="375" spans="1:17" s="114" customFormat="1" ht="30" customHeight="1" x14ac:dyDescent="0.2">
      <c r="A375" s="108"/>
      <c r="B375" s="108"/>
      <c r="C375" s="109"/>
      <c r="D375" s="102" t="s">
        <v>116</v>
      </c>
      <c r="E375" s="89" t="s">
        <v>151</v>
      </c>
      <c r="F375" s="171">
        <v>1700000</v>
      </c>
      <c r="G375" s="257"/>
      <c r="H375" s="257"/>
      <c r="I375" s="257"/>
      <c r="J375" s="257"/>
      <c r="K375" s="273"/>
      <c r="L375"/>
      <c r="M375"/>
      <c r="N375"/>
      <c r="O375"/>
      <c r="P375"/>
      <c r="Q375"/>
    </row>
    <row r="376" spans="1:17" s="114" customFormat="1" ht="30" customHeight="1" x14ac:dyDescent="0.2">
      <c r="A376" s="108"/>
      <c r="B376" s="115"/>
      <c r="C376" s="116"/>
      <c r="D376" s="117" t="s">
        <v>117</v>
      </c>
      <c r="E376" s="97" t="s">
        <v>124</v>
      </c>
      <c r="F376" s="170">
        <v>510000</v>
      </c>
      <c r="G376" s="257"/>
      <c r="H376" s="257"/>
      <c r="I376" s="257"/>
      <c r="J376" s="257"/>
      <c r="K376" s="273"/>
      <c r="L376"/>
      <c r="M376"/>
      <c r="N376"/>
      <c r="O376"/>
      <c r="P376"/>
      <c r="Q376"/>
    </row>
    <row r="377" spans="1:17" s="142" customFormat="1" ht="18" customHeight="1" x14ac:dyDescent="0.2">
      <c r="A377" s="66">
        <v>801</v>
      </c>
      <c r="B377" s="62"/>
      <c r="C377" s="121"/>
      <c r="D377" s="67" t="s">
        <v>2</v>
      </c>
      <c r="E377" s="144"/>
      <c r="F377" s="137">
        <f>F378+F384+F389+F399+F404+F407+F410+F413</f>
        <v>5882114</v>
      </c>
      <c r="G377" s="257"/>
      <c r="H377" s="257"/>
      <c r="I377" s="257"/>
      <c r="J377" s="257"/>
      <c r="K377" s="273"/>
      <c r="L377"/>
      <c r="M377"/>
      <c r="N377"/>
      <c r="O377"/>
      <c r="P377"/>
      <c r="Q377"/>
    </row>
    <row r="378" spans="1:17" s="142" customFormat="1" ht="16.5" customHeight="1" x14ac:dyDescent="0.2">
      <c r="A378" s="40"/>
      <c r="B378" s="43">
        <v>80101</v>
      </c>
      <c r="C378" s="120"/>
      <c r="D378" s="30" t="s">
        <v>157</v>
      </c>
      <c r="E378" s="150"/>
      <c r="F378" s="138">
        <f>F379+F381</f>
        <v>442000</v>
      </c>
      <c r="G378" s="257"/>
      <c r="H378" s="257"/>
      <c r="I378" s="257"/>
      <c r="J378" s="257"/>
      <c r="K378" s="273"/>
      <c r="L378"/>
      <c r="M378"/>
      <c r="N378"/>
      <c r="O378"/>
      <c r="P378"/>
      <c r="Q378"/>
    </row>
    <row r="379" spans="1:17" s="142" customFormat="1" ht="28.5" customHeight="1" x14ac:dyDescent="0.2">
      <c r="A379" s="41"/>
      <c r="B379" s="40"/>
      <c r="C379" s="42">
        <v>2540</v>
      </c>
      <c r="D379" s="29" t="s">
        <v>85</v>
      </c>
      <c r="E379" s="140"/>
      <c r="F379" s="139">
        <f>F380</f>
        <v>393000</v>
      </c>
      <c r="G379" s="257"/>
      <c r="H379" s="257"/>
      <c r="I379" s="257"/>
      <c r="J379" s="257"/>
      <c r="K379" s="273"/>
      <c r="L379"/>
      <c r="M379"/>
      <c r="N379"/>
      <c r="O379"/>
      <c r="P379"/>
      <c r="Q379"/>
    </row>
    <row r="380" spans="1:17" s="104" customFormat="1" ht="16.5" customHeight="1" x14ac:dyDescent="0.2">
      <c r="A380" s="100"/>
      <c r="B380" s="100"/>
      <c r="C380" s="101"/>
      <c r="D380" s="87" t="s">
        <v>120</v>
      </c>
      <c r="E380" s="90" t="s">
        <v>152</v>
      </c>
      <c r="F380" s="171">
        <v>393000</v>
      </c>
      <c r="G380" s="257"/>
      <c r="H380" s="257"/>
      <c r="I380" s="257"/>
      <c r="J380" s="257"/>
      <c r="K380" s="273"/>
      <c r="L380"/>
      <c r="M380"/>
      <c r="N380"/>
      <c r="O380"/>
      <c r="P380"/>
      <c r="Q380"/>
    </row>
    <row r="381" spans="1:17" s="5" customFormat="1" ht="16.5" customHeight="1" x14ac:dyDescent="0.2">
      <c r="A381" s="41"/>
      <c r="B381" s="41"/>
      <c r="C381" s="24">
        <v>6050</v>
      </c>
      <c r="D381" s="83" t="s">
        <v>16</v>
      </c>
      <c r="E381" s="126"/>
      <c r="F381" s="139">
        <f>SUM(F383:F383)</f>
        <v>49000</v>
      </c>
      <c r="G381" s="257"/>
      <c r="H381" s="257"/>
      <c r="I381" s="257"/>
      <c r="J381" s="257"/>
      <c r="K381" s="273"/>
      <c r="L381"/>
      <c r="M381"/>
      <c r="N381"/>
      <c r="O381"/>
      <c r="P381"/>
      <c r="Q381"/>
    </row>
    <row r="382" spans="1:17" s="5" customFormat="1" ht="16.5" customHeight="1" x14ac:dyDescent="0.2">
      <c r="A382" s="41"/>
      <c r="B382" s="41"/>
      <c r="C382" s="24"/>
      <c r="D382" s="25" t="s">
        <v>120</v>
      </c>
      <c r="E382" s="126"/>
      <c r="F382" s="139"/>
      <c r="G382" s="257"/>
      <c r="H382" s="257"/>
      <c r="I382" s="257"/>
      <c r="J382" s="257"/>
      <c r="K382" s="273"/>
      <c r="L382"/>
      <c r="M382"/>
      <c r="N382"/>
      <c r="O382"/>
      <c r="P382"/>
      <c r="Q382"/>
    </row>
    <row r="383" spans="1:17" s="5" customFormat="1" ht="33.75" x14ac:dyDescent="0.2">
      <c r="A383" s="41"/>
      <c r="B383" s="76"/>
      <c r="C383" s="77"/>
      <c r="D383" s="196" t="s">
        <v>180</v>
      </c>
      <c r="E383" s="192" t="s">
        <v>78</v>
      </c>
      <c r="F383" s="191">
        <v>49000</v>
      </c>
      <c r="G383" s="257"/>
      <c r="H383" s="257"/>
      <c r="I383" s="257"/>
      <c r="J383" s="257"/>
      <c r="K383" s="273"/>
      <c r="L383"/>
      <c r="M383"/>
      <c r="N383"/>
      <c r="O383"/>
      <c r="P383"/>
      <c r="Q383"/>
    </row>
    <row r="384" spans="1:17" s="142" customFormat="1" ht="18" customHeight="1" x14ac:dyDescent="0.2">
      <c r="A384" s="40"/>
      <c r="B384" s="43">
        <v>80103</v>
      </c>
      <c r="C384" s="120"/>
      <c r="D384" s="178" t="s">
        <v>70</v>
      </c>
      <c r="E384" s="150"/>
      <c r="F384" s="138">
        <f>F385+F387</f>
        <v>289000</v>
      </c>
      <c r="G384" s="257"/>
      <c r="H384" s="257"/>
      <c r="I384" s="257"/>
      <c r="J384" s="257"/>
      <c r="K384" s="273"/>
      <c r="L384"/>
      <c r="M384"/>
      <c r="N384"/>
      <c r="O384"/>
      <c r="P384"/>
      <c r="Q384"/>
    </row>
    <row r="385" spans="1:17" s="247" customFormat="1" ht="28.5" customHeight="1" x14ac:dyDescent="0.2">
      <c r="A385" s="215"/>
      <c r="B385" s="214"/>
      <c r="C385" s="216">
        <v>2540</v>
      </c>
      <c r="D385" s="213" t="s">
        <v>85</v>
      </c>
      <c r="E385" s="246"/>
      <c r="F385" s="245">
        <f>F386</f>
        <v>280000</v>
      </c>
      <c r="G385" s="257"/>
      <c r="H385" s="257"/>
      <c r="I385" s="257"/>
      <c r="J385" s="257"/>
      <c r="K385" s="273"/>
      <c r="L385" s="203"/>
      <c r="M385" s="203"/>
      <c r="N385" s="203"/>
      <c r="O385" s="203"/>
      <c r="P385" s="203"/>
      <c r="Q385" s="203"/>
    </row>
    <row r="386" spans="1:17" s="237" customFormat="1" ht="16.5" customHeight="1" x14ac:dyDescent="0.2">
      <c r="A386" s="234"/>
      <c r="B386" s="234"/>
      <c r="C386" s="235"/>
      <c r="D386" s="230" t="s">
        <v>120</v>
      </c>
      <c r="E386" s="232" t="s">
        <v>152</v>
      </c>
      <c r="F386" s="251">
        <v>280000</v>
      </c>
      <c r="G386" s="257"/>
      <c r="H386" s="257"/>
      <c r="I386" s="257"/>
      <c r="J386" s="257"/>
      <c r="K386" s="273"/>
      <c r="L386" s="203"/>
      <c r="M386" s="203"/>
      <c r="N386" s="203"/>
      <c r="O386" s="203"/>
      <c r="P386" s="203"/>
      <c r="Q386" s="203"/>
    </row>
    <row r="387" spans="1:17" s="142" customFormat="1" ht="30" customHeight="1" x14ac:dyDescent="0.2">
      <c r="A387" s="41"/>
      <c r="B387" s="40"/>
      <c r="C387" s="24">
        <v>4330</v>
      </c>
      <c r="D387" s="27" t="s">
        <v>98</v>
      </c>
      <c r="E387" s="140"/>
      <c r="F387" s="139">
        <f>F388</f>
        <v>9000</v>
      </c>
      <c r="G387" s="257"/>
      <c r="H387" s="257"/>
      <c r="I387" s="257"/>
      <c r="J387" s="257"/>
      <c r="K387" s="273"/>
      <c r="L387"/>
      <c r="M387"/>
      <c r="N387"/>
      <c r="O387"/>
      <c r="P387"/>
      <c r="Q387"/>
    </row>
    <row r="388" spans="1:17" s="104" customFormat="1" ht="16.5" customHeight="1" x14ac:dyDescent="0.2">
      <c r="A388" s="100"/>
      <c r="B388" s="100"/>
      <c r="C388" s="101"/>
      <c r="D388" s="87" t="s">
        <v>120</v>
      </c>
      <c r="E388" s="90" t="s">
        <v>152</v>
      </c>
      <c r="F388" s="170">
        <v>9000</v>
      </c>
      <c r="G388" s="257"/>
      <c r="H388" s="257"/>
      <c r="I388" s="257"/>
      <c r="J388" s="257"/>
      <c r="K388" s="273"/>
      <c r="L388"/>
      <c r="M388"/>
      <c r="N388"/>
      <c r="O388"/>
      <c r="P388"/>
      <c r="Q388"/>
    </row>
    <row r="389" spans="1:17" s="142" customFormat="1" ht="18" customHeight="1" x14ac:dyDescent="0.2">
      <c r="A389" s="40"/>
      <c r="B389" s="43">
        <v>80104</v>
      </c>
      <c r="C389" s="120"/>
      <c r="D389" s="30" t="s">
        <v>67</v>
      </c>
      <c r="E389" s="150"/>
      <c r="F389" s="146">
        <f>F390+F392+F394+F396</f>
        <v>3647600</v>
      </c>
      <c r="G389" s="257"/>
      <c r="H389" s="257"/>
      <c r="I389" s="257"/>
      <c r="J389" s="257"/>
      <c r="K389" s="273"/>
      <c r="L389"/>
      <c r="M389"/>
      <c r="N389"/>
      <c r="O389"/>
      <c r="P389"/>
      <c r="Q389"/>
    </row>
    <row r="390" spans="1:17" s="142" customFormat="1" ht="28.5" customHeight="1" x14ac:dyDescent="0.2">
      <c r="A390" s="41"/>
      <c r="B390" s="40"/>
      <c r="C390" s="42">
        <v>2540</v>
      </c>
      <c r="D390" s="29" t="s">
        <v>85</v>
      </c>
      <c r="E390" s="140"/>
      <c r="F390" s="139">
        <f>F391</f>
        <v>3211600</v>
      </c>
      <c r="G390" s="257"/>
      <c r="H390" s="257"/>
      <c r="I390" s="257"/>
      <c r="J390" s="257"/>
      <c r="K390" s="273"/>
      <c r="L390"/>
      <c r="M390"/>
      <c r="N390"/>
      <c r="O390"/>
      <c r="P390"/>
      <c r="Q390"/>
    </row>
    <row r="391" spans="1:17" s="104" customFormat="1" ht="16.5" customHeight="1" x14ac:dyDescent="0.2">
      <c r="A391" s="100"/>
      <c r="B391" s="100"/>
      <c r="C391" s="101"/>
      <c r="D391" s="87" t="s">
        <v>120</v>
      </c>
      <c r="E391" s="90" t="s">
        <v>152</v>
      </c>
      <c r="F391" s="251">
        <v>3211600</v>
      </c>
      <c r="G391" s="257"/>
      <c r="H391" s="257"/>
      <c r="I391" s="257"/>
      <c r="J391" s="257"/>
      <c r="K391" s="273"/>
      <c r="L391"/>
      <c r="M391"/>
      <c r="N391"/>
      <c r="O391"/>
      <c r="P391"/>
      <c r="Q391"/>
    </row>
    <row r="392" spans="1:17" s="142" customFormat="1" ht="52.5" customHeight="1" x14ac:dyDescent="0.2">
      <c r="A392" s="41"/>
      <c r="B392" s="40"/>
      <c r="C392" s="42">
        <v>2900</v>
      </c>
      <c r="D392" s="29" t="s">
        <v>91</v>
      </c>
      <c r="E392" s="140"/>
      <c r="F392" s="139">
        <f>F393</f>
        <v>206000</v>
      </c>
      <c r="G392" s="257"/>
      <c r="H392" s="257"/>
      <c r="I392" s="257"/>
      <c r="J392" s="257"/>
      <c r="K392" s="273"/>
      <c r="L392"/>
      <c r="M392"/>
      <c r="N392"/>
      <c r="O392"/>
      <c r="P392"/>
      <c r="Q392"/>
    </row>
    <row r="393" spans="1:17" s="104" customFormat="1" ht="17.25" customHeight="1" x14ac:dyDescent="0.2">
      <c r="A393" s="100"/>
      <c r="B393" s="100"/>
      <c r="C393" s="101"/>
      <c r="D393" s="87" t="s">
        <v>120</v>
      </c>
      <c r="E393" s="90" t="s">
        <v>152</v>
      </c>
      <c r="F393" s="251">
        <v>206000</v>
      </c>
      <c r="G393" s="257"/>
      <c r="H393" s="257"/>
      <c r="I393" s="257"/>
      <c r="J393" s="257"/>
      <c r="K393" s="273"/>
      <c r="L393"/>
      <c r="M393"/>
      <c r="N393"/>
      <c r="O393"/>
      <c r="P393"/>
      <c r="Q393"/>
    </row>
    <row r="394" spans="1:17" s="142" customFormat="1" ht="30" customHeight="1" x14ac:dyDescent="0.2">
      <c r="A394" s="41"/>
      <c r="B394" s="40"/>
      <c r="C394" s="24">
        <v>4330</v>
      </c>
      <c r="D394" s="27" t="s">
        <v>98</v>
      </c>
      <c r="E394" s="140"/>
      <c r="F394" s="139">
        <f>F395</f>
        <v>130000</v>
      </c>
      <c r="G394" s="257"/>
      <c r="H394" s="257"/>
      <c r="I394" s="257"/>
      <c r="J394" s="257"/>
      <c r="K394" s="273"/>
      <c r="L394"/>
      <c r="M394"/>
      <c r="N394"/>
      <c r="O394"/>
      <c r="P394"/>
      <c r="Q394"/>
    </row>
    <row r="395" spans="1:17" s="104" customFormat="1" ht="16.5" customHeight="1" x14ac:dyDescent="0.2">
      <c r="A395" s="100"/>
      <c r="B395" s="100"/>
      <c r="C395" s="101"/>
      <c r="D395" s="87" t="s">
        <v>120</v>
      </c>
      <c r="E395" s="90" t="s">
        <v>152</v>
      </c>
      <c r="F395" s="171">
        <v>130000</v>
      </c>
      <c r="G395" s="257"/>
      <c r="H395" s="257"/>
      <c r="I395" s="257"/>
      <c r="J395" s="257"/>
      <c r="K395" s="273"/>
      <c r="L395"/>
      <c r="M395"/>
      <c r="N395"/>
      <c r="O395"/>
      <c r="P395"/>
      <c r="Q395"/>
    </row>
    <row r="396" spans="1:17" s="142" customFormat="1" ht="16.5" customHeight="1" x14ac:dyDescent="0.2">
      <c r="A396" s="41"/>
      <c r="B396" s="41"/>
      <c r="C396" s="24">
        <v>6050</v>
      </c>
      <c r="D396" s="83" t="s">
        <v>16</v>
      </c>
      <c r="E396" s="126"/>
      <c r="F396" s="139">
        <f>SUM(F398:F398)</f>
        <v>100000</v>
      </c>
      <c r="G396" s="257"/>
      <c r="H396" s="257"/>
      <c r="I396" s="257"/>
      <c r="J396" s="257"/>
      <c r="K396" s="273"/>
      <c r="L396"/>
      <c r="M396"/>
      <c r="N396"/>
      <c r="O396"/>
      <c r="P396"/>
      <c r="Q396"/>
    </row>
    <row r="397" spans="1:17" s="142" customFormat="1" ht="15" customHeight="1" x14ac:dyDescent="0.2">
      <c r="A397" s="41"/>
      <c r="B397" s="41"/>
      <c r="C397" s="24"/>
      <c r="D397" s="25" t="s">
        <v>120</v>
      </c>
      <c r="E397" s="126"/>
      <c r="F397" s="139"/>
      <c r="G397" s="257"/>
      <c r="H397" s="257"/>
      <c r="I397" s="257"/>
      <c r="J397" s="257"/>
      <c r="K397" s="273"/>
      <c r="L397"/>
      <c r="M397"/>
      <c r="N397"/>
      <c r="O397"/>
      <c r="P397"/>
      <c r="Q397"/>
    </row>
    <row r="398" spans="1:17" s="16" customFormat="1" ht="53.25" customHeight="1" x14ac:dyDescent="0.2">
      <c r="A398" s="197"/>
      <c r="B398" s="197"/>
      <c r="C398" s="198"/>
      <c r="D398" s="196" t="s">
        <v>165</v>
      </c>
      <c r="E398" s="192" t="s">
        <v>112</v>
      </c>
      <c r="F398" s="191">
        <v>100000</v>
      </c>
      <c r="G398" s="257"/>
      <c r="H398" s="257"/>
      <c r="I398" s="257"/>
      <c r="J398" s="257"/>
      <c r="K398" s="273"/>
      <c r="L398"/>
      <c r="M398"/>
      <c r="N398"/>
      <c r="O398"/>
      <c r="P398"/>
      <c r="Q398"/>
    </row>
    <row r="399" spans="1:17" s="35" customFormat="1" ht="18" customHeight="1" x14ac:dyDescent="0.2">
      <c r="A399" s="40"/>
      <c r="B399" s="43">
        <v>80106</v>
      </c>
      <c r="C399" s="120"/>
      <c r="D399" s="26" t="s">
        <v>141</v>
      </c>
      <c r="E399" s="92"/>
      <c r="F399" s="138">
        <f>F400+F402</f>
        <v>75000</v>
      </c>
      <c r="G399" s="257"/>
      <c r="H399" s="257"/>
      <c r="I399" s="257"/>
      <c r="J399" s="257"/>
      <c r="K399" s="273"/>
      <c r="L399"/>
      <c r="M399"/>
      <c r="N399"/>
      <c r="O399"/>
      <c r="P399"/>
      <c r="Q399"/>
    </row>
    <row r="400" spans="1:17" s="35" customFormat="1" ht="29.25" customHeight="1" x14ac:dyDescent="0.2">
      <c r="A400" s="41"/>
      <c r="B400" s="41"/>
      <c r="C400" s="42">
        <v>2540</v>
      </c>
      <c r="D400" s="29" t="s">
        <v>85</v>
      </c>
      <c r="E400" s="90"/>
      <c r="F400" s="139">
        <f>F401</f>
        <v>70000</v>
      </c>
      <c r="G400" s="257"/>
      <c r="H400" s="257"/>
      <c r="I400" s="257"/>
      <c r="J400" s="257"/>
      <c r="K400" s="273"/>
      <c r="L400"/>
      <c r="M400"/>
      <c r="N400"/>
      <c r="O400"/>
      <c r="P400"/>
      <c r="Q400"/>
    </row>
    <row r="401" spans="1:17" s="104" customFormat="1" ht="15.75" customHeight="1" x14ac:dyDescent="0.2">
      <c r="A401" s="100"/>
      <c r="B401" s="100"/>
      <c r="C401" s="101"/>
      <c r="D401" s="87" t="s">
        <v>120</v>
      </c>
      <c r="E401" s="90" t="s">
        <v>152</v>
      </c>
      <c r="F401" s="171">
        <v>70000</v>
      </c>
      <c r="G401" s="257"/>
      <c r="H401" s="257"/>
      <c r="I401" s="257"/>
      <c r="J401" s="257"/>
      <c r="K401" s="273"/>
      <c r="L401"/>
      <c r="M401"/>
      <c r="N401"/>
      <c r="O401"/>
      <c r="P401"/>
      <c r="Q401"/>
    </row>
    <row r="402" spans="1:17" s="142" customFormat="1" ht="51.75" customHeight="1" x14ac:dyDescent="0.2">
      <c r="A402" s="41"/>
      <c r="B402" s="40"/>
      <c r="C402" s="42">
        <v>2900</v>
      </c>
      <c r="D402" s="29" t="s">
        <v>91</v>
      </c>
      <c r="E402" s="140"/>
      <c r="F402" s="139">
        <f>F403</f>
        <v>5000</v>
      </c>
      <c r="G402" s="257"/>
      <c r="H402" s="257"/>
      <c r="I402" s="257"/>
      <c r="J402" s="257"/>
      <c r="K402" s="273"/>
      <c r="L402"/>
      <c r="M402"/>
      <c r="N402"/>
      <c r="O402"/>
      <c r="P402"/>
      <c r="Q402"/>
    </row>
    <row r="403" spans="1:17" s="104" customFormat="1" ht="17.25" customHeight="1" x14ac:dyDescent="0.2">
      <c r="A403" s="100"/>
      <c r="B403" s="100"/>
      <c r="C403" s="101"/>
      <c r="D403" s="87" t="s">
        <v>120</v>
      </c>
      <c r="E403" s="90" t="s">
        <v>152</v>
      </c>
      <c r="F403" s="171">
        <v>5000</v>
      </c>
      <c r="G403" s="257"/>
      <c r="H403" s="257"/>
      <c r="I403" s="257"/>
      <c r="J403" s="257"/>
      <c r="K403" s="273"/>
      <c r="L403"/>
      <c r="M403"/>
      <c r="N403"/>
      <c r="O403"/>
      <c r="P403"/>
      <c r="Q403"/>
    </row>
    <row r="404" spans="1:17" s="35" customFormat="1" ht="18" customHeight="1" x14ac:dyDescent="0.2">
      <c r="A404" s="40"/>
      <c r="B404" s="43">
        <v>80113</v>
      </c>
      <c r="C404" s="120"/>
      <c r="D404" s="26" t="s">
        <v>64</v>
      </c>
      <c r="E404" s="92"/>
      <c r="F404" s="138">
        <f>F405</f>
        <v>30000</v>
      </c>
      <c r="G404" s="257"/>
      <c r="H404" s="257"/>
      <c r="I404" s="257"/>
      <c r="J404" s="257"/>
      <c r="K404" s="273"/>
      <c r="L404"/>
      <c r="M404"/>
      <c r="N404"/>
      <c r="O404"/>
      <c r="P404"/>
      <c r="Q404"/>
    </row>
    <row r="405" spans="1:17" s="35" customFormat="1" ht="16.5" customHeight="1" x14ac:dyDescent="0.2">
      <c r="A405" s="41"/>
      <c r="B405" s="41"/>
      <c r="C405" s="24">
        <v>4300</v>
      </c>
      <c r="D405" s="27" t="s">
        <v>6</v>
      </c>
      <c r="E405" s="90"/>
      <c r="F405" s="139">
        <f>SUM(F406:F406)</f>
        <v>30000</v>
      </c>
      <c r="G405" s="257"/>
      <c r="H405" s="257"/>
      <c r="I405" s="257"/>
      <c r="J405" s="257"/>
      <c r="K405" s="273"/>
      <c r="L405"/>
      <c r="M405"/>
      <c r="N405"/>
      <c r="O405"/>
      <c r="P405"/>
      <c r="Q405"/>
    </row>
    <row r="406" spans="1:17" s="104" customFormat="1" ht="15.75" customHeight="1" x14ac:dyDescent="0.2">
      <c r="A406" s="100"/>
      <c r="B406" s="100"/>
      <c r="C406" s="101"/>
      <c r="D406" s="99"/>
      <c r="E406" s="90" t="s">
        <v>153</v>
      </c>
      <c r="F406" s="170">
        <v>30000</v>
      </c>
      <c r="G406" s="257"/>
      <c r="H406" s="257"/>
      <c r="I406" s="257"/>
      <c r="J406" s="257"/>
      <c r="K406" s="273"/>
      <c r="L406"/>
      <c r="M406"/>
      <c r="N406"/>
      <c r="O406"/>
      <c r="P406"/>
      <c r="Q406"/>
    </row>
    <row r="407" spans="1:17" s="142" customFormat="1" ht="68.25" customHeight="1" x14ac:dyDescent="0.2">
      <c r="A407" s="40"/>
      <c r="B407" s="43">
        <v>80149</v>
      </c>
      <c r="C407" s="120"/>
      <c r="D407" s="26" t="s">
        <v>129</v>
      </c>
      <c r="E407" s="150"/>
      <c r="F407" s="146">
        <f>F408</f>
        <v>850000</v>
      </c>
      <c r="G407" s="257"/>
      <c r="H407" s="257"/>
      <c r="I407" s="257"/>
      <c r="J407" s="257"/>
      <c r="K407" s="273"/>
      <c r="L407"/>
      <c r="M407"/>
      <c r="N407"/>
      <c r="O407"/>
      <c r="P407"/>
      <c r="Q407"/>
    </row>
    <row r="408" spans="1:17" s="142" customFormat="1" ht="28.5" customHeight="1" x14ac:dyDescent="0.2">
      <c r="A408" s="41"/>
      <c r="B408" s="40"/>
      <c r="C408" s="42">
        <v>2540</v>
      </c>
      <c r="D408" s="29" t="s">
        <v>85</v>
      </c>
      <c r="E408" s="140"/>
      <c r="F408" s="139">
        <f>F409</f>
        <v>850000</v>
      </c>
      <c r="G408" s="257"/>
      <c r="H408" s="257"/>
      <c r="I408" s="257"/>
      <c r="J408" s="257"/>
      <c r="K408" s="273"/>
      <c r="L408"/>
      <c r="M408"/>
      <c r="N408"/>
      <c r="O408"/>
      <c r="P408"/>
      <c r="Q408"/>
    </row>
    <row r="409" spans="1:17" s="104" customFormat="1" ht="16.5" customHeight="1" x14ac:dyDescent="0.2">
      <c r="A409" s="100"/>
      <c r="B409" s="100"/>
      <c r="C409" s="101"/>
      <c r="D409" s="87" t="s">
        <v>120</v>
      </c>
      <c r="E409" s="90" t="s">
        <v>152</v>
      </c>
      <c r="F409" s="170">
        <v>850000</v>
      </c>
      <c r="G409" s="257"/>
      <c r="H409" s="257"/>
      <c r="I409" s="257"/>
      <c r="J409" s="257"/>
      <c r="K409" s="273"/>
      <c r="L409"/>
      <c r="M409"/>
      <c r="N409"/>
      <c r="O409"/>
      <c r="P409"/>
      <c r="Q409"/>
    </row>
    <row r="410" spans="1:17" s="142" customFormat="1" ht="43.5" customHeight="1" x14ac:dyDescent="0.2">
      <c r="A410" s="40"/>
      <c r="B410" s="43">
        <v>80150</v>
      </c>
      <c r="C410" s="120"/>
      <c r="D410" s="26" t="s">
        <v>166</v>
      </c>
      <c r="E410" s="150"/>
      <c r="F410" s="146">
        <f>F411</f>
        <v>430000</v>
      </c>
      <c r="G410" s="257"/>
      <c r="H410" s="257"/>
      <c r="I410" s="257"/>
      <c r="J410" s="257"/>
      <c r="K410" s="273"/>
      <c r="L410"/>
      <c r="M410"/>
      <c r="N410"/>
      <c r="O410"/>
      <c r="P410"/>
      <c r="Q410"/>
    </row>
    <row r="411" spans="1:17" s="142" customFormat="1" ht="28.5" customHeight="1" x14ac:dyDescent="0.2">
      <c r="A411" s="41"/>
      <c r="B411" s="40"/>
      <c r="C411" s="42">
        <v>2540</v>
      </c>
      <c r="D411" s="29" t="s">
        <v>85</v>
      </c>
      <c r="E411" s="140"/>
      <c r="F411" s="139">
        <f>F412</f>
        <v>430000</v>
      </c>
      <c r="G411" s="257"/>
      <c r="H411" s="257"/>
      <c r="I411" s="257"/>
      <c r="J411" s="257"/>
      <c r="K411" s="273"/>
      <c r="L411"/>
      <c r="M411"/>
      <c r="N411"/>
      <c r="O411"/>
      <c r="P411"/>
      <c r="Q411"/>
    </row>
    <row r="412" spans="1:17" s="104" customFormat="1" ht="16.5" customHeight="1" x14ac:dyDescent="0.2">
      <c r="A412" s="100"/>
      <c r="B412" s="100"/>
      <c r="C412" s="101"/>
      <c r="D412" s="87" t="s">
        <v>120</v>
      </c>
      <c r="E412" s="90" t="s">
        <v>152</v>
      </c>
      <c r="F412" s="171">
        <v>430000</v>
      </c>
      <c r="G412" s="257"/>
      <c r="H412" s="257"/>
      <c r="I412" s="257"/>
      <c r="J412" s="257"/>
      <c r="K412" s="273"/>
      <c r="L412"/>
      <c r="M412"/>
      <c r="N412"/>
      <c r="O412"/>
      <c r="P412"/>
      <c r="Q412"/>
    </row>
    <row r="413" spans="1:17" s="142" customFormat="1" ht="16.5" customHeight="1" x14ac:dyDescent="0.2">
      <c r="A413" s="40"/>
      <c r="B413" s="43">
        <v>80195</v>
      </c>
      <c r="C413" s="122"/>
      <c r="D413" s="26" t="s">
        <v>1</v>
      </c>
      <c r="E413" s="143"/>
      <c r="F413" s="138">
        <f>F414+F416+F418+F420+F422</f>
        <v>118514</v>
      </c>
      <c r="G413" s="257"/>
      <c r="H413" s="257"/>
      <c r="I413" s="257"/>
      <c r="J413" s="257"/>
      <c r="K413" s="273"/>
      <c r="L413"/>
      <c r="M413"/>
      <c r="N413"/>
      <c r="O413"/>
      <c r="P413"/>
      <c r="Q413"/>
    </row>
    <row r="414" spans="1:17" s="142" customFormat="1" ht="16.5" customHeight="1" x14ac:dyDescent="0.2">
      <c r="A414" s="41"/>
      <c r="B414" s="41"/>
      <c r="C414" s="24">
        <v>3020</v>
      </c>
      <c r="D414" s="83" t="s">
        <v>61</v>
      </c>
      <c r="E414" s="140"/>
      <c r="F414" s="139">
        <f>F415</f>
        <v>100514</v>
      </c>
      <c r="G414" s="257"/>
      <c r="H414" s="257"/>
      <c r="I414" s="257"/>
      <c r="J414" s="257"/>
      <c r="K414" s="273"/>
      <c r="L414"/>
      <c r="M414"/>
      <c r="N414"/>
      <c r="O414"/>
      <c r="P414"/>
      <c r="Q414"/>
    </row>
    <row r="415" spans="1:17" s="17" customFormat="1" ht="16.5" customHeight="1" x14ac:dyDescent="0.2">
      <c r="A415" s="53"/>
      <c r="B415" s="53"/>
      <c r="C415" s="46"/>
      <c r="D415" s="87" t="s">
        <v>120</v>
      </c>
      <c r="E415" s="90" t="s">
        <v>152</v>
      </c>
      <c r="F415" s="171">
        <v>100514</v>
      </c>
      <c r="G415" s="257"/>
      <c r="H415" s="257"/>
      <c r="I415" s="257"/>
      <c r="J415" s="257"/>
      <c r="K415" s="273"/>
      <c r="L415"/>
      <c r="M415"/>
      <c r="N415"/>
      <c r="O415"/>
      <c r="P415"/>
      <c r="Q415"/>
    </row>
    <row r="416" spans="1:17" s="142" customFormat="1" ht="16.5" customHeight="1" x14ac:dyDescent="0.2">
      <c r="A416" s="41"/>
      <c r="B416" s="41"/>
      <c r="C416" s="24">
        <v>4170</v>
      </c>
      <c r="D416" s="27" t="s">
        <v>60</v>
      </c>
      <c r="E416" s="140"/>
      <c r="F416" s="139">
        <f>F417</f>
        <v>7000</v>
      </c>
      <c r="G416" s="257"/>
      <c r="H416" s="257"/>
      <c r="I416" s="257"/>
      <c r="J416" s="257"/>
      <c r="K416" s="273"/>
      <c r="L416"/>
      <c r="M416"/>
      <c r="N416"/>
      <c r="O416"/>
      <c r="P416"/>
      <c r="Q416"/>
    </row>
    <row r="417" spans="1:17" s="17" customFormat="1" ht="16.5" customHeight="1" x14ac:dyDescent="0.2">
      <c r="A417" s="53"/>
      <c r="B417" s="53"/>
      <c r="C417" s="46"/>
      <c r="D417" s="87" t="s">
        <v>120</v>
      </c>
      <c r="E417" s="90" t="s">
        <v>153</v>
      </c>
      <c r="F417" s="171">
        <v>7000</v>
      </c>
      <c r="G417" s="257"/>
      <c r="H417" s="257"/>
      <c r="I417" s="257"/>
      <c r="J417" s="257"/>
      <c r="K417" s="273"/>
      <c r="L417"/>
      <c r="M417"/>
      <c r="N417"/>
      <c r="O417"/>
      <c r="P417"/>
      <c r="Q417"/>
    </row>
    <row r="418" spans="1:17" s="142" customFormat="1" ht="16.5" customHeight="1" x14ac:dyDescent="0.2">
      <c r="A418" s="41"/>
      <c r="B418" s="41"/>
      <c r="C418" s="24">
        <v>4210</v>
      </c>
      <c r="D418" s="27" t="s">
        <v>8</v>
      </c>
      <c r="E418" s="140"/>
      <c r="F418" s="139">
        <f>F419</f>
        <v>3000</v>
      </c>
      <c r="G418" s="257"/>
      <c r="H418" s="257"/>
      <c r="I418" s="257"/>
      <c r="J418" s="257"/>
      <c r="K418" s="273"/>
      <c r="L418"/>
      <c r="M418"/>
      <c r="N418"/>
      <c r="O418"/>
      <c r="P418"/>
      <c r="Q418"/>
    </row>
    <row r="419" spans="1:17" s="17" customFormat="1" ht="16.5" customHeight="1" x14ac:dyDescent="0.2">
      <c r="A419" s="53"/>
      <c r="B419" s="53"/>
      <c r="C419" s="46"/>
      <c r="D419" s="87" t="s">
        <v>120</v>
      </c>
      <c r="E419" s="90" t="s">
        <v>153</v>
      </c>
      <c r="F419" s="171">
        <v>3000</v>
      </c>
      <c r="G419" s="257"/>
      <c r="H419" s="257"/>
      <c r="I419" s="257"/>
      <c r="J419" s="257"/>
      <c r="K419" s="273"/>
      <c r="L419"/>
      <c r="M419"/>
      <c r="N419"/>
      <c r="O419"/>
      <c r="P419"/>
      <c r="Q419"/>
    </row>
    <row r="420" spans="1:17" s="151" customFormat="1" ht="16.5" customHeight="1" x14ac:dyDescent="0.2">
      <c r="A420" s="41"/>
      <c r="B420" s="41"/>
      <c r="C420" s="24">
        <v>4220</v>
      </c>
      <c r="D420" s="27" t="s">
        <v>155</v>
      </c>
      <c r="E420" s="126"/>
      <c r="F420" s="139">
        <f>F421</f>
        <v>2000</v>
      </c>
      <c r="G420" s="257"/>
      <c r="H420" s="257"/>
      <c r="I420" s="257"/>
      <c r="J420" s="257"/>
      <c r="K420" s="273"/>
      <c r="L420"/>
      <c r="M420"/>
      <c r="N420"/>
      <c r="O420"/>
      <c r="P420"/>
      <c r="Q420"/>
    </row>
    <row r="421" spans="1:17" s="9" customFormat="1" ht="16.5" customHeight="1" x14ac:dyDescent="0.2">
      <c r="A421" s="41"/>
      <c r="B421" s="41"/>
      <c r="C421" s="24"/>
      <c r="D421" s="87" t="s">
        <v>120</v>
      </c>
      <c r="E421" s="90" t="s">
        <v>153</v>
      </c>
      <c r="F421" s="171">
        <v>2000</v>
      </c>
      <c r="G421" s="257"/>
      <c r="H421" s="257"/>
      <c r="I421" s="257"/>
      <c r="J421" s="257"/>
      <c r="K421" s="273"/>
      <c r="L421"/>
      <c r="M421"/>
      <c r="N421"/>
      <c r="O421"/>
      <c r="P421"/>
      <c r="Q421"/>
    </row>
    <row r="422" spans="1:17" s="142" customFormat="1" ht="16.5" customHeight="1" x14ac:dyDescent="0.2">
      <c r="A422" s="41"/>
      <c r="B422" s="41"/>
      <c r="C422" s="24">
        <v>4300</v>
      </c>
      <c r="D422" s="27" t="s">
        <v>6</v>
      </c>
      <c r="E422" s="140"/>
      <c r="F422" s="139">
        <f>SUM(F423:F424)</f>
        <v>6000</v>
      </c>
      <c r="G422" s="257"/>
      <c r="H422" s="257"/>
      <c r="I422" s="257"/>
      <c r="J422" s="257"/>
      <c r="K422" s="273"/>
      <c r="L422"/>
      <c r="M422"/>
      <c r="N422"/>
      <c r="O422"/>
      <c r="P422"/>
      <c r="Q422"/>
    </row>
    <row r="423" spans="1:17" s="9" customFormat="1" ht="16.5" customHeight="1" x14ac:dyDescent="0.2">
      <c r="A423" s="41"/>
      <c r="B423" s="41"/>
      <c r="C423" s="24"/>
      <c r="D423" s="87" t="s">
        <v>120</v>
      </c>
      <c r="E423" s="90" t="s">
        <v>153</v>
      </c>
      <c r="F423" s="171">
        <v>5000</v>
      </c>
      <c r="G423" s="257"/>
      <c r="H423" s="257"/>
      <c r="I423" s="257"/>
      <c r="J423" s="257"/>
      <c r="K423" s="273"/>
      <c r="L423"/>
      <c r="M423"/>
      <c r="N423"/>
      <c r="O423"/>
      <c r="P423"/>
      <c r="Q423"/>
    </row>
    <row r="424" spans="1:17" s="206" customFormat="1" ht="16.5" customHeight="1" x14ac:dyDescent="0.2">
      <c r="A424" s="215"/>
      <c r="B424" s="215"/>
      <c r="C424" s="209"/>
      <c r="D424" s="233"/>
      <c r="E424" s="232" t="s">
        <v>181</v>
      </c>
      <c r="F424" s="251">
        <v>1000</v>
      </c>
      <c r="G424" s="257"/>
      <c r="H424" s="257"/>
      <c r="I424" s="257"/>
      <c r="J424" s="257"/>
      <c r="K424" s="273"/>
      <c r="L424" s="203"/>
      <c r="M424" s="203"/>
      <c r="N424" s="203"/>
      <c r="O424" s="203"/>
      <c r="P424" s="203"/>
      <c r="Q424" s="203"/>
    </row>
    <row r="425" spans="1:17" s="142" customFormat="1" ht="18" customHeight="1" x14ac:dyDescent="0.2">
      <c r="A425" s="66">
        <v>851</v>
      </c>
      <c r="B425" s="62"/>
      <c r="C425" s="121"/>
      <c r="D425" s="67" t="s">
        <v>37</v>
      </c>
      <c r="E425" s="144"/>
      <c r="F425" s="137">
        <f>F426+F435+F440+F463</f>
        <v>773000</v>
      </c>
      <c r="G425" s="257"/>
      <c r="H425" s="257"/>
      <c r="I425" s="257"/>
      <c r="J425" s="257"/>
      <c r="K425" s="273"/>
      <c r="L425"/>
      <c r="M425"/>
      <c r="N425"/>
      <c r="O425"/>
      <c r="P425"/>
      <c r="Q425"/>
    </row>
    <row r="426" spans="1:17" s="142" customFormat="1" ht="16.5" customHeight="1" x14ac:dyDescent="0.2">
      <c r="A426" s="40"/>
      <c r="B426" s="43">
        <v>85149</v>
      </c>
      <c r="C426" s="120"/>
      <c r="D426" s="26" t="s">
        <v>56</v>
      </c>
      <c r="E426" s="143"/>
      <c r="F426" s="138">
        <f>F427+F429+F431+F433</f>
        <v>28000</v>
      </c>
      <c r="G426" s="257"/>
      <c r="H426" s="257"/>
      <c r="I426" s="257"/>
      <c r="J426" s="257"/>
      <c r="K426" s="273"/>
      <c r="L426"/>
      <c r="M426"/>
      <c r="N426"/>
      <c r="O426"/>
      <c r="P426"/>
      <c r="Q426"/>
    </row>
    <row r="427" spans="1:17" s="142" customFormat="1" ht="70.5" customHeight="1" x14ac:dyDescent="0.2">
      <c r="A427" s="41"/>
      <c r="B427" s="41"/>
      <c r="C427" s="42">
        <v>2360</v>
      </c>
      <c r="D427" s="29" t="s">
        <v>105</v>
      </c>
      <c r="E427" s="140"/>
      <c r="F427" s="139">
        <f>F428</f>
        <v>20000</v>
      </c>
      <c r="G427" s="257"/>
      <c r="H427" s="257"/>
      <c r="I427" s="257"/>
      <c r="J427" s="257"/>
      <c r="K427" s="273"/>
      <c r="L427"/>
      <c r="M427"/>
      <c r="N427"/>
      <c r="O427"/>
      <c r="P427"/>
      <c r="Q427"/>
    </row>
    <row r="428" spans="1:17" s="104" customFormat="1" ht="16.5" customHeight="1" x14ac:dyDescent="0.2">
      <c r="A428" s="100"/>
      <c r="B428" s="100"/>
      <c r="C428" s="101"/>
      <c r="D428" s="87" t="s">
        <v>120</v>
      </c>
      <c r="E428" s="90" t="s">
        <v>154</v>
      </c>
      <c r="F428" s="171">
        <v>20000</v>
      </c>
      <c r="G428" s="257"/>
      <c r="H428" s="257"/>
      <c r="I428" s="257"/>
      <c r="J428" s="257"/>
      <c r="K428" s="273"/>
      <c r="L428"/>
      <c r="M428"/>
      <c r="N428"/>
      <c r="O428"/>
      <c r="P428"/>
      <c r="Q428"/>
    </row>
    <row r="429" spans="1:17" s="142" customFormat="1" ht="16.5" customHeight="1" x14ac:dyDescent="0.2">
      <c r="A429" s="41"/>
      <c r="B429" s="41"/>
      <c r="C429" s="24">
        <v>4190</v>
      </c>
      <c r="D429" s="27" t="s">
        <v>139</v>
      </c>
      <c r="E429" s="140"/>
      <c r="F429" s="139">
        <f>F430</f>
        <v>1500</v>
      </c>
      <c r="G429" s="257"/>
      <c r="H429" s="257"/>
      <c r="I429" s="257"/>
      <c r="J429" s="257"/>
      <c r="K429" s="273"/>
      <c r="L429"/>
      <c r="M429"/>
      <c r="N429"/>
      <c r="O429"/>
      <c r="P429"/>
      <c r="Q429"/>
    </row>
    <row r="430" spans="1:17" s="104" customFormat="1" ht="16.5" customHeight="1" x14ac:dyDescent="0.2">
      <c r="A430" s="100"/>
      <c r="B430" s="100"/>
      <c r="C430" s="101"/>
      <c r="D430" s="87" t="s">
        <v>120</v>
      </c>
      <c r="E430" s="90" t="s">
        <v>154</v>
      </c>
      <c r="F430" s="171">
        <v>1500</v>
      </c>
      <c r="G430" s="257"/>
      <c r="H430" s="257"/>
      <c r="I430" s="257"/>
      <c r="J430" s="257"/>
      <c r="K430" s="273"/>
      <c r="L430"/>
      <c r="M430"/>
      <c r="N430"/>
      <c r="O430"/>
      <c r="P430"/>
      <c r="Q430"/>
    </row>
    <row r="431" spans="1:17" s="142" customFormat="1" ht="16.5" customHeight="1" x14ac:dyDescent="0.2">
      <c r="A431" s="41"/>
      <c r="B431" s="41"/>
      <c r="C431" s="24">
        <v>4210</v>
      </c>
      <c r="D431" s="27" t="s">
        <v>8</v>
      </c>
      <c r="E431" s="140"/>
      <c r="F431" s="139">
        <f>F432</f>
        <v>1500</v>
      </c>
      <c r="G431" s="257"/>
      <c r="H431" s="257"/>
      <c r="I431" s="257"/>
      <c r="J431" s="257"/>
      <c r="K431" s="273"/>
      <c r="L431"/>
      <c r="M431"/>
      <c r="N431"/>
      <c r="O431"/>
      <c r="P431"/>
      <c r="Q431"/>
    </row>
    <row r="432" spans="1:17" s="104" customFormat="1" ht="16.5" customHeight="1" x14ac:dyDescent="0.2">
      <c r="A432" s="100"/>
      <c r="B432" s="100"/>
      <c r="C432" s="101"/>
      <c r="D432" s="87" t="s">
        <v>120</v>
      </c>
      <c r="E432" s="90" t="s">
        <v>154</v>
      </c>
      <c r="F432" s="171">
        <v>1500</v>
      </c>
      <c r="G432" s="257"/>
      <c r="H432" s="257"/>
      <c r="I432" s="257"/>
      <c r="J432" s="257"/>
      <c r="K432" s="273"/>
      <c r="L432"/>
      <c r="M432"/>
      <c r="N432"/>
      <c r="O432"/>
      <c r="P432"/>
      <c r="Q432"/>
    </row>
    <row r="433" spans="1:17" s="142" customFormat="1" ht="16.5" customHeight="1" x14ac:dyDescent="0.2">
      <c r="A433" s="41"/>
      <c r="B433" s="41"/>
      <c r="C433" s="24">
        <v>4300</v>
      </c>
      <c r="D433" s="27" t="s">
        <v>6</v>
      </c>
      <c r="E433" s="140"/>
      <c r="F433" s="139">
        <f>F434</f>
        <v>5000</v>
      </c>
      <c r="G433" s="257"/>
      <c r="H433" s="257"/>
      <c r="I433" s="257"/>
      <c r="J433" s="257"/>
      <c r="K433" s="273"/>
      <c r="L433"/>
      <c r="M433"/>
      <c r="N433"/>
      <c r="O433"/>
      <c r="P433"/>
      <c r="Q433"/>
    </row>
    <row r="434" spans="1:17" s="104" customFormat="1" ht="16.5" customHeight="1" x14ac:dyDescent="0.2">
      <c r="A434" s="100"/>
      <c r="B434" s="100"/>
      <c r="C434" s="101"/>
      <c r="D434" s="87" t="s">
        <v>120</v>
      </c>
      <c r="E434" s="90" t="s">
        <v>154</v>
      </c>
      <c r="F434" s="171">
        <v>5000</v>
      </c>
      <c r="G434" s="257"/>
      <c r="H434" s="257"/>
      <c r="I434" s="257"/>
      <c r="J434" s="257"/>
      <c r="K434" s="273"/>
      <c r="L434"/>
      <c r="M434"/>
      <c r="N434"/>
      <c r="O434"/>
      <c r="P434"/>
      <c r="Q434"/>
    </row>
    <row r="435" spans="1:17" s="142" customFormat="1" ht="16.5" customHeight="1" x14ac:dyDescent="0.2">
      <c r="A435" s="41"/>
      <c r="B435" s="43">
        <v>85153</v>
      </c>
      <c r="C435" s="122"/>
      <c r="D435" s="26" t="s">
        <v>84</v>
      </c>
      <c r="E435" s="143"/>
      <c r="F435" s="138">
        <f>F436+F438</f>
        <v>155000</v>
      </c>
      <c r="G435" s="257"/>
      <c r="H435" s="257"/>
      <c r="I435" s="257"/>
      <c r="J435" s="257"/>
      <c r="K435" s="273"/>
      <c r="L435"/>
      <c r="M435"/>
      <c r="N435"/>
      <c r="O435"/>
      <c r="P435"/>
      <c r="Q435"/>
    </row>
    <row r="436" spans="1:17" s="142" customFormat="1" ht="70.5" customHeight="1" x14ac:dyDescent="0.2">
      <c r="A436" s="41"/>
      <c r="B436" s="41"/>
      <c r="C436" s="42">
        <v>2360</v>
      </c>
      <c r="D436" s="29" t="s">
        <v>105</v>
      </c>
      <c r="E436" s="140"/>
      <c r="F436" s="139">
        <f>F437</f>
        <v>85000</v>
      </c>
      <c r="G436" s="257"/>
      <c r="H436" s="257"/>
      <c r="I436" s="257"/>
      <c r="J436" s="257"/>
      <c r="K436" s="273"/>
      <c r="L436"/>
      <c r="M436"/>
      <c r="N436"/>
      <c r="O436"/>
      <c r="P436"/>
      <c r="Q436"/>
    </row>
    <row r="437" spans="1:17" s="104" customFormat="1" ht="16.5" customHeight="1" x14ac:dyDescent="0.2">
      <c r="A437" s="100"/>
      <c r="B437" s="100"/>
      <c r="C437" s="101"/>
      <c r="D437" s="87" t="s">
        <v>79</v>
      </c>
      <c r="E437" s="90" t="s">
        <v>154</v>
      </c>
      <c r="F437" s="171">
        <v>85000</v>
      </c>
      <c r="G437" s="257"/>
      <c r="H437" s="257"/>
      <c r="I437" s="257"/>
      <c r="J437" s="257"/>
      <c r="K437" s="273"/>
      <c r="L437"/>
      <c r="M437"/>
      <c r="N437"/>
      <c r="O437"/>
      <c r="P437"/>
      <c r="Q437"/>
    </row>
    <row r="438" spans="1:17" s="142" customFormat="1" ht="16.5" customHeight="1" x14ac:dyDescent="0.2">
      <c r="A438" s="41"/>
      <c r="B438" s="41"/>
      <c r="C438" s="24">
        <v>4300</v>
      </c>
      <c r="D438" s="27" t="s">
        <v>6</v>
      </c>
      <c r="E438" s="140"/>
      <c r="F438" s="139">
        <f>F439</f>
        <v>70000</v>
      </c>
      <c r="G438" s="257"/>
      <c r="H438" s="257"/>
      <c r="I438" s="257"/>
      <c r="J438" s="257"/>
      <c r="K438" s="273"/>
      <c r="L438"/>
      <c r="M438"/>
      <c r="N438"/>
      <c r="O438"/>
      <c r="P438"/>
      <c r="Q438"/>
    </row>
    <row r="439" spans="1:17" s="104" customFormat="1" ht="16.5" customHeight="1" x14ac:dyDescent="0.2">
      <c r="A439" s="100"/>
      <c r="B439" s="100"/>
      <c r="C439" s="101"/>
      <c r="D439" s="87" t="s">
        <v>120</v>
      </c>
      <c r="E439" s="90" t="s">
        <v>154</v>
      </c>
      <c r="F439" s="171">
        <v>70000</v>
      </c>
      <c r="G439" s="257"/>
      <c r="H439" s="257"/>
      <c r="I439" s="257"/>
      <c r="J439" s="257"/>
      <c r="K439" s="273"/>
      <c r="L439"/>
      <c r="M439"/>
      <c r="N439"/>
      <c r="O439"/>
      <c r="P439"/>
      <c r="Q439"/>
    </row>
    <row r="440" spans="1:17" s="142" customFormat="1" ht="16.5" customHeight="1" x14ac:dyDescent="0.2">
      <c r="A440" s="40"/>
      <c r="B440" s="43">
        <v>85154</v>
      </c>
      <c r="C440" s="120"/>
      <c r="D440" s="26" t="s">
        <v>24</v>
      </c>
      <c r="E440" s="143"/>
      <c r="F440" s="138">
        <f>F441+F443+F445+F447+F449+F451+F453+F455+F457+F459+F461</f>
        <v>587000</v>
      </c>
      <c r="G440" s="257"/>
      <c r="H440" s="257"/>
      <c r="I440" s="257"/>
      <c r="J440" s="257"/>
      <c r="K440" s="273"/>
      <c r="L440"/>
      <c r="M440"/>
      <c r="N440"/>
      <c r="O440"/>
      <c r="P440"/>
      <c r="Q440"/>
    </row>
    <row r="441" spans="1:17" s="142" customFormat="1" ht="70.5" customHeight="1" x14ac:dyDescent="0.2">
      <c r="A441" s="41"/>
      <c r="B441" s="41"/>
      <c r="C441" s="42">
        <v>2360</v>
      </c>
      <c r="D441" s="29" t="s">
        <v>105</v>
      </c>
      <c r="E441" s="140"/>
      <c r="F441" s="139">
        <f>F442</f>
        <v>430000</v>
      </c>
      <c r="G441" s="257"/>
      <c r="H441" s="257"/>
      <c r="I441" s="257"/>
      <c r="J441" s="257"/>
      <c r="K441" s="273"/>
      <c r="L441"/>
      <c r="M441"/>
      <c r="N441"/>
      <c r="O441"/>
      <c r="P441"/>
      <c r="Q441"/>
    </row>
    <row r="442" spans="1:17" s="104" customFormat="1" ht="16.5" customHeight="1" x14ac:dyDescent="0.2">
      <c r="A442" s="100"/>
      <c r="B442" s="100"/>
      <c r="C442" s="101"/>
      <c r="D442" s="87" t="s">
        <v>120</v>
      </c>
      <c r="E442" s="90" t="s">
        <v>154</v>
      </c>
      <c r="F442" s="171">
        <v>430000</v>
      </c>
      <c r="G442" s="257"/>
      <c r="H442" s="257"/>
      <c r="I442" s="257"/>
      <c r="J442" s="257"/>
      <c r="K442" s="273"/>
      <c r="L442"/>
      <c r="M442"/>
      <c r="N442"/>
      <c r="O442"/>
      <c r="P442"/>
      <c r="Q442"/>
    </row>
    <row r="443" spans="1:17" s="142" customFormat="1" ht="16.5" customHeight="1" x14ac:dyDescent="0.2">
      <c r="A443" s="41"/>
      <c r="B443" s="41"/>
      <c r="C443" s="24">
        <v>3030</v>
      </c>
      <c r="D443" s="27" t="s">
        <v>17</v>
      </c>
      <c r="E443" s="140"/>
      <c r="F443" s="139">
        <f>F444</f>
        <v>3000</v>
      </c>
      <c r="G443" s="257"/>
      <c r="H443" s="257"/>
      <c r="I443" s="257"/>
      <c r="J443" s="257"/>
      <c r="K443" s="273"/>
      <c r="L443"/>
      <c r="M443"/>
      <c r="N443"/>
      <c r="O443"/>
      <c r="P443"/>
      <c r="Q443"/>
    </row>
    <row r="444" spans="1:17" s="104" customFormat="1" ht="16.5" customHeight="1" x14ac:dyDescent="0.2">
      <c r="A444" s="100"/>
      <c r="B444" s="100"/>
      <c r="C444" s="101"/>
      <c r="D444" s="87" t="s">
        <v>120</v>
      </c>
      <c r="E444" s="90" t="s">
        <v>154</v>
      </c>
      <c r="F444" s="171">
        <v>3000</v>
      </c>
      <c r="G444" s="257"/>
      <c r="H444" s="257"/>
      <c r="I444" s="257"/>
      <c r="J444" s="257"/>
      <c r="K444" s="273"/>
      <c r="L444"/>
      <c r="M444"/>
      <c r="N444"/>
      <c r="O444"/>
      <c r="P444"/>
      <c r="Q444"/>
    </row>
    <row r="445" spans="1:17" s="142" customFormat="1" ht="16.5" customHeight="1" x14ac:dyDescent="0.2">
      <c r="A445" s="41"/>
      <c r="B445" s="41"/>
      <c r="C445" s="24">
        <v>4110</v>
      </c>
      <c r="D445" s="27" t="s">
        <v>7</v>
      </c>
      <c r="E445" s="140"/>
      <c r="F445" s="139">
        <f>F446</f>
        <v>9000</v>
      </c>
      <c r="G445" s="257"/>
      <c r="H445" s="257"/>
      <c r="I445" s="257"/>
      <c r="J445" s="257"/>
      <c r="K445" s="273"/>
      <c r="L445"/>
      <c r="M445"/>
      <c r="N445"/>
      <c r="O445"/>
      <c r="P445"/>
      <c r="Q445"/>
    </row>
    <row r="446" spans="1:17" s="104" customFormat="1" ht="16.5" customHeight="1" x14ac:dyDescent="0.2">
      <c r="A446" s="100"/>
      <c r="B446" s="100"/>
      <c r="C446" s="101"/>
      <c r="D446" s="87" t="s">
        <v>120</v>
      </c>
      <c r="E446" s="90" t="s">
        <v>154</v>
      </c>
      <c r="F446" s="171">
        <v>9000</v>
      </c>
      <c r="G446" s="257"/>
      <c r="H446" s="257"/>
      <c r="I446" s="257"/>
      <c r="J446" s="257"/>
      <c r="K446" s="273"/>
      <c r="L446"/>
      <c r="M446"/>
      <c r="N446"/>
      <c r="O446"/>
      <c r="P446"/>
      <c r="Q446"/>
    </row>
    <row r="447" spans="1:17" s="142" customFormat="1" ht="16.5" customHeight="1" x14ac:dyDescent="0.2">
      <c r="A447" s="41"/>
      <c r="B447" s="41"/>
      <c r="C447" s="24">
        <v>4120</v>
      </c>
      <c r="D447" s="228" t="s">
        <v>193</v>
      </c>
      <c r="E447" s="140"/>
      <c r="F447" s="139">
        <f>F448</f>
        <v>3000</v>
      </c>
      <c r="G447" s="257"/>
      <c r="H447" s="257"/>
      <c r="I447" s="257"/>
      <c r="J447" s="257"/>
      <c r="K447" s="273"/>
      <c r="L447"/>
      <c r="M447"/>
      <c r="N447"/>
      <c r="O447"/>
      <c r="P447"/>
      <c r="Q447"/>
    </row>
    <row r="448" spans="1:17" s="104" customFormat="1" ht="16.5" customHeight="1" x14ac:dyDescent="0.2">
      <c r="A448" s="100"/>
      <c r="B448" s="100"/>
      <c r="C448" s="101"/>
      <c r="D448" s="87" t="s">
        <v>120</v>
      </c>
      <c r="E448" s="90" t="s">
        <v>154</v>
      </c>
      <c r="F448" s="171">
        <v>3000</v>
      </c>
      <c r="G448" s="257"/>
      <c r="H448" s="257"/>
      <c r="I448" s="257"/>
      <c r="J448" s="257"/>
      <c r="K448" s="273"/>
      <c r="L448"/>
      <c r="M448"/>
      <c r="N448"/>
      <c r="O448"/>
      <c r="P448"/>
      <c r="Q448"/>
    </row>
    <row r="449" spans="1:17" s="142" customFormat="1" ht="16.5" customHeight="1" x14ac:dyDescent="0.2">
      <c r="A449" s="41"/>
      <c r="B449" s="41"/>
      <c r="C449" s="42">
        <v>4170</v>
      </c>
      <c r="D449" s="29" t="s">
        <v>60</v>
      </c>
      <c r="E449" s="140"/>
      <c r="F449" s="139">
        <f>F450</f>
        <v>60000</v>
      </c>
      <c r="G449" s="257"/>
      <c r="H449" s="257"/>
      <c r="I449" s="257"/>
      <c r="J449" s="257"/>
      <c r="K449" s="273"/>
      <c r="L449"/>
      <c r="M449"/>
      <c r="N449"/>
      <c r="O449"/>
      <c r="P449"/>
      <c r="Q449"/>
    </row>
    <row r="450" spans="1:17" s="104" customFormat="1" ht="16.5" customHeight="1" x14ac:dyDescent="0.2">
      <c r="A450" s="100"/>
      <c r="B450" s="100"/>
      <c r="C450" s="101"/>
      <c r="D450" s="87" t="s">
        <v>120</v>
      </c>
      <c r="E450" s="90" t="s">
        <v>154</v>
      </c>
      <c r="F450" s="171">
        <v>60000</v>
      </c>
      <c r="G450" s="257"/>
      <c r="H450" s="257"/>
      <c r="I450" s="257"/>
      <c r="J450" s="257"/>
      <c r="K450" s="273"/>
      <c r="L450"/>
      <c r="M450"/>
      <c r="N450"/>
      <c r="O450"/>
      <c r="P450"/>
      <c r="Q450"/>
    </row>
    <row r="451" spans="1:17" s="142" customFormat="1" ht="16.5" customHeight="1" x14ac:dyDescent="0.2">
      <c r="A451" s="41"/>
      <c r="B451" s="41"/>
      <c r="C451" s="24">
        <v>4190</v>
      </c>
      <c r="D451" s="27" t="s">
        <v>139</v>
      </c>
      <c r="E451" s="140"/>
      <c r="F451" s="139">
        <f>F452</f>
        <v>2000</v>
      </c>
      <c r="G451" s="257"/>
      <c r="H451" s="257"/>
      <c r="I451" s="257"/>
      <c r="J451" s="257"/>
      <c r="K451" s="273"/>
      <c r="L451"/>
      <c r="M451"/>
      <c r="N451"/>
      <c r="O451"/>
      <c r="P451"/>
      <c r="Q451"/>
    </row>
    <row r="452" spans="1:17" s="104" customFormat="1" ht="16.5" customHeight="1" x14ac:dyDescent="0.2">
      <c r="A452" s="100"/>
      <c r="B452" s="100"/>
      <c r="C452" s="101"/>
      <c r="D452" s="87" t="s">
        <v>120</v>
      </c>
      <c r="E452" s="90" t="s">
        <v>154</v>
      </c>
      <c r="F452" s="171">
        <v>2000</v>
      </c>
      <c r="G452" s="257"/>
      <c r="H452" s="257"/>
      <c r="I452" s="257"/>
      <c r="J452" s="257"/>
      <c r="K452" s="273"/>
      <c r="L452"/>
      <c r="M452"/>
      <c r="N452"/>
      <c r="O452"/>
      <c r="P452"/>
      <c r="Q452"/>
    </row>
    <row r="453" spans="1:17" s="142" customFormat="1" ht="16.5" customHeight="1" x14ac:dyDescent="0.2">
      <c r="A453" s="41"/>
      <c r="B453" s="41"/>
      <c r="C453" s="24">
        <v>4210</v>
      </c>
      <c r="D453" s="27" t="s">
        <v>8</v>
      </c>
      <c r="E453" s="140"/>
      <c r="F453" s="139">
        <f>F454</f>
        <v>5000</v>
      </c>
      <c r="G453" s="257"/>
      <c r="H453" s="257"/>
      <c r="I453" s="257"/>
      <c r="J453" s="257"/>
      <c r="K453" s="273"/>
      <c r="L453"/>
      <c r="M453"/>
      <c r="N453"/>
      <c r="O453"/>
      <c r="P453"/>
      <c r="Q453"/>
    </row>
    <row r="454" spans="1:17" s="104" customFormat="1" ht="16.5" customHeight="1" x14ac:dyDescent="0.2">
      <c r="A454" s="100"/>
      <c r="B454" s="100"/>
      <c r="C454" s="101"/>
      <c r="D454" s="87" t="s">
        <v>120</v>
      </c>
      <c r="E454" s="90" t="s">
        <v>154</v>
      </c>
      <c r="F454" s="171">
        <v>5000</v>
      </c>
      <c r="G454" s="257"/>
      <c r="H454" s="257"/>
      <c r="I454" s="257"/>
      <c r="J454" s="257"/>
      <c r="K454" s="273"/>
      <c r="L454"/>
      <c r="M454"/>
      <c r="N454"/>
      <c r="O454"/>
      <c r="P454"/>
      <c r="Q454"/>
    </row>
    <row r="455" spans="1:17" s="151" customFormat="1" ht="16.5" customHeight="1" x14ac:dyDescent="0.2">
      <c r="A455" s="41"/>
      <c r="B455" s="41"/>
      <c r="C455" s="24">
        <v>4220</v>
      </c>
      <c r="D455" s="27" t="s">
        <v>155</v>
      </c>
      <c r="E455" s="126"/>
      <c r="F455" s="139">
        <f>F456</f>
        <v>3000</v>
      </c>
      <c r="G455" s="257"/>
      <c r="H455" s="257"/>
      <c r="I455" s="257"/>
      <c r="J455" s="257"/>
      <c r="K455" s="273"/>
      <c r="L455"/>
      <c r="M455"/>
      <c r="N455"/>
      <c r="O455"/>
      <c r="P455"/>
      <c r="Q455"/>
    </row>
    <row r="456" spans="1:17" s="9" customFormat="1" ht="16.5" customHeight="1" x14ac:dyDescent="0.2">
      <c r="A456" s="41"/>
      <c r="B456" s="41"/>
      <c r="C456" s="24"/>
      <c r="D456" s="87" t="s">
        <v>120</v>
      </c>
      <c r="E456" s="90" t="s">
        <v>154</v>
      </c>
      <c r="F456" s="171">
        <v>3000</v>
      </c>
      <c r="G456" s="257"/>
      <c r="H456" s="257"/>
      <c r="I456" s="257"/>
      <c r="J456" s="257"/>
      <c r="K456" s="273"/>
      <c r="L456"/>
      <c r="M456"/>
      <c r="N456"/>
      <c r="O456"/>
      <c r="P456"/>
      <c r="Q456"/>
    </row>
    <row r="457" spans="1:17" s="142" customFormat="1" ht="16.5" customHeight="1" x14ac:dyDescent="0.2">
      <c r="A457" s="41"/>
      <c r="B457" s="41"/>
      <c r="C457" s="24">
        <v>4270</v>
      </c>
      <c r="D457" s="27" t="s">
        <v>5</v>
      </c>
      <c r="E457" s="140"/>
      <c r="F457" s="139">
        <f>F458</f>
        <v>5000</v>
      </c>
      <c r="G457" s="257"/>
      <c r="H457" s="257"/>
      <c r="I457" s="257"/>
      <c r="J457" s="257"/>
      <c r="K457" s="273"/>
      <c r="L457"/>
      <c r="M457"/>
      <c r="N457"/>
      <c r="O457"/>
      <c r="P457"/>
      <c r="Q457"/>
    </row>
    <row r="458" spans="1:17" s="104" customFormat="1" ht="16.5" customHeight="1" x14ac:dyDescent="0.2">
      <c r="A458" s="100"/>
      <c r="B458" s="100"/>
      <c r="C458" s="101"/>
      <c r="D458" s="87" t="s">
        <v>120</v>
      </c>
      <c r="E458" s="90" t="s">
        <v>154</v>
      </c>
      <c r="F458" s="171">
        <v>5000</v>
      </c>
      <c r="G458" s="257"/>
      <c r="H458" s="257"/>
      <c r="I458" s="257"/>
      <c r="J458" s="257"/>
      <c r="K458" s="273"/>
      <c r="L458"/>
      <c r="M458"/>
      <c r="N458"/>
      <c r="O458"/>
      <c r="P458"/>
      <c r="Q458"/>
    </row>
    <row r="459" spans="1:17" s="142" customFormat="1" ht="16.5" customHeight="1" x14ac:dyDescent="0.2">
      <c r="A459" s="41"/>
      <c r="B459" s="41"/>
      <c r="C459" s="24">
        <v>4300</v>
      </c>
      <c r="D459" s="27" t="s">
        <v>6</v>
      </c>
      <c r="E459" s="140"/>
      <c r="F459" s="139">
        <f>F460</f>
        <v>65000</v>
      </c>
      <c r="G459" s="257"/>
      <c r="H459" s="257"/>
      <c r="I459" s="257"/>
      <c r="J459" s="257"/>
      <c r="K459" s="273"/>
      <c r="L459"/>
      <c r="M459"/>
      <c r="N459"/>
      <c r="O459"/>
      <c r="P459"/>
      <c r="Q459"/>
    </row>
    <row r="460" spans="1:17" s="104" customFormat="1" ht="16.5" customHeight="1" x14ac:dyDescent="0.2">
      <c r="A460" s="100"/>
      <c r="B460" s="100"/>
      <c r="C460" s="101"/>
      <c r="D460" s="87" t="s">
        <v>120</v>
      </c>
      <c r="E460" s="90" t="s">
        <v>154</v>
      </c>
      <c r="F460" s="171">
        <v>65000</v>
      </c>
      <c r="G460" s="257"/>
      <c r="H460" s="257"/>
      <c r="I460" s="257"/>
      <c r="J460" s="257"/>
      <c r="K460" s="273"/>
      <c r="L460"/>
      <c r="M460"/>
      <c r="N460"/>
      <c r="O460"/>
      <c r="P460"/>
      <c r="Q460"/>
    </row>
    <row r="461" spans="1:17" s="142" customFormat="1" ht="16.5" customHeight="1" x14ac:dyDescent="0.2">
      <c r="A461" s="41"/>
      <c r="B461" s="41"/>
      <c r="C461" s="24">
        <v>4610</v>
      </c>
      <c r="D461" s="83" t="s">
        <v>68</v>
      </c>
      <c r="E461" s="140"/>
      <c r="F461" s="139">
        <f>F462</f>
        <v>2000</v>
      </c>
      <c r="G461" s="257"/>
      <c r="H461" s="257"/>
      <c r="I461" s="257"/>
      <c r="J461" s="257"/>
      <c r="K461" s="273"/>
      <c r="L461"/>
      <c r="M461"/>
      <c r="N461"/>
      <c r="O461"/>
      <c r="P461"/>
      <c r="Q461"/>
    </row>
    <row r="462" spans="1:17" s="104" customFormat="1" ht="16.5" customHeight="1" x14ac:dyDescent="0.2">
      <c r="A462" s="100"/>
      <c r="B462" s="100"/>
      <c r="C462" s="101"/>
      <c r="D462" s="87" t="s">
        <v>120</v>
      </c>
      <c r="E462" s="90" t="s">
        <v>154</v>
      </c>
      <c r="F462" s="171">
        <v>2000</v>
      </c>
      <c r="G462" s="257"/>
      <c r="H462" s="257"/>
      <c r="I462" s="257"/>
      <c r="J462" s="257"/>
      <c r="K462" s="273"/>
      <c r="L462"/>
      <c r="M462"/>
      <c r="N462"/>
      <c r="O462"/>
      <c r="P462"/>
      <c r="Q462"/>
    </row>
    <row r="463" spans="1:17" s="142" customFormat="1" ht="16.5" customHeight="1" x14ac:dyDescent="0.2">
      <c r="A463" s="41"/>
      <c r="B463" s="43">
        <v>85195</v>
      </c>
      <c r="C463" s="122"/>
      <c r="D463" s="26" t="s">
        <v>1</v>
      </c>
      <c r="E463" s="143"/>
      <c r="F463" s="138">
        <f>SUM(F464:F464)</f>
        <v>3000</v>
      </c>
      <c r="G463" s="257"/>
      <c r="H463" s="257"/>
      <c r="I463" s="257"/>
      <c r="J463" s="257"/>
      <c r="K463" s="273"/>
      <c r="L463"/>
      <c r="M463"/>
      <c r="N463"/>
      <c r="O463"/>
      <c r="P463"/>
      <c r="Q463"/>
    </row>
    <row r="464" spans="1:17" s="142" customFormat="1" ht="19.5" customHeight="1" x14ac:dyDescent="0.2">
      <c r="A464" s="41"/>
      <c r="B464" s="40"/>
      <c r="C464" s="24">
        <v>4300</v>
      </c>
      <c r="D464" s="27" t="s">
        <v>6</v>
      </c>
      <c r="E464" s="140"/>
      <c r="F464" s="139">
        <f>F465</f>
        <v>3000</v>
      </c>
      <c r="G464" s="257"/>
      <c r="H464" s="257"/>
      <c r="I464" s="257"/>
      <c r="J464" s="257"/>
      <c r="K464" s="273"/>
      <c r="L464"/>
      <c r="M464"/>
      <c r="N464"/>
      <c r="O464"/>
      <c r="P464"/>
      <c r="Q464"/>
    </row>
    <row r="465" spans="1:17" s="104" customFormat="1" ht="16.5" customHeight="1" x14ac:dyDescent="0.2">
      <c r="A465" s="105"/>
      <c r="B465" s="105"/>
      <c r="C465" s="101"/>
      <c r="D465" s="87" t="s">
        <v>120</v>
      </c>
      <c r="E465" s="90" t="s">
        <v>39</v>
      </c>
      <c r="F465" s="171">
        <v>3000</v>
      </c>
      <c r="G465" s="257"/>
      <c r="H465" s="257"/>
      <c r="I465" s="257"/>
      <c r="J465" s="257"/>
      <c r="K465" s="273"/>
      <c r="L465"/>
      <c r="M465"/>
      <c r="N465"/>
      <c r="O465"/>
      <c r="P465"/>
      <c r="Q465"/>
    </row>
    <row r="466" spans="1:17" s="142" customFormat="1" ht="18" customHeight="1" x14ac:dyDescent="0.2">
      <c r="A466" s="69">
        <v>852</v>
      </c>
      <c r="B466" s="70"/>
      <c r="C466" s="121"/>
      <c r="D466" s="67" t="s">
        <v>57</v>
      </c>
      <c r="E466" s="144"/>
      <c r="F466" s="137">
        <f>F467</f>
        <v>112300</v>
      </c>
      <c r="G466" s="257"/>
      <c r="H466" s="257"/>
      <c r="I466" s="257"/>
      <c r="J466" s="257"/>
      <c r="K466" s="273"/>
      <c r="L466"/>
      <c r="M466"/>
      <c r="N466"/>
      <c r="O466"/>
      <c r="P466"/>
      <c r="Q466"/>
    </row>
    <row r="467" spans="1:17" s="142" customFormat="1" ht="16.5" customHeight="1" x14ac:dyDescent="0.2">
      <c r="A467" s="41"/>
      <c r="B467" s="43">
        <v>85295</v>
      </c>
      <c r="C467" s="122"/>
      <c r="D467" s="26" t="s">
        <v>1</v>
      </c>
      <c r="E467" s="143"/>
      <c r="F467" s="138">
        <f>F468+F470+F472+F474+F476+F478+F481+F483+F485+F488</f>
        <v>112300</v>
      </c>
      <c r="G467" s="257"/>
      <c r="H467" s="257"/>
      <c r="I467" s="257"/>
      <c r="J467" s="257"/>
      <c r="K467" s="273"/>
      <c r="L467"/>
      <c r="M467"/>
      <c r="N467"/>
      <c r="O467"/>
      <c r="P467"/>
      <c r="Q467"/>
    </row>
    <row r="468" spans="1:17" s="142" customFormat="1" ht="69.75" customHeight="1" x14ac:dyDescent="0.2">
      <c r="A468" s="41"/>
      <c r="B468" s="41"/>
      <c r="C468" s="42">
        <v>2360</v>
      </c>
      <c r="D468" s="29" t="s">
        <v>105</v>
      </c>
      <c r="E468" s="126"/>
      <c r="F468" s="139">
        <f>F469</f>
        <v>10000</v>
      </c>
      <c r="G468" s="257"/>
      <c r="H468" s="257"/>
      <c r="I468" s="257"/>
      <c r="J468" s="257"/>
      <c r="K468" s="273"/>
      <c r="L468"/>
      <c r="M468"/>
      <c r="N468"/>
      <c r="O468"/>
      <c r="P468"/>
      <c r="Q468"/>
    </row>
    <row r="469" spans="1:17" s="104" customFormat="1" ht="16.5" customHeight="1" x14ac:dyDescent="0.2">
      <c r="A469" s="100"/>
      <c r="B469" s="100"/>
      <c r="C469" s="101"/>
      <c r="D469" s="87" t="s">
        <v>120</v>
      </c>
      <c r="E469" s="90" t="s">
        <v>154</v>
      </c>
      <c r="F469" s="171">
        <v>10000</v>
      </c>
      <c r="G469" s="257"/>
      <c r="H469" s="257"/>
      <c r="I469" s="257"/>
      <c r="J469" s="257"/>
      <c r="K469" s="273"/>
      <c r="L469"/>
      <c r="M469"/>
      <c r="N469"/>
      <c r="O469"/>
      <c r="P469"/>
      <c r="Q469"/>
    </row>
    <row r="470" spans="1:17" s="104" customFormat="1" ht="16.5" customHeight="1" x14ac:dyDescent="0.2">
      <c r="A470" s="41"/>
      <c r="B470" s="41"/>
      <c r="C470" s="24">
        <v>3110</v>
      </c>
      <c r="D470" s="27" t="s">
        <v>167</v>
      </c>
      <c r="E470" s="126"/>
      <c r="F470" s="139">
        <f>F471</f>
        <v>70000</v>
      </c>
      <c r="G470" s="257"/>
      <c r="H470" s="257"/>
      <c r="I470" s="257"/>
      <c r="J470" s="257"/>
      <c r="K470" s="273"/>
      <c r="L470"/>
      <c r="M470"/>
      <c r="N470"/>
      <c r="O470"/>
      <c r="P470"/>
      <c r="Q470"/>
    </row>
    <row r="471" spans="1:17" s="104" customFormat="1" ht="16.5" customHeight="1" x14ac:dyDescent="0.2">
      <c r="A471" s="41"/>
      <c r="B471" s="41"/>
      <c r="C471" s="24"/>
      <c r="D471" s="87" t="s">
        <v>120</v>
      </c>
      <c r="E471" s="90" t="s">
        <v>154</v>
      </c>
      <c r="F471" s="171">
        <v>70000</v>
      </c>
      <c r="G471" s="257"/>
      <c r="H471" s="257"/>
      <c r="I471" s="257"/>
      <c r="J471" s="257"/>
      <c r="K471" s="273"/>
      <c r="L471"/>
      <c r="M471"/>
      <c r="N471"/>
      <c r="O471"/>
      <c r="P471"/>
      <c r="Q471"/>
    </row>
    <row r="472" spans="1:17" s="104" customFormat="1" ht="16.5" customHeight="1" x14ac:dyDescent="0.2">
      <c r="A472" s="41"/>
      <c r="B472" s="41"/>
      <c r="C472" s="24">
        <v>4110</v>
      </c>
      <c r="D472" s="27" t="s">
        <v>7</v>
      </c>
      <c r="E472" s="126"/>
      <c r="F472" s="139">
        <f>F473</f>
        <v>1800</v>
      </c>
      <c r="G472" s="257"/>
      <c r="H472" s="257"/>
      <c r="I472" s="257"/>
      <c r="J472" s="257"/>
      <c r="K472" s="273"/>
      <c r="L472"/>
      <c r="M472"/>
      <c r="N472"/>
      <c r="O472"/>
      <c r="P472"/>
      <c r="Q472"/>
    </row>
    <row r="473" spans="1:17" s="104" customFormat="1" ht="16.5" customHeight="1" x14ac:dyDescent="0.2">
      <c r="A473" s="41"/>
      <c r="B473" s="41"/>
      <c r="C473" s="24"/>
      <c r="D473" s="87" t="s">
        <v>120</v>
      </c>
      <c r="E473" s="90" t="s">
        <v>154</v>
      </c>
      <c r="F473" s="171">
        <v>1800</v>
      </c>
      <c r="G473" s="257"/>
      <c r="H473" s="257"/>
      <c r="I473" s="257"/>
      <c r="J473" s="257"/>
      <c r="K473" s="273"/>
      <c r="L473"/>
      <c r="M473"/>
      <c r="N473"/>
      <c r="O473"/>
      <c r="P473"/>
      <c r="Q473"/>
    </row>
    <row r="474" spans="1:17" s="104" customFormat="1" ht="16.5" customHeight="1" x14ac:dyDescent="0.2">
      <c r="A474" s="41"/>
      <c r="B474" s="41"/>
      <c r="C474" s="24">
        <v>4120</v>
      </c>
      <c r="D474" s="228" t="s">
        <v>193</v>
      </c>
      <c r="E474" s="126"/>
      <c r="F474" s="139">
        <f>F475</f>
        <v>250</v>
      </c>
      <c r="G474" s="257"/>
      <c r="H474" s="257"/>
      <c r="I474" s="257"/>
      <c r="J474" s="257"/>
      <c r="K474" s="273"/>
      <c r="L474"/>
      <c r="M474"/>
      <c r="N474"/>
      <c r="O474"/>
      <c r="P474"/>
      <c r="Q474"/>
    </row>
    <row r="475" spans="1:17" s="104" customFormat="1" ht="16.5" customHeight="1" x14ac:dyDescent="0.2">
      <c r="A475" s="41"/>
      <c r="B475" s="41"/>
      <c r="C475" s="24"/>
      <c r="D475" s="87" t="s">
        <v>120</v>
      </c>
      <c r="E475" s="90" t="s">
        <v>154</v>
      </c>
      <c r="F475" s="171">
        <v>250</v>
      </c>
      <c r="G475" s="257"/>
      <c r="H475" s="257"/>
      <c r="I475" s="257"/>
      <c r="J475" s="257"/>
      <c r="K475" s="273"/>
      <c r="L475"/>
      <c r="M475"/>
      <c r="N475"/>
      <c r="O475"/>
      <c r="P475"/>
      <c r="Q475"/>
    </row>
    <row r="476" spans="1:17" s="104" customFormat="1" ht="16.5" customHeight="1" x14ac:dyDescent="0.2">
      <c r="A476" s="41"/>
      <c r="B476" s="41"/>
      <c r="C476" s="24">
        <v>4170</v>
      </c>
      <c r="D476" s="27" t="s">
        <v>60</v>
      </c>
      <c r="E476" s="126"/>
      <c r="F476" s="139">
        <f>F477</f>
        <v>10000</v>
      </c>
      <c r="G476" s="257"/>
      <c r="H476" s="257"/>
      <c r="I476" s="257"/>
      <c r="J476" s="257"/>
      <c r="K476" s="273"/>
      <c r="L476"/>
      <c r="M476"/>
      <c r="N476"/>
      <c r="O476"/>
      <c r="P476"/>
      <c r="Q476"/>
    </row>
    <row r="477" spans="1:17" s="104" customFormat="1" ht="16.5" customHeight="1" x14ac:dyDescent="0.2">
      <c r="A477" s="41"/>
      <c r="B477" s="41"/>
      <c r="C477" s="24"/>
      <c r="D477" s="87" t="s">
        <v>120</v>
      </c>
      <c r="E477" s="90" t="s">
        <v>154</v>
      </c>
      <c r="F477" s="171">
        <v>10000</v>
      </c>
      <c r="G477" s="257"/>
      <c r="H477" s="257"/>
      <c r="I477" s="257"/>
      <c r="J477" s="257"/>
      <c r="K477" s="273"/>
      <c r="L477"/>
      <c r="M477"/>
      <c r="N477"/>
      <c r="O477"/>
      <c r="P477"/>
      <c r="Q477"/>
    </row>
    <row r="478" spans="1:17" s="142" customFormat="1" ht="16.5" customHeight="1" x14ac:dyDescent="0.2">
      <c r="A478" s="41"/>
      <c r="B478" s="41"/>
      <c r="C478" s="24">
        <v>4210</v>
      </c>
      <c r="D478" s="27" t="s">
        <v>8</v>
      </c>
      <c r="E478" s="126"/>
      <c r="F478" s="245">
        <f>SUM(F479:F480)</f>
        <v>4000</v>
      </c>
      <c r="G478" s="257"/>
      <c r="H478" s="257"/>
      <c r="I478" s="257"/>
      <c r="J478" s="257"/>
      <c r="K478" s="273"/>
      <c r="L478"/>
      <c r="M478"/>
      <c r="N478"/>
      <c r="O478"/>
      <c r="P478"/>
      <c r="Q478"/>
    </row>
    <row r="479" spans="1:17" s="16" customFormat="1" ht="16.5" customHeight="1" x14ac:dyDescent="0.2">
      <c r="A479" s="45"/>
      <c r="B479" s="45"/>
      <c r="C479" s="46"/>
      <c r="D479" s="87" t="s">
        <v>120</v>
      </c>
      <c r="E479" s="90" t="s">
        <v>154</v>
      </c>
      <c r="F479" s="171">
        <v>3000</v>
      </c>
      <c r="G479" s="257"/>
      <c r="H479" s="257"/>
      <c r="I479" s="257"/>
      <c r="J479" s="257"/>
      <c r="K479" s="273"/>
      <c r="L479"/>
      <c r="M479"/>
      <c r="N479"/>
      <c r="O479"/>
      <c r="P479"/>
      <c r="Q479"/>
    </row>
    <row r="480" spans="1:17" s="207" customFormat="1" ht="16.5" customHeight="1" x14ac:dyDescent="0.2">
      <c r="A480" s="218"/>
      <c r="B480" s="218"/>
      <c r="C480" s="219"/>
      <c r="D480" s="230"/>
      <c r="E480" s="231" t="s">
        <v>88</v>
      </c>
      <c r="F480" s="251">
        <v>1000</v>
      </c>
      <c r="G480" s="257"/>
      <c r="H480" s="257"/>
      <c r="I480" s="257"/>
      <c r="J480" s="257"/>
      <c r="K480" s="273"/>
      <c r="L480" s="203"/>
      <c r="M480" s="203"/>
      <c r="N480" s="203"/>
      <c r="O480" s="203"/>
      <c r="P480" s="203"/>
      <c r="Q480" s="203"/>
    </row>
    <row r="481" spans="1:17" s="151" customFormat="1" ht="16.5" customHeight="1" x14ac:dyDescent="0.2">
      <c r="A481" s="41"/>
      <c r="B481" s="41"/>
      <c r="C481" s="24">
        <v>4220</v>
      </c>
      <c r="D481" s="27" t="s">
        <v>155</v>
      </c>
      <c r="E481" s="126"/>
      <c r="F481" s="139">
        <f>F482</f>
        <v>2000</v>
      </c>
      <c r="G481" s="257"/>
      <c r="H481" s="257"/>
      <c r="I481" s="257"/>
      <c r="J481" s="257"/>
      <c r="K481" s="273"/>
      <c r="L481"/>
      <c r="M481"/>
      <c r="N481"/>
      <c r="O481"/>
      <c r="P481"/>
      <c r="Q481"/>
    </row>
    <row r="482" spans="1:17" s="9" customFormat="1" ht="16.5" customHeight="1" x14ac:dyDescent="0.2">
      <c r="A482" s="41"/>
      <c r="B482" s="41"/>
      <c r="C482" s="24"/>
      <c r="D482" s="87" t="s">
        <v>120</v>
      </c>
      <c r="E482" s="90" t="s">
        <v>154</v>
      </c>
      <c r="F482" s="171">
        <v>2000</v>
      </c>
      <c r="G482" s="257"/>
      <c r="H482" s="257"/>
      <c r="I482" s="257"/>
      <c r="J482" s="257"/>
      <c r="K482" s="273"/>
      <c r="L482"/>
      <c r="M482"/>
      <c r="N482"/>
      <c r="O482"/>
      <c r="P482"/>
      <c r="Q482"/>
    </row>
    <row r="483" spans="1:17" s="142" customFormat="1" ht="16.5" customHeight="1" x14ac:dyDescent="0.2">
      <c r="A483" s="41"/>
      <c r="B483" s="41"/>
      <c r="C483" s="24">
        <v>4260</v>
      </c>
      <c r="D483" s="29" t="s">
        <v>9</v>
      </c>
      <c r="E483" s="126"/>
      <c r="F483" s="139">
        <f>SUM(F484:F484)</f>
        <v>1750</v>
      </c>
      <c r="G483" s="257"/>
      <c r="H483" s="257"/>
      <c r="I483" s="257"/>
      <c r="J483" s="257"/>
      <c r="K483" s="273"/>
      <c r="L483"/>
      <c r="M483"/>
      <c r="N483"/>
      <c r="O483"/>
      <c r="P483"/>
      <c r="Q483"/>
    </row>
    <row r="484" spans="1:17" s="16" customFormat="1" ht="16.5" customHeight="1" x14ac:dyDescent="0.2">
      <c r="A484" s="45"/>
      <c r="B484" s="45"/>
      <c r="C484" s="46"/>
      <c r="D484" s="87" t="s">
        <v>120</v>
      </c>
      <c r="E484" s="89" t="s">
        <v>88</v>
      </c>
      <c r="F484" s="171">
        <v>1750</v>
      </c>
      <c r="G484" s="257"/>
      <c r="H484" s="257"/>
      <c r="I484" s="257"/>
      <c r="J484" s="257"/>
      <c r="K484" s="273"/>
      <c r="L484"/>
      <c r="M484"/>
      <c r="N484"/>
      <c r="O484"/>
      <c r="P484"/>
      <c r="Q484"/>
    </row>
    <row r="485" spans="1:17" s="142" customFormat="1" ht="16.5" customHeight="1" x14ac:dyDescent="0.2">
      <c r="A485" s="41"/>
      <c r="B485" s="41"/>
      <c r="C485" s="24">
        <v>4300</v>
      </c>
      <c r="D485" s="27" t="s">
        <v>6</v>
      </c>
      <c r="E485" s="126"/>
      <c r="F485" s="139">
        <f>SUM(F486:F487)</f>
        <v>10000</v>
      </c>
      <c r="G485" s="257"/>
      <c r="H485" s="257"/>
      <c r="I485" s="257"/>
      <c r="J485" s="257"/>
      <c r="K485" s="273"/>
      <c r="L485"/>
      <c r="M485"/>
      <c r="N485"/>
      <c r="O485"/>
      <c r="P485"/>
      <c r="Q485"/>
    </row>
    <row r="486" spans="1:17" s="16" customFormat="1" ht="16.5" customHeight="1" x14ac:dyDescent="0.2">
      <c r="A486" s="45"/>
      <c r="B486" s="45"/>
      <c r="C486" s="46"/>
      <c r="D486" s="87" t="s">
        <v>120</v>
      </c>
      <c r="E486" s="90" t="s">
        <v>154</v>
      </c>
      <c r="F486" s="171">
        <v>5000</v>
      </c>
      <c r="G486" s="257"/>
      <c r="H486" s="257"/>
      <c r="I486" s="257"/>
      <c r="J486" s="257"/>
      <c r="K486" s="273"/>
      <c r="L486"/>
      <c r="M486"/>
      <c r="N486"/>
      <c r="O486"/>
      <c r="P486"/>
      <c r="Q486"/>
    </row>
    <row r="487" spans="1:17" s="16" customFormat="1" ht="16.5" customHeight="1" x14ac:dyDescent="0.2">
      <c r="A487" s="45"/>
      <c r="B487" s="45"/>
      <c r="C487" s="46"/>
      <c r="D487" s="99"/>
      <c r="E487" s="89" t="s">
        <v>88</v>
      </c>
      <c r="F487" s="171">
        <v>5000</v>
      </c>
      <c r="G487" s="257"/>
      <c r="H487" s="257"/>
      <c r="I487" s="257"/>
      <c r="J487" s="257"/>
      <c r="K487" s="273"/>
      <c r="L487"/>
      <c r="M487"/>
      <c r="N487"/>
      <c r="O487"/>
      <c r="P487"/>
      <c r="Q487"/>
    </row>
    <row r="488" spans="1:17" s="142" customFormat="1" ht="16.5" customHeight="1" x14ac:dyDescent="0.2">
      <c r="A488" s="41"/>
      <c r="B488" s="41"/>
      <c r="C488" s="24">
        <v>4360</v>
      </c>
      <c r="D488" s="179" t="s">
        <v>130</v>
      </c>
      <c r="E488" s="126"/>
      <c r="F488" s="139">
        <f>F489</f>
        <v>2500</v>
      </c>
      <c r="G488" s="257"/>
      <c r="H488" s="257"/>
      <c r="I488" s="257"/>
      <c r="J488" s="257"/>
      <c r="K488" s="273"/>
      <c r="L488"/>
      <c r="M488"/>
      <c r="N488"/>
      <c r="O488"/>
      <c r="P488"/>
      <c r="Q488"/>
    </row>
    <row r="489" spans="1:17" s="35" customFormat="1" ht="16.5" customHeight="1" x14ac:dyDescent="0.2">
      <c r="A489" s="41"/>
      <c r="B489" s="41"/>
      <c r="C489" s="24"/>
      <c r="D489" s="87" t="s">
        <v>120</v>
      </c>
      <c r="E489" s="89" t="s">
        <v>88</v>
      </c>
      <c r="F489" s="171">
        <v>2500</v>
      </c>
      <c r="G489" s="257"/>
      <c r="H489" s="257"/>
      <c r="I489" s="257"/>
      <c r="J489" s="257"/>
      <c r="K489" s="273"/>
      <c r="L489"/>
      <c r="M489"/>
      <c r="N489"/>
      <c r="O489"/>
      <c r="P489"/>
      <c r="Q489"/>
    </row>
    <row r="490" spans="1:17" s="142" customFormat="1" ht="30" customHeight="1" x14ac:dyDescent="0.2">
      <c r="A490" s="66">
        <v>853</v>
      </c>
      <c r="B490" s="62"/>
      <c r="C490" s="121"/>
      <c r="D490" s="67" t="s">
        <v>168</v>
      </c>
      <c r="E490" s="144"/>
      <c r="F490" s="137">
        <f>F491</f>
        <v>11000</v>
      </c>
      <c r="G490" s="257"/>
      <c r="H490" s="257"/>
      <c r="I490" s="257"/>
      <c r="J490" s="257"/>
      <c r="K490" s="273"/>
      <c r="L490"/>
      <c r="M490"/>
      <c r="N490"/>
      <c r="O490"/>
      <c r="P490"/>
      <c r="Q490"/>
    </row>
    <row r="491" spans="1:17" s="142" customFormat="1" ht="16.5" customHeight="1" x14ac:dyDescent="0.2">
      <c r="A491" s="41"/>
      <c r="B491" s="43">
        <v>85395</v>
      </c>
      <c r="C491" s="122"/>
      <c r="D491" s="26" t="s">
        <v>1</v>
      </c>
      <c r="E491" s="143"/>
      <c r="F491" s="138">
        <f>F492+F494+F496</f>
        <v>11000</v>
      </c>
      <c r="G491" s="257"/>
      <c r="H491" s="257"/>
      <c r="I491" s="257"/>
      <c r="J491" s="257"/>
      <c r="K491" s="273"/>
      <c r="L491"/>
      <c r="M491"/>
      <c r="N491"/>
      <c r="O491"/>
      <c r="P491"/>
      <c r="Q491"/>
    </row>
    <row r="492" spans="1:17" s="247" customFormat="1" ht="70.5" customHeight="1" x14ac:dyDescent="0.2">
      <c r="A492" s="215"/>
      <c r="B492" s="215"/>
      <c r="C492" s="216">
        <v>2360</v>
      </c>
      <c r="D492" s="213" t="s">
        <v>105</v>
      </c>
      <c r="E492" s="246"/>
      <c r="F492" s="245">
        <f>F493</f>
        <v>5000</v>
      </c>
      <c r="G492" s="257"/>
      <c r="H492" s="257"/>
      <c r="I492" s="257"/>
      <c r="J492" s="257"/>
      <c r="K492" s="273"/>
      <c r="L492" s="203"/>
      <c r="M492" s="203"/>
      <c r="N492" s="203"/>
      <c r="O492" s="203"/>
      <c r="P492" s="203"/>
      <c r="Q492" s="203"/>
    </row>
    <row r="493" spans="1:17" s="237" customFormat="1" ht="16.5" customHeight="1" x14ac:dyDescent="0.2">
      <c r="A493" s="234"/>
      <c r="B493" s="234"/>
      <c r="C493" s="235"/>
      <c r="D493" s="230" t="s">
        <v>120</v>
      </c>
      <c r="E493" s="232" t="s">
        <v>154</v>
      </c>
      <c r="F493" s="251">
        <v>5000</v>
      </c>
      <c r="G493" s="257"/>
      <c r="H493" s="257"/>
      <c r="I493" s="257"/>
      <c r="J493" s="257"/>
      <c r="K493" s="273"/>
      <c r="L493" s="203"/>
      <c r="M493" s="203"/>
      <c r="N493" s="203"/>
      <c r="O493" s="203"/>
      <c r="P493" s="203"/>
      <c r="Q493" s="203"/>
    </row>
    <row r="494" spans="1:17" s="142" customFormat="1" ht="16.5" customHeight="1" x14ac:dyDescent="0.2">
      <c r="A494" s="41"/>
      <c r="B494" s="41"/>
      <c r="C494" s="24">
        <v>4210</v>
      </c>
      <c r="D494" s="27" t="s">
        <v>8</v>
      </c>
      <c r="E494" s="126"/>
      <c r="F494" s="139">
        <f>SUM(F495:F495)</f>
        <v>3000</v>
      </c>
      <c r="G494" s="257"/>
      <c r="H494" s="257"/>
      <c r="I494" s="257"/>
      <c r="J494" s="257"/>
      <c r="K494" s="273"/>
      <c r="L494"/>
      <c r="M494"/>
      <c r="N494"/>
      <c r="O494"/>
      <c r="P494"/>
      <c r="Q494"/>
    </row>
    <row r="495" spans="1:17" s="16" customFormat="1" ht="16.5" customHeight="1" x14ac:dyDescent="0.2">
      <c r="A495" s="45"/>
      <c r="B495" s="45"/>
      <c r="C495" s="46"/>
      <c r="D495" s="87" t="s">
        <v>120</v>
      </c>
      <c r="E495" s="232" t="s">
        <v>154</v>
      </c>
      <c r="F495" s="171">
        <v>3000</v>
      </c>
      <c r="G495" s="257"/>
      <c r="H495" s="257"/>
      <c r="I495" s="257"/>
      <c r="J495" s="257"/>
      <c r="K495" s="273"/>
      <c r="L495"/>
      <c r="M495"/>
      <c r="N495"/>
      <c r="O495"/>
      <c r="P495"/>
      <c r="Q495"/>
    </row>
    <row r="496" spans="1:17" s="142" customFormat="1" ht="16.5" customHeight="1" x14ac:dyDescent="0.2">
      <c r="A496" s="41"/>
      <c r="B496" s="41"/>
      <c r="C496" s="24">
        <v>4300</v>
      </c>
      <c r="D496" s="27" t="s">
        <v>6</v>
      </c>
      <c r="E496" s="126"/>
      <c r="F496" s="139">
        <f>SUM(F497:F497)</f>
        <v>3000</v>
      </c>
      <c r="G496" s="257"/>
      <c r="H496" s="257"/>
      <c r="I496" s="257"/>
      <c r="J496" s="257"/>
      <c r="K496" s="273"/>
      <c r="L496"/>
      <c r="M496"/>
      <c r="N496"/>
      <c r="O496"/>
      <c r="P496"/>
      <c r="Q496"/>
    </row>
    <row r="497" spans="1:17" s="16" customFormat="1" ht="16.5" customHeight="1" x14ac:dyDescent="0.2">
      <c r="A497" s="45"/>
      <c r="B497" s="45"/>
      <c r="C497" s="46"/>
      <c r="D497" s="87" t="s">
        <v>120</v>
      </c>
      <c r="E497" s="232" t="s">
        <v>154</v>
      </c>
      <c r="F497" s="171">
        <v>3000</v>
      </c>
      <c r="G497" s="257"/>
      <c r="H497" s="257"/>
      <c r="I497" s="257"/>
      <c r="J497" s="257"/>
      <c r="K497" s="273"/>
      <c r="L497"/>
      <c r="M497"/>
      <c r="N497"/>
      <c r="O497"/>
      <c r="P497"/>
      <c r="Q497"/>
    </row>
    <row r="498" spans="1:17" s="142" customFormat="1" ht="18" customHeight="1" x14ac:dyDescent="0.2">
      <c r="A498" s="66">
        <v>854</v>
      </c>
      <c r="B498" s="62"/>
      <c r="C498" s="121"/>
      <c r="D498" s="67" t="s">
        <v>3</v>
      </c>
      <c r="E498" s="144"/>
      <c r="F498" s="137">
        <f>F499+F502</f>
        <v>128000</v>
      </c>
      <c r="G498" s="257"/>
      <c r="H498" s="257"/>
      <c r="I498" s="257"/>
      <c r="J498" s="257"/>
      <c r="K498" s="273"/>
      <c r="L498"/>
      <c r="M498"/>
      <c r="N498"/>
      <c r="O498"/>
      <c r="P498"/>
      <c r="Q498"/>
    </row>
    <row r="499" spans="1:17" s="142" customFormat="1" ht="16.5" customHeight="1" x14ac:dyDescent="0.2">
      <c r="A499" s="40"/>
      <c r="B499" s="43">
        <v>85404</v>
      </c>
      <c r="C499" s="120"/>
      <c r="D499" s="26" t="s">
        <v>158</v>
      </c>
      <c r="E499" s="143"/>
      <c r="F499" s="138">
        <f>F500</f>
        <v>93000</v>
      </c>
      <c r="G499" s="257"/>
      <c r="H499" s="257"/>
      <c r="I499" s="257"/>
      <c r="J499" s="257"/>
      <c r="K499" s="273"/>
      <c r="L499"/>
      <c r="M499"/>
      <c r="N499"/>
      <c r="O499"/>
      <c r="P499"/>
      <c r="Q499"/>
    </row>
    <row r="500" spans="1:17" s="142" customFormat="1" ht="29.25" customHeight="1" x14ac:dyDescent="0.2">
      <c r="A500" s="40"/>
      <c r="B500" s="40"/>
      <c r="C500" s="42">
        <v>2540</v>
      </c>
      <c r="D500" s="29" t="s">
        <v>85</v>
      </c>
      <c r="E500" s="140"/>
      <c r="F500" s="139">
        <f>F501</f>
        <v>93000</v>
      </c>
      <c r="G500" s="257"/>
      <c r="H500" s="257"/>
      <c r="I500" s="257"/>
      <c r="J500" s="257"/>
      <c r="K500" s="273"/>
      <c r="L500"/>
      <c r="M500"/>
      <c r="N500"/>
      <c r="O500"/>
      <c r="P500"/>
      <c r="Q500"/>
    </row>
    <row r="501" spans="1:17" s="104" customFormat="1" ht="16.5" customHeight="1" x14ac:dyDescent="0.2">
      <c r="A501" s="100"/>
      <c r="B501" s="100"/>
      <c r="C501" s="101"/>
      <c r="D501" s="87" t="s">
        <v>120</v>
      </c>
      <c r="E501" s="90" t="s">
        <v>152</v>
      </c>
      <c r="F501" s="171">
        <v>93000</v>
      </c>
      <c r="G501" s="257"/>
      <c r="H501" s="257"/>
      <c r="I501" s="257"/>
      <c r="J501" s="257"/>
      <c r="K501" s="273"/>
      <c r="L501"/>
      <c r="M501"/>
      <c r="N501"/>
      <c r="O501"/>
      <c r="P501"/>
      <c r="Q501"/>
    </row>
    <row r="502" spans="1:17" s="142" customFormat="1" ht="28.5" customHeight="1" x14ac:dyDescent="0.2">
      <c r="A502" s="41"/>
      <c r="B502" s="43">
        <v>85416</v>
      </c>
      <c r="C502" s="120"/>
      <c r="D502" s="26" t="s">
        <v>182</v>
      </c>
      <c r="E502" s="143"/>
      <c r="F502" s="138">
        <f>F503</f>
        <v>35000</v>
      </c>
      <c r="G502" s="257"/>
      <c r="H502" s="257"/>
      <c r="I502" s="257"/>
      <c r="J502" s="257"/>
      <c r="K502" s="273"/>
      <c r="L502"/>
      <c r="M502"/>
      <c r="N502"/>
      <c r="O502"/>
      <c r="P502"/>
      <c r="Q502"/>
    </row>
    <row r="503" spans="1:17" s="142" customFormat="1" ht="16.5" customHeight="1" x14ac:dyDescent="0.2">
      <c r="A503" s="41"/>
      <c r="B503" s="41"/>
      <c r="C503" s="24">
        <v>3240</v>
      </c>
      <c r="D503" s="27" t="s">
        <v>62</v>
      </c>
      <c r="E503" s="140"/>
      <c r="F503" s="139">
        <f>F504</f>
        <v>35000</v>
      </c>
      <c r="G503" s="257"/>
      <c r="H503" s="257"/>
      <c r="I503" s="257"/>
      <c r="J503" s="257"/>
      <c r="K503" s="273"/>
      <c r="L503"/>
      <c r="M503"/>
      <c r="N503"/>
      <c r="O503"/>
      <c r="P503"/>
      <c r="Q503"/>
    </row>
    <row r="504" spans="1:17" s="104" customFormat="1" ht="16.5" customHeight="1" x14ac:dyDescent="0.2">
      <c r="A504" s="100"/>
      <c r="B504" s="100"/>
      <c r="C504" s="101"/>
      <c r="D504" s="87" t="s">
        <v>120</v>
      </c>
      <c r="E504" s="90" t="s">
        <v>153</v>
      </c>
      <c r="F504" s="171">
        <v>35000</v>
      </c>
      <c r="G504" s="257"/>
      <c r="H504" s="257"/>
      <c r="I504" s="257"/>
      <c r="J504" s="257"/>
      <c r="K504" s="273"/>
      <c r="L504"/>
      <c r="M504"/>
      <c r="N504"/>
      <c r="O504"/>
      <c r="P504"/>
      <c r="Q504"/>
    </row>
    <row r="505" spans="1:17" s="142" customFormat="1" ht="28.5" customHeight="1" x14ac:dyDescent="0.2">
      <c r="A505" s="66">
        <v>900</v>
      </c>
      <c r="B505" s="62"/>
      <c r="C505" s="121"/>
      <c r="D505" s="67" t="s">
        <v>34</v>
      </c>
      <c r="E505" s="144"/>
      <c r="F505" s="137">
        <f>F506+F513+F518+F525+F534+F539+F542+F554+F557+F560</f>
        <v>18889898.949999999</v>
      </c>
      <c r="G505" s="257"/>
      <c r="H505" s="257"/>
      <c r="I505" s="257"/>
      <c r="J505" s="257"/>
      <c r="K505" s="273"/>
      <c r="L505"/>
      <c r="M505"/>
      <c r="N505"/>
      <c r="O505"/>
      <c r="P505"/>
      <c r="Q505"/>
    </row>
    <row r="506" spans="1:17" s="21" customFormat="1" ht="16.5" customHeight="1" x14ac:dyDescent="0.2">
      <c r="A506" s="40"/>
      <c r="B506" s="43">
        <v>90001</v>
      </c>
      <c r="C506" s="120"/>
      <c r="D506" s="26" t="s">
        <v>40</v>
      </c>
      <c r="E506" s="143"/>
      <c r="F506" s="138">
        <f>F507+F511+F509</f>
        <v>708000</v>
      </c>
      <c r="G506" s="257"/>
      <c r="H506" s="257"/>
      <c r="I506" s="257"/>
      <c r="J506" s="257"/>
      <c r="K506" s="273"/>
      <c r="L506"/>
      <c r="M506"/>
      <c r="N506"/>
      <c r="O506"/>
      <c r="P506"/>
      <c r="Q506"/>
    </row>
    <row r="507" spans="1:17" s="142" customFormat="1" ht="16.5" customHeight="1" x14ac:dyDescent="0.2">
      <c r="A507" s="41"/>
      <c r="B507" s="41"/>
      <c r="C507" s="24">
        <v>4260</v>
      </c>
      <c r="D507" s="27" t="s">
        <v>9</v>
      </c>
      <c r="E507" s="126"/>
      <c r="F507" s="139">
        <f>F508</f>
        <v>3000</v>
      </c>
      <c r="G507" s="257"/>
      <c r="H507" s="257"/>
      <c r="I507" s="257"/>
      <c r="J507" s="257"/>
      <c r="K507" s="273"/>
      <c r="L507"/>
      <c r="M507"/>
      <c r="N507"/>
      <c r="O507"/>
      <c r="P507"/>
      <c r="Q507"/>
    </row>
    <row r="508" spans="1:17" ht="16.5" customHeight="1" x14ac:dyDescent="0.2">
      <c r="A508" s="41"/>
      <c r="B508" s="41"/>
      <c r="C508" s="24"/>
      <c r="D508" s="87" t="s">
        <v>120</v>
      </c>
      <c r="E508" s="89" t="s">
        <v>78</v>
      </c>
      <c r="F508" s="171">
        <v>3000</v>
      </c>
    </row>
    <row r="509" spans="1:17" s="142" customFormat="1" ht="16.5" customHeight="1" x14ac:dyDescent="0.2">
      <c r="A509" s="41"/>
      <c r="B509" s="41"/>
      <c r="C509" s="24">
        <v>4300</v>
      </c>
      <c r="D509" s="27" t="s">
        <v>6</v>
      </c>
      <c r="E509" s="140"/>
      <c r="F509" s="139">
        <f>F510</f>
        <v>690000</v>
      </c>
      <c r="G509" s="257"/>
      <c r="H509" s="257"/>
      <c r="I509" s="257"/>
      <c r="J509" s="257"/>
      <c r="K509" s="273"/>
      <c r="L509"/>
      <c r="M509"/>
      <c r="N509"/>
      <c r="O509"/>
      <c r="P509"/>
      <c r="Q509"/>
    </row>
    <row r="510" spans="1:17" s="104" customFormat="1" ht="16.5" customHeight="1" x14ac:dyDescent="0.2">
      <c r="A510" s="100"/>
      <c r="B510" s="100"/>
      <c r="C510" s="101"/>
      <c r="D510" s="87" t="s">
        <v>120</v>
      </c>
      <c r="E510" s="89" t="s">
        <v>78</v>
      </c>
      <c r="F510" s="171">
        <f>640000+50000</f>
        <v>690000</v>
      </c>
      <c r="G510" s="257"/>
      <c r="H510" s="257"/>
      <c r="I510" s="257"/>
      <c r="J510" s="257"/>
      <c r="K510" s="273"/>
      <c r="L510"/>
      <c r="M510"/>
      <c r="N510"/>
      <c r="O510"/>
      <c r="P510"/>
      <c r="Q510"/>
    </row>
    <row r="511" spans="1:17" s="142" customFormat="1" ht="16.5" customHeight="1" x14ac:dyDescent="0.2">
      <c r="A511" s="41"/>
      <c r="B511" s="41"/>
      <c r="C511" s="24">
        <v>4430</v>
      </c>
      <c r="D511" s="27" t="s">
        <v>10</v>
      </c>
      <c r="E511" s="140"/>
      <c r="F511" s="139">
        <f>F512</f>
        <v>15000</v>
      </c>
      <c r="G511" s="257"/>
      <c r="H511" s="257"/>
      <c r="I511" s="257"/>
      <c r="J511" s="257"/>
      <c r="K511" s="273"/>
      <c r="L511"/>
      <c r="M511"/>
      <c r="N511"/>
      <c r="O511"/>
      <c r="P511"/>
      <c r="Q511"/>
    </row>
    <row r="512" spans="1:17" s="104" customFormat="1" ht="16.5" customHeight="1" x14ac:dyDescent="0.2">
      <c r="A512" s="100"/>
      <c r="B512" s="100"/>
      <c r="C512" s="101"/>
      <c r="D512" s="87" t="s">
        <v>120</v>
      </c>
      <c r="E512" s="89" t="s">
        <v>78</v>
      </c>
      <c r="F512" s="171">
        <v>15000</v>
      </c>
      <c r="G512" s="257"/>
      <c r="H512" s="257"/>
      <c r="I512" s="257"/>
      <c r="J512" s="257"/>
      <c r="K512" s="273"/>
      <c r="L512"/>
      <c r="M512"/>
      <c r="N512"/>
      <c r="O512"/>
      <c r="P512"/>
      <c r="Q512"/>
    </row>
    <row r="513" spans="1:17" s="142" customFormat="1" ht="16.5" customHeight="1" x14ac:dyDescent="0.2">
      <c r="A513" s="40"/>
      <c r="B513" s="43">
        <v>90002</v>
      </c>
      <c r="C513" s="120"/>
      <c r="D513" s="26" t="s">
        <v>169</v>
      </c>
      <c r="E513" s="143"/>
      <c r="F513" s="138">
        <f>F514+F516</f>
        <v>9745000</v>
      </c>
      <c r="G513" s="257"/>
      <c r="H513" s="257"/>
      <c r="I513" s="257"/>
      <c r="J513" s="257"/>
      <c r="K513" s="273"/>
      <c r="L513"/>
      <c r="M513"/>
      <c r="N513"/>
      <c r="O513"/>
      <c r="P513"/>
      <c r="Q513"/>
    </row>
    <row r="514" spans="1:17" s="142" customFormat="1" ht="16.5" customHeight="1" x14ac:dyDescent="0.2">
      <c r="A514" s="40"/>
      <c r="B514" s="40"/>
      <c r="C514" s="24">
        <v>4210</v>
      </c>
      <c r="D514" s="27" t="s">
        <v>8</v>
      </c>
      <c r="E514" s="126"/>
      <c r="F514" s="139">
        <f>F515</f>
        <v>5000</v>
      </c>
      <c r="G514" s="257"/>
      <c r="H514" s="257"/>
      <c r="I514" s="257"/>
      <c r="J514" s="257"/>
      <c r="K514" s="273"/>
      <c r="L514"/>
      <c r="M514"/>
      <c r="N514"/>
      <c r="O514"/>
      <c r="P514"/>
      <c r="Q514"/>
    </row>
    <row r="515" spans="1:17" s="104" customFormat="1" ht="16.5" customHeight="1" x14ac:dyDescent="0.2">
      <c r="A515" s="100"/>
      <c r="B515" s="100"/>
      <c r="C515" s="101"/>
      <c r="D515" s="87" t="s">
        <v>120</v>
      </c>
      <c r="E515" s="89" t="s">
        <v>78</v>
      </c>
      <c r="F515" s="171">
        <v>5000</v>
      </c>
      <c r="G515" s="257"/>
      <c r="H515" s="257"/>
      <c r="I515" s="257"/>
      <c r="J515" s="257"/>
      <c r="K515" s="273"/>
      <c r="L515"/>
      <c r="M515"/>
      <c r="N515"/>
      <c r="O515"/>
      <c r="P515"/>
      <c r="Q515"/>
    </row>
    <row r="516" spans="1:17" s="142" customFormat="1" ht="16.5" customHeight="1" x14ac:dyDescent="0.2">
      <c r="A516" s="41"/>
      <c r="B516" s="41"/>
      <c r="C516" s="24">
        <v>4300</v>
      </c>
      <c r="D516" s="27" t="s">
        <v>6</v>
      </c>
      <c r="E516" s="140"/>
      <c r="F516" s="139">
        <f>F517</f>
        <v>9740000</v>
      </c>
      <c r="G516" s="257"/>
      <c r="H516" s="257"/>
      <c r="I516" s="257"/>
      <c r="J516" s="257"/>
      <c r="K516" s="273"/>
      <c r="L516"/>
      <c r="M516"/>
      <c r="N516"/>
      <c r="O516"/>
      <c r="P516"/>
      <c r="Q516"/>
    </row>
    <row r="517" spans="1:17" s="104" customFormat="1" ht="16.5" customHeight="1" x14ac:dyDescent="0.2">
      <c r="A517" s="100"/>
      <c r="B517" s="100"/>
      <c r="C517" s="101"/>
      <c r="D517" s="230" t="s">
        <v>120</v>
      </c>
      <c r="E517" s="89" t="s">
        <v>78</v>
      </c>
      <c r="F517" s="171">
        <v>9740000</v>
      </c>
      <c r="G517" s="257"/>
      <c r="H517" s="257"/>
      <c r="I517" s="257"/>
      <c r="J517" s="257"/>
      <c r="K517" s="273"/>
      <c r="L517"/>
      <c r="M517"/>
      <c r="N517"/>
      <c r="O517"/>
      <c r="P517"/>
      <c r="Q517"/>
    </row>
    <row r="518" spans="1:17" s="142" customFormat="1" ht="16.5" customHeight="1" x14ac:dyDescent="0.2">
      <c r="A518" s="40"/>
      <c r="B518" s="43">
        <v>90003</v>
      </c>
      <c r="C518" s="120"/>
      <c r="D518" s="26" t="s">
        <v>41</v>
      </c>
      <c r="E518" s="143"/>
      <c r="F518" s="138">
        <f>F519+F521+F523</f>
        <v>1986932</v>
      </c>
      <c r="G518" s="257"/>
      <c r="H518" s="257"/>
      <c r="I518" s="257"/>
      <c r="J518" s="257"/>
      <c r="K518" s="273"/>
      <c r="L518"/>
      <c r="M518"/>
      <c r="N518"/>
      <c r="O518"/>
      <c r="P518"/>
      <c r="Q518"/>
    </row>
    <row r="519" spans="1:17" s="142" customFormat="1" ht="16.5" customHeight="1" x14ac:dyDescent="0.2">
      <c r="A519" s="40"/>
      <c r="B519" s="40"/>
      <c r="C519" s="24">
        <v>4210</v>
      </c>
      <c r="D519" s="27" t="s">
        <v>8</v>
      </c>
      <c r="E519" s="126"/>
      <c r="F519" s="139">
        <f>F520</f>
        <v>3000</v>
      </c>
      <c r="G519" s="257"/>
      <c r="H519" s="257"/>
      <c r="I519" s="257"/>
      <c r="J519" s="257"/>
      <c r="K519" s="273"/>
      <c r="L519"/>
      <c r="M519"/>
      <c r="N519"/>
      <c r="O519"/>
      <c r="P519"/>
      <c r="Q519"/>
    </row>
    <row r="520" spans="1:17" s="104" customFormat="1" ht="16.5" customHeight="1" x14ac:dyDescent="0.2">
      <c r="A520" s="100"/>
      <c r="B520" s="100"/>
      <c r="C520" s="101"/>
      <c r="D520" s="87" t="s">
        <v>120</v>
      </c>
      <c r="E520" s="89" t="s">
        <v>78</v>
      </c>
      <c r="F520" s="171">
        <v>3000</v>
      </c>
      <c r="G520" s="257"/>
      <c r="H520" s="257"/>
      <c r="I520" s="257"/>
      <c r="J520" s="257"/>
      <c r="K520" s="273"/>
      <c r="L520"/>
      <c r="M520"/>
      <c r="N520"/>
      <c r="O520"/>
      <c r="P520"/>
      <c r="Q520"/>
    </row>
    <row r="521" spans="1:17" s="142" customFormat="1" ht="16.5" customHeight="1" x14ac:dyDescent="0.2">
      <c r="A521" s="41"/>
      <c r="B521" s="41"/>
      <c r="C521" s="24">
        <v>4300</v>
      </c>
      <c r="D521" s="27" t="s">
        <v>6</v>
      </c>
      <c r="E521" s="140"/>
      <c r="F521" s="139">
        <f>F522</f>
        <v>1834910</v>
      </c>
      <c r="G521" s="257"/>
      <c r="H521" s="257"/>
      <c r="I521" s="257"/>
      <c r="J521" s="257"/>
      <c r="K521" s="273"/>
      <c r="L521"/>
      <c r="M521"/>
      <c r="N521"/>
      <c r="O521"/>
      <c r="P521"/>
      <c r="Q521"/>
    </row>
    <row r="522" spans="1:17" s="104" customFormat="1" ht="16.5" customHeight="1" x14ac:dyDescent="0.2">
      <c r="A522" s="100"/>
      <c r="B522" s="100"/>
      <c r="C522" s="101"/>
      <c r="D522" s="87" t="s">
        <v>120</v>
      </c>
      <c r="E522" s="89" t="s">
        <v>78</v>
      </c>
      <c r="F522" s="171">
        <f>1792000+42910</f>
        <v>1834910</v>
      </c>
      <c r="G522" s="257"/>
      <c r="H522" s="257"/>
      <c r="I522" s="257"/>
      <c r="J522" s="257"/>
      <c r="K522" s="273"/>
      <c r="L522"/>
      <c r="M522"/>
      <c r="N522"/>
      <c r="O522"/>
      <c r="P522"/>
      <c r="Q522"/>
    </row>
    <row r="523" spans="1:17" s="247" customFormat="1" ht="42" customHeight="1" x14ac:dyDescent="0.2">
      <c r="A523" s="215"/>
      <c r="B523" s="215"/>
      <c r="C523" s="209">
        <v>4920</v>
      </c>
      <c r="D523" s="212" t="s">
        <v>200</v>
      </c>
      <c r="E523" s="246"/>
      <c r="F523" s="245">
        <f>F524</f>
        <v>149022</v>
      </c>
      <c r="G523" s="257"/>
      <c r="H523" s="257"/>
      <c r="I523" s="257"/>
      <c r="J523" s="257"/>
      <c r="K523" s="273"/>
      <c r="L523" s="203"/>
      <c r="M523" s="203"/>
      <c r="N523" s="203"/>
      <c r="O523" s="203"/>
      <c r="P523" s="203"/>
      <c r="Q523" s="203"/>
    </row>
    <row r="524" spans="1:17" s="237" customFormat="1" ht="16.5" customHeight="1" x14ac:dyDescent="0.2">
      <c r="A524" s="234"/>
      <c r="B524" s="234"/>
      <c r="C524" s="235"/>
      <c r="D524" s="230" t="s">
        <v>120</v>
      </c>
      <c r="E524" s="231" t="s">
        <v>78</v>
      </c>
      <c r="F524" s="251">
        <v>149022</v>
      </c>
      <c r="G524" s="257"/>
      <c r="H524" s="277"/>
      <c r="I524" s="257"/>
      <c r="J524" s="257"/>
      <c r="K524" s="273"/>
      <c r="L524" s="203"/>
      <c r="M524" s="203"/>
      <c r="N524" s="203"/>
      <c r="O524" s="203"/>
      <c r="P524" s="203"/>
      <c r="Q524" s="203"/>
    </row>
    <row r="525" spans="1:17" s="142" customFormat="1" ht="16.5" customHeight="1" x14ac:dyDescent="0.2">
      <c r="A525" s="40"/>
      <c r="B525" s="43">
        <v>90004</v>
      </c>
      <c r="C525" s="120"/>
      <c r="D525" s="84" t="s">
        <v>42</v>
      </c>
      <c r="E525" s="143"/>
      <c r="F525" s="138">
        <f>F526+F528+F530+F532</f>
        <v>326600</v>
      </c>
      <c r="G525" s="257"/>
      <c r="H525" s="257"/>
      <c r="I525" s="257"/>
      <c r="J525" s="257"/>
      <c r="K525" s="273"/>
      <c r="L525"/>
      <c r="M525"/>
      <c r="N525"/>
      <c r="O525"/>
      <c r="P525"/>
      <c r="Q525"/>
    </row>
    <row r="526" spans="1:17" s="142" customFormat="1" ht="16.5" customHeight="1" x14ac:dyDescent="0.2">
      <c r="A526" s="40"/>
      <c r="B526" s="40"/>
      <c r="C526" s="24">
        <v>4190</v>
      </c>
      <c r="D526" s="27" t="s">
        <v>139</v>
      </c>
      <c r="E526" s="126"/>
      <c r="F526" s="139">
        <f>F527</f>
        <v>8000</v>
      </c>
      <c r="G526" s="257"/>
      <c r="H526" s="257"/>
      <c r="I526" s="257"/>
      <c r="J526" s="257"/>
      <c r="K526" s="273"/>
      <c r="L526"/>
      <c r="M526"/>
      <c r="N526"/>
      <c r="O526"/>
      <c r="P526"/>
      <c r="Q526"/>
    </row>
    <row r="527" spans="1:17" s="104" customFormat="1" ht="16.5" customHeight="1" x14ac:dyDescent="0.2">
      <c r="A527" s="100"/>
      <c r="B527" s="100"/>
      <c r="C527" s="101"/>
      <c r="D527" s="87" t="s">
        <v>120</v>
      </c>
      <c r="E527" s="89" t="s">
        <v>78</v>
      </c>
      <c r="F527" s="171">
        <v>8000</v>
      </c>
      <c r="G527" s="257"/>
      <c r="H527" s="257"/>
      <c r="I527" s="257"/>
      <c r="J527" s="257"/>
      <c r="K527" s="273"/>
      <c r="L527"/>
      <c r="M527"/>
      <c r="N527"/>
      <c r="O527"/>
      <c r="P527"/>
      <c r="Q527"/>
    </row>
    <row r="528" spans="1:17" s="142" customFormat="1" ht="16.5" customHeight="1" x14ac:dyDescent="0.2">
      <c r="A528" s="40"/>
      <c r="B528" s="40"/>
      <c r="C528" s="24">
        <v>4210</v>
      </c>
      <c r="D528" s="27" t="s">
        <v>8</v>
      </c>
      <c r="E528" s="126"/>
      <c r="F528" s="139">
        <f>F529</f>
        <v>30600</v>
      </c>
      <c r="G528" s="257"/>
      <c r="H528" s="257"/>
      <c r="I528" s="257"/>
      <c r="J528" s="257"/>
      <c r="K528" s="273"/>
      <c r="L528"/>
      <c r="M528"/>
      <c r="N528"/>
      <c r="O528"/>
      <c r="P528"/>
      <c r="Q528"/>
    </row>
    <row r="529" spans="1:17" s="104" customFormat="1" ht="16.5" customHeight="1" x14ac:dyDescent="0.2">
      <c r="A529" s="100"/>
      <c r="B529" s="100"/>
      <c r="C529" s="101"/>
      <c r="D529" s="87" t="s">
        <v>120</v>
      </c>
      <c r="E529" s="89" t="s">
        <v>78</v>
      </c>
      <c r="F529" s="171">
        <f>4600+26000</f>
        <v>30600</v>
      </c>
      <c r="G529" s="257"/>
      <c r="H529" s="257"/>
      <c r="I529" s="257"/>
      <c r="J529" s="257"/>
      <c r="K529" s="273"/>
      <c r="L529"/>
      <c r="M529"/>
      <c r="N529"/>
      <c r="O529"/>
      <c r="P529"/>
      <c r="Q529"/>
    </row>
    <row r="530" spans="1:17" s="142" customFormat="1" ht="16.5" customHeight="1" x14ac:dyDescent="0.2">
      <c r="A530" s="40"/>
      <c r="B530" s="40"/>
      <c r="C530" s="24">
        <v>4270</v>
      </c>
      <c r="D530" s="27" t="s">
        <v>5</v>
      </c>
      <c r="E530" s="126"/>
      <c r="F530" s="139">
        <f>F531</f>
        <v>8000</v>
      </c>
      <c r="G530" s="257"/>
      <c r="H530" s="257"/>
      <c r="I530" s="257"/>
      <c r="J530" s="257"/>
      <c r="K530" s="273"/>
      <c r="L530"/>
      <c r="M530"/>
      <c r="N530"/>
      <c r="O530"/>
      <c r="P530"/>
      <c r="Q530"/>
    </row>
    <row r="531" spans="1:17" s="104" customFormat="1" ht="16.5" customHeight="1" x14ac:dyDescent="0.2">
      <c r="A531" s="100"/>
      <c r="B531" s="100"/>
      <c r="C531" s="101"/>
      <c r="D531" s="87" t="s">
        <v>120</v>
      </c>
      <c r="E531" s="89" t="s">
        <v>78</v>
      </c>
      <c r="F531" s="171">
        <v>8000</v>
      </c>
      <c r="G531" s="257"/>
      <c r="H531" s="257"/>
      <c r="I531" s="257"/>
      <c r="J531" s="257"/>
      <c r="K531" s="273"/>
      <c r="L531"/>
      <c r="M531"/>
      <c r="N531"/>
      <c r="O531"/>
      <c r="P531"/>
      <c r="Q531"/>
    </row>
    <row r="532" spans="1:17" s="142" customFormat="1" ht="16.5" customHeight="1" x14ac:dyDescent="0.2">
      <c r="A532" s="41"/>
      <c r="B532" s="41"/>
      <c r="C532" s="24">
        <v>4300</v>
      </c>
      <c r="D532" s="27" t="s">
        <v>6</v>
      </c>
      <c r="E532" s="140"/>
      <c r="F532" s="139">
        <f>F533</f>
        <v>280000</v>
      </c>
      <c r="G532" s="257"/>
      <c r="H532" s="257"/>
      <c r="I532" s="257"/>
      <c r="J532" s="257"/>
      <c r="K532" s="273"/>
      <c r="L532"/>
      <c r="M532"/>
      <c r="N532"/>
      <c r="O532"/>
      <c r="P532"/>
      <c r="Q532"/>
    </row>
    <row r="533" spans="1:17" s="104" customFormat="1" ht="16.5" customHeight="1" x14ac:dyDescent="0.2">
      <c r="A533" s="100"/>
      <c r="B533" s="100"/>
      <c r="C533" s="101"/>
      <c r="D533" s="87" t="s">
        <v>120</v>
      </c>
      <c r="E533" s="89" t="s">
        <v>78</v>
      </c>
      <c r="F533" s="171">
        <f>150000+130000</f>
        <v>280000</v>
      </c>
      <c r="G533" s="257"/>
      <c r="H533" s="257"/>
      <c r="I533" s="257"/>
      <c r="J533" s="257"/>
      <c r="K533" s="273"/>
      <c r="L533"/>
      <c r="M533"/>
      <c r="N533"/>
      <c r="O533"/>
      <c r="P533"/>
      <c r="Q533"/>
    </row>
    <row r="534" spans="1:17" s="142" customFormat="1" ht="16.5" customHeight="1" x14ac:dyDescent="0.2">
      <c r="A534" s="40"/>
      <c r="B534" s="43">
        <v>90005</v>
      </c>
      <c r="C534" s="120"/>
      <c r="D534" s="84" t="s">
        <v>135</v>
      </c>
      <c r="E534" s="143"/>
      <c r="F534" s="138">
        <f>F535+F537</f>
        <v>203700</v>
      </c>
      <c r="G534" s="257"/>
      <c r="H534" s="257"/>
      <c r="I534" s="257"/>
      <c r="J534" s="257"/>
      <c r="K534" s="273"/>
      <c r="L534"/>
      <c r="M534"/>
      <c r="N534"/>
      <c r="O534"/>
      <c r="P534"/>
      <c r="Q534"/>
    </row>
    <row r="535" spans="1:17" s="247" customFormat="1" ht="28.5" customHeight="1" x14ac:dyDescent="0.2">
      <c r="A535" s="215"/>
      <c r="B535" s="215"/>
      <c r="C535" s="209">
        <v>4390</v>
      </c>
      <c r="D535" s="212" t="s">
        <v>74</v>
      </c>
      <c r="E535" s="246"/>
      <c r="F535" s="245">
        <f>F536</f>
        <v>3700</v>
      </c>
      <c r="G535" s="257"/>
      <c r="H535" s="257"/>
      <c r="I535" s="257"/>
      <c r="J535" s="257"/>
      <c r="K535" s="273"/>
      <c r="L535" s="203"/>
      <c r="M535" s="203"/>
      <c r="N535" s="203"/>
      <c r="O535" s="203"/>
      <c r="P535" s="203"/>
      <c r="Q535" s="203"/>
    </row>
    <row r="536" spans="1:17" s="237" customFormat="1" ht="16.5" customHeight="1" x14ac:dyDescent="0.2">
      <c r="A536" s="234"/>
      <c r="B536" s="234"/>
      <c r="C536" s="235"/>
      <c r="D536" s="230" t="s">
        <v>120</v>
      </c>
      <c r="E536" s="231" t="s">
        <v>78</v>
      </c>
      <c r="F536" s="251">
        <v>3700</v>
      </c>
      <c r="G536" s="257"/>
      <c r="H536" s="257"/>
      <c r="I536" s="257"/>
      <c r="J536" s="257"/>
      <c r="K536" s="273"/>
      <c r="L536" s="203"/>
      <c r="M536" s="203"/>
      <c r="N536" s="203"/>
      <c r="O536" s="203"/>
      <c r="P536" s="203"/>
      <c r="Q536" s="203"/>
    </row>
    <row r="537" spans="1:17" s="142" customFormat="1" ht="55.5" customHeight="1" x14ac:dyDescent="0.2">
      <c r="A537" s="40"/>
      <c r="B537" s="40"/>
      <c r="C537" s="24">
        <v>6230</v>
      </c>
      <c r="D537" s="27" t="s">
        <v>164</v>
      </c>
      <c r="E537" s="242"/>
      <c r="F537" s="245">
        <f>F538</f>
        <v>200000</v>
      </c>
      <c r="G537" s="257"/>
      <c r="H537" s="257"/>
      <c r="I537" s="257"/>
      <c r="J537" s="257"/>
      <c r="K537" s="273"/>
      <c r="L537"/>
      <c r="M537"/>
      <c r="N537"/>
      <c r="O537"/>
      <c r="P537"/>
      <c r="Q537"/>
    </row>
    <row r="538" spans="1:17" s="104" customFormat="1" ht="16.5" customHeight="1" x14ac:dyDescent="0.2">
      <c r="A538" s="100"/>
      <c r="B538" s="100"/>
      <c r="C538" s="101"/>
      <c r="D538" s="87" t="s">
        <v>120</v>
      </c>
      <c r="E538" s="89" t="s">
        <v>78</v>
      </c>
      <c r="F538" s="171">
        <v>200000</v>
      </c>
      <c r="G538" s="257"/>
      <c r="H538" s="257"/>
      <c r="I538" s="257"/>
      <c r="J538" s="257"/>
      <c r="K538" s="273"/>
      <c r="L538"/>
      <c r="M538"/>
      <c r="N538"/>
      <c r="O538"/>
      <c r="P538"/>
      <c r="Q538"/>
    </row>
    <row r="539" spans="1:17" s="142" customFormat="1" ht="16.5" customHeight="1" x14ac:dyDescent="0.2">
      <c r="A539" s="40"/>
      <c r="B539" s="43">
        <v>90013</v>
      </c>
      <c r="C539" s="120"/>
      <c r="D539" s="26" t="s">
        <v>43</v>
      </c>
      <c r="E539" s="143"/>
      <c r="F539" s="138">
        <f>F540</f>
        <v>70000</v>
      </c>
      <c r="G539" s="257"/>
      <c r="H539" s="257"/>
      <c r="I539" s="257"/>
      <c r="J539" s="257"/>
      <c r="K539" s="273"/>
      <c r="L539"/>
      <c r="M539"/>
      <c r="N539"/>
      <c r="O539"/>
      <c r="P539"/>
      <c r="Q539"/>
    </row>
    <row r="540" spans="1:17" s="142" customFormat="1" ht="16.5" customHeight="1" x14ac:dyDescent="0.2">
      <c r="A540" s="41"/>
      <c r="B540" s="41"/>
      <c r="C540" s="24">
        <v>4300</v>
      </c>
      <c r="D540" s="27" t="s">
        <v>6</v>
      </c>
      <c r="E540" s="140"/>
      <c r="F540" s="139">
        <f>F541</f>
        <v>70000</v>
      </c>
      <c r="G540" s="257"/>
      <c r="H540" s="257"/>
      <c r="I540" s="257"/>
      <c r="J540" s="257"/>
      <c r="K540" s="273"/>
      <c r="L540"/>
      <c r="M540"/>
      <c r="N540"/>
      <c r="O540"/>
      <c r="P540"/>
      <c r="Q540"/>
    </row>
    <row r="541" spans="1:17" s="104" customFormat="1" ht="16.5" customHeight="1" x14ac:dyDescent="0.2">
      <c r="A541" s="100"/>
      <c r="B541" s="100"/>
      <c r="C541" s="101"/>
      <c r="D541" s="87" t="s">
        <v>120</v>
      </c>
      <c r="E541" s="97" t="s">
        <v>78</v>
      </c>
      <c r="F541" s="170">
        <v>70000</v>
      </c>
      <c r="G541" s="257"/>
      <c r="H541" s="257"/>
      <c r="I541" s="257"/>
      <c r="J541" s="257"/>
      <c r="K541" s="273"/>
      <c r="L541"/>
      <c r="M541"/>
      <c r="N541"/>
      <c r="O541"/>
      <c r="P541"/>
      <c r="Q541"/>
    </row>
    <row r="542" spans="1:17" s="142" customFormat="1" ht="16.5" customHeight="1" x14ac:dyDescent="0.2">
      <c r="A542" s="40"/>
      <c r="B542" s="43">
        <v>90015</v>
      </c>
      <c r="C542" s="120"/>
      <c r="D542" s="26" t="s">
        <v>72</v>
      </c>
      <c r="E542" s="126"/>
      <c r="F542" s="146">
        <f>F543+F545+F547+F549+F551</f>
        <v>1161000</v>
      </c>
      <c r="G542" s="257"/>
      <c r="H542" s="257"/>
      <c r="I542" s="257"/>
      <c r="J542" s="257"/>
      <c r="K542" s="273"/>
      <c r="L542"/>
      <c r="M542"/>
      <c r="N542"/>
      <c r="O542"/>
      <c r="P542"/>
      <c r="Q542"/>
    </row>
    <row r="543" spans="1:17" s="142" customFormat="1" ht="16.5" customHeight="1" x14ac:dyDescent="0.2">
      <c r="A543" s="40"/>
      <c r="B543" s="40"/>
      <c r="C543" s="24">
        <v>4210</v>
      </c>
      <c r="D543" s="27" t="s">
        <v>8</v>
      </c>
      <c r="E543" s="126"/>
      <c r="F543" s="139">
        <f>F544</f>
        <v>5000</v>
      </c>
      <c r="G543" s="257"/>
      <c r="H543" s="257"/>
      <c r="I543" s="257"/>
      <c r="J543" s="257"/>
      <c r="K543" s="273"/>
      <c r="L543"/>
      <c r="M543"/>
      <c r="N543"/>
      <c r="O543"/>
      <c r="P543"/>
      <c r="Q543"/>
    </row>
    <row r="544" spans="1:17" ht="16.5" customHeight="1" x14ac:dyDescent="0.2">
      <c r="A544" s="40"/>
      <c r="B544" s="40"/>
      <c r="C544" s="24"/>
      <c r="D544" s="87" t="s">
        <v>120</v>
      </c>
      <c r="E544" s="89" t="s">
        <v>78</v>
      </c>
      <c r="F544" s="171">
        <v>5000</v>
      </c>
    </row>
    <row r="545" spans="1:17" s="142" customFormat="1" ht="16.5" customHeight="1" x14ac:dyDescent="0.2">
      <c r="A545" s="41"/>
      <c r="B545" s="41"/>
      <c r="C545" s="24">
        <v>4260</v>
      </c>
      <c r="D545" s="27" t="s">
        <v>9</v>
      </c>
      <c r="E545" s="126"/>
      <c r="F545" s="139">
        <f>F546</f>
        <v>800000</v>
      </c>
      <c r="G545" s="257"/>
      <c r="H545" s="257"/>
      <c r="I545" s="257"/>
      <c r="J545" s="257"/>
      <c r="K545" s="273"/>
      <c r="L545"/>
      <c r="M545"/>
      <c r="N545"/>
      <c r="O545"/>
      <c r="P545"/>
      <c r="Q545"/>
    </row>
    <row r="546" spans="1:17" ht="16.5" customHeight="1" x14ac:dyDescent="0.2">
      <c r="A546" s="41"/>
      <c r="B546" s="41"/>
      <c r="C546" s="24"/>
      <c r="D546" s="87" t="s">
        <v>120</v>
      </c>
      <c r="E546" s="89" t="s">
        <v>78</v>
      </c>
      <c r="F546" s="171">
        <v>800000</v>
      </c>
    </row>
    <row r="547" spans="1:17" s="142" customFormat="1" ht="16.5" customHeight="1" x14ac:dyDescent="0.2">
      <c r="A547" s="41"/>
      <c r="B547" s="41"/>
      <c r="C547" s="24">
        <v>4270</v>
      </c>
      <c r="D547" s="27" t="s">
        <v>5</v>
      </c>
      <c r="E547" s="126"/>
      <c r="F547" s="139">
        <f>F548</f>
        <v>250000</v>
      </c>
      <c r="G547" s="257"/>
      <c r="H547" s="257"/>
      <c r="I547" s="257"/>
      <c r="J547" s="257"/>
      <c r="K547" s="273"/>
      <c r="L547"/>
      <c r="M547"/>
      <c r="N547"/>
      <c r="O547"/>
      <c r="P547"/>
      <c r="Q547"/>
    </row>
    <row r="548" spans="1:17" ht="16.5" customHeight="1" x14ac:dyDescent="0.2">
      <c r="A548" s="41"/>
      <c r="B548" s="41"/>
      <c r="C548" s="24"/>
      <c r="D548" s="87" t="s">
        <v>120</v>
      </c>
      <c r="E548" s="89" t="s">
        <v>78</v>
      </c>
      <c r="F548" s="171">
        <v>250000</v>
      </c>
    </row>
    <row r="549" spans="1:17" s="142" customFormat="1" ht="16.5" customHeight="1" x14ac:dyDescent="0.2">
      <c r="A549" s="41"/>
      <c r="B549" s="41"/>
      <c r="C549" s="24">
        <v>4300</v>
      </c>
      <c r="D549" s="27" t="s">
        <v>6</v>
      </c>
      <c r="E549" s="126"/>
      <c r="F549" s="139">
        <f>F550</f>
        <v>20000</v>
      </c>
      <c r="G549" s="257"/>
      <c r="H549" s="257"/>
      <c r="I549" s="257"/>
      <c r="J549" s="257"/>
      <c r="K549" s="273"/>
      <c r="L549"/>
      <c r="M549"/>
      <c r="N549"/>
      <c r="O549"/>
      <c r="P549"/>
      <c r="Q549"/>
    </row>
    <row r="550" spans="1:17" ht="16.5" customHeight="1" x14ac:dyDescent="0.2">
      <c r="A550" s="41"/>
      <c r="B550" s="41"/>
      <c r="C550" s="24"/>
      <c r="D550" s="87" t="s">
        <v>120</v>
      </c>
      <c r="E550" s="89" t="s">
        <v>78</v>
      </c>
      <c r="F550" s="171">
        <v>20000</v>
      </c>
    </row>
    <row r="551" spans="1:17" s="156" customFormat="1" ht="16.5" customHeight="1" x14ac:dyDescent="0.2">
      <c r="A551" s="41"/>
      <c r="B551" s="41"/>
      <c r="C551" s="24">
        <v>6050</v>
      </c>
      <c r="D551" s="83" t="s">
        <v>16</v>
      </c>
      <c r="E551" s="126"/>
      <c r="F551" s="139">
        <f>SUM(F553:F553)</f>
        <v>86000</v>
      </c>
      <c r="G551" s="257"/>
      <c r="H551" s="257"/>
      <c r="I551" s="257"/>
      <c r="J551" s="257"/>
      <c r="K551" s="273"/>
      <c r="L551"/>
      <c r="M551"/>
      <c r="N551"/>
      <c r="O551"/>
      <c r="P551"/>
      <c r="Q551"/>
    </row>
    <row r="552" spans="1:17" s="156" customFormat="1" ht="15" customHeight="1" x14ac:dyDescent="0.2">
      <c r="A552" s="41"/>
      <c r="B552" s="41"/>
      <c r="C552" s="24"/>
      <c r="D552" s="25" t="s">
        <v>120</v>
      </c>
      <c r="E552" s="126"/>
      <c r="F552" s="139"/>
      <c r="G552" s="257"/>
      <c r="H552" s="257"/>
      <c r="I552" s="257"/>
      <c r="J552" s="257"/>
      <c r="K552" s="273"/>
      <c r="L552"/>
      <c r="M552"/>
      <c r="N552"/>
      <c r="O552"/>
      <c r="P552"/>
      <c r="Q552"/>
    </row>
    <row r="553" spans="1:17" s="5" customFormat="1" ht="30" customHeight="1" x14ac:dyDescent="0.2">
      <c r="A553" s="41"/>
      <c r="B553" s="76"/>
      <c r="C553" s="77"/>
      <c r="D553" s="196" t="s">
        <v>209</v>
      </c>
      <c r="E553" s="192" t="s">
        <v>112</v>
      </c>
      <c r="F553" s="191">
        <v>86000</v>
      </c>
      <c r="G553" s="257"/>
      <c r="H553" s="257"/>
      <c r="I553" s="257"/>
      <c r="J553" s="257"/>
      <c r="K553" s="273"/>
      <c r="L553"/>
      <c r="M553"/>
      <c r="N553"/>
      <c r="O553"/>
      <c r="P553"/>
      <c r="Q553"/>
    </row>
    <row r="554" spans="1:17" s="14" customFormat="1" ht="29.25" customHeight="1" x14ac:dyDescent="0.2">
      <c r="A554" s="214"/>
      <c r="B554" s="217">
        <v>90025</v>
      </c>
      <c r="C554" s="240"/>
      <c r="D554" s="211" t="s">
        <v>191</v>
      </c>
      <c r="E554" s="92"/>
      <c r="F554" s="244">
        <f>F555</f>
        <v>165467</v>
      </c>
      <c r="G554" s="257"/>
      <c r="H554" s="257"/>
      <c r="I554" s="257"/>
      <c r="J554" s="257"/>
      <c r="K554" s="273"/>
      <c r="L554" s="203"/>
      <c r="M554" s="203"/>
      <c r="N554" s="203"/>
      <c r="O554" s="203"/>
      <c r="P554" s="203"/>
      <c r="Q554" s="203"/>
    </row>
    <row r="555" spans="1:17" s="14" customFormat="1" ht="55.5" customHeight="1" x14ac:dyDescent="0.2">
      <c r="A555" s="215"/>
      <c r="B555" s="215"/>
      <c r="C555" s="209">
        <v>6220</v>
      </c>
      <c r="D555" s="212" t="s">
        <v>142</v>
      </c>
      <c r="E555" s="93"/>
      <c r="F555" s="245">
        <f>F556</f>
        <v>165467</v>
      </c>
      <c r="G555" s="257"/>
      <c r="H555" s="257"/>
      <c r="I555" s="257"/>
      <c r="J555" s="257"/>
      <c r="K555" s="273"/>
      <c r="L555" s="203"/>
      <c r="M555" s="203"/>
      <c r="N555" s="203"/>
      <c r="O555" s="203"/>
      <c r="P555" s="203"/>
      <c r="Q555" s="203"/>
    </row>
    <row r="556" spans="1:17" s="14" customFormat="1" ht="29.25" customHeight="1" x14ac:dyDescent="0.2">
      <c r="A556" s="218"/>
      <c r="B556" s="218"/>
      <c r="C556" s="219"/>
      <c r="D556" s="230" t="s">
        <v>120</v>
      </c>
      <c r="E556" s="231" t="s">
        <v>97</v>
      </c>
      <c r="F556" s="251">
        <v>165467</v>
      </c>
      <c r="G556" s="257"/>
      <c r="H556" s="257"/>
      <c r="I556" s="257"/>
      <c r="J556" s="257"/>
      <c r="K556" s="273"/>
      <c r="L556" s="203"/>
      <c r="M556" s="203"/>
      <c r="N556" s="203"/>
      <c r="O556" s="203"/>
      <c r="P556" s="203"/>
      <c r="Q556" s="203"/>
    </row>
    <row r="557" spans="1:17" s="142" customFormat="1" ht="29.25" customHeight="1" x14ac:dyDescent="0.2">
      <c r="A557" s="40"/>
      <c r="B557" s="43">
        <v>90026</v>
      </c>
      <c r="C557" s="120"/>
      <c r="D557" s="26" t="s">
        <v>170</v>
      </c>
      <c r="E557" s="143"/>
      <c r="F557" s="138">
        <f>F558</f>
        <v>1000</v>
      </c>
      <c r="G557" s="257"/>
      <c r="H557" s="257"/>
      <c r="I557" s="257"/>
      <c r="J557" s="257"/>
      <c r="K557" s="273"/>
      <c r="L557"/>
      <c r="M557"/>
      <c r="N557"/>
      <c r="O557"/>
      <c r="P557"/>
      <c r="Q557"/>
    </row>
    <row r="558" spans="1:17" s="142" customFormat="1" ht="16.5" customHeight="1" x14ac:dyDescent="0.2">
      <c r="A558" s="41"/>
      <c r="B558" s="41"/>
      <c r="C558" s="24">
        <v>4300</v>
      </c>
      <c r="D558" s="27" t="s">
        <v>6</v>
      </c>
      <c r="E558" s="140"/>
      <c r="F558" s="139">
        <f>F559</f>
        <v>1000</v>
      </c>
      <c r="G558" s="257"/>
      <c r="H558" s="257"/>
      <c r="I558" s="257"/>
      <c r="J558" s="257"/>
      <c r="K558" s="273"/>
      <c r="L558"/>
      <c r="M558"/>
      <c r="N558"/>
      <c r="O558"/>
      <c r="P558"/>
      <c r="Q558"/>
    </row>
    <row r="559" spans="1:17" s="104" customFormat="1" ht="16.5" customHeight="1" x14ac:dyDescent="0.2">
      <c r="A559" s="100"/>
      <c r="B559" s="100"/>
      <c r="C559" s="101"/>
      <c r="D559" s="87" t="s">
        <v>120</v>
      </c>
      <c r="E559" s="89" t="s">
        <v>78</v>
      </c>
      <c r="F559" s="171">
        <v>1000</v>
      </c>
      <c r="G559" s="257"/>
      <c r="H559" s="257"/>
      <c r="I559" s="257"/>
      <c r="J559" s="257"/>
      <c r="K559" s="273"/>
      <c r="L559"/>
      <c r="M559"/>
      <c r="N559"/>
      <c r="O559"/>
      <c r="P559"/>
      <c r="Q559"/>
    </row>
    <row r="560" spans="1:17" s="142" customFormat="1" ht="16.5" customHeight="1" x14ac:dyDescent="0.2">
      <c r="A560" s="40"/>
      <c r="B560" s="43">
        <v>90095</v>
      </c>
      <c r="C560" s="120"/>
      <c r="D560" s="26" t="s">
        <v>1</v>
      </c>
      <c r="E560" s="143"/>
      <c r="F560" s="138">
        <f>F561+F563+F565+F567+F569+F571</f>
        <v>4522199.95</v>
      </c>
      <c r="G560" s="257"/>
      <c r="H560" s="257"/>
      <c r="I560" s="257"/>
      <c r="J560" s="257"/>
      <c r="K560" s="273"/>
      <c r="L560"/>
      <c r="M560"/>
      <c r="N560"/>
      <c r="O560"/>
      <c r="P560"/>
      <c r="Q560"/>
    </row>
    <row r="561" spans="1:17" s="142" customFormat="1" ht="16.5" customHeight="1" x14ac:dyDescent="0.2">
      <c r="A561" s="40"/>
      <c r="B561" s="40"/>
      <c r="C561" s="24">
        <v>4190</v>
      </c>
      <c r="D561" s="27" t="s">
        <v>139</v>
      </c>
      <c r="E561" s="126"/>
      <c r="F561" s="139">
        <f>SUM(F562:F562)</f>
        <v>5000</v>
      </c>
      <c r="G561" s="257"/>
      <c r="H561" s="257"/>
      <c r="I561" s="257"/>
      <c r="J561" s="257"/>
      <c r="K561" s="273"/>
      <c r="L561"/>
      <c r="M561"/>
      <c r="N561"/>
      <c r="O561"/>
      <c r="P561"/>
      <c r="Q561"/>
    </row>
    <row r="562" spans="1:17" s="103" customFormat="1" ht="16.5" customHeight="1" x14ac:dyDescent="0.2">
      <c r="A562" s="112"/>
      <c r="B562" s="112"/>
      <c r="C562" s="101"/>
      <c r="D562" s="87" t="s">
        <v>120</v>
      </c>
      <c r="E562" s="89" t="s">
        <v>78</v>
      </c>
      <c r="F562" s="171">
        <v>5000</v>
      </c>
      <c r="G562" s="257"/>
      <c r="H562" s="257"/>
      <c r="I562" s="257"/>
      <c r="J562" s="257"/>
      <c r="K562" s="273"/>
      <c r="L562"/>
      <c r="M562"/>
      <c r="N562"/>
      <c r="O562"/>
      <c r="P562"/>
      <c r="Q562"/>
    </row>
    <row r="563" spans="1:17" s="142" customFormat="1" ht="16.5" customHeight="1" x14ac:dyDescent="0.2">
      <c r="A563" s="40"/>
      <c r="B563" s="40"/>
      <c r="C563" s="24">
        <v>4210</v>
      </c>
      <c r="D563" s="27" t="s">
        <v>8</v>
      </c>
      <c r="E563" s="126"/>
      <c r="F563" s="139">
        <f>SUM(F564:F564)</f>
        <v>12000</v>
      </c>
      <c r="G563" s="257"/>
      <c r="H563" s="257"/>
      <c r="I563" s="257"/>
      <c r="J563" s="257"/>
      <c r="K563" s="273"/>
      <c r="L563"/>
      <c r="M563"/>
      <c r="N563"/>
      <c r="O563"/>
      <c r="P563"/>
      <c r="Q563"/>
    </row>
    <row r="564" spans="1:17" s="103" customFormat="1" ht="16.5" customHeight="1" x14ac:dyDescent="0.2">
      <c r="A564" s="112"/>
      <c r="B564" s="112"/>
      <c r="C564" s="101"/>
      <c r="D564" s="87" t="s">
        <v>120</v>
      </c>
      <c r="E564" s="89" t="s">
        <v>78</v>
      </c>
      <c r="F564" s="171">
        <f>10000+2000</f>
        <v>12000</v>
      </c>
      <c r="G564" s="257"/>
      <c r="H564" s="257"/>
      <c r="I564" s="257"/>
      <c r="J564" s="257"/>
      <c r="K564" s="273"/>
      <c r="L564"/>
      <c r="M564"/>
      <c r="N564"/>
      <c r="O564"/>
      <c r="P564"/>
      <c r="Q564"/>
    </row>
    <row r="565" spans="1:17" s="142" customFormat="1" ht="16.5" customHeight="1" x14ac:dyDescent="0.2">
      <c r="A565" s="41"/>
      <c r="B565" s="41"/>
      <c r="C565" s="24">
        <v>4260</v>
      </c>
      <c r="D565" s="27" t="s">
        <v>9</v>
      </c>
      <c r="E565" s="126"/>
      <c r="F565" s="139">
        <f>F566</f>
        <v>15000</v>
      </c>
      <c r="G565" s="257"/>
      <c r="H565" s="257"/>
      <c r="I565" s="257"/>
      <c r="J565" s="257"/>
      <c r="K565" s="273"/>
      <c r="L565"/>
      <c r="M565"/>
      <c r="N565"/>
      <c r="O565"/>
      <c r="P565"/>
      <c r="Q565"/>
    </row>
    <row r="566" spans="1:17" ht="16.5" customHeight="1" x14ac:dyDescent="0.2">
      <c r="A566" s="41"/>
      <c r="B566" s="41"/>
      <c r="C566" s="24"/>
      <c r="D566" s="87" t="s">
        <v>120</v>
      </c>
      <c r="E566" s="89" t="s">
        <v>78</v>
      </c>
      <c r="F566" s="171">
        <v>15000</v>
      </c>
    </row>
    <row r="567" spans="1:17" s="142" customFormat="1" ht="16.5" customHeight="1" x14ac:dyDescent="0.2">
      <c r="A567" s="41"/>
      <c r="B567" s="41"/>
      <c r="C567" s="24">
        <v>4270</v>
      </c>
      <c r="D567" s="27" t="s">
        <v>5</v>
      </c>
      <c r="E567" s="126"/>
      <c r="F567" s="139">
        <f>SUM(F568:F568)</f>
        <v>90000</v>
      </c>
      <c r="G567" s="257"/>
      <c r="H567" s="257"/>
      <c r="I567" s="257"/>
      <c r="J567" s="257"/>
      <c r="K567" s="273"/>
      <c r="L567"/>
      <c r="M567"/>
      <c r="N567"/>
      <c r="O567"/>
      <c r="P567"/>
      <c r="Q567"/>
    </row>
    <row r="568" spans="1:17" ht="16.5" customHeight="1" x14ac:dyDescent="0.2">
      <c r="A568" s="41"/>
      <c r="B568" s="41"/>
      <c r="C568" s="24"/>
      <c r="D568" s="87" t="s">
        <v>120</v>
      </c>
      <c r="E568" s="89" t="s">
        <v>78</v>
      </c>
      <c r="F568" s="171">
        <v>90000</v>
      </c>
    </row>
    <row r="569" spans="1:17" s="142" customFormat="1" ht="16.5" customHeight="1" x14ac:dyDescent="0.2">
      <c r="A569" s="40"/>
      <c r="B569" s="40"/>
      <c r="C569" s="24">
        <v>4300</v>
      </c>
      <c r="D569" s="27" t="s">
        <v>6</v>
      </c>
      <c r="E569" s="126"/>
      <c r="F569" s="139">
        <f>F570</f>
        <v>310000</v>
      </c>
      <c r="G569" s="257"/>
      <c r="H569" s="257"/>
      <c r="I569" s="257"/>
      <c r="J569" s="257"/>
      <c r="K569" s="273"/>
      <c r="L569"/>
      <c r="M569"/>
      <c r="N569"/>
      <c r="O569"/>
      <c r="P569"/>
      <c r="Q569"/>
    </row>
    <row r="570" spans="1:17" s="16" customFormat="1" ht="16.5" customHeight="1" x14ac:dyDescent="0.2">
      <c r="A570" s="50"/>
      <c r="B570" s="50"/>
      <c r="C570" s="46"/>
      <c r="D570" s="87" t="s">
        <v>120</v>
      </c>
      <c r="E570" s="89" t="s">
        <v>78</v>
      </c>
      <c r="F570" s="171">
        <f>305000+5000</f>
        <v>310000</v>
      </c>
      <c r="G570" s="257"/>
      <c r="H570" s="257"/>
      <c r="I570" s="257"/>
      <c r="J570" s="257"/>
      <c r="K570" s="273"/>
      <c r="L570"/>
      <c r="M570"/>
      <c r="N570"/>
      <c r="O570"/>
      <c r="P570"/>
      <c r="Q570"/>
    </row>
    <row r="571" spans="1:17" s="156" customFormat="1" ht="16.5" customHeight="1" x14ac:dyDescent="0.2">
      <c r="A571" s="41"/>
      <c r="B571" s="41"/>
      <c r="C571" s="24">
        <v>6050</v>
      </c>
      <c r="D571" s="83" t="s">
        <v>16</v>
      </c>
      <c r="E571" s="126"/>
      <c r="F571" s="139">
        <f>SUM(F573:F575)</f>
        <v>4090199.95</v>
      </c>
      <c r="G571" s="257"/>
      <c r="H571" s="257"/>
      <c r="I571" s="257"/>
      <c r="J571" s="257"/>
      <c r="K571" s="273"/>
      <c r="L571"/>
      <c r="M571"/>
      <c r="N571"/>
      <c r="O571"/>
      <c r="P571"/>
      <c r="Q571"/>
    </row>
    <row r="572" spans="1:17" s="156" customFormat="1" ht="15" customHeight="1" x14ac:dyDescent="0.2">
      <c r="A572" s="41"/>
      <c r="B572" s="41"/>
      <c r="C572" s="24"/>
      <c r="D572" s="25" t="s">
        <v>120</v>
      </c>
      <c r="E572" s="126"/>
      <c r="F572" s="139"/>
      <c r="G572" s="257"/>
      <c r="H572" s="257"/>
      <c r="I572" s="257"/>
      <c r="J572" s="257"/>
      <c r="K572" s="273"/>
      <c r="L572"/>
      <c r="M572"/>
      <c r="N572"/>
      <c r="O572"/>
      <c r="P572"/>
      <c r="Q572"/>
    </row>
    <row r="573" spans="1:17" s="5" customFormat="1" ht="28.5" customHeight="1" x14ac:dyDescent="0.2">
      <c r="A573" s="41"/>
      <c r="B573" s="76"/>
      <c r="C573" s="77"/>
      <c r="D573" s="196" t="s">
        <v>159</v>
      </c>
      <c r="E573" s="192" t="s">
        <v>78</v>
      </c>
      <c r="F573" s="191">
        <v>295000</v>
      </c>
      <c r="G573" s="257"/>
      <c r="H573" s="257"/>
      <c r="I573" s="257"/>
      <c r="J573" s="257"/>
      <c r="K573" s="273"/>
      <c r="L573"/>
      <c r="M573"/>
      <c r="N573"/>
      <c r="O573"/>
      <c r="P573"/>
      <c r="Q573"/>
    </row>
    <row r="574" spans="1:17" s="205" customFormat="1" ht="41.1" customHeight="1" x14ac:dyDescent="0.2">
      <c r="A574" s="215"/>
      <c r="B574" s="224"/>
      <c r="C574" s="225"/>
      <c r="D574" s="287" t="s">
        <v>201</v>
      </c>
      <c r="E574" s="254" t="s">
        <v>112</v>
      </c>
      <c r="F574" s="253">
        <v>1518079.98</v>
      </c>
      <c r="G574" s="257"/>
      <c r="H574" s="257"/>
      <c r="I574" s="257"/>
      <c r="J574" s="257"/>
      <c r="K574" s="273"/>
      <c r="L574" s="203"/>
      <c r="M574" s="203"/>
      <c r="N574" s="203"/>
      <c r="O574" s="203"/>
      <c r="P574" s="203"/>
      <c r="Q574" s="203"/>
    </row>
    <row r="575" spans="1:17" s="205" customFormat="1" ht="41.1" customHeight="1" x14ac:dyDescent="0.2">
      <c r="A575" s="215"/>
      <c r="B575" s="224"/>
      <c r="C575" s="225"/>
      <c r="D575" s="287" t="s">
        <v>202</v>
      </c>
      <c r="E575" s="254" t="s">
        <v>112</v>
      </c>
      <c r="F575" s="253">
        <v>2277119.9700000002</v>
      </c>
      <c r="G575" s="257"/>
      <c r="H575" s="257"/>
      <c r="I575" s="257"/>
      <c r="J575" s="257"/>
      <c r="K575" s="273"/>
      <c r="L575" s="203"/>
      <c r="M575" s="203"/>
      <c r="N575" s="203"/>
      <c r="O575" s="203"/>
      <c r="P575" s="203"/>
      <c r="Q575" s="203"/>
    </row>
    <row r="576" spans="1:17" s="142" customFormat="1" ht="28.5" customHeight="1" x14ac:dyDescent="0.2">
      <c r="A576" s="66">
        <v>921</v>
      </c>
      <c r="B576" s="62"/>
      <c r="C576" s="121"/>
      <c r="D576" s="67" t="s">
        <v>44</v>
      </c>
      <c r="E576" s="144"/>
      <c r="F576" s="137">
        <f>F577+F580+F583+F586</f>
        <v>3646583</v>
      </c>
      <c r="G576" s="257"/>
      <c r="H576" s="257"/>
      <c r="I576" s="257"/>
      <c r="J576" s="257"/>
      <c r="K576" s="273"/>
      <c r="L576"/>
      <c r="M576"/>
      <c r="N576"/>
      <c r="O576"/>
      <c r="P576"/>
      <c r="Q576"/>
    </row>
    <row r="577" spans="1:17" s="142" customFormat="1" ht="16.5" customHeight="1" x14ac:dyDescent="0.2">
      <c r="A577" s="40"/>
      <c r="B577" s="43">
        <v>92109</v>
      </c>
      <c r="C577" s="120"/>
      <c r="D577" s="84" t="s">
        <v>54</v>
      </c>
      <c r="E577" s="155"/>
      <c r="F577" s="138">
        <f>F578</f>
        <v>1451291</v>
      </c>
      <c r="G577" s="257"/>
      <c r="H577" s="257"/>
      <c r="I577" s="257"/>
      <c r="J577" s="257"/>
      <c r="K577" s="273"/>
      <c r="L577"/>
      <c r="M577"/>
      <c r="N577"/>
      <c r="O577"/>
      <c r="P577"/>
      <c r="Q577"/>
    </row>
    <row r="578" spans="1:17" s="142" customFormat="1" ht="27.75" customHeight="1" x14ac:dyDescent="0.2">
      <c r="A578" s="41"/>
      <c r="B578" s="41"/>
      <c r="C578" s="24">
        <v>2480</v>
      </c>
      <c r="D578" s="27" t="s">
        <v>63</v>
      </c>
      <c r="E578" s="126"/>
      <c r="F578" s="139">
        <f>F579</f>
        <v>1451291</v>
      </c>
      <c r="G578" s="257"/>
      <c r="H578" s="257"/>
      <c r="I578" s="257"/>
      <c r="J578" s="257"/>
      <c r="K578" s="273"/>
      <c r="L578"/>
      <c r="M578"/>
      <c r="N578"/>
      <c r="O578"/>
      <c r="P578"/>
      <c r="Q578"/>
    </row>
    <row r="579" spans="1:17" s="104" customFormat="1" ht="16.5" customHeight="1" x14ac:dyDescent="0.2">
      <c r="A579" s="100"/>
      <c r="B579" s="100"/>
      <c r="C579" s="101"/>
      <c r="D579" s="87" t="s">
        <v>120</v>
      </c>
      <c r="E579" s="89" t="s">
        <v>76</v>
      </c>
      <c r="F579" s="171">
        <v>1451291</v>
      </c>
      <c r="G579" s="257"/>
      <c r="H579" s="257"/>
      <c r="I579" s="257"/>
      <c r="J579" s="257"/>
      <c r="K579" s="273"/>
      <c r="L579"/>
      <c r="M579"/>
      <c r="N579"/>
      <c r="O579"/>
      <c r="P579"/>
      <c r="Q579"/>
    </row>
    <row r="580" spans="1:17" s="142" customFormat="1" ht="16.5" customHeight="1" x14ac:dyDescent="0.2">
      <c r="A580" s="40"/>
      <c r="B580" s="43">
        <v>92116</v>
      </c>
      <c r="C580" s="120"/>
      <c r="D580" s="26" t="s">
        <v>23</v>
      </c>
      <c r="E580" s="155"/>
      <c r="F580" s="138">
        <f>F581</f>
        <v>2155292</v>
      </c>
      <c r="G580" s="257"/>
      <c r="H580" s="257"/>
      <c r="I580" s="257"/>
      <c r="J580" s="257"/>
      <c r="K580" s="273"/>
      <c r="L580"/>
      <c r="M580"/>
      <c r="N580"/>
      <c r="O580"/>
      <c r="P580"/>
      <c r="Q580"/>
    </row>
    <row r="581" spans="1:17" s="142" customFormat="1" ht="28.5" customHeight="1" x14ac:dyDescent="0.2">
      <c r="A581" s="41"/>
      <c r="B581" s="41"/>
      <c r="C581" s="24">
        <v>2480</v>
      </c>
      <c r="D581" s="27" t="s">
        <v>63</v>
      </c>
      <c r="E581" s="126"/>
      <c r="F581" s="139">
        <f>F582</f>
        <v>2155292</v>
      </c>
      <c r="G581" s="257"/>
      <c r="H581" s="257"/>
      <c r="I581" s="257"/>
      <c r="J581" s="257"/>
      <c r="K581" s="273"/>
      <c r="L581"/>
      <c r="M581"/>
      <c r="N581"/>
      <c r="O581"/>
      <c r="P581"/>
      <c r="Q581"/>
    </row>
    <row r="582" spans="1:17" s="104" customFormat="1" ht="16.5" customHeight="1" x14ac:dyDescent="0.2">
      <c r="A582" s="100"/>
      <c r="B582" s="100"/>
      <c r="C582" s="101"/>
      <c r="D582" s="87" t="s">
        <v>120</v>
      </c>
      <c r="E582" s="89" t="s">
        <v>76</v>
      </c>
      <c r="F582" s="171">
        <v>2155292</v>
      </c>
      <c r="G582" s="257"/>
      <c r="H582" s="257"/>
      <c r="I582" s="257"/>
      <c r="J582" s="257"/>
      <c r="K582" s="273"/>
      <c r="L582"/>
      <c r="M582"/>
      <c r="N582"/>
      <c r="O582"/>
      <c r="P582"/>
      <c r="Q582"/>
    </row>
    <row r="583" spans="1:17" s="142" customFormat="1" ht="16.5" customHeight="1" x14ac:dyDescent="0.2">
      <c r="A583" s="40"/>
      <c r="B583" s="43">
        <v>92118</v>
      </c>
      <c r="C583" s="120"/>
      <c r="D583" s="26" t="s">
        <v>143</v>
      </c>
      <c r="E583" s="155"/>
      <c r="F583" s="138">
        <f>F584</f>
        <v>35000</v>
      </c>
      <c r="G583" s="257"/>
      <c r="H583" s="257"/>
      <c r="I583" s="257"/>
      <c r="J583" s="257"/>
      <c r="K583" s="273"/>
      <c r="L583"/>
      <c r="M583"/>
      <c r="N583"/>
      <c r="O583"/>
      <c r="P583"/>
      <c r="Q583"/>
    </row>
    <row r="584" spans="1:17" s="142" customFormat="1" ht="69.75" customHeight="1" x14ac:dyDescent="0.2">
      <c r="A584" s="57"/>
      <c r="B584" s="44"/>
      <c r="C584" s="42">
        <v>2360</v>
      </c>
      <c r="D584" s="29" t="s">
        <v>105</v>
      </c>
      <c r="E584" s="140"/>
      <c r="F584" s="139">
        <f>SUM(F585:F585)</f>
        <v>35000</v>
      </c>
      <c r="G584" s="257"/>
      <c r="H584" s="257"/>
      <c r="I584" s="257"/>
      <c r="J584" s="257"/>
      <c r="K584" s="273"/>
      <c r="L584"/>
      <c r="M584"/>
      <c r="N584"/>
      <c r="O584"/>
      <c r="P584"/>
      <c r="Q584"/>
    </row>
    <row r="585" spans="1:17" s="103" customFormat="1" ht="16.5" customHeight="1" x14ac:dyDescent="0.2">
      <c r="A585" s="100"/>
      <c r="B585" s="105"/>
      <c r="C585" s="106"/>
      <c r="D585" s="87" t="s">
        <v>120</v>
      </c>
      <c r="E585" s="89" t="s">
        <v>118</v>
      </c>
      <c r="F585" s="170">
        <v>35000</v>
      </c>
      <c r="G585" s="257"/>
      <c r="H585" s="257"/>
      <c r="I585" s="257"/>
      <c r="J585" s="257"/>
      <c r="K585" s="273"/>
      <c r="L585"/>
      <c r="M585"/>
      <c r="N585"/>
      <c r="O585"/>
      <c r="P585"/>
      <c r="Q585"/>
    </row>
    <row r="586" spans="1:17" s="142" customFormat="1" ht="16.5" customHeight="1" x14ac:dyDescent="0.2">
      <c r="A586" s="40"/>
      <c r="B586" s="43">
        <v>92195</v>
      </c>
      <c r="C586" s="120"/>
      <c r="D586" s="26" t="s">
        <v>1</v>
      </c>
      <c r="E586" s="143"/>
      <c r="F586" s="138">
        <f>F587+F589+F591</f>
        <v>5000</v>
      </c>
      <c r="G586" s="257"/>
      <c r="H586" s="257"/>
      <c r="I586" s="257"/>
      <c r="J586" s="257"/>
      <c r="K586" s="273"/>
      <c r="L586"/>
      <c r="M586"/>
      <c r="N586"/>
      <c r="O586"/>
      <c r="P586"/>
      <c r="Q586"/>
    </row>
    <row r="587" spans="1:17" s="142" customFormat="1" ht="16.5" customHeight="1" x14ac:dyDescent="0.2">
      <c r="A587" s="40"/>
      <c r="B587" s="214"/>
      <c r="C587" s="209">
        <v>4210</v>
      </c>
      <c r="D587" s="27" t="s">
        <v>8</v>
      </c>
      <c r="E587" s="126"/>
      <c r="F587" s="245">
        <f>SUM(F588:F588)</f>
        <v>1000</v>
      </c>
      <c r="G587" s="257"/>
      <c r="H587" s="257"/>
      <c r="I587" s="257"/>
      <c r="J587" s="257"/>
      <c r="K587" s="273"/>
      <c r="L587"/>
      <c r="M587"/>
      <c r="N587"/>
      <c r="O587"/>
      <c r="P587"/>
      <c r="Q587"/>
    </row>
    <row r="588" spans="1:17" s="103" customFormat="1" ht="16.5" customHeight="1" x14ac:dyDescent="0.2">
      <c r="A588" s="112"/>
      <c r="B588" s="112"/>
      <c r="C588" s="101"/>
      <c r="D588" s="87" t="s">
        <v>120</v>
      </c>
      <c r="E588" s="89" t="s">
        <v>78</v>
      </c>
      <c r="F588" s="171">
        <v>1000</v>
      </c>
      <c r="G588" s="257"/>
      <c r="H588" s="257"/>
      <c r="I588" s="257"/>
      <c r="J588" s="257"/>
      <c r="K588" s="273"/>
      <c r="L588"/>
      <c r="M588"/>
      <c r="N588"/>
      <c r="O588"/>
      <c r="P588"/>
      <c r="Q588"/>
    </row>
    <row r="589" spans="1:17" s="142" customFormat="1" ht="16.5" customHeight="1" x14ac:dyDescent="0.2">
      <c r="A589" s="41"/>
      <c r="B589" s="41"/>
      <c r="C589" s="24">
        <v>4270</v>
      </c>
      <c r="D589" s="27" t="s">
        <v>5</v>
      </c>
      <c r="E589" s="126"/>
      <c r="F589" s="139">
        <f>F590</f>
        <v>2000</v>
      </c>
      <c r="G589" s="257"/>
      <c r="H589" s="257"/>
      <c r="I589" s="257"/>
      <c r="J589" s="257"/>
      <c r="K589" s="273"/>
      <c r="L589"/>
      <c r="M589"/>
      <c r="N589"/>
      <c r="O589"/>
      <c r="P589"/>
      <c r="Q589"/>
    </row>
    <row r="590" spans="1:17" ht="16.5" customHeight="1" x14ac:dyDescent="0.2">
      <c r="A590" s="41"/>
      <c r="B590" s="41"/>
      <c r="C590" s="24"/>
      <c r="D590" s="87" t="s">
        <v>120</v>
      </c>
      <c r="E590" s="89" t="s">
        <v>78</v>
      </c>
      <c r="F590" s="171">
        <v>2000</v>
      </c>
    </row>
    <row r="591" spans="1:17" s="142" customFormat="1" ht="16.5" customHeight="1" x14ac:dyDescent="0.2">
      <c r="A591" s="40"/>
      <c r="B591" s="40"/>
      <c r="C591" s="24">
        <v>4300</v>
      </c>
      <c r="D591" s="27" t="s">
        <v>6</v>
      </c>
      <c r="E591" s="126"/>
      <c r="F591" s="139">
        <f>F592</f>
        <v>2000</v>
      </c>
      <c r="G591" s="257"/>
      <c r="H591" s="257"/>
      <c r="I591" s="257"/>
      <c r="J591" s="257"/>
      <c r="K591" s="273"/>
      <c r="L591"/>
      <c r="M591"/>
      <c r="N591"/>
      <c r="O591"/>
      <c r="P591"/>
      <c r="Q591"/>
    </row>
    <row r="592" spans="1:17" s="16" customFormat="1" ht="16.5" customHeight="1" x14ac:dyDescent="0.2">
      <c r="A592" s="50"/>
      <c r="B592" s="50"/>
      <c r="C592" s="46"/>
      <c r="D592" s="87" t="s">
        <v>120</v>
      </c>
      <c r="E592" s="89" t="s">
        <v>78</v>
      </c>
      <c r="F592" s="171">
        <v>2000</v>
      </c>
      <c r="G592" s="257"/>
      <c r="H592" s="257"/>
      <c r="I592" s="257"/>
      <c r="J592" s="257"/>
      <c r="K592" s="273"/>
      <c r="L592"/>
      <c r="M592"/>
      <c r="N592"/>
      <c r="O592"/>
      <c r="P592"/>
      <c r="Q592"/>
    </row>
    <row r="593" spans="1:17" s="142" customFormat="1" ht="18" customHeight="1" x14ac:dyDescent="0.2">
      <c r="A593" s="66">
        <v>926</v>
      </c>
      <c r="B593" s="62"/>
      <c r="C593" s="121"/>
      <c r="D593" s="67" t="s">
        <v>99</v>
      </c>
      <c r="E593" s="144"/>
      <c r="F593" s="137">
        <f>F594+F600</f>
        <v>700000</v>
      </c>
      <c r="G593" s="257"/>
      <c r="H593" s="257"/>
      <c r="I593" s="257"/>
      <c r="J593" s="257"/>
      <c r="K593" s="273"/>
      <c r="L593"/>
      <c r="M593"/>
      <c r="N593"/>
      <c r="O593"/>
      <c r="P593"/>
      <c r="Q593"/>
    </row>
    <row r="594" spans="1:17" s="142" customFormat="1" ht="16.5" customHeight="1" x14ac:dyDescent="0.2">
      <c r="A594" s="40"/>
      <c r="B594" s="43">
        <v>92601</v>
      </c>
      <c r="C594" s="120"/>
      <c r="D594" s="26" t="s">
        <v>45</v>
      </c>
      <c r="E594" s="143"/>
      <c r="F594" s="138">
        <f>F595+F597</f>
        <v>450000</v>
      </c>
      <c r="G594" s="257"/>
      <c r="H594" s="257"/>
      <c r="I594" s="257"/>
      <c r="J594" s="257"/>
      <c r="K594" s="273"/>
      <c r="L594"/>
      <c r="M594"/>
      <c r="N594"/>
      <c r="O594"/>
      <c r="P594"/>
      <c r="Q594"/>
    </row>
    <row r="595" spans="1:17" s="142" customFormat="1" ht="16.5" customHeight="1" x14ac:dyDescent="0.2">
      <c r="A595" s="41"/>
      <c r="B595" s="41"/>
      <c r="C595" s="24">
        <v>4270</v>
      </c>
      <c r="D595" s="27" t="s">
        <v>5</v>
      </c>
      <c r="E595" s="126"/>
      <c r="F595" s="139">
        <f>SUM(F596:F596)</f>
        <v>50000</v>
      </c>
      <c r="G595" s="257"/>
      <c r="H595" s="257"/>
      <c r="I595" s="257"/>
      <c r="J595" s="257"/>
      <c r="K595" s="273"/>
      <c r="L595"/>
      <c r="M595"/>
      <c r="N595"/>
      <c r="O595"/>
      <c r="P595"/>
      <c r="Q595"/>
    </row>
    <row r="596" spans="1:17" s="104" customFormat="1" ht="16.5" customHeight="1" x14ac:dyDescent="0.2">
      <c r="A596" s="100"/>
      <c r="B596" s="100"/>
      <c r="C596" s="101"/>
      <c r="D596" s="87" t="s">
        <v>120</v>
      </c>
      <c r="E596" s="89" t="s">
        <v>78</v>
      </c>
      <c r="F596" s="171">
        <v>50000</v>
      </c>
      <c r="G596" s="257"/>
      <c r="H596" s="257"/>
      <c r="I596" s="257"/>
      <c r="J596" s="257"/>
      <c r="K596" s="273"/>
      <c r="L596"/>
      <c r="M596"/>
      <c r="N596"/>
      <c r="O596"/>
      <c r="P596"/>
      <c r="Q596"/>
    </row>
    <row r="597" spans="1:17" s="142" customFormat="1" ht="16.5" customHeight="1" x14ac:dyDescent="0.2">
      <c r="A597" s="41"/>
      <c r="B597" s="41"/>
      <c r="C597" s="24">
        <v>6050</v>
      </c>
      <c r="D597" s="83" t="s">
        <v>16</v>
      </c>
      <c r="E597" s="126"/>
      <c r="F597" s="139">
        <f>SUM(F599:F599)</f>
        <v>400000</v>
      </c>
      <c r="G597" s="257"/>
      <c r="H597" s="257"/>
      <c r="I597" s="257"/>
      <c r="J597" s="257"/>
      <c r="K597" s="273"/>
      <c r="L597"/>
      <c r="M597"/>
      <c r="N597"/>
      <c r="O597"/>
      <c r="P597"/>
      <c r="Q597"/>
    </row>
    <row r="598" spans="1:17" s="142" customFormat="1" ht="15" customHeight="1" x14ac:dyDescent="0.2">
      <c r="A598" s="41"/>
      <c r="B598" s="41"/>
      <c r="C598" s="24"/>
      <c r="D598" s="86" t="s">
        <v>120</v>
      </c>
      <c r="E598" s="126"/>
      <c r="F598" s="139"/>
      <c r="G598" s="257"/>
      <c r="H598" s="257"/>
      <c r="I598" s="257"/>
      <c r="J598" s="257"/>
      <c r="K598" s="273"/>
      <c r="L598"/>
      <c r="M598"/>
      <c r="N598"/>
      <c r="O598"/>
      <c r="P598"/>
      <c r="Q598"/>
    </row>
    <row r="599" spans="1:17" s="81" customFormat="1" ht="39" customHeight="1" x14ac:dyDescent="0.2">
      <c r="A599" s="100"/>
      <c r="B599" s="172"/>
      <c r="C599" s="173"/>
      <c r="D599" s="194" t="s">
        <v>205</v>
      </c>
      <c r="E599" s="254" t="s">
        <v>112</v>
      </c>
      <c r="F599" s="195">
        <v>400000</v>
      </c>
      <c r="G599" s="257"/>
      <c r="H599" s="257"/>
      <c r="I599" s="257"/>
      <c r="J599" s="257"/>
      <c r="K599" s="273"/>
      <c r="L599"/>
      <c r="M599"/>
      <c r="N599"/>
      <c r="O599"/>
      <c r="P599"/>
      <c r="Q599"/>
    </row>
    <row r="600" spans="1:17" s="142" customFormat="1" ht="16.5" customHeight="1" x14ac:dyDescent="0.2">
      <c r="A600" s="57"/>
      <c r="B600" s="43">
        <v>92605</v>
      </c>
      <c r="C600" s="120"/>
      <c r="D600" s="26" t="s">
        <v>101</v>
      </c>
      <c r="E600" s="143"/>
      <c r="F600" s="138">
        <f>F601+F603+F605+F607+F609+F611</f>
        <v>250000</v>
      </c>
      <c r="G600" s="257"/>
      <c r="H600" s="257"/>
      <c r="I600" s="257"/>
      <c r="J600" s="257"/>
      <c r="K600" s="273"/>
      <c r="L600"/>
      <c r="M600"/>
      <c r="N600"/>
      <c r="O600"/>
      <c r="P600"/>
      <c r="Q600"/>
    </row>
    <row r="601" spans="1:17" s="142" customFormat="1" ht="69.75" customHeight="1" x14ac:dyDescent="0.2">
      <c r="A601" s="57"/>
      <c r="B601" s="44"/>
      <c r="C601" s="42">
        <v>2360</v>
      </c>
      <c r="D601" s="29" t="s">
        <v>105</v>
      </c>
      <c r="E601" s="140"/>
      <c r="F601" s="139">
        <f>SUM(F602:F602)</f>
        <v>40000</v>
      </c>
      <c r="G601" s="257"/>
      <c r="H601" s="257"/>
      <c r="I601" s="257"/>
      <c r="J601" s="257"/>
      <c r="K601" s="273"/>
      <c r="L601"/>
      <c r="M601"/>
      <c r="N601"/>
      <c r="O601"/>
      <c r="P601"/>
      <c r="Q601"/>
    </row>
    <row r="602" spans="1:17" s="103" customFormat="1" ht="16.5" customHeight="1" x14ac:dyDescent="0.2">
      <c r="A602" s="100"/>
      <c r="B602" s="100"/>
      <c r="C602" s="101"/>
      <c r="D602" s="87" t="s">
        <v>120</v>
      </c>
      <c r="E602" s="90" t="s">
        <v>80</v>
      </c>
      <c r="F602" s="171">
        <v>40000</v>
      </c>
      <c r="G602" s="257"/>
      <c r="H602" s="257"/>
      <c r="I602" s="257"/>
      <c r="J602" s="257"/>
      <c r="K602" s="273"/>
      <c r="L602"/>
      <c r="M602"/>
      <c r="N602"/>
      <c r="O602"/>
      <c r="P602"/>
      <c r="Q602"/>
    </row>
    <row r="603" spans="1:17" s="142" customFormat="1" ht="42" customHeight="1" x14ac:dyDescent="0.2">
      <c r="A603" s="57"/>
      <c r="B603" s="44"/>
      <c r="C603" s="42">
        <v>2820</v>
      </c>
      <c r="D603" s="29" t="s">
        <v>109</v>
      </c>
      <c r="E603" s="140"/>
      <c r="F603" s="139">
        <f>F604</f>
        <v>200000</v>
      </c>
      <c r="G603" s="257"/>
      <c r="H603" s="257"/>
      <c r="I603" s="257"/>
      <c r="J603" s="257"/>
      <c r="K603" s="273"/>
      <c r="L603"/>
      <c r="M603"/>
      <c r="N603"/>
      <c r="O603"/>
      <c r="P603"/>
      <c r="Q603"/>
    </row>
    <row r="604" spans="1:17" s="104" customFormat="1" ht="16.5" customHeight="1" x14ac:dyDescent="0.2">
      <c r="A604" s="100"/>
      <c r="B604" s="100"/>
      <c r="C604" s="101"/>
      <c r="D604" s="87" t="s">
        <v>120</v>
      </c>
      <c r="E604" s="90" t="s">
        <v>80</v>
      </c>
      <c r="F604" s="171">
        <v>200000</v>
      </c>
      <c r="G604" s="257"/>
      <c r="H604" s="257"/>
      <c r="I604" s="257"/>
      <c r="J604" s="257"/>
      <c r="K604" s="273"/>
      <c r="L604"/>
      <c r="M604"/>
      <c r="N604"/>
      <c r="O604"/>
      <c r="P604"/>
      <c r="Q604"/>
    </row>
    <row r="605" spans="1:17" s="142" customFormat="1" ht="16.5" customHeight="1" x14ac:dyDescent="0.2">
      <c r="A605" s="57"/>
      <c r="B605" s="44"/>
      <c r="C605" s="24">
        <v>4190</v>
      </c>
      <c r="D605" s="27" t="s">
        <v>139</v>
      </c>
      <c r="E605" s="90"/>
      <c r="F605" s="139">
        <f>F606</f>
        <v>2000</v>
      </c>
      <c r="G605" s="257"/>
      <c r="H605" s="257"/>
      <c r="I605" s="257"/>
      <c r="J605" s="257"/>
      <c r="K605" s="273"/>
      <c r="L605"/>
      <c r="M605"/>
      <c r="N605"/>
      <c r="O605"/>
      <c r="P605"/>
      <c r="Q605"/>
    </row>
    <row r="606" spans="1:17" s="104" customFormat="1" ht="16.5" customHeight="1" x14ac:dyDescent="0.2">
      <c r="A606" s="100"/>
      <c r="B606" s="100"/>
      <c r="C606" s="101"/>
      <c r="D606" s="87" t="s">
        <v>120</v>
      </c>
      <c r="E606" s="90" t="s">
        <v>80</v>
      </c>
      <c r="F606" s="171">
        <v>2000</v>
      </c>
      <c r="G606" s="257"/>
      <c r="H606" s="257"/>
      <c r="I606" s="257"/>
      <c r="J606" s="257"/>
      <c r="K606" s="273"/>
      <c r="L606"/>
      <c r="M606"/>
      <c r="N606"/>
      <c r="O606"/>
      <c r="P606"/>
      <c r="Q606"/>
    </row>
    <row r="607" spans="1:17" s="104" customFormat="1" ht="16.5" customHeight="1" x14ac:dyDescent="0.2">
      <c r="A607" s="57"/>
      <c r="B607" s="44"/>
      <c r="C607" s="24">
        <v>4210</v>
      </c>
      <c r="D607" s="27" t="s">
        <v>8</v>
      </c>
      <c r="E607" s="90"/>
      <c r="F607" s="139">
        <f>F608</f>
        <v>1000</v>
      </c>
      <c r="G607" s="257"/>
      <c r="H607" s="257"/>
      <c r="I607" s="257"/>
      <c r="J607" s="257"/>
      <c r="K607" s="273"/>
      <c r="L607"/>
      <c r="M607"/>
      <c r="N607"/>
      <c r="O607"/>
      <c r="P607"/>
      <c r="Q607"/>
    </row>
    <row r="608" spans="1:17" s="104" customFormat="1" ht="16.5" customHeight="1" x14ac:dyDescent="0.2">
      <c r="A608" s="100"/>
      <c r="B608" s="100"/>
      <c r="C608" s="101"/>
      <c r="D608" s="87" t="s">
        <v>120</v>
      </c>
      <c r="E608" s="90" t="s">
        <v>80</v>
      </c>
      <c r="F608" s="171">
        <v>1000</v>
      </c>
      <c r="G608" s="257"/>
      <c r="H608" s="257"/>
      <c r="I608" s="257"/>
      <c r="J608" s="257"/>
      <c r="K608" s="273"/>
      <c r="L608"/>
      <c r="M608"/>
      <c r="N608"/>
      <c r="O608"/>
      <c r="P608"/>
      <c r="Q608"/>
    </row>
    <row r="609" spans="1:17" s="151" customFormat="1" ht="16.5" customHeight="1" x14ac:dyDescent="0.2">
      <c r="A609" s="41"/>
      <c r="B609" s="41"/>
      <c r="C609" s="24">
        <v>4220</v>
      </c>
      <c r="D609" s="27" t="s">
        <v>155</v>
      </c>
      <c r="E609" s="126"/>
      <c r="F609" s="139">
        <f>F610</f>
        <v>1000</v>
      </c>
      <c r="G609" s="257"/>
      <c r="H609" s="257"/>
      <c r="I609" s="257"/>
      <c r="J609" s="257"/>
      <c r="K609" s="273"/>
      <c r="L609"/>
      <c r="M609"/>
      <c r="N609"/>
      <c r="O609"/>
      <c r="P609"/>
      <c r="Q609"/>
    </row>
    <row r="610" spans="1:17" s="9" customFormat="1" ht="16.5" customHeight="1" x14ac:dyDescent="0.2">
      <c r="A610" s="41"/>
      <c r="B610" s="41"/>
      <c r="C610" s="24"/>
      <c r="D610" s="87" t="s">
        <v>120</v>
      </c>
      <c r="E610" s="89" t="s">
        <v>80</v>
      </c>
      <c r="F610" s="171">
        <v>1000</v>
      </c>
      <c r="G610" s="257"/>
      <c r="H610" s="257"/>
      <c r="I610" s="257"/>
      <c r="J610" s="257"/>
      <c r="K610" s="273"/>
      <c r="L610"/>
      <c r="M610"/>
      <c r="N610"/>
      <c r="O610"/>
      <c r="P610"/>
      <c r="Q610"/>
    </row>
    <row r="611" spans="1:17" s="104" customFormat="1" ht="16.5" customHeight="1" x14ac:dyDescent="0.2">
      <c r="A611" s="57"/>
      <c r="B611" s="44"/>
      <c r="C611" s="24">
        <v>4300</v>
      </c>
      <c r="D611" s="27" t="s">
        <v>6</v>
      </c>
      <c r="E611" s="90"/>
      <c r="F611" s="139">
        <f>F612</f>
        <v>6000</v>
      </c>
      <c r="G611" s="257"/>
      <c r="H611" s="257"/>
      <c r="I611" s="257"/>
      <c r="J611" s="257"/>
      <c r="K611" s="273"/>
      <c r="L611"/>
      <c r="M611"/>
      <c r="N611"/>
      <c r="O611"/>
      <c r="P611"/>
      <c r="Q611"/>
    </row>
    <row r="612" spans="1:17" s="104" customFormat="1" ht="16.5" customHeight="1" x14ac:dyDescent="0.2">
      <c r="A612" s="100"/>
      <c r="B612" s="100"/>
      <c r="C612" s="101"/>
      <c r="D612" s="87" t="s">
        <v>120</v>
      </c>
      <c r="E612" s="90" t="s">
        <v>80</v>
      </c>
      <c r="F612" s="171">
        <v>6000</v>
      </c>
      <c r="G612" s="257"/>
      <c r="H612" s="257"/>
      <c r="I612" s="257"/>
      <c r="J612" s="257"/>
      <c r="K612" s="273"/>
      <c r="L612"/>
      <c r="M612"/>
      <c r="N612"/>
      <c r="O612"/>
      <c r="P612"/>
      <c r="Q612"/>
    </row>
    <row r="613" spans="1:17" s="11" customFormat="1" ht="16.5" customHeight="1" x14ac:dyDescent="0.2">
      <c r="A613" s="64"/>
      <c r="B613" s="64"/>
      <c r="C613" s="123"/>
      <c r="D613" s="263" t="s">
        <v>186</v>
      </c>
      <c r="E613" s="174"/>
      <c r="F613" s="175">
        <f>F593+F576+F505+F498+F490+F466+F425+F377+F367+F358+F269+F141+F121+F76+F63+F33+F11+F7</f>
        <v>61057630.950000003</v>
      </c>
      <c r="G613" s="257"/>
      <c r="H613" s="257"/>
      <c r="I613" s="257"/>
      <c r="J613" s="257"/>
      <c r="K613" s="273"/>
      <c r="L613"/>
      <c r="M613"/>
      <c r="N613"/>
      <c r="O613"/>
      <c r="P613"/>
      <c r="Q613"/>
    </row>
    <row r="614" spans="1:17" s="136" customFormat="1" ht="8.25" customHeight="1" x14ac:dyDescent="0.2">
      <c r="A614" s="58"/>
      <c r="B614" s="58"/>
      <c r="C614" s="59"/>
      <c r="D614" s="75"/>
      <c r="E614" s="157"/>
      <c r="F614" s="158"/>
      <c r="G614" s="257"/>
      <c r="H614" s="257"/>
      <c r="I614" s="257"/>
      <c r="J614" s="257"/>
      <c r="K614" s="273"/>
      <c r="L614"/>
      <c r="M614"/>
      <c r="N614"/>
      <c r="O614"/>
      <c r="P614"/>
      <c r="Q614"/>
    </row>
    <row r="615" spans="1:17" s="136" customFormat="1" ht="17.25" customHeight="1" x14ac:dyDescent="0.2">
      <c r="A615" s="280" t="s">
        <v>146</v>
      </c>
      <c r="B615" s="280"/>
      <c r="C615" s="280"/>
      <c r="D615" s="280"/>
      <c r="E615" s="280"/>
      <c r="F615" s="185"/>
      <c r="G615" s="257"/>
      <c r="H615" s="257"/>
      <c r="I615" s="257"/>
      <c r="J615" s="257"/>
      <c r="K615" s="273"/>
      <c r="L615"/>
      <c r="M615"/>
      <c r="N615"/>
      <c r="O615"/>
      <c r="P615"/>
      <c r="Q615"/>
    </row>
    <row r="616" spans="1:17" s="142" customFormat="1" ht="18" customHeight="1" x14ac:dyDescent="0.2">
      <c r="A616" s="66">
        <v>750</v>
      </c>
      <c r="B616" s="62"/>
      <c r="C616" s="121"/>
      <c r="D616" s="67" t="s">
        <v>31</v>
      </c>
      <c r="E616" s="22"/>
      <c r="F616" s="137">
        <f>F617</f>
        <v>373743</v>
      </c>
      <c r="G616" s="257"/>
      <c r="H616" s="257"/>
      <c r="I616" s="257"/>
      <c r="J616" s="257"/>
      <c r="K616" s="273"/>
      <c r="L616"/>
      <c r="M616"/>
      <c r="N616"/>
      <c r="O616"/>
      <c r="P616"/>
      <c r="Q616"/>
    </row>
    <row r="617" spans="1:17" s="142" customFormat="1" ht="16.5" customHeight="1" x14ac:dyDescent="0.2">
      <c r="A617" s="40"/>
      <c r="B617" s="40">
        <v>75011</v>
      </c>
      <c r="C617" s="24"/>
      <c r="D617" s="28" t="s">
        <v>26</v>
      </c>
      <c r="E617" s="149"/>
      <c r="F617" s="146">
        <f>F618+F620+F622</f>
        <v>373743</v>
      </c>
      <c r="G617" s="257"/>
      <c r="H617" s="257"/>
      <c r="I617" s="257"/>
      <c r="J617" s="257"/>
      <c r="K617" s="273"/>
      <c r="L617"/>
      <c r="M617"/>
      <c r="N617"/>
      <c r="O617"/>
      <c r="P617"/>
      <c r="Q617"/>
    </row>
    <row r="618" spans="1:17" s="142" customFormat="1" ht="15.75" customHeight="1" x14ac:dyDescent="0.2">
      <c r="A618" s="41"/>
      <c r="B618" s="41"/>
      <c r="C618" s="24">
        <v>4010</v>
      </c>
      <c r="D618" s="27" t="s">
        <v>11</v>
      </c>
      <c r="E618" s="126"/>
      <c r="F618" s="139">
        <f>F619</f>
        <v>317187</v>
      </c>
      <c r="G618" s="257"/>
      <c r="H618" s="257"/>
      <c r="I618" s="257"/>
      <c r="J618" s="257"/>
      <c r="K618" s="273"/>
      <c r="L618"/>
      <c r="M618"/>
      <c r="N618"/>
      <c r="O618"/>
      <c r="P618"/>
      <c r="Q618"/>
    </row>
    <row r="619" spans="1:17" s="104" customFormat="1" ht="15.75" customHeight="1" x14ac:dyDescent="0.2">
      <c r="A619" s="100"/>
      <c r="B619" s="100"/>
      <c r="C619" s="101"/>
      <c r="D619" s="87" t="s">
        <v>120</v>
      </c>
      <c r="E619" s="89" t="s">
        <v>76</v>
      </c>
      <c r="F619" s="171">
        <v>317187</v>
      </c>
      <c r="G619" s="257"/>
      <c r="H619" s="257"/>
      <c r="I619" s="257"/>
      <c r="J619" s="257"/>
      <c r="K619" s="273"/>
      <c r="L619"/>
      <c r="M619"/>
      <c r="N619"/>
      <c r="O619"/>
      <c r="P619"/>
      <c r="Q619"/>
    </row>
    <row r="620" spans="1:17" s="142" customFormat="1" ht="15.75" customHeight="1" x14ac:dyDescent="0.2">
      <c r="A620" s="41"/>
      <c r="B620" s="41"/>
      <c r="C620" s="24">
        <v>4110</v>
      </c>
      <c r="D620" s="27" t="s">
        <v>7</v>
      </c>
      <c r="E620" s="140"/>
      <c r="F620" s="139">
        <f>F621</f>
        <v>54524</v>
      </c>
      <c r="G620" s="257"/>
      <c r="H620" s="257"/>
      <c r="I620" s="257"/>
      <c r="J620" s="257"/>
      <c r="K620" s="273"/>
      <c r="L620"/>
      <c r="M620"/>
      <c r="N620"/>
      <c r="O620"/>
      <c r="P620"/>
      <c r="Q620"/>
    </row>
    <row r="621" spans="1:17" s="104" customFormat="1" ht="15.75" customHeight="1" x14ac:dyDescent="0.2">
      <c r="A621" s="100"/>
      <c r="B621" s="100"/>
      <c r="C621" s="101"/>
      <c r="D621" s="87" t="s">
        <v>120</v>
      </c>
      <c r="E621" s="89" t="s">
        <v>76</v>
      </c>
      <c r="F621" s="171">
        <v>54524</v>
      </c>
      <c r="G621" s="257"/>
      <c r="H621" s="257"/>
      <c r="I621" s="257"/>
      <c r="J621" s="257"/>
      <c r="K621" s="273"/>
      <c r="L621"/>
      <c r="M621"/>
      <c r="N621"/>
      <c r="O621"/>
      <c r="P621"/>
      <c r="Q621"/>
    </row>
    <row r="622" spans="1:17" s="142" customFormat="1" ht="16.5" customHeight="1" x14ac:dyDescent="0.2">
      <c r="A622" s="41"/>
      <c r="B622" s="41"/>
      <c r="C622" s="24">
        <v>4120</v>
      </c>
      <c r="D622" s="228" t="s">
        <v>193</v>
      </c>
      <c r="E622" s="140"/>
      <c r="F622" s="139">
        <f>F623</f>
        <v>2032</v>
      </c>
      <c r="G622" s="257"/>
      <c r="H622" s="257"/>
      <c r="I622" s="257"/>
      <c r="J622" s="257"/>
      <c r="K622" s="273"/>
      <c r="L622"/>
      <c r="M622"/>
      <c r="N622"/>
      <c r="O622"/>
      <c r="P622"/>
      <c r="Q622"/>
    </row>
    <row r="623" spans="1:17" s="104" customFormat="1" ht="15.75" customHeight="1" x14ac:dyDescent="0.2">
      <c r="A623" s="100"/>
      <c r="B623" s="100"/>
      <c r="C623" s="101"/>
      <c r="D623" s="87" t="s">
        <v>120</v>
      </c>
      <c r="E623" s="89" t="s">
        <v>76</v>
      </c>
      <c r="F623" s="171">
        <v>2032</v>
      </c>
      <c r="G623" s="257"/>
      <c r="H623" s="257"/>
      <c r="I623" s="257"/>
      <c r="J623" s="257"/>
      <c r="K623" s="273"/>
      <c r="L623"/>
      <c r="M623"/>
      <c r="N623"/>
      <c r="O623"/>
      <c r="P623"/>
      <c r="Q623"/>
    </row>
    <row r="624" spans="1:17" s="142" customFormat="1" ht="40.5" customHeight="1" x14ac:dyDescent="0.2">
      <c r="A624" s="66">
        <v>751</v>
      </c>
      <c r="B624" s="62"/>
      <c r="C624" s="121"/>
      <c r="D624" s="67" t="s">
        <v>83</v>
      </c>
      <c r="E624" s="144"/>
      <c r="F624" s="137">
        <f>F625</f>
        <v>5473</v>
      </c>
      <c r="G624" s="257"/>
      <c r="H624" s="257"/>
      <c r="I624" s="257"/>
      <c r="J624" s="257"/>
      <c r="K624" s="273"/>
      <c r="L624"/>
      <c r="M624"/>
      <c r="N624"/>
      <c r="O624"/>
      <c r="P624"/>
      <c r="Q624"/>
    </row>
    <row r="625" spans="1:17" s="142" customFormat="1" ht="28.5" customHeight="1" x14ac:dyDescent="0.2">
      <c r="A625" s="40"/>
      <c r="B625" s="40">
        <v>75101</v>
      </c>
      <c r="C625" s="24"/>
      <c r="D625" s="28" t="s">
        <v>32</v>
      </c>
      <c r="E625" s="149"/>
      <c r="F625" s="146">
        <f>F626+F628+F630</f>
        <v>5473</v>
      </c>
      <c r="G625" s="257"/>
      <c r="H625" s="257"/>
      <c r="I625" s="257"/>
      <c r="J625" s="257"/>
      <c r="K625" s="273"/>
      <c r="L625"/>
      <c r="M625"/>
      <c r="N625"/>
      <c r="O625"/>
      <c r="P625"/>
      <c r="Q625"/>
    </row>
    <row r="626" spans="1:17" s="142" customFormat="1" ht="15.75" customHeight="1" x14ac:dyDescent="0.2">
      <c r="A626" s="41"/>
      <c r="B626" s="41"/>
      <c r="C626" s="24">
        <v>4010</v>
      </c>
      <c r="D626" s="27" t="s">
        <v>11</v>
      </c>
      <c r="E626" s="126"/>
      <c r="F626" s="139">
        <f>F627</f>
        <v>4575</v>
      </c>
      <c r="G626" s="257"/>
      <c r="H626" s="257"/>
      <c r="I626" s="257"/>
      <c r="J626" s="257"/>
      <c r="K626" s="273"/>
      <c r="L626"/>
      <c r="M626"/>
      <c r="N626"/>
      <c r="O626"/>
      <c r="P626"/>
      <c r="Q626"/>
    </row>
    <row r="627" spans="1:17" s="104" customFormat="1" ht="15.75" customHeight="1" x14ac:dyDescent="0.2">
      <c r="A627" s="100"/>
      <c r="B627" s="100"/>
      <c r="C627" s="101"/>
      <c r="D627" s="87" t="s">
        <v>120</v>
      </c>
      <c r="E627" s="89" t="s">
        <v>76</v>
      </c>
      <c r="F627" s="171">
        <v>4575</v>
      </c>
      <c r="G627" s="257"/>
      <c r="H627" s="257"/>
      <c r="I627" s="257"/>
      <c r="J627" s="257"/>
      <c r="K627" s="273"/>
      <c r="L627"/>
      <c r="M627"/>
      <c r="N627"/>
      <c r="O627"/>
      <c r="P627"/>
      <c r="Q627"/>
    </row>
    <row r="628" spans="1:17" s="142" customFormat="1" ht="15.75" customHeight="1" x14ac:dyDescent="0.2">
      <c r="A628" s="41"/>
      <c r="B628" s="41"/>
      <c r="C628" s="24">
        <v>4110</v>
      </c>
      <c r="D628" s="27" t="s">
        <v>7</v>
      </c>
      <c r="E628" s="126"/>
      <c r="F628" s="139">
        <f>F629</f>
        <v>786</v>
      </c>
      <c r="G628" s="257"/>
      <c r="H628" s="257"/>
      <c r="I628" s="257"/>
      <c r="J628" s="257"/>
      <c r="K628" s="273"/>
      <c r="L628"/>
      <c r="M628"/>
      <c r="N628"/>
      <c r="O628"/>
      <c r="P628"/>
      <c r="Q628"/>
    </row>
    <row r="629" spans="1:17" s="104" customFormat="1" ht="15.75" customHeight="1" x14ac:dyDescent="0.2">
      <c r="A629" s="100"/>
      <c r="B629" s="100"/>
      <c r="C629" s="101"/>
      <c r="D629" s="87" t="s">
        <v>120</v>
      </c>
      <c r="E629" s="89" t="s">
        <v>76</v>
      </c>
      <c r="F629" s="171">
        <v>786</v>
      </c>
      <c r="G629" s="257"/>
      <c r="H629" s="257"/>
      <c r="I629" s="257"/>
      <c r="J629" s="257"/>
      <c r="K629" s="273"/>
      <c r="L629"/>
      <c r="M629"/>
      <c r="N629"/>
      <c r="O629"/>
      <c r="P629"/>
      <c r="Q629"/>
    </row>
    <row r="630" spans="1:17" s="142" customFormat="1" ht="16.5" customHeight="1" x14ac:dyDescent="0.2">
      <c r="A630" s="41"/>
      <c r="B630" s="41"/>
      <c r="C630" s="24">
        <v>4120</v>
      </c>
      <c r="D630" s="228" t="s">
        <v>193</v>
      </c>
      <c r="E630" s="126"/>
      <c r="F630" s="139">
        <f>F631</f>
        <v>112</v>
      </c>
      <c r="G630" s="257"/>
      <c r="H630" s="257"/>
      <c r="I630" s="257"/>
      <c r="J630" s="257"/>
      <c r="K630" s="273"/>
      <c r="L630"/>
      <c r="M630"/>
      <c r="N630"/>
      <c r="O630"/>
      <c r="P630"/>
      <c r="Q630"/>
    </row>
    <row r="631" spans="1:17" s="104" customFormat="1" ht="15.75" customHeight="1" x14ac:dyDescent="0.2">
      <c r="A631" s="100"/>
      <c r="B631" s="100"/>
      <c r="C631" s="101"/>
      <c r="D631" s="87" t="s">
        <v>120</v>
      </c>
      <c r="E631" s="89" t="s">
        <v>76</v>
      </c>
      <c r="F631" s="171">
        <v>112</v>
      </c>
      <c r="G631" s="257"/>
      <c r="H631" s="257"/>
      <c r="I631" s="257"/>
      <c r="J631" s="257"/>
      <c r="K631" s="273"/>
      <c r="L631"/>
      <c r="M631"/>
      <c r="N631"/>
      <c r="O631"/>
      <c r="P631"/>
      <c r="Q631"/>
    </row>
    <row r="632" spans="1:17" s="11" customFormat="1" ht="17.25" customHeight="1" x14ac:dyDescent="0.2">
      <c r="A632" s="64"/>
      <c r="B632" s="64"/>
      <c r="C632" s="123"/>
      <c r="D632" s="263" t="s">
        <v>187</v>
      </c>
      <c r="E632" s="174"/>
      <c r="F632" s="175">
        <f>F616+F624</f>
        <v>379216</v>
      </c>
      <c r="G632" s="257"/>
      <c r="H632" s="257"/>
      <c r="I632" s="257"/>
      <c r="J632" s="257"/>
      <c r="K632" s="273"/>
      <c r="L632"/>
      <c r="M632"/>
      <c r="N632"/>
      <c r="O632"/>
      <c r="P632"/>
      <c r="Q632"/>
    </row>
    <row r="633" spans="1:17" s="136" customFormat="1" ht="7.5" customHeight="1" x14ac:dyDescent="0.2">
      <c r="A633" s="60"/>
      <c r="B633" s="60"/>
      <c r="C633" s="60"/>
      <c r="D633" s="32"/>
      <c r="E633" s="159"/>
      <c r="F633" s="160"/>
      <c r="G633" s="257"/>
      <c r="H633" s="257"/>
      <c r="I633" s="257"/>
      <c r="J633" s="257"/>
      <c r="K633" s="273"/>
      <c r="L633"/>
      <c r="M633"/>
      <c r="N633"/>
      <c r="O633"/>
      <c r="P633"/>
      <c r="Q633"/>
    </row>
    <row r="634" spans="1:17" s="136" customFormat="1" ht="18.75" customHeight="1" x14ac:dyDescent="0.2">
      <c r="A634" s="281" t="s">
        <v>147</v>
      </c>
      <c r="B634" s="281"/>
      <c r="C634" s="281"/>
      <c r="D634" s="281"/>
      <c r="E634" s="281"/>
      <c r="F634" s="185"/>
      <c r="G634" s="257"/>
      <c r="H634" s="257"/>
      <c r="I634" s="257"/>
      <c r="J634" s="257"/>
      <c r="K634" s="273"/>
      <c r="L634"/>
      <c r="M634"/>
      <c r="N634"/>
      <c r="O634"/>
      <c r="P634"/>
      <c r="Q634"/>
    </row>
    <row r="635" spans="1:17" s="136" customFormat="1" ht="18" customHeight="1" x14ac:dyDescent="0.2">
      <c r="A635" s="69">
        <v>600</v>
      </c>
      <c r="B635" s="70"/>
      <c r="C635" s="124"/>
      <c r="D635" s="71" t="s">
        <v>29</v>
      </c>
      <c r="E635" s="161"/>
      <c r="F635" s="137">
        <f>F636</f>
        <v>17000</v>
      </c>
      <c r="G635" s="257"/>
      <c r="H635" s="257"/>
      <c r="I635" s="257"/>
      <c r="J635" s="257"/>
      <c r="K635" s="273"/>
      <c r="L635"/>
      <c r="M635"/>
      <c r="N635"/>
      <c r="O635"/>
      <c r="P635"/>
      <c r="Q635"/>
    </row>
    <row r="636" spans="1:17" s="136" customFormat="1" ht="16.5" customHeight="1" x14ac:dyDescent="0.2">
      <c r="A636" s="40"/>
      <c r="B636" s="40">
        <v>60014</v>
      </c>
      <c r="C636" s="42"/>
      <c r="D636" s="85" t="s">
        <v>92</v>
      </c>
      <c r="E636" s="145"/>
      <c r="F636" s="138">
        <f>F637</f>
        <v>17000</v>
      </c>
      <c r="G636" s="257"/>
      <c r="H636" s="257"/>
      <c r="I636" s="257"/>
      <c r="J636" s="257"/>
      <c r="K636" s="273"/>
      <c r="L636"/>
      <c r="M636"/>
      <c r="N636"/>
      <c r="O636"/>
      <c r="P636"/>
      <c r="Q636"/>
    </row>
    <row r="637" spans="1:17" s="136" customFormat="1" ht="15.75" customHeight="1" x14ac:dyDescent="0.2">
      <c r="A637" s="40"/>
      <c r="B637" s="40"/>
      <c r="C637" s="24">
        <v>4300</v>
      </c>
      <c r="D637" s="27" t="s">
        <v>6</v>
      </c>
      <c r="E637" s="141"/>
      <c r="F637" s="139">
        <f>F638</f>
        <v>17000</v>
      </c>
      <c r="G637" s="257"/>
      <c r="H637" s="257"/>
      <c r="I637" s="257"/>
      <c r="J637" s="257"/>
      <c r="K637" s="273"/>
      <c r="L637"/>
      <c r="M637"/>
      <c r="N637"/>
      <c r="O637"/>
      <c r="P637"/>
      <c r="Q637"/>
    </row>
    <row r="638" spans="1:17" s="3" customFormat="1" ht="15.75" customHeight="1" x14ac:dyDescent="0.2">
      <c r="A638" s="41"/>
      <c r="B638" s="47"/>
      <c r="C638" s="48"/>
      <c r="D638" s="87" t="s">
        <v>120</v>
      </c>
      <c r="E638" s="91" t="s">
        <v>78</v>
      </c>
      <c r="F638" s="171">
        <v>17000</v>
      </c>
      <c r="G638" s="257"/>
      <c r="H638" s="257"/>
      <c r="I638" s="257"/>
      <c r="J638" s="257"/>
      <c r="K638" s="273"/>
      <c r="L638"/>
      <c r="M638"/>
      <c r="N638"/>
      <c r="O638"/>
      <c r="P638"/>
      <c r="Q638"/>
    </row>
    <row r="639" spans="1:17" s="142" customFormat="1" ht="18" customHeight="1" x14ac:dyDescent="0.2">
      <c r="A639" s="66">
        <v>710</v>
      </c>
      <c r="B639" s="62"/>
      <c r="C639" s="121"/>
      <c r="D639" s="67" t="s">
        <v>35</v>
      </c>
      <c r="E639" s="144"/>
      <c r="F639" s="137">
        <f>F640</f>
        <v>20000</v>
      </c>
      <c r="G639" s="257"/>
      <c r="H639" s="257"/>
      <c r="I639" s="257"/>
      <c r="J639" s="257"/>
      <c r="K639" s="273"/>
      <c r="L639"/>
      <c r="M639"/>
      <c r="N639"/>
      <c r="O639"/>
      <c r="P639"/>
      <c r="Q639"/>
    </row>
    <row r="640" spans="1:17" s="142" customFormat="1" ht="16.5" customHeight="1" x14ac:dyDescent="0.2">
      <c r="A640" s="40"/>
      <c r="B640" s="40">
        <v>71035</v>
      </c>
      <c r="C640" s="24"/>
      <c r="D640" s="28" t="s">
        <v>52</v>
      </c>
      <c r="E640" s="149"/>
      <c r="F640" s="138">
        <f>F641</f>
        <v>20000</v>
      </c>
      <c r="G640" s="257"/>
      <c r="H640" s="257"/>
      <c r="I640" s="257"/>
      <c r="J640" s="257"/>
      <c r="K640" s="273"/>
      <c r="L640"/>
      <c r="M640"/>
      <c r="N640"/>
      <c r="O640"/>
      <c r="P640"/>
      <c r="Q640"/>
    </row>
    <row r="641" spans="1:17" s="142" customFormat="1" ht="15.75" customHeight="1" x14ac:dyDescent="0.2">
      <c r="A641" s="41"/>
      <c r="B641" s="41"/>
      <c r="C641" s="24">
        <v>4300</v>
      </c>
      <c r="D641" s="27" t="s">
        <v>6</v>
      </c>
      <c r="E641" s="140"/>
      <c r="F641" s="139">
        <f>F642</f>
        <v>20000</v>
      </c>
      <c r="G641" s="257"/>
      <c r="H641" s="257"/>
      <c r="I641" s="257"/>
      <c r="J641" s="257"/>
      <c r="K641" s="273"/>
      <c r="L641"/>
      <c r="M641"/>
      <c r="N641"/>
      <c r="O641"/>
      <c r="P641"/>
      <c r="Q641"/>
    </row>
    <row r="642" spans="1:17" s="104" customFormat="1" ht="15.75" customHeight="1" x14ac:dyDescent="0.2">
      <c r="A642" s="100"/>
      <c r="B642" s="100"/>
      <c r="C642" s="101"/>
      <c r="D642" s="87" t="s">
        <v>120</v>
      </c>
      <c r="E642" s="89" t="s">
        <v>78</v>
      </c>
      <c r="F642" s="171">
        <v>20000</v>
      </c>
      <c r="G642" s="257"/>
      <c r="H642" s="257"/>
      <c r="I642" s="257"/>
      <c r="J642" s="257"/>
      <c r="K642" s="273"/>
      <c r="L642"/>
      <c r="M642"/>
      <c r="N642"/>
      <c r="O642"/>
      <c r="P642"/>
      <c r="Q642"/>
    </row>
    <row r="643" spans="1:17" s="136" customFormat="1" ht="18" customHeight="1" x14ac:dyDescent="0.2">
      <c r="A643" s="222">
        <v>921</v>
      </c>
      <c r="B643" s="221"/>
      <c r="C643" s="241"/>
      <c r="D643" s="269" t="s">
        <v>44</v>
      </c>
      <c r="E643" s="94"/>
      <c r="F643" s="243">
        <f>F644</f>
        <v>50000</v>
      </c>
      <c r="G643" s="257"/>
      <c r="H643" s="257"/>
      <c r="I643" s="257"/>
      <c r="J643" s="257"/>
      <c r="K643" s="273"/>
      <c r="L643" s="203"/>
      <c r="M643" s="203"/>
      <c r="N643" s="203"/>
      <c r="O643" s="203"/>
      <c r="P643" s="203"/>
      <c r="Q643" s="203"/>
    </row>
    <row r="644" spans="1:17" s="136" customFormat="1" ht="16.5" customHeight="1" x14ac:dyDescent="0.2">
      <c r="A644" s="214"/>
      <c r="B644" s="214">
        <v>92116</v>
      </c>
      <c r="C644" s="216"/>
      <c r="D644" s="28" t="s">
        <v>23</v>
      </c>
      <c r="E644" s="93"/>
      <c r="F644" s="244">
        <f>F645</f>
        <v>50000</v>
      </c>
      <c r="G644" s="257"/>
      <c r="H644" s="257"/>
      <c r="I644" s="257"/>
      <c r="J644" s="257"/>
      <c r="K644" s="273"/>
      <c r="L644" s="203"/>
      <c r="M644" s="203"/>
      <c r="N644" s="203"/>
      <c r="O644" s="203"/>
      <c r="P644" s="203"/>
      <c r="Q644" s="203"/>
    </row>
    <row r="645" spans="1:17" s="136" customFormat="1" ht="28.5" customHeight="1" x14ac:dyDescent="0.2">
      <c r="A645" s="214"/>
      <c r="B645" s="214"/>
      <c r="C645" s="209">
        <v>2800</v>
      </c>
      <c r="D645" s="212" t="s">
        <v>171</v>
      </c>
      <c r="E645" s="231"/>
      <c r="F645" s="245">
        <f>F646</f>
        <v>50000</v>
      </c>
      <c r="G645" s="257"/>
      <c r="H645" s="257"/>
      <c r="I645" s="257"/>
      <c r="J645" s="257"/>
      <c r="K645" s="273"/>
      <c r="L645" s="203"/>
      <c r="M645" s="203"/>
      <c r="N645" s="203"/>
      <c r="O645" s="203"/>
      <c r="P645" s="203"/>
      <c r="Q645" s="203"/>
    </row>
    <row r="646" spans="1:17" s="3" customFormat="1" ht="15.75" customHeight="1" x14ac:dyDescent="0.2">
      <c r="A646" s="215"/>
      <c r="B646" s="215"/>
      <c r="C646" s="209"/>
      <c r="D646" s="230" t="s">
        <v>120</v>
      </c>
      <c r="E646" s="231" t="s">
        <v>76</v>
      </c>
      <c r="F646" s="251">
        <v>50000</v>
      </c>
      <c r="G646" s="257"/>
      <c r="H646" s="257"/>
      <c r="I646" s="257"/>
      <c r="J646" s="257"/>
      <c r="K646" s="273"/>
      <c r="L646" s="203"/>
      <c r="M646" s="203"/>
      <c r="N646" s="203"/>
      <c r="O646" s="203"/>
      <c r="P646" s="203"/>
      <c r="Q646" s="203"/>
    </row>
    <row r="647" spans="1:17" s="11" customFormat="1" ht="17.25" customHeight="1" x14ac:dyDescent="0.2">
      <c r="A647" s="64"/>
      <c r="B647" s="64"/>
      <c r="C647" s="123"/>
      <c r="D647" s="263" t="s">
        <v>188</v>
      </c>
      <c r="E647" s="174"/>
      <c r="F647" s="175">
        <f>F635+F639+F643</f>
        <v>87000</v>
      </c>
      <c r="G647" s="257"/>
      <c r="H647" s="257"/>
      <c r="I647" s="257"/>
      <c r="J647" s="257"/>
      <c r="K647" s="273"/>
      <c r="L647"/>
      <c r="M647"/>
      <c r="N647"/>
      <c r="O647"/>
      <c r="P647"/>
      <c r="Q647"/>
    </row>
    <row r="648" spans="1:17" s="18" customFormat="1" ht="15.75" customHeight="1" x14ac:dyDescent="0.2">
      <c r="A648" s="61"/>
      <c r="B648" s="61"/>
      <c r="C648" s="56"/>
      <c r="D648" s="33"/>
      <c r="E648" s="162"/>
      <c r="F648" s="163"/>
      <c r="G648" s="257"/>
      <c r="H648" s="257"/>
      <c r="I648" s="257"/>
      <c r="J648" s="257"/>
      <c r="K648" s="273"/>
      <c r="L648"/>
      <c r="M648"/>
      <c r="N648"/>
      <c r="O648"/>
      <c r="P648"/>
      <c r="Q648"/>
    </row>
    <row r="649" spans="1:17" s="18" customFormat="1" ht="30" customHeight="1" x14ac:dyDescent="0.2">
      <c r="A649" s="285" t="s">
        <v>148</v>
      </c>
      <c r="B649" s="285"/>
      <c r="C649" s="285"/>
      <c r="D649" s="285"/>
      <c r="E649" s="285"/>
      <c r="F649" s="285"/>
      <c r="G649" s="257"/>
      <c r="H649" s="257"/>
      <c r="I649" s="257"/>
      <c r="J649" s="257"/>
      <c r="K649" s="273"/>
      <c r="L649"/>
      <c r="M649"/>
      <c r="N649"/>
      <c r="O649"/>
      <c r="P649"/>
      <c r="Q649"/>
    </row>
    <row r="650" spans="1:17" s="142" customFormat="1" ht="18" customHeight="1" x14ac:dyDescent="0.2">
      <c r="A650" s="66">
        <v>600</v>
      </c>
      <c r="B650" s="62"/>
      <c r="C650" s="121"/>
      <c r="D650" s="67" t="s">
        <v>29</v>
      </c>
      <c r="E650" s="155"/>
      <c r="F650" s="137">
        <f>F651</f>
        <v>4387437.6399999997</v>
      </c>
      <c r="G650" s="257"/>
      <c r="H650" s="257"/>
      <c r="I650" s="257"/>
      <c r="J650" s="257"/>
      <c r="K650" s="273"/>
      <c r="L650"/>
      <c r="M650"/>
      <c r="N650"/>
      <c r="O650"/>
      <c r="P650"/>
      <c r="Q650"/>
    </row>
    <row r="651" spans="1:17" s="142" customFormat="1" ht="16.5" customHeight="1" x14ac:dyDescent="0.2">
      <c r="A651" s="40"/>
      <c r="B651" s="43">
        <v>60016</v>
      </c>
      <c r="C651" s="120"/>
      <c r="D651" s="26" t="s">
        <v>20</v>
      </c>
      <c r="E651" s="155"/>
      <c r="F651" s="138">
        <f>F653</f>
        <v>4387437.6399999997</v>
      </c>
      <c r="G651" s="257"/>
      <c r="H651" s="257"/>
      <c r="I651" s="257"/>
      <c r="J651" s="257"/>
      <c r="K651" s="273"/>
      <c r="L651"/>
      <c r="M651"/>
      <c r="N651"/>
      <c r="O651"/>
      <c r="P651"/>
      <c r="Q651"/>
    </row>
    <row r="652" spans="1:17" s="247" customFormat="1" ht="8.25" customHeight="1" x14ac:dyDescent="0.2">
      <c r="A652" s="214"/>
      <c r="B652" s="214"/>
      <c r="C652" s="240"/>
      <c r="D652" s="211"/>
      <c r="E652" s="155"/>
      <c r="F652" s="244"/>
      <c r="G652" s="257"/>
      <c r="H652" s="257"/>
      <c r="I652" s="257"/>
      <c r="J652" s="257"/>
      <c r="K652" s="273"/>
      <c r="L652" s="203"/>
      <c r="M652" s="203"/>
      <c r="N652" s="203"/>
      <c r="O652" s="203"/>
      <c r="P652" s="203"/>
      <c r="Q652" s="203"/>
    </row>
    <row r="653" spans="1:17" s="81" customFormat="1" ht="28.5" customHeight="1" x14ac:dyDescent="0.2">
      <c r="A653" s="79"/>
      <c r="B653" s="79"/>
      <c r="C653" s="227"/>
      <c r="D653" s="259" t="s">
        <v>210</v>
      </c>
      <c r="E653" s="231" t="s">
        <v>112</v>
      </c>
      <c r="F653" s="250">
        <f>SUM(F655:F657)</f>
        <v>4387437.6399999997</v>
      </c>
      <c r="G653" s="257"/>
      <c r="H653" s="257"/>
      <c r="I653" s="257"/>
      <c r="J653" s="257"/>
      <c r="K653" s="273"/>
      <c r="L653"/>
      <c r="M653"/>
      <c r="N653"/>
      <c r="O653"/>
      <c r="P653"/>
      <c r="Q653"/>
    </row>
    <row r="654" spans="1:17" s="19" customFormat="1" ht="15" customHeight="1" x14ac:dyDescent="0.2">
      <c r="A654" s="40"/>
      <c r="B654" s="40"/>
      <c r="C654" s="24"/>
      <c r="D654" s="86" t="s">
        <v>120</v>
      </c>
      <c r="E654" s="89"/>
      <c r="F654" s="146"/>
      <c r="G654" s="257"/>
      <c r="H654" s="257"/>
      <c r="I654" s="257"/>
      <c r="J654" s="257"/>
      <c r="K654" s="273"/>
      <c r="L654"/>
      <c r="M654"/>
      <c r="N654"/>
      <c r="O654"/>
      <c r="P654"/>
      <c r="Q654"/>
    </row>
    <row r="655" spans="1:17" s="142" customFormat="1" ht="16.5" customHeight="1" x14ac:dyDescent="0.2">
      <c r="A655" s="40"/>
      <c r="B655" s="40"/>
      <c r="C655" s="42">
        <v>6050</v>
      </c>
      <c r="D655" s="27" t="s">
        <v>16</v>
      </c>
      <c r="E655" s="126"/>
      <c r="F655" s="139">
        <v>70000</v>
      </c>
      <c r="G655" s="257"/>
      <c r="H655" s="257"/>
      <c r="I655" s="257"/>
      <c r="J655" s="257"/>
      <c r="K655" s="273"/>
      <c r="L655"/>
      <c r="M655"/>
      <c r="N655"/>
      <c r="O655"/>
      <c r="P655"/>
      <c r="Q655"/>
    </row>
    <row r="656" spans="1:17" s="142" customFormat="1" ht="16.5" customHeight="1" x14ac:dyDescent="0.2">
      <c r="A656" s="40"/>
      <c r="B656" s="40"/>
      <c r="C656" s="42">
        <v>6057</v>
      </c>
      <c r="D656" s="27" t="s">
        <v>16</v>
      </c>
      <c r="E656" s="126"/>
      <c r="F656" s="139">
        <v>3453950.11</v>
      </c>
      <c r="G656" s="257"/>
      <c r="H656" s="257"/>
      <c r="I656" s="257"/>
      <c r="J656" s="257"/>
      <c r="K656" s="273"/>
      <c r="L656"/>
      <c r="M656"/>
      <c r="N656"/>
      <c r="O656"/>
      <c r="P656"/>
      <c r="Q656"/>
    </row>
    <row r="657" spans="1:17" s="142" customFormat="1" ht="16.5" customHeight="1" x14ac:dyDescent="0.2">
      <c r="A657" s="40"/>
      <c r="B657" s="40"/>
      <c r="C657" s="42">
        <v>6059</v>
      </c>
      <c r="D657" s="228" t="s">
        <v>134</v>
      </c>
      <c r="E657" s="126"/>
      <c r="F657" s="139">
        <v>863487.53</v>
      </c>
      <c r="G657" s="257"/>
      <c r="H657" s="257"/>
      <c r="I657" s="257"/>
      <c r="J657" s="257"/>
      <c r="K657" s="273"/>
      <c r="L657"/>
      <c r="M657"/>
      <c r="N657"/>
      <c r="O657"/>
      <c r="P657"/>
      <c r="Q657"/>
    </row>
    <row r="658" spans="1:17" s="142" customFormat="1" ht="18" customHeight="1" x14ac:dyDescent="0.2">
      <c r="A658" s="66">
        <v>700</v>
      </c>
      <c r="B658" s="62"/>
      <c r="C658" s="121"/>
      <c r="D658" s="67" t="s">
        <v>30</v>
      </c>
      <c r="E658" s="148"/>
      <c r="F658" s="137">
        <f>F659</f>
        <v>3444124.17</v>
      </c>
      <c r="G658" s="257"/>
      <c r="H658" s="257"/>
      <c r="I658" s="257"/>
      <c r="J658" s="257"/>
      <c r="K658" s="273"/>
      <c r="L658"/>
      <c r="M658"/>
      <c r="N658"/>
      <c r="O658"/>
      <c r="P658"/>
      <c r="Q658"/>
    </row>
    <row r="659" spans="1:17" s="142" customFormat="1" ht="16.5" customHeight="1" x14ac:dyDescent="0.2">
      <c r="A659" s="40"/>
      <c r="B659" s="43">
        <v>70005</v>
      </c>
      <c r="C659" s="260"/>
      <c r="D659" s="261" t="s">
        <v>22</v>
      </c>
      <c r="E659" s="249"/>
      <c r="F659" s="243">
        <f>F660</f>
        <v>3444124.17</v>
      </c>
      <c r="G659" s="257"/>
      <c r="H659" s="257"/>
      <c r="I659" s="257"/>
      <c r="J659" s="257"/>
      <c r="K659" s="273"/>
      <c r="L659"/>
      <c r="M659"/>
      <c r="N659"/>
      <c r="O659"/>
      <c r="P659"/>
      <c r="Q659"/>
    </row>
    <row r="660" spans="1:17" s="142" customFormat="1" ht="55.5" customHeight="1" x14ac:dyDescent="0.2">
      <c r="A660" s="40"/>
      <c r="B660" s="40"/>
      <c r="C660" s="24"/>
      <c r="D660" s="190" t="s">
        <v>206</v>
      </c>
      <c r="E660" s="192" t="s">
        <v>112</v>
      </c>
      <c r="F660" s="146">
        <f>SUM(F662:F665)</f>
        <v>3444124.17</v>
      </c>
      <c r="G660" s="257"/>
      <c r="H660" s="257"/>
      <c r="I660" s="257"/>
      <c r="J660" s="257"/>
      <c r="K660" s="273"/>
      <c r="L660"/>
      <c r="M660"/>
      <c r="N660"/>
      <c r="O660"/>
      <c r="P660"/>
      <c r="Q660"/>
    </row>
    <row r="661" spans="1:17" s="142" customFormat="1" ht="15" customHeight="1" x14ac:dyDescent="0.2">
      <c r="A661" s="41"/>
      <c r="B661" s="41"/>
      <c r="C661" s="24"/>
      <c r="D661" s="25" t="s">
        <v>120</v>
      </c>
      <c r="E661" s="126"/>
      <c r="F661" s="139"/>
      <c r="G661" s="257"/>
      <c r="H661" s="257"/>
      <c r="I661" s="257"/>
      <c r="J661" s="257"/>
      <c r="K661" s="273"/>
      <c r="L661"/>
      <c r="M661"/>
      <c r="N661"/>
      <c r="O661"/>
      <c r="P661"/>
      <c r="Q661"/>
    </row>
    <row r="662" spans="1:17" s="142" customFormat="1" ht="16.5" customHeight="1" x14ac:dyDescent="0.2">
      <c r="A662" s="40"/>
      <c r="B662" s="40"/>
      <c r="C662" s="42">
        <v>6050</v>
      </c>
      <c r="D662" s="27" t="s">
        <v>16</v>
      </c>
      <c r="E662" s="126"/>
      <c r="F662" s="139">
        <v>1300000</v>
      </c>
      <c r="G662" s="257"/>
      <c r="H662" s="257"/>
      <c r="I662" s="257"/>
      <c r="J662" s="257"/>
      <c r="K662" s="273"/>
      <c r="L662"/>
      <c r="M662"/>
      <c r="N662"/>
      <c r="O662"/>
      <c r="P662"/>
      <c r="Q662"/>
    </row>
    <row r="663" spans="1:17" s="142" customFormat="1" ht="16.5" customHeight="1" x14ac:dyDescent="0.2">
      <c r="A663" s="40"/>
      <c r="B663" s="40"/>
      <c r="C663" s="42">
        <v>6057</v>
      </c>
      <c r="D663" s="27" t="s">
        <v>16</v>
      </c>
      <c r="E663" s="126"/>
      <c r="F663" s="139">
        <v>1500886.91</v>
      </c>
      <c r="G663" s="257"/>
      <c r="H663" s="257"/>
      <c r="I663" s="257"/>
      <c r="J663" s="257"/>
      <c r="K663" s="273"/>
      <c r="L663"/>
      <c r="M663"/>
      <c r="N663"/>
      <c r="O663"/>
      <c r="P663"/>
      <c r="Q663"/>
    </row>
    <row r="664" spans="1:17" s="142" customFormat="1" ht="16.5" customHeight="1" x14ac:dyDescent="0.2">
      <c r="A664" s="40"/>
      <c r="B664" s="40"/>
      <c r="C664" s="42">
        <v>6059</v>
      </c>
      <c r="D664" s="27" t="s">
        <v>175</v>
      </c>
      <c r="E664" s="126"/>
      <c r="F664" s="245">
        <v>321618.63</v>
      </c>
      <c r="G664" s="257"/>
      <c r="H664" s="257"/>
      <c r="I664" s="257"/>
      <c r="J664" s="257"/>
      <c r="K664" s="273"/>
      <c r="L664"/>
      <c r="M664"/>
      <c r="N664"/>
      <c r="O664"/>
      <c r="P664"/>
      <c r="Q664"/>
    </row>
    <row r="665" spans="1:17" s="142" customFormat="1" ht="16.5" customHeight="1" x14ac:dyDescent="0.2">
      <c r="A665" s="40"/>
      <c r="B665" s="40"/>
      <c r="C665" s="42">
        <v>6059</v>
      </c>
      <c r="D665" s="228" t="s">
        <v>134</v>
      </c>
      <c r="E665" s="126"/>
      <c r="F665" s="139">
        <v>321618.63</v>
      </c>
      <c r="G665" s="257"/>
      <c r="H665" s="257"/>
      <c r="I665" s="257"/>
      <c r="J665" s="257"/>
      <c r="K665" s="273"/>
      <c r="L665"/>
      <c r="M665"/>
      <c r="N665"/>
      <c r="O665"/>
      <c r="P665"/>
      <c r="Q665"/>
    </row>
    <row r="666" spans="1:17" s="247" customFormat="1" ht="18" customHeight="1" x14ac:dyDescent="0.2">
      <c r="A666" s="222">
        <v>710</v>
      </c>
      <c r="B666" s="221"/>
      <c r="C666" s="241"/>
      <c r="D666" s="223" t="s">
        <v>35</v>
      </c>
      <c r="E666" s="148"/>
      <c r="F666" s="243">
        <f>F667</f>
        <v>5989.81</v>
      </c>
      <c r="G666" s="257"/>
      <c r="H666" s="257"/>
      <c r="I666" s="257"/>
      <c r="J666" s="257"/>
      <c r="K666" s="273"/>
      <c r="L666" s="203"/>
      <c r="M666" s="203"/>
      <c r="N666" s="203"/>
      <c r="O666" s="203"/>
      <c r="P666" s="203"/>
      <c r="Q666" s="203"/>
    </row>
    <row r="667" spans="1:17" s="247" customFormat="1" ht="16.5" customHeight="1" x14ac:dyDescent="0.2">
      <c r="A667" s="214"/>
      <c r="B667" s="271">
        <v>71095</v>
      </c>
      <c r="C667" s="260"/>
      <c r="D667" s="272" t="s">
        <v>46</v>
      </c>
      <c r="E667" s="249"/>
      <c r="F667" s="243">
        <f>F668</f>
        <v>5989.81</v>
      </c>
      <c r="G667" s="257"/>
      <c r="H667" s="257"/>
      <c r="I667" s="257"/>
      <c r="J667" s="257"/>
      <c r="K667" s="273"/>
      <c r="L667" s="203"/>
      <c r="M667" s="203"/>
      <c r="N667" s="203"/>
      <c r="O667" s="203"/>
      <c r="P667" s="203"/>
      <c r="Q667" s="203"/>
    </row>
    <row r="668" spans="1:17" s="247" customFormat="1" ht="45" customHeight="1" x14ac:dyDescent="0.2">
      <c r="A668" s="226"/>
      <c r="B668" s="226"/>
      <c r="C668" s="227"/>
      <c r="D668" s="270" t="s">
        <v>195</v>
      </c>
      <c r="E668" s="254" t="s">
        <v>112</v>
      </c>
      <c r="F668" s="250">
        <f>SUM(F670:F678)</f>
        <v>5989.81</v>
      </c>
      <c r="G668" s="257"/>
      <c r="H668" s="257"/>
      <c r="I668" s="257"/>
      <c r="J668" s="257"/>
      <c r="K668" s="273"/>
      <c r="L668" s="203"/>
      <c r="M668" s="203"/>
      <c r="N668" s="203"/>
      <c r="O668" s="203"/>
      <c r="P668" s="203"/>
      <c r="Q668" s="203"/>
    </row>
    <row r="669" spans="1:17" s="247" customFormat="1" ht="15" customHeight="1" x14ac:dyDescent="0.2">
      <c r="A669" s="214"/>
      <c r="B669" s="214"/>
      <c r="C669" s="209"/>
      <c r="D669" s="210" t="s">
        <v>120</v>
      </c>
      <c r="E669" s="242"/>
      <c r="F669" s="250"/>
      <c r="G669" s="257"/>
      <c r="H669" s="257"/>
      <c r="I669" s="257"/>
      <c r="J669" s="257"/>
      <c r="K669" s="273"/>
      <c r="L669" s="203"/>
      <c r="M669" s="203"/>
      <c r="N669" s="203"/>
      <c r="O669" s="203"/>
      <c r="P669" s="203"/>
      <c r="Q669" s="203"/>
    </row>
    <row r="670" spans="1:17" s="247" customFormat="1" ht="16.5" customHeight="1" x14ac:dyDescent="0.2">
      <c r="A670" s="214"/>
      <c r="B670" s="214"/>
      <c r="C670" s="209">
        <v>4018</v>
      </c>
      <c r="D670" s="212" t="s">
        <v>11</v>
      </c>
      <c r="E670" s="242"/>
      <c r="F670" s="245">
        <v>2977.38</v>
      </c>
      <c r="G670" s="257"/>
      <c r="H670" s="257"/>
      <c r="I670" s="257"/>
      <c r="J670" s="257"/>
      <c r="K670" s="273"/>
      <c r="L670" s="203"/>
      <c r="M670" s="203"/>
      <c r="N670" s="203"/>
      <c r="O670" s="203"/>
      <c r="P670" s="203"/>
      <c r="Q670" s="203"/>
    </row>
    <row r="671" spans="1:17" s="247" customFormat="1" ht="16.5" customHeight="1" x14ac:dyDescent="0.2">
      <c r="A671" s="214"/>
      <c r="B671" s="214"/>
      <c r="C671" s="209">
        <v>4019</v>
      </c>
      <c r="D671" s="212" t="s">
        <v>196</v>
      </c>
      <c r="E671" s="242"/>
      <c r="F671" s="245">
        <v>525.41999999999996</v>
      </c>
      <c r="G671" s="257"/>
      <c r="H671" s="257"/>
      <c r="I671" s="257"/>
      <c r="J671" s="257"/>
      <c r="K671" s="273"/>
      <c r="L671" s="203"/>
      <c r="M671" s="203"/>
      <c r="N671" s="203"/>
      <c r="O671" s="203"/>
      <c r="P671" s="203"/>
      <c r="Q671" s="203"/>
    </row>
    <row r="672" spans="1:17" s="247" customFormat="1" ht="16.5" customHeight="1" x14ac:dyDescent="0.2">
      <c r="A672" s="214"/>
      <c r="B672" s="214"/>
      <c r="C672" s="209">
        <v>4019</v>
      </c>
      <c r="D672" s="212" t="s">
        <v>132</v>
      </c>
      <c r="E672" s="242"/>
      <c r="F672" s="245">
        <v>1501.2</v>
      </c>
      <c r="G672" s="257"/>
      <c r="H672" s="257"/>
      <c r="I672" s="257"/>
      <c r="J672" s="257"/>
      <c r="K672" s="273"/>
      <c r="L672" s="203"/>
      <c r="M672" s="203"/>
      <c r="N672" s="203"/>
      <c r="O672" s="203"/>
      <c r="P672" s="203"/>
      <c r="Q672" s="203"/>
    </row>
    <row r="673" spans="1:17" s="247" customFormat="1" ht="16.5" customHeight="1" x14ac:dyDescent="0.2">
      <c r="A673" s="214"/>
      <c r="B673" s="214"/>
      <c r="C673" s="209">
        <v>4118</v>
      </c>
      <c r="D673" s="212" t="s">
        <v>7</v>
      </c>
      <c r="E673" s="242"/>
      <c r="F673" s="245">
        <v>511.8</v>
      </c>
      <c r="G673" s="257"/>
      <c r="H673" s="257"/>
      <c r="I673" s="257"/>
      <c r="J673" s="257"/>
      <c r="K673" s="273"/>
      <c r="L673" s="203"/>
      <c r="M673" s="203"/>
      <c r="N673" s="203"/>
      <c r="O673" s="203"/>
      <c r="P673" s="203"/>
      <c r="Q673" s="203"/>
    </row>
    <row r="674" spans="1:17" s="247" customFormat="1" ht="16.5" customHeight="1" x14ac:dyDescent="0.2">
      <c r="A674" s="214"/>
      <c r="B674" s="214"/>
      <c r="C674" s="209">
        <v>4119</v>
      </c>
      <c r="D674" s="212" t="s">
        <v>197</v>
      </c>
      <c r="E674" s="242"/>
      <c r="F674" s="245">
        <v>90.32</v>
      </c>
      <c r="G674" s="257"/>
      <c r="H674" s="257"/>
      <c r="I674" s="257"/>
      <c r="J674" s="257"/>
      <c r="K674" s="273"/>
      <c r="L674" s="203"/>
      <c r="M674" s="203"/>
      <c r="N674" s="203"/>
      <c r="O674" s="203"/>
      <c r="P674" s="203"/>
      <c r="Q674" s="203"/>
    </row>
    <row r="675" spans="1:17" s="247" customFormat="1" ht="16.5" customHeight="1" x14ac:dyDescent="0.2">
      <c r="A675" s="214"/>
      <c r="B675" s="214"/>
      <c r="C675" s="209">
        <v>4119</v>
      </c>
      <c r="D675" s="212" t="s">
        <v>133</v>
      </c>
      <c r="E675" s="242"/>
      <c r="F675" s="245">
        <v>258.05</v>
      </c>
      <c r="G675" s="257"/>
      <c r="H675" s="257"/>
      <c r="I675" s="257"/>
      <c r="J675" s="257"/>
      <c r="K675" s="273"/>
      <c r="L675" s="203"/>
      <c r="M675" s="203"/>
      <c r="N675" s="203"/>
      <c r="O675" s="203"/>
      <c r="P675" s="203"/>
      <c r="Q675" s="203"/>
    </row>
    <row r="676" spans="1:17" s="247" customFormat="1" ht="16.5" customHeight="1" x14ac:dyDescent="0.2">
      <c r="A676" s="214"/>
      <c r="B676" s="214"/>
      <c r="C676" s="209">
        <v>4128</v>
      </c>
      <c r="D676" s="228" t="s">
        <v>193</v>
      </c>
      <c r="E676" s="242"/>
      <c r="F676" s="245">
        <v>72.97</v>
      </c>
      <c r="G676" s="257"/>
      <c r="H676" s="257"/>
      <c r="I676" s="257"/>
      <c r="J676" s="257"/>
      <c r="K676" s="273"/>
      <c r="L676" s="203"/>
      <c r="M676" s="203"/>
      <c r="N676" s="203"/>
      <c r="O676" s="203"/>
      <c r="P676" s="203"/>
      <c r="Q676" s="203"/>
    </row>
    <row r="677" spans="1:17" s="247" customFormat="1" ht="27.95" customHeight="1" x14ac:dyDescent="0.2">
      <c r="A677" s="214"/>
      <c r="B677" s="214"/>
      <c r="C677" s="209">
        <v>4129</v>
      </c>
      <c r="D677" s="212" t="s">
        <v>198</v>
      </c>
      <c r="E677" s="242"/>
      <c r="F677" s="245">
        <v>12.88</v>
      </c>
      <c r="G677" s="257"/>
      <c r="H677" s="257"/>
      <c r="I677" s="257"/>
      <c r="J677" s="257"/>
      <c r="K677" s="273"/>
      <c r="L677" s="203"/>
      <c r="M677" s="203"/>
      <c r="N677" s="203"/>
      <c r="O677" s="203"/>
      <c r="P677" s="203"/>
      <c r="Q677" s="203"/>
    </row>
    <row r="678" spans="1:17" s="247" customFormat="1" ht="27.95" customHeight="1" x14ac:dyDescent="0.2">
      <c r="A678" s="214"/>
      <c r="B678" s="214"/>
      <c r="C678" s="209">
        <v>4129</v>
      </c>
      <c r="D678" s="212" t="s">
        <v>194</v>
      </c>
      <c r="E678" s="242"/>
      <c r="F678" s="245">
        <v>39.79</v>
      </c>
      <c r="G678" s="257"/>
      <c r="H678" s="257"/>
      <c r="I678" s="257"/>
      <c r="J678" s="257"/>
      <c r="K678" s="273"/>
      <c r="L678" s="203"/>
      <c r="M678" s="203"/>
      <c r="N678" s="203"/>
      <c r="O678" s="203"/>
      <c r="P678" s="203"/>
      <c r="Q678" s="203"/>
    </row>
    <row r="679" spans="1:17" s="14" customFormat="1" ht="18" customHeight="1" x14ac:dyDescent="0.2">
      <c r="A679" s="66">
        <v>750</v>
      </c>
      <c r="B679" s="62"/>
      <c r="C679" s="65"/>
      <c r="D679" s="67" t="s">
        <v>31</v>
      </c>
      <c r="E679" s="143"/>
      <c r="F679" s="137">
        <f>F680</f>
        <v>4000453.99</v>
      </c>
      <c r="G679" s="257"/>
      <c r="H679" s="257"/>
      <c r="I679" s="257"/>
      <c r="J679" s="257"/>
      <c r="K679" s="273"/>
      <c r="L679"/>
      <c r="M679"/>
      <c r="N679"/>
      <c r="O679"/>
      <c r="P679"/>
      <c r="Q679"/>
    </row>
    <row r="680" spans="1:17" s="1" customFormat="1" ht="16.5" customHeight="1" x14ac:dyDescent="0.2">
      <c r="A680" s="40"/>
      <c r="B680" s="43">
        <v>75095</v>
      </c>
      <c r="C680" s="260"/>
      <c r="D680" s="262" t="s">
        <v>1</v>
      </c>
      <c r="E680" s="249"/>
      <c r="F680" s="243">
        <f>F682+F693</f>
        <v>4000453.99</v>
      </c>
      <c r="G680" s="257"/>
      <c r="H680" s="257"/>
      <c r="I680" s="257"/>
      <c r="J680" s="257"/>
      <c r="K680" s="273"/>
      <c r="L680"/>
      <c r="M680"/>
      <c r="N680"/>
      <c r="O680"/>
      <c r="P680"/>
      <c r="Q680"/>
    </row>
    <row r="681" spans="1:17" s="1" customFormat="1" ht="6.75" customHeight="1" x14ac:dyDescent="0.2">
      <c r="A681" s="40"/>
      <c r="B681" s="40"/>
      <c r="C681" s="24"/>
      <c r="D681" s="27"/>
      <c r="E681" s="89"/>
      <c r="F681" s="139"/>
      <c r="G681" s="257"/>
      <c r="H681" s="257"/>
      <c r="I681" s="257"/>
      <c r="J681" s="257"/>
      <c r="K681" s="273"/>
      <c r="L681"/>
      <c r="M681"/>
      <c r="N681"/>
      <c r="O681"/>
      <c r="P681"/>
      <c r="Q681"/>
    </row>
    <row r="682" spans="1:17" s="1" customFormat="1" ht="28.5" customHeight="1" x14ac:dyDescent="0.2">
      <c r="A682" s="40"/>
      <c r="B682" s="40"/>
      <c r="C682" s="24"/>
      <c r="D682" s="186" t="s">
        <v>207</v>
      </c>
      <c r="E682" s="89" t="s">
        <v>112</v>
      </c>
      <c r="F682" s="146">
        <f>SUM(F684:F691)</f>
        <v>1207438.51</v>
      </c>
      <c r="G682" s="257"/>
      <c r="H682" s="257"/>
      <c r="I682" s="257"/>
      <c r="J682" s="257"/>
      <c r="K682" s="273"/>
      <c r="L682"/>
      <c r="M682"/>
      <c r="N682"/>
      <c r="O682"/>
      <c r="P682"/>
      <c r="Q682"/>
    </row>
    <row r="683" spans="1:17" s="1" customFormat="1" ht="16.5" customHeight="1" x14ac:dyDescent="0.2">
      <c r="A683" s="40"/>
      <c r="B683" s="40"/>
      <c r="C683" s="24"/>
      <c r="D683" s="86" t="s">
        <v>120</v>
      </c>
      <c r="E683" s="89"/>
      <c r="F683" s="146"/>
      <c r="G683" s="257"/>
      <c r="H683" s="257"/>
      <c r="I683" s="257"/>
      <c r="J683" s="257"/>
      <c r="K683" s="273"/>
      <c r="L683"/>
      <c r="M683"/>
      <c r="N683"/>
      <c r="O683"/>
      <c r="P683"/>
      <c r="Q683"/>
    </row>
    <row r="684" spans="1:17" s="204" customFormat="1" ht="16.5" customHeight="1" x14ac:dyDescent="0.2">
      <c r="A684" s="214"/>
      <c r="B684" s="214"/>
      <c r="C684" s="209">
        <v>4017</v>
      </c>
      <c r="D684" s="212" t="s">
        <v>11</v>
      </c>
      <c r="E684" s="231"/>
      <c r="F684" s="245">
        <v>8764.7999999999993</v>
      </c>
      <c r="G684" s="257"/>
      <c r="H684" s="257"/>
      <c r="I684" s="257"/>
      <c r="J684" s="257"/>
      <c r="K684" s="273"/>
      <c r="L684" s="203"/>
      <c r="M684" s="203"/>
      <c r="N684" s="203"/>
      <c r="O684" s="203"/>
      <c r="P684" s="203"/>
      <c r="Q684" s="203"/>
    </row>
    <row r="685" spans="1:17" s="204" customFormat="1" ht="16.5" customHeight="1" x14ac:dyDescent="0.2">
      <c r="A685" s="214"/>
      <c r="B685" s="214"/>
      <c r="C685" s="209">
        <v>4019</v>
      </c>
      <c r="D685" s="228" t="s">
        <v>132</v>
      </c>
      <c r="E685" s="231"/>
      <c r="F685" s="245">
        <v>2191.1999999999998</v>
      </c>
      <c r="G685" s="257"/>
      <c r="H685" s="257"/>
      <c r="I685" s="257"/>
      <c r="J685" s="257"/>
      <c r="K685" s="273"/>
      <c r="L685" s="203"/>
      <c r="M685" s="203"/>
      <c r="N685" s="203"/>
      <c r="O685" s="203"/>
      <c r="P685" s="203"/>
      <c r="Q685" s="203"/>
    </row>
    <row r="686" spans="1:17" s="204" customFormat="1" ht="16.5" customHeight="1" x14ac:dyDescent="0.2">
      <c r="A686" s="214"/>
      <c r="B686" s="214"/>
      <c r="C686" s="209">
        <v>4117</v>
      </c>
      <c r="D686" s="212" t="s">
        <v>7</v>
      </c>
      <c r="E686" s="231"/>
      <c r="F686" s="245">
        <v>1506.62</v>
      </c>
      <c r="G686" s="257"/>
      <c r="H686" s="257"/>
      <c r="I686" s="257"/>
      <c r="J686" s="257"/>
      <c r="K686" s="273"/>
      <c r="L686" s="203"/>
      <c r="M686" s="203"/>
      <c r="N686" s="203"/>
      <c r="O686" s="203"/>
      <c r="P686" s="203"/>
      <c r="Q686" s="203"/>
    </row>
    <row r="687" spans="1:17" s="204" customFormat="1" ht="16.5" customHeight="1" x14ac:dyDescent="0.2">
      <c r="A687" s="214"/>
      <c r="B687" s="214"/>
      <c r="C687" s="209">
        <v>4119</v>
      </c>
      <c r="D687" s="212" t="s">
        <v>133</v>
      </c>
      <c r="E687" s="231"/>
      <c r="F687" s="245">
        <v>376.66</v>
      </c>
      <c r="G687" s="257"/>
      <c r="H687" s="257"/>
      <c r="I687" s="257"/>
      <c r="J687" s="257"/>
      <c r="K687" s="273"/>
      <c r="L687" s="203"/>
      <c r="M687" s="203"/>
      <c r="N687" s="203"/>
      <c r="O687" s="203"/>
      <c r="P687" s="203"/>
      <c r="Q687" s="203"/>
    </row>
    <row r="688" spans="1:17" s="204" customFormat="1" ht="16.5" customHeight="1" x14ac:dyDescent="0.2">
      <c r="A688" s="214"/>
      <c r="B688" s="214"/>
      <c r="C688" s="209">
        <v>4127</v>
      </c>
      <c r="D688" s="228" t="s">
        <v>193</v>
      </c>
      <c r="E688" s="231"/>
      <c r="F688" s="245">
        <v>214.75</v>
      </c>
      <c r="G688" s="257"/>
      <c r="H688" s="257"/>
      <c r="I688" s="257"/>
      <c r="J688" s="257"/>
      <c r="K688" s="273"/>
      <c r="L688" s="203"/>
      <c r="M688" s="203"/>
      <c r="N688" s="203"/>
      <c r="O688" s="203"/>
      <c r="P688" s="203"/>
      <c r="Q688" s="203"/>
    </row>
    <row r="689" spans="1:17" s="204" customFormat="1" ht="27.95" customHeight="1" x14ac:dyDescent="0.2">
      <c r="A689" s="214"/>
      <c r="B689" s="214"/>
      <c r="C689" s="209">
        <v>4129</v>
      </c>
      <c r="D689" s="212" t="s">
        <v>194</v>
      </c>
      <c r="E689" s="231"/>
      <c r="F689" s="245">
        <v>53.69</v>
      </c>
      <c r="G689" s="257"/>
      <c r="H689" s="257"/>
      <c r="I689" s="257"/>
      <c r="J689" s="257"/>
      <c r="K689" s="273"/>
      <c r="L689" s="203"/>
      <c r="M689" s="203"/>
      <c r="N689" s="203"/>
      <c r="O689" s="203"/>
      <c r="P689" s="203"/>
      <c r="Q689" s="203"/>
    </row>
    <row r="690" spans="1:17" s="1" customFormat="1" ht="16.5" customHeight="1" x14ac:dyDescent="0.2">
      <c r="A690" s="40"/>
      <c r="B690" s="40"/>
      <c r="C690" s="24">
        <v>4307</v>
      </c>
      <c r="D690" s="27" t="s">
        <v>6</v>
      </c>
      <c r="E690" s="89"/>
      <c r="F690" s="139">
        <v>955464.63</v>
      </c>
      <c r="G690" s="257"/>
      <c r="H690" s="257"/>
      <c r="I690" s="257"/>
      <c r="J690" s="257"/>
      <c r="K690" s="273"/>
      <c r="L690"/>
      <c r="M690"/>
      <c r="N690"/>
      <c r="O690"/>
      <c r="P690"/>
      <c r="Q690"/>
    </row>
    <row r="691" spans="1:17" s="1" customFormat="1" ht="16.5" customHeight="1" x14ac:dyDescent="0.2">
      <c r="A691" s="40"/>
      <c r="B691" s="40"/>
      <c r="C691" s="24">
        <v>4309</v>
      </c>
      <c r="D691" s="27" t="s">
        <v>138</v>
      </c>
      <c r="E691" s="89"/>
      <c r="F691" s="139">
        <v>238866.16</v>
      </c>
      <c r="G691" s="257"/>
      <c r="H691" s="257"/>
      <c r="I691" s="257"/>
      <c r="J691" s="257"/>
      <c r="K691" s="273"/>
      <c r="L691"/>
      <c r="M691"/>
      <c r="N691"/>
      <c r="O691"/>
      <c r="P691"/>
      <c r="Q691"/>
    </row>
    <row r="692" spans="1:17" s="1" customFormat="1" ht="6" customHeight="1" x14ac:dyDescent="0.2">
      <c r="A692" s="40"/>
      <c r="B692" s="40"/>
      <c r="C692" s="24"/>
      <c r="D692" s="27"/>
      <c r="E692" s="89"/>
      <c r="F692" s="139"/>
      <c r="G692" s="257"/>
      <c r="H692" s="257"/>
      <c r="I692" s="257"/>
      <c r="J692" s="257"/>
      <c r="K692" s="273"/>
      <c r="L692"/>
      <c r="M692"/>
      <c r="N692"/>
      <c r="O692"/>
      <c r="P692"/>
      <c r="Q692"/>
    </row>
    <row r="693" spans="1:17" s="1" customFormat="1" ht="31.5" customHeight="1" x14ac:dyDescent="0.2">
      <c r="A693" s="40"/>
      <c r="B693" s="40"/>
      <c r="C693" s="24"/>
      <c r="D693" s="186" t="s">
        <v>208</v>
      </c>
      <c r="E693" s="89" t="s">
        <v>88</v>
      </c>
      <c r="F693" s="146">
        <f>SUM(F695:F712)</f>
        <v>2793015.48</v>
      </c>
      <c r="G693" s="257"/>
      <c r="H693" s="257"/>
      <c r="I693" s="257"/>
      <c r="J693" s="257"/>
      <c r="K693" s="273"/>
      <c r="L693"/>
      <c r="M693"/>
      <c r="N693"/>
      <c r="O693"/>
      <c r="P693"/>
      <c r="Q693"/>
    </row>
    <row r="694" spans="1:17" s="1" customFormat="1" ht="16.5" customHeight="1" x14ac:dyDescent="0.2">
      <c r="A694" s="40"/>
      <c r="B694" s="40"/>
      <c r="C694" s="24"/>
      <c r="D694" s="86" t="s">
        <v>120</v>
      </c>
      <c r="E694" s="89"/>
      <c r="F694" s="139"/>
      <c r="G694" s="257"/>
      <c r="H694" s="257"/>
      <c r="I694" s="257"/>
      <c r="J694" s="257"/>
      <c r="K694" s="273"/>
      <c r="L694"/>
      <c r="M694"/>
      <c r="N694"/>
      <c r="O694"/>
      <c r="P694"/>
      <c r="Q694"/>
    </row>
    <row r="695" spans="1:17" s="1" customFormat="1" ht="16.5" customHeight="1" x14ac:dyDescent="0.2">
      <c r="A695" s="214"/>
      <c r="B695" s="214"/>
      <c r="C695" s="209">
        <v>4017</v>
      </c>
      <c r="D695" s="212" t="s">
        <v>11</v>
      </c>
      <c r="E695" s="89"/>
      <c r="F695" s="139">
        <v>16852</v>
      </c>
      <c r="G695" s="257"/>
      <c r="H695" s="257"/>
      <c r="I695" s="257"/>
      <c r="J695" s="257"/>
      <c r="K695" s="273"/>
      <c r="L695"/>
      <c r="M695"/>
      <c r="N695"/>
      <c r="O695"/>
      <c r="P695"/>
      <c r="Q695"/>
    </row>
    <row r="696" spans="1:17" s="1" customFormat="1" ht="16.5" customHeight="1" x14ac:dyDescent="0.2">
      <c r="A696" s="214"/>
      <c r="B696" s="214"/>
      <c r="C696" s="209">
        <v>4019</v>
      </c>
      <c r="D696" s="228" t="s">
        <v>132</v>
      </c>
      <c r="E696" s="89"/>
      <c r="F696" s="139">
        <f>4285.49</f>
        <v>4285.49</v>
      </c>
      <c r="G696" s="257"/>
      <c r="H696" s="257"/>
      <c r="I696" s="257"/>
      <c r="J696" s="257"/>
      <c r="K696" s="273"/>
      <c r="L696"/>
      <c r="M696"/>
      <c r="N696"/>
      <c r="O696"/>
      <c r="P696"/>
      <c r="Q696"/>
    </row>
    <row r="697" spans="1:17" s="1" customFormat="1" ht="16.5" customHeight="1" x14ac:dyDescent="0.2">
      <c r="A697" s="214"/>
      <c r="B697" s="214"/>
      <c r="C697" s="209">
        <v>4117</v>
      </c>
      <c r="D697" s="212" t="s">
        <v>7</v>
      </c>
      <c r="E697" s="89"/>
      <c r="F697" s="139">
        <v>2238.7199999999998</v>
      </c>
      <c r="G697" s="257"/>
      <c r="H697" s="257"/>
      <c r="I697" s="257"/>
      <c r="J697" s="257"/>
      <c r="K697" s="273"/>
      <c r="L697"/>
      <c r="M697"/>
      <c r="N697"/>
      <c r="O697"/>
      <c r="P697"/>
      <c r="Q697"/>
    </row>
    <row r="698" spans="1:17" s="1" customFormat="1" ht="16.5" customHeight="1" x14ac:dyDescent="0.2">
      <c r="A698" s="214"/>
      <c r="B698" s="214"/>
      <c r="C698" s="209">
        <v>4119</v>
      </c>
      <c r="D698" s="212" t="s">
        <v>133</v>
      </c>
      <c r="E698" s="89"/>
      <c r="F698" s="139">
        <v>559.79</v>
      </c>
      <c r="G698" s="257"/>
      <c r="H698" s="257"/>
      <c r="I698" s="257"/>
      <c r="J698" s="257"/>
      <c r="K698" s="273"/>
      <c r="L698"/>
      <c r="M698"/>
      <c r="N698"/>
      <c r="O698"/>
      <c r="P698"/>
      <c r="Q698"/>
    </row>
    <row r="699" spans="1:17" s="1" customFormat="1" ht="16.5" customHeight="1" x14ac:dyDescent="0.2">
      <c r="A699" s="214"/>
      <c r="B699" s="214"/>
      <c r="C699" s="209">
        <v>4127</v>
      </c>
      <c r="D699" s="228" t="s">
        <v>193</v>
      </c>
      <c r="E699" s="89"/>
      <c r="F699" s="139">
        <v>319</v>
      </c>
      <c r="G699" s="257"/>
      <c r="H699" s="257"/>
      <c r="I699" s="257"/>
      <c r="J699" s="257"/>
      <c r="K699" s="273"/>
      <c r="L699"/>
      <c r="M699"/>
      <c r="N699"/>
      <c r="O699"/>
      <c r="P699"/>
      <c r="Q699"/>
    </row>
    <row r="700" spans="1:17" s="1" customFormat="1" ht="27.95" customHeight="1" x14ac:dyDescent="0.2">
      <c r="A700" s="214"/>
      <c r="B700" s="214"/>
      <c r="C700" s="209">
        <v>4129</v>
      </c>
      <c r="D700" s="212" t="s">
        <v>194</v>
      </c>
      <c r="E700" s="89"/>
      <c r="F700" s="139">
        <v>83.82</v>
      </c>
      <c r="G700" s="257"/>
      <c r="H700" s="257"/>
      <c r="I700" s="257"/>
      <c r="J700" s="257"/>
      <c r="K700" s="273"/>
      <c r="L700"/>
      <c r="M700"/>
      <c r="N700"/>
      <c r="O700"/>
      <c r="P700"/>
      <c r="Q700"/>
    </row>
    <row r="701" spans="1:17" s="1" customFormat="1" ht="16.5" customHeight="1" x14ac:dyDescent="0.2">
      <c r="A701" s="40"/>
      <c r="B701" s="40"/>
      <c r="C701" s="24">
        <v>4210</v>
      </c>
      <c r="D701" s="27" t="s">
        <v>8</v>
      </c>
      <c r="E701" s="89"/>
      <c r="F701" s="139">
        <v>118738.98</v>
      </c>
      <c r="G701" s="257"/>
      <c r="H701" s="257"/>
      <c r="I701" s="257"/>
      <c r="J701" s="257"/>
      <c r="K701" s="273"/>
      <c r="L701"/>
      <c r="M701"/>
      <c r="N701"/>
      <c r="O701"/>
      <c r="P701"/>
      <c r="Q701"/>
    </row>
    <row r="702" spans="1:17" s="1" customFormat="1" ht="16.5" customHeight="1" x14ac:dyDescent="0.2">
      <c r="A702" s="41"/>
      <c r="B702" s="41"/>
      <c r="C702" s="24">
        <v>4217</v>
      </c>
      <c r="D702" s="27" t="s">
        <v>8</v>
      </c>
      <c r="E702" s="89"/>
      <c r="F702" s="139">
        <v>413008.13</v>
      </c>
      <c r="G702" s="257"/>
      <c r="H702" s="257"/>
      <c r="I702" s="257"/>
      <c r="J702" s="257"/>
      <c r="K702" s="273"/>
      <c r="L702"/>
      <c r="M702"/>
      <c r="N702"/>
      <c r="O702"/>
      <c r="P702"/>
      <c r="Q702"/>
    </row>
    <row r="703" spans="1:17" s="1" customFormat="1" ht="16.5" customHeight="1" x14ac:dyDescent="0.2">
      <c r="A703" s="41"/>
      <c r="B703" s="41"/>
      <c r="C703" s="24">
        <v>4219</v>
      </c>
      <c r="D703" s="27" t="s">
        <v>137</v>
      </c>
      <c r="E703" s="89"/>
      <c r="F703" s="139">
        <v>103252.03</v>
      </c>
      <c r="G703" s="257"/>
      <c r="H703" s="257"/>
      <c r="I703" s="257"/>
      <c r="J703" s="257"/>
      <c r="K703" s="273"/>
      <c r="L703"/>
      <c r="M703"/>
      <c r="N703"/>
      <c r="O703"/>
      <c r="P703"/>
      <c r="Q703"/>
    </row>
    <row r="704" spans="1:17" s="1" customFormat="1" ht="16.5" customHeight="1" x14ac:dyDescent="0.2">
      <c r="A704" s="40"/>
      <c r="B704" s="40"/>
      <c r="C704" s="24">
        <v>4300</v>
      </c>
      <c r="D704" s="27" t="s">
        <v>6</v>
      </c>
      <c r="E704" s="89"/>
      <c r="F704" s="139">
        <v>9277.14</v>
      </c>
      <c r="G704" s="257"/>
      <c r="H704" s="257"/>
      <c r="I704" s="257"/>
      <c r="J704" s="257"/>
      <c r="K704" s="273"/>
      <c r="L704"/>
      <c r="M704"/>
      <c r="N704"/>
      <c r="O704"/>
      <c r="P704"/>
      <c r="Q704"/>
    </row>
    <row r="705" spans="1:17" s="1" customFormat="1" ht="16.5" customHeight="1" x14ac:dyDescent="0.2">
      <c r="A705" s="40"/>
      <c r="B705" s="40"/>
      <c r="C705" s="24">
        <v>4307</v>
      </c>
      <c r="D705" s="27" t="s">
        <v>6</v>
      </c>
      <c r="E705" s="89"/>
      <c r="F705" s="139">
        <v>32268.3</v>
      </c>
      <c r="G705" s="257"/>
      <c r="H705" s="257"/>
      <c r="I705" s="257"/>
      <c r="J705" s="257"/>
      <c r="K705" s="273"/>
      <c r="L705"/>
      <c r="M705"/>
      <c r="N705"/>
      <c r="O705"/>
      <c r="P705"/>
      <c r="Q705"/>
    </row>
    <row r="706" spans="1:17" s="1" customFormat="1" ht="16.5" customHeight="1" x14ac:dyDescent="0.2">
      <c r="A706" s="40"/>
      <c r="B706" s="40"/>
      <c r="C706" s="24">
        <v>4309</v>
      </c>
      <c r="D706" s="27" t="s">
        <v>138</v>
      </c>
      <c r="E706" s="89"/>
      <c r="F706" s="139">
        <v>8067.08</v>
      </c>
      <c r="G706" s="257"/>
      <c r="H706" s="257"/>
      <c r="I706" s="257"/>
      <c r="J706" s="257"/>
      <c r="K706" s="273"/>
      <c r="L706"/>
      <c r="M706"/>
      <c r="N706"/>
      <c r="O706"/>
      <c r="P706"/>
      <c r="Q706"/>
    </row>
    <row r="707" spans="1:17" s="1" customFormat="1" ht="16.5" customHeight="1" x14ac:dyDescent="0.2">
      <c r="A707" s="40"/>
      <c r="B707" s="40"/>
      <c r="C707" s="24">
        <v>6050</v>
      </c>
      <c r="D707" s="27" t="s">
        <v>16</v>
      </c>
      <c r="E707" s="89"/>
      <c r="F707" s="139">
        <v>363138.21</v>
      </c>
      <c r="G707" s="257"/>
      <c r="H707" s="257"/>
      <c r="I707" s="257"/>
      <c r="J707" s="257"/>
      <c r="K707" s="273"/>
      <c r="L707"/>
      <c r="M707"/>
      <c r="N707"/>
      <c r="O707"/>
      <c r="P707"/>
      <c r="Q707"/>
    </row>
    <row r="708" spans="1:17" s="1" customFormat="1" ht="16.5" customHeight="1" x14ac:dyDescent="0.2">
      <c r="A708" s="40"/>
      <c r="B708" s="40"/>
      <c r="C708" s="24">
        <v>6057</v>
      </c>
      <c r="D708" s="27" t="s">
        <v>16</v>
      </c>
      <c r="E708" s="89"/>
      <c r="F708" s="139">
        <v>1263089.43</v>
      </c>
      <c r="G708" s="257"/>
      <c r="H708" s="257"/>
      <c r="I708" s="257"/>
      <c r="J708" s="257"/>
      <c r="K708" s="273"/>
      <c r="L708"/>
      <c r="M708"/>
      <c r="N708"/>
      <c r="O708"/>
      <c r="P708"/>
      <c r="Q708"/>
    </row>
    <row r="709" spans="1:17" s="1" customFormat="1" ht="16.5" customHeight="1" x14ac:dyDescent="0.2">
      <c r="A709" s="40"/>
      <c r="B709" s="40"/>
      <c r="C709" s="24">
        <v>6059</v>
      </c>
      <c r="D709" s="228" t="s">
        <v>134</v>
      </c>
      <c r="E709" s="89"/>
      <c r="F709" s="139">
        <v>315772.36</v>
      </c>
      <c r="G709" s="257"/>
      <c r="H709" s="257"/>
      <c r="I709" s="257"/>
      <c r="J709" s="257"/>
      <c r="K709" s="273"/>
      <c r="L709"/>
      <c r="M709"/>
      <c r="N709"/>
      <c r="O709"/>
      <c r="P709"/>
      <c r="Q709"/>
    </row>
    <row r="710" spans="1:17" s="1" customFormat="1" ht="16.5" customHeight="1" x14ac:dyDescent="0.2">
      <c r="A710" s="40"/>
      <c r="B710" s="40"/>
      <c r="C710" s="24">
        <v>6060</v>
      </c>
      <c r="D710" s="228" t="s">
        <v>59</v>
      </c>
      <c r="E710" s="89"/>
      <c r="F710" s="139">
        <v>26565</v>
      </c>
      <c r="G710" s="257"/>
      <c r="H710" s="257"/>
      <c r="I710" s="257"/>
      <c r="J710" s="257"/>
      <c r="K710" s="273"/>
      <c r="L710"/>
      <c r="M710"/>
      <c r="N710"/>
      <c r="O710"/>
      <c r="P710"/>
      <c r="Q710"/>
    </row>
    <row r="711" spans="1:17" s="1" customFormat="1" ht="16.5" customHeight="1" x14ac:dyDescent="0.2">
      <c r="A711" s="40"/>
      <c r="B711" s="40"/>
      <c r="C711" s="24">
        <v>6067</v>
      </c>
      <c r="D711" s="228" t="s">
        <v>59</v>
      </c>
      <c r="E711" s="89"/>
      <c r="F711" s="139">
        <v>92400</v>
      </c>
      <c r="G711" s="257"/>
      <c r="H711" s="257"/>
      <c r="I711" s="257"/>
      <c r="J711" s="257"/>
      <c r="K711" s="273"/>
      <c r="L711"/>
      <c r="M711"/>
      <c r="N711"/>
      <c r="O711"/>
      <c r="P711"/>
      <c r="Q711"/>
    </row>
    <row r="712" spans="1:17" s="1" customFormat="1" ht="28.5" customHeight="1" x14ac:dyDescent="0.2">
      <c r="A712" s="40"/>
      <c r="B712" s="40"/>
      <c r="C712" s="24">
        <v>6069</v>
      </c>
      <c r="D712" s="27" t="s">
        <v>163</v>
      </c>
      <c r="E712" s="89"/>
      <c r="F712" s="139">
        <v>23100</v>
      </c>
      <c r="G712" s="257"/>
      <c r="H712" s="257"/>
      <c r="I712" s="257"/>
      <c r="J712" s="257"/>
      <c r="K712" s="273"/>
      <c r="L712"/>
      <c r="M712"/>
      <c r="N712"/>
      <c r="O712"/>
      <c r="P712"/>
      <c r="Q712"/>
    </row>
    <row r="713" spans="1:17" s="247" customFormat="1" ht="27.75" customHeight="1" x14ac:dyDescent="0.2">
      <c r="A713" s="222">
        <v>900</v>
      </c>
      <c r="B713" s="221"/>
      <c r="C713" s="241"/>
      <c r="D713" s="223" t="s">
        <v>34</v>
      </c>
      <c r="E713" s="249"/>
      <c r="F713" s="243">
        <f>F714+F722</f>
        <v>5746194.3200000003</v>
      </c>
      <c r="G713" s="257"/>
      <c r="H713" s="257"/>
      <c r="I713" s="257"/>
      <c r="J713" s="257"/>
      <c r="K713" s="273"/>
      <c r="L713" s="203"/>
      <c r="M713" s="203"/>
      <c r="N713" s="203"/>
      <c r="O713" s="203"/>
      <c r="P713" s="203"/>
      <c r="Q713" s="203"/>
    </row>
    <row r="714" spans="1:17" s="247" customFormat="1" ht="16.5" customHeight="1" x14ac:dyDescent="0.2">
      <c r="A714" s="214"/>
      <c r="B714" s="217">
        <v>90004</v>
      </c>
      <c r="C714" s="260"/>
      <c r="D714" s="261" t="s">
        <v>42</v>
      </c>
      <c r="E714" s="249"/>
      <c r="F714" s="243">
        <f>F716</f>
        <v>3590439.8</v>
      </c>
      <c r="G714" s="257"/>
      <c r="H714" s="257"/>
      <c r="I714" s="257"/>
      <c r="J714" s="257"/>
      <c r="K714" s="273"/>
      <c r="L714" s="203"/>
      <c r="M714" s="203"/>
      <c r="N714" s="203"/>
      <c r="O714" s="203"/>
      <c r="P714" s="203"/>
      <c r="Q714" s="203"/>
    </row>
    <row r="715" spans="1:17" s="204" customFormat="1" ht="6" customHeight="1" x14ac:dyDescent="0.2">
      <c r="A715" s="214"/>
      <c r="B715" s="214"/>
      <c r="C715" s="209"/>
      <c r="D715" s="212"/>
      <c r="E715" s="231"/>
      <c r="F715" s="245"/>
      <c r="G715" s="257"/>
      <c r="H715" s="257"/>
      <c r="I715" s="257"/>
      <c r="J715" s="257"/>
      <c r="K715" s="273"/>
      <c r="L715" s="203"/>
      <c r="M715" s="203"/>
      <c r="N715" s="203"/>
      <c r="O715" s="203"/>
      <c r="P715" s="203"/>
      <c r="Q715" s="203"/>
    </row>
    <row r="716" spans="1:17" s="204" customFormat="1" ht="28.5" customHeight="1" x14ac:dyDescent="0.2">
      <c r="A716" s="214"/>
      <c r="B716" s="214"/>
      <c r="C716" s="209"/>
      <c r="D716" s="252" t="s">
        <v>183</v>
      </c>
      <c r="E716" s="231" t="s">
        <v>112</v>
      </c>
      <c r="F716" s="250">
        <f>SUM(F718:F721)</f>
        <v>3590439.8</v>
      </c>
      <c r="G716" s="257"/>
      <c r="H716" s="257"/>
      <c r="I716" s="257"/>
      <c r="J716" s="257"/>
      <c r="K716" s="273"/>
      <c r="L716" s="203"/>
      <c r="M716" s="203"/>
      <c r="N716" s="203"/>
      <c r="O716" s="203"/>
      <c r="P716" s="203"/>
      <c r="Q716" s="203"/>
    </row>
    <row r="717" spans="1:17" s="204" customFormat="1" ht="16.5" customHeight="1" x14ac:dyDescent="0.2">
      <c r="A717" s="214"/>
      <c r="B717" s="214"/>
      <c r="C717" s="209"/>
      <c r="D717" s="229" t="s">
        <v>120</v>
      </c>
      <c r="E717" s="231"/>
      <c r="F717" s="245"/>
      <c r="G717" s="257"/>
      <c r="H717" s="257"/>
      <c r="I717" s="257"/>
      <c r="J717" s="257"/>
      <c r="K717" s="273"/>
      <c r="L717" s="203"/>
      <c r="M717" s="203"/>
      <c r="N717" s="203"/>
      <c r="O717" s="203"/>
      <c r="P717" s="203"/>
      <c r="Q717" s="203"/>
    </row>
    <row r="718" spans="1:17" s="204" customFormat="1" ht="16.5" customHeight="1" x14ac:dyDescent="0.2">
      <c r="A718" s="214"/>
      <c r="B718" s="214"/>
      <c r="C718" s="209">
        <v>4307</v>
      </c>
      <c r="D718" s="212" t="s">
        <v>6</v>
      </c>
      <c r="E718" s="231"/>
      <c r="F718" s="245">
        <v>27658.880000000001</v>
      </c>
      <c r="G718" s="257"/>
      <c r="H718" s="257"/>
      <c r="I718" s="257"/>
      <c r="J718" s="257"/>
      <c r="K718" s="273"/>
      <c r="L718" s="203"/>
      <c r="M718" s="203"/>
      <c r="N718" s="203"/>
      <c r="O718" s="203"/>
      <c r="P718" s="203"/>
      <c r="Q718" s="203"/>
    </row>
    <row r="719" spans="1:17" s="204" customFormat="1" ht="16.5" customHeight="1" x14ac:dyDescent="0.2">
      <c r="A719" s="214"/>
      <c r="B719" s="214"/>
      <c r="C719" s="209">
        <v>4309</v>
      </c>
      <c r="D719" s="212" t="s">
        <v>138</v>
      </c>
      <c r="E719" s="231"/>
      <c r="F719" s="245">
        <v>4880.92</v>
      </c>
      <c r="G719" s="257"/>
      <c r="H719" s="257"/>
      <c r="I719" s="257"/>
      <c r="J719" s="257"/>
      <c r="K719" s="273"/>
      <c r="L719" s="203"/>
      <c r="M719" s="203"/>
      <c r="N719" s="203"/>
      <c r="O719" s="203"/>
      <c r="P719" s="203"/>
      <c r="Q719" s="203"/>
    </row>
    <row r="720" spans="1:17" s="204" customFormat="1" ht="16.5" customHeight="1" x14ac:dyDescent="0.2">
      <c r="A720" s="214"/>
      <c r="B720" s="214"/>
      <c r="C720" s="209">
        <v>6057</v>
      </c>
      <c r="D720" s="212" t="s">
        <v>16</v>
      </c>
      <c r="E720" s="231"/>
      <c r="F720" s="245">
        <v>3024215</v>
      </c>
      <c r="G720" s="257"/>
      <c r="H720" s="257"/>
      <c r="I720" s="257"/>
      <c r="J720" s="257"/>
      <c r="K720" s="273"/>
      <c r="L720" s="203"/>
      <c r="M720" s="203"/>
      <c r="N720" s="203"/>
      <c r="O720" s="203"/>
      <c r="P720" s="203"/>
      <c r="Q720" s="203"/>
    </row>
    <row r="721" spans="1:17" s="204" customFormat="1" ht="16.5" customHeight="1" x14ac:dyDescent="0.2">
      <c r="A721" s="214"/>
      <c r="B721" s="214"/>
      <c r="C721" s="209">
        <v>6059</v>
      </c>
      <c r="D721" s="228" t="s">
        <v>134</v>
      </c>
      <c r="E721" s="231"/>
      <c r="F721" s="245">
        <v>533685</v>
      </c>
      <c r="G721" s="257"/>
      <c r="H721" s="257"/>
      <c r="I721" s="257"/>
      <c r="J721" s="257"/>
      <c r="K721" s="273"/>
      <c r="L721" s="203"/>
      <c r="M721" s="203"/>
      <c r="N721" s="203"/>
      <c r="O721" s="203"/>
      <c r="P721" s="203"/>
      <c r="Q721" s="203"/>
    </row>
    <row r="722" spans="1:17" s="247" customFormat="1" ht="16.5" customHeight="1" x14ac:dyDescent="0.2">
      <c r="A722" s="214"/>
      <c r="B722" s="217">
        <v>90005</v>
      </c>
      <c r="C722" s="260"/>
      <c r="D722" s="261" t="s">
        <v>135</v>
      </c>
      <c r="E722" s="249"/>
      <c r="F722" s="243">
        <f>F724</f>
        <v>2155754.52</v>
      </c>
      <c r="G722" s="257"/>
      <c r="H722" s="257"/>
      <c r="I722" s="257"/>
      <c r="J722" s="257"/>
      <c r="K722" s="273"/>
      <c r="L722" s="203"/>
      <c r="M722" s="203"/>
      <c r="N722" s="203"/>
      <c r="O722" s="203"/>
      <c r="P722" s="203"/>
      <c r="Q722" s="203"/>
    </row>
    <row r="723" spans="1:17" s="204" customFormat="1" ht="6" customHeight="1" x14ac:dyDescent="0.2">
      <c r="A723" s="214"/>
      <c r="B723" s="214"/>
      <c r="C723" s="209"/>
      <c r="D723" s="212"/>
      <c r="E723" s="231"/>
      <c r="F723" s="245"/>
      <c r="G723" s="257"/>
      <c r="H723" s="257"/>
      <c r="I723" s="257"/>
      <c r="J723" s="257"/>
      <c r="K723" s="273"/>
      <c r="L723" s="203"/>
      <c r="M723" s="203"/>
      <c r="N723" s="203"/>
      <c r="O723" s="203"/>
      <c r="P723" s="203"/>
      <c r="Q723" s="203"/>
    </row>
    <row r="724" spans="1:17" s="204" customFormat="1" ht="30" customHeight="1" x14ac:dyDescent="0.2">
      <c r="A724" s="214"/>
      <c r="B724" s="214"/>
      <c r="C724" s="209"/>
      <c r="D724" s="252" t="s">
        <v>184</v>
      </c>
      <c r="E724" s="231" t="s">
        <v>112</v>
      </c>
      <c r="F724" s="250">
        <f>SUM(F726:F729)</f>
        <v>2155754.52</v>
      </c>
      <c r="G724" s="257"/>
      <c r="H724" s="257"/>
      <c r="I724" s="257"/>
      <c r="J724" s="257"/>
      <c r="K724" s="273"/>
      <c r="L724" s="203"/>
      <c r="M724" s="203"/>
      <c r="N724" s="203"/>
      <c r="O724" s="203"/>
      <c r="P724" s="203"/>
      <c r="Q724" s="203"/>
    </row>
    <row r="725" spans="1:17" s="204" customFormat="1" ht="16.5" customHeight="1" x14ac:dyDescent="0.2">
      <c r="A725" s="214"/>
      <c r="B725" s="214"/>
      <c r="C725" s="209"/>
      <c r="D725" s="229" t="s">
        <v>120</v>
      </c>
      <c r="E725" s="231"/>
      <c r="F725" s="245"/>
      <c r="G725" s="257"/>
      <c r="H725" s="257"/>
      <c r="I725" s="257"/>
      <c r="J725" s="257"/>
      <c r="K725" s="273"/>
      <c r="L725" s="203"/>
      <c r="M725" s="203"/>
      <c r="N725" s="203"/>
      <c r="O725" s="203"/>
      <c r="P725" s="203"/>
      <c r="Q725" s="203"/>
    </row>
    <row r="726" spans="1:17" s="204" customFormat="1" ht="16.5" customHeight="1" x14ac:dyDescent="0.2">
      <c r="A726" s="214"/>
      <c r="B726" s="214"/>
      <c r="C726" s="209">
        <v>6050</v>
      </c>
      <c r="D726" s="212" t="s">
        <v>16</v>
      </c>
      <c r="E726" s="231"/>
      <c r="F726" s="245">
        <v>278377.33</v>
      </c>
      <c r="G726" s="257"/>
      <c r="H726" s="257"/>
      <c r="I726" s="257"/>
      <c r="J726" s="257"/>
      <c r="K726" s="273"/>
      <c r="L726" s="203"/>
      <c r="M726" s="203"/>
      <c r="N726" s="203"/>
      <c r="O726" s="203"/>
      <c r="P726" s="203"/>
      <c r="Q726" s="203"/>
    </row>
    <row r="727" spans="1:17" s="204" customFormat="1" ht="16.5" customHeight="1" x14ac:dyDescent="0.2">
      <c r="A727" s="214"/>
      <c r="B727" s="214"/>
      <c r="C727" s="209">
        <v>6057</v>
      </c>
      <c r="D727" s="212" t="s">
        <v>16</v>
      </c>
      <c r="E727" s="231"/>
      <c r="F727" s="245">
        <v>1500000</v>
      </c>
      <c r="G727" s="257"/>
      <c r="H727" s="257"/>
      <c r="I727" s="257"/>
      <c r="J727" s="257"/>
      <c r="K727" s="273"/>
      <c r="L727" s="203"/>
      <c r="M727" s="203"/>
      <c r="N727" s="203"/>
      <c r="O727" s="203"/>
      <c r="P727" s="203"/>
      <c r="Q727" s="203"/>
    </row>
    <row r="728" spans="1:17" s="204" customFormat="1" ht="18" customHeight="1" x14ac:dyDescent="0.2">
      <c r="A728" s="214"/>
      <c r="B728" s="214"/>
      <c r="C728" s="209">
        <v>6059</v>
      </c>
      <c r="D728" s="212" t="s">
        <v>175</v>
      </c>
      <c r="E728" s="231"/>
      <c r="F728" s="245">
        <v>168750</v>
      </c>
      <c r="G728" s="257"/>
      <c r="H728" s="257"/>
      <c r="I728" s="257"/>
      <c r="J728" s="257"/>
      <c r="K728" s="273"/>
      <c r="L728" s="203"/>
      <c r="M728" s="203"/>
      <c r="N728" s="203"/>
      <c r="O728" s="203"/>
      <c r="P728" s="203"/>
      <c r="Q728" s="203"/>
    </row>
    <row r="729" spans="1:17" s="204" customFormat="1" ht="16.5" customHeight="1" x14ac:dyDescent="0.2">
      <c r="A729" s="214"/>
      <c r="B729" s="214"/>
      <c r="C729" s="209">
        <v>6059</v>
      </c>
      <c r="D729" s="228" t="s">
        <v>134</v>
      </c>
      <c r="E729" s="231"/>
      <c r="F729" s="245">
        <v>208627.19</v>
      </c>
      <c r="G729" s="257"/>
      <c r="H729" s="257"/>
      <c r="I729" s="257"/>
      <c r="J729" s="257"/>
      <c r="K729" s="273"/>
      <c r="L729" s="203"/>
      <c r="M729" s="203"/>
      <c r="N729" s="203"/>
      <c r="O729" s="203"/>
      <c r="P729" s="203"/>
      <c r="Q729" s="203"/>
    </row>
    <row r="730" spans="1:17" s="142" customFormat="1" ht="27.75" customHeight="1" x14ac:dyDescent="0.2">
      <c r="A730" s="66">
        <v>921</v>
      </c>
      <c r="B730" s="62"/>
      <c r="C730" s="121"/>
      <c r="D730" s="67" t="s">
        <v>44</v>
      </c>
      <c r="E730" s="144"/>
      <c r="F730" s="137">
        <f>F731</f>
        <v>9133146.3399999999</v>
      </c>
      <c r="G730" s="257"/>
      <c r="H730" s="257"/>
      <c r="I730" s="257"/>
      <c r="J730" s="257"/>
      <c r="K730" s="273"/>
      <c r="L730"/>
      <c r="M730"/>
      <c r="N730"/>
      <c r="O730"/>
      <c r="P730"/>
      <c r="Q730"/>
    </row>
    <row r="731" spans="1:17" s="142" customFormat="1" ht="16.5" customHeight="1" x14ac:dyDescent="0.2">
      <c r="A731" s="41"/>
      <c r="B731" s="43">
        <v>92120</v>
      </c>
      <c r="C731" s="125"/>
      <c r="D731" s="131" t="s">
        <v>126</v>
      </c>
      <c r="E731" s="143"/>
      <c r="F731" s="138">
        <f>F732</f>
        <v>9133146.3399999999</v>
      </c>
      <c r="G731" s="257"/>
      <c r="H731" s="257"/>
      <c r="I731" s="257"/>
      <c r="J731" s="257"/>
      <c r="K731" s="273"/>
      <c r="L731"/>
      <c r="M731"/>
      <c r="N731"/>
      <c r="O731"/>
      <c r="P731"/>
      <c r="Q731"/>
    </row>
    <row r="732" spans="1:17" s="19" customFormat="1" ht="46.5" customHeight="1" x14ac:dyDescent="0.2">
      <c r="A732" s="41"/>
      <c r="B732" s="40"/>
      <c r="C732" s="120"/>
      <c r="D732" s="200" t="s">
        <v>172</v>
      </c>
      <c r="E732" s="201" t="s">
        <v>112</v>
      </c>
      <c r="F732" s="202">
        <f>F734+F738+F742</f>
        <v>9133146.3399999999</v>
      </c>
      <c r="G732" s="257"/>
      <c r="H732" s="257"/>
      <c r="I732" s="257"/>
      <c r="J732" s="257"/>
      <c r="K732" s="273"/>
      <c r="L732"/>
      <c r="M732"/>
      <c r="N732"/>
      <c r="O732"/>
      <c r="P732"/>
      <c r="Q732"/>
    </row>
    <row r="733" spans="1:17" s="142" customFormat="1" ht="15" customHeight="1" x14ac:dyDescent="0.2">
      <c r="A733" s="40"/>
      <c r="B733" s="40"/>
      <c r="C733" s="24"/>
      <c r="D733" s="86" t="s">
        <v>120</v>
      </c>
      <c r="E733" s="126"/>
      <c r="F733" s="146"/>
      <c r="G733" s="257"/>
      <c r="H733" s="257"/>
      <c r="I733" s="257"/>
      <c r="J733" s="257"/>
      <c r="K733" s="273"/>
      <c r="L733"/>
      <c r="M733"/>
      <c r="N733"/>
      <c r="O733"/>
      <c r="P733"/>
      <c r="Q733"/>
    </row>
    <row r="734" spans="1:17" s="156" customFormat="1" ht="16.5" customHeight="1" x14ac:dyDescent="0.2">
      <c r="A734" s="41"/>
      <c r="B734" s="41"/>
      <c r="C734" s="24">
        <v>6050</v>
      </c>
      <c r="D734" s="29" t="s">
        <v>16</v>
      </c>
      <c r="E734" s="126"/>
      <c r="F734" s="139">
        <f>SUM(F735:F737)</f>
        <v>1229450.45</v>
      </c>
      <c r="G734" s="257"/>
      <c r="H734" s="257"/>
      <c r="I734" s="257"/>
      <c r="J734" s="257"/>
      <c r="K734" s="273"/>
      <c r="L734"/>
      <c r="M734"/>
      <c r="N734"/>
      <c r="O734"/>
      <c r="P734"/>
      <c r="Q734"/>
    </row>
    <row r="735" spans="1:17" s="156" customFormat="1" ht="16.5" customHeight="1" x14ac:dyDescent="0.2">
      <c r="A735" s="41"/>
      <c r="B735" s="41"/>
      <c r="C735" s="24"/>
      <c r="D735" s="177" t="s">
        <v>144</v>
      </c>
      <c r="E735" s="176"/>
      <c r="F735" s="188">
        <v>251303.25</v>
      </c>
      <c r="G735" s="257"/>
      <c r="H735" s="257"/>
      <c r="I735" s="257"/>
      <c r="J735" s="257"/>
      <c r="K735" s="273"/>
      <c r="L735"/>
      <c r="M735"/>
      <c r="N735"/>
      <c r="O735"/>
      <c r="P735"/>
      <c r="Q735"/>
    </row>
    <row r="736" spans="1:17" s="156" customFormat="1" ht="16.5" customHeight="1" x14ac:dyDescent="0.2">
      <c r="A736" s="41"/>
      <c r="B736" s="41"/>
      <c r="C736" s="24"/>
      <c r="D736" s="177" t="s">
        <v>145</v>
      </c>
      <c r="E736" s="176"/>
      <c r="F736" s="188">
        <v>309304.73</v>
      </c>
      <c r="G736" s="257"/>
      <c r="H736" s="257"/>
      <c r="I736" s="257"/>
      <c r="J736" s="257"/>
      <c r="K736" s="273"/>
      <c r="L736"/>
      <c r="M736"/>
      <c r="N736"/>
      <c r="O736"/>
      <c r="P736"/>
      <c r="Q736"/>
    </row>
    <row r="737" spans="1:17" s="156" customFormat="1" ht="16.5" customHeight="1" x14ac:dyDescent="0.2">
      <c r="A737" s="41"/>
      <c r="B737" s="41"/>
      <c r="C737" s="24"/>
      <c r="D737" s="177" t="s">
        <v>160</v>
      </c>
      <c r="E737" s="176"/>
      <c r="F737" s="188">
        <v>668842.47</v>
      </c>
      <c r="G737" s="257"/>
      <c r="H737" s="257"/>
      <c r="I737" s="257"/>
      <c r="J737" s="257"/>
      <c r="K737" s="273"/>
      <c r="L737"/>
      <c r="M737"/>
      <c r="N737"/>
      <c r="O737"/>
      <c r="P737"/>
      <c r="Q737"/>
    </row>
    <row r="738" spans="1:17" s="156" customFormat="1" ht="16.5" customHeight="1" x14ac:dyDescent="0.2">
      <c r="A738" s="41"/>
      <c r="B738" s="41"/>
      <c r="C738" s="24">
        <v>6057</v>
      </c>
      <c r="D738" s="29" t="s">
        <v>16</v>
      </c>
      <c r="E738" s="126"/>
      <c r="F738" s="139">
        <f>SUM(F739:F741)</f>
        <v>2116414.86</v>
      </c>
      <c r="G738" s="257"/>
      <c r="H738" s="257"/>
      <c r="I738" s="257"/>
      <c r="J738" s="257"/>
      <c r="K738" s="273"/>
      <c r="L738"/>
      <c r="M738"/>
      <c r="N738"/>
      <c r="O738"/>
      <c r="P738"/>
      <c r="Q738"/>
    </row>
    <row r="739" spans="1:17" s="156" customFormat="1" ht="16.5" customHeight="1" x14ac:dyDescent="0.2">
      <c r="A739" s="41"/>
      <c r="B739" s="41"/>
      <c r="C739" s="24"/>
      <c r="D739" s="177" t="s">
        <v>144</v>
      </c>
      <c r="E739" s="176"/>
      <c r="F739" s="188">
        <v>698612.03</v>
      </c>
      <c r="G739" s="257"/>
      <c r="H739" s="257"/>
      <c r="I739" s="257"/>
      <c r="J739" s="257"/>
      <c r="K739" s="273"/>
      <c r="L739"/>
      <c r="M739"/>
      <c r="N739"/>
      <c r="O739"/>
      <c r="P739"/>
      <c r="Q739"/>
    </row>
    <row r="740" spans="1:17" s="156" customFormat="1" ht="16.5" customHeight="1" x14ac:dyDescent="0.2">
      <c r="A740" s="41"/>
      <c r="B740" s="41"/>
      <c r="C740" s="24"/>
      <c r="D740" s="177" t="s">
        <v>145</v>
      </c>
      <c r="E740" s="176"/>
      <c r="F740" s="188">
        <v>512134.48</v>
      </c>
      <c r="G740" s="257"/>
      <c r="H740" s="257"/>
      <c r="I740" s="257"/>
      <c r="J740" s="257"/>
      <c r="K740" s="273"/>
      <c r="L740"/>
      <c r="M740"/>
      <c r="N740"/>
      <c r="O740"/>
      <c r="P740"/>
      <c r="Q740"/>
    </row>
    <row r="741" spans="1:17" s="156" customFormat="1" ht="16.5" customHeight="1" x14ac:dyDescent="0.2">
      <c r="A741" s="41"/>
      <c r="B741" s="41"/>
      <c r="C741" s="24"/>
      <c r="D741" s="177" t="s">
        <v>160</v>
      </c>
      <c r="E741" s="176"/>
      <c r="F741" s="188">
        <v>905668.35</v>
      </c>
      <c r="G741" s="257"/>
      <c r="H741" s="257"/>
      <c r="I741" s="257"/>
      <c r="J741" s="257"/>
      <c r="K741" s="273"/>
      <c r="L741"/>
      <c r="M741"/>
      <c r="N741"/>
      <c r="O741"/>
      <c r="P741"/>
      <c r="Q741"/>
    </row>
    <row r="742" spans="1:17" s="156" customFormat="1" ht="16.5" customHeight="1" x14ac:dyDescent="0.2">
      <c r="A742" s="41"/>
      <c r="B742" s="41"/>
      <c r="C742" s="24">
        <v>6059</v>
      </c>
      <c r="D742" s="276" t="s">
        <v>134</v>
      </c>
      <c r="E742" s="126"/>
      <c r="F742" s="139">
        <f>SUM(F743:F745)</f>
        <v>5787281.0300000003</v>
      </c>
      <c r="G742" s="257"/>
      <c r="H742" s="257"/>
      <c r="I742" s="257"/>
      <c r="J742" s="257"/>
      <c r="K742" s="273"/>
      <c r="L742"/>
      <c r="M742"/>
      <c r="N742"/>
      <c r="O742"/>
      <c r="P742"/>
      <c r="Q742"/>
    </row>
    <row r="743" spans="1:17" s="156" customFormat="1" ht="16.5" customHeight="1" x14ac:dyDescent="0.2">
      <c r="A743" s="41"/>
      <c r="B743" s="41"/>
      <c r="C743" s="24"/>
      <c r="D743" s="177" t="s">
        <v>144</v>
      </c>
      <c r="E743" s="176"/>
      <c r="F743" s="188">
        <v>1849230.61</v>
      </c>
      <c r="G743" s="257"/>
      <c r="H743" s="257"/>
      <c r="I743" s="257"/>
      <c r="J743" s="257"/>
      <c r="K743" s="273"/>
      <c r="L743"/>
      <c r="M743"/>
      <c r="N743"/>
      <c r="O743"/>
      <c r="P743"/>
      <c r="Q743"/>
    </row>
    <row r="744" spans="1:17" s="156" customFormat="1" ht="16.5" customHeight="1" x14ac:dyDescent="0.2">
      <c r="A744" s="41"/>
      <c r="B744" s="41"/>
      <c r="C744" s="24"/>
      <c r="D744" s="177" t="s">
        <v>145</v>
      </c>
      <c r="E744" s="176"/>
      <c r="F744" s="188">
        <v>1344803.17</v>
      </c>
      <c r="G744" s="257"/>
      <c r="H744" s="257"/>
      <c r="I744" s="257"/>
      <c r="J744" s="257"/>
      <c r="K744" s="273"/>
      <c r="L744"/>
      <c r="M744"/>
      <c r="N744"/>
      <c r="O744"/>
      <c r="P744"/>
      <c r="Q744"/>
    </row>
    <row r="745" spans="1:17" s="156" customFormat="1" ht="16.5" customHeight="1" x14ac:dyDescent="0.2">
      <c r="A745" s="41"/>
      <c r="B745" s="41"/>
      <c r="C745" s="24"/>
      <c r="D745" s="177" t="s">
        <v>160</v>
      </c>
      <c r="E745" s="176"/>
      <c r="F745" s="188">
        <v>2593247.25</v>
      </c>
      <c r="G745" s="257"/>
      <c r="H745" s="257"/>
      <c r="I745" s="257"/>
      <c r="J745" s="257"/>
      <c r="K745" s="273"/>
      <c r="L745"/>
      <c r="M745"/>
      <c r="N745"/>
      <c r="O745"/>
      <c r="P745"/>
      <c r="Q745"/>
    </row>
    <row r="746" spans="1:17" s="11" customFormat="1" ht="18" customHeight="1" x14ac:dyDescent="0.2">
      <c r="A746" s="64"/>
      <c r="B746" s="64"/>
      <c r="C746" s="123"/>
      <c r="D746" s="263" t="s">
        <v>189</v>
      </c>
      <c r="E746" s="174"/>
      <c r="F746" s="175">
        <f>F650+F658+F666+F679+F713+F730</f>
        <v>26717346.27</v>
      </c>
      <c r="G746" s="257"/>
      <c r="H746" s="257"/>
      <c r="I746" s="257"/>
      <c r="J746" s="257"/>
      <c r="K746" s="273"/>
      <c r="L746"/>
      <c r="M746"/>
      <c r="N746"/>
      <c r="O746"/>
      <c r="P746"/>
      <c r="Q746"/>
    </row>
    <row r="747" spans="1:17" s="136" customFormat="1" ht="10.5" customHeight="1" x14ac:dyDescent="0.2">
      <c r="A747" s="60"/>
      <c r="B747" s="60"/>
      <c r="C747" s="60"/>
      <c r="D747" s="32"/>
      <c r="E747" s="159"/>
      <c r="F747" s="164"/>
      <c r="G747" s="257"/>
      <c r="H747" s="257"/>
      <c r="I747" s="257"/>
      <c r="J747" s="257"/>
      <c r="K747" s="273"/>
      <c r="L747"/>
      <c r="M747"/>
      <c r="N747"/>
      <c r="O747"/>
      <c r="P747"/>
      <c r="Q747"/>
    </row>
    <row r="748" spans="1:17" s="11" customFormat="1" ht="18.75" customHeight="1" x14ac:dyDescent="0.2">
      <c r="A748" s="282" t="s">
        <v>125</v>
      </c>
      <c r="B748" s="283"/>
      <c r="C748" s="283"/>
      <c r="D748" s="283"/>
      <c r="E748" s="284"/>
      <c r="F748" s="175">
        <f>F613+F632+F647+F746</f>
        <v>88241193.219999999</v>
      </c>
      <c r="G748" s="257"/>
      <c r="H748" s="257"/>
      <c r="I748" s="257"/>
      <c r="J748" s="257"/>
      <c r="K748" s="273"/>
      <c r="L748"/>
      <c r="M748"/>
      <c r="N748"/>
      <c r="O748"/>
      <c r="P748"/>
      <c r="Q748"/>
    </row>
    <row r="749" spans="1:17" s="168" customFormat="1" ht="16.5" customHeight="1" x14ac:dyDescent="0.2">
      <c r="A749" s="165"/>
      <c r="B749" s="165"/>
      <c r="C749" s="165"/>
      <c r="D749" s="166"/>
      <c r="E749" s="167"/>
      <c r="F749" s="268"/>
      <c r="G749" s="257"/>
      <c r="H749" s="257"/>
      <c r="I749" s="257"/>
      <c r="J749" s="257"/>
      <c r="K749" s="273"/>
      <c r="L749"/>
      <c r="M749"/>
      <c r="N749"/>
      <c r="O749"/>
      <c r="P749"/>
      <c r="Q749"/>
    </row>
    <row r="750" spans="1:17" s="169" customFormat="1" ht="43.5" customHeight="1" x14ac:dyDescent="0.2">
      <c r="A750" s="278" t="s">
        <v>110</v>
      </c>
      <c r="B750" s="278"/>
      <c r="C750" s="278"/>
      <c r="D750" s="278"/>
      <c r="E750" s="278"/>
      <c r="F750" s="278"/>
      <c r="G750" s="257"/>
      <c r="H750" s="257"/>
      <c r="I750" s="257"/>
      <c r="J750" s="257"/>
      <c r="K750" s="273"/>
      <c r="L750"/>
      <c r="M750"/>
      <c r="N750"/>
      <c r="O750"/>
      <c r="P750"/>
      <c r="Q750"/>
    </row>
    <row r="751" spans="1:17" s="142" customFormat="1" ht="28.5" customHeight="1" x14ac:dyDescent="0.2">
      <c r="A751" s="66">
        <v>900</v>
      </c>
      <c r="B751" s="62"/>
      <c r="C751" s="121"/>
      <c r="D751" s="67" t="s">
        <v>34</v>
      </c>
      <c r="E751" s="144"/>
      <c r="F751" s="137">
        <f>F752+F755+F768+F777+F780</f>
        <v>1399870.44</v>
      </c>
      <c r="G751" s="257"/>
      <c r="H751" s="257"/>
      <c r="I751" s="257"/>
      <c r="J751" s="257"/>
      <c r="K751" s="273"/>
      <c r="L751"/>
      <c r="M751"/>
      <c r="N751"/>
      <c r="O751"/>
      <c r="P751"/>
      <c r="Q751"/>
    </row>
    <row r="752" spans="1:17" s="142" customFormat="1" ht="16.5" customHeight="1" x14ac:dyDescent="0.2">
      <c r="A752" s="40"/>
      <c r="B752" s="43">
        <v>90001</v>
      </c>
      <c r="C752" s="120"/>
      <c r="D752" s="26" t="s">
        <v>40</v>
      </c>
      <c r="E752" s="143"/>
      <c r="F752" s="138">
        <f>F753</f>
        <v>15000</v>
      </c>
      <c r="G752" s="257"/>
      <c r="H752" s="257"/>
      <c r="I752" s="257"/>
      <c r="J752" s="257"/>
      <c r="K752" s="273"/>
      <c r="L752"/>
      <c r="M752"/>
      <c r="N752"/>
      <c r="O752"/>
      <c r="P752"/>
      <c r="Q752"/>
    </row>
    <row r="753" spans="1:17" s="142" customFormat="1" ht="16.5" customHeight="1" x14ac:dyDescent="0.2">
      <c r="A753" s="41"/>
      <c r="B753" s="41"/>
      <c r="C753" s="24">
        <v>4430</v>
      </c>
      <c r="D753" s="27" t="s">
        <v>10</v>
      </c>
      <c r="E753" s="140"/>
      <c r="F753" s="139">
        <f>F754</f>
        <v>15000</v>
      </c>
      <c r="G753" s="257"/>
      <c r="H753" s="257"/>
      <c r="I753" s="257"/>
      <c r="J753" s="257"/>
      <c r="K753" s="273"/>
      <c r="L753"/>
      <c r="M753"/>
      <c r="N753"/>
      <c r="O753"/>
      <c r="P753"/>
      <c r="Q753"/>
    </row>
    <row r="754" spans="1:17" s="104" customFormat="1" ht="16.5" customHeight="1" x14ac:dyDescent="0.2">
      <c r="A754" s="100"/>
      <c r="B754" s="100"/>
      <c r="C754" s="101"/>
      <c r="D754" s="87" t="s">
        <v>120</v>
      </c>
      <c r="E754" s="89" t="s">
        <v>78</v>
      </c>
      <c r="F754" s="170">
        <v>15000</v>
      </c>
      <c r="G754" s="257"/>
      <c r="H754" s="257"/>
      <c r="I754" s="257"/>
      <c r="J754" s="257"/>
      <c r="K754" s="273"/>
      <c r="L754"/>
      <c r="M754"/>
      <c r="N754"/>
      <c r="O754"/>
      <c r="P754"/>
      <c r="Q754"/>
    </row>
    <row r="755" spans="1:17" s="142" customFormat="1" ht="16.5" customHeight="1" x14ac:dyDescent="0.2">
      <c r="A755" s="40"/>
      <c r="B755" s="43">
        <v>90004</v>
      </c>
      <c r="C755" s="120"/>
      <c r="D755" s="84" t="s">
        <v>42</v>
      </c>
      <c r="E755" s="143"/>
      <c r="F755" s="138">
        <f>F756+F758+F760+F762+F765</f>
        <v>681165.92</v>
      </c>
      <c r="G755" s="257"/>
      <c r="H755" s="257"/>
      <c r="I755" s="257"/>
      <c r="J755" s="257"/>
      <c r="K755" s="273"/>
      <c r="L755"/>
      <c r="M755"/>
      <c r="N755"/>
      <c r="O755"/>
      <c r="P755"/>
      <c r="Q755"/>
    </row>
    <row r="756" spans="1:17" s="142" customFormat="1" ht="16.5" customHeight="1" x14ac:dyDescent="0.2">
      <c r="A756" s="40"/>
      <c r="B756" s="40"/>
      <c r="C756" s="24">
        <v>4190</v>
      </c>
      <c r="D756" s="27" t="s">
        <v>139</v>
      </c>
      <c r="E756" s="126"/>
      <c r="F756" s="139">
        <f>F757</f>
        <v>8000</v>
      </c>
      <c r="G756" s="257"/>
      <c r="H756" s="257"/>
      <c r="I756" s="257"/>
      <c r="J756" s="257"/>
      <c r="K756" s="273"/>
      <c r="L756"/>
      <c r="M756"/>
      <c r="N756"/>
      <c r="O756"/>
      <c r="P756"/>
      <c r="Q756"/>
    </row>
    <row r="757" spans="1:17" s="104" customFormat="1" ht="16.5" customHeight="1" x14ac:dyDescent="0.2">
      <c r="A757" s="100"/>
      <c r="B757" s="100"/>
      <c r="C757" s="101"/>
      <c r="D757" s="87" t="s">
        <v>120</v>
      </c>
      <c r="E757" s="89" t="s">
        <v>78</v>
      </c>
      <c r="F757" s="171">
        <v>8000</v>
      </c>
      <c r="G757" s="257"/>
      <c r="H757" s="257"/>
      <c r="I757" s="257"/>
      <c r="J757" s="257"/>
      <c r="K757" s="273"/>
      <c r="L757"/>
      <c r="M757"/>
      <c r="N757"/>
      <c r="O757"/>
      <c r="P757"/>
      <c r="Q757"/>
    </row>
    <row r="758" spans="1:17" s="142" customFormat="1" ht="16.5" customHeight="1" x14ac:dyDescent="0.2">
      <c r="A758" s="40"/>
      <c r="B758" s="40"/>
      <c r="C758" s="24">
        <v>4210</v>
      </c>
      <c r="D758" s="27" t="s">
        <v>8</v>
      </c>
      <c r="E758" s="126"/>
      <c r="F758" s="139">
        <f>F759</f>
        <v>4600</v>
      </c>
      <c r="G758" s="257"/>
      <c r="H758" s="257"/>
      <c r="I758" s="257"/>
      <c r="J758" s="257"/>
      <c r="K758" s="273"/>
      <c r="L758"/>
      <c r="M758"/>
      <c r="N758"/>
      <c r="O758"/>
      <c r="P758"/>
      <c r="Q758"/>
    </row>
    <row r="759" spans="1:17" s="104" customFormat="1" ht="16.5" customHeight="1" x14ac:dyDescent="0.2">
      <c r="A759" s="100"/>
      <c r="B759" s="100"/>
      <c r="C759" s="101"/>
      <c r="D759" s="87" t="s">
        <v>120</v>
      </c>
      <c r="E759" s="89" t="s">
        <v>78</v>
      </c>
      <c r="F759" s="171">
        <v>4600</v>
      </c>
      <c r="G759" s="257"/>
      <c r="H759" s="257"/>
      <c r="I759" s="257"/>
      <c r="J759" s="257"/>
      <c r="K759" s="273"/>
      <c r="L759"/>
      <c r="M759"/>
      <c r="N759"/>
      <c r="O759"/>
      <c r="P759"/>
      <c r="Q759"/>
    </row>
    <row r="760" spans="1:17" s="142" customFormat="1" ht="16.5" customHeight="1" x14ac:dyDescent="0.2">
      <c r="A760" s="40"/>
      <c r="B760" s="41"/>
      <c r="C760" s="24">
        <v>4300</v>
      </c>
      <c r="D760" s="27" t="s">
        <v>6</v>
      </c>
      <c r="E760" s="126"/>
      <c r="F760" s="139">
        <f>F761</f>
        <v>130000</v>
      </c>
      <c r="G760" s="257"/>
      <c r="H760" s="257"/>
      <c r="I760" s="257"/>
      <c r="J760" s="257"/>
      <c r="K760" s="273"/>
      <c r="L760"/>
      <c r="M760"/>
      <c r="N760"/>
      <c r="O760"/>
      <c r="P760"/>
      <c r="Q760"/>
    </row>
    <row r="761" spans="1:17" s="104" customFormat="1" ht="16.5" customHeight="1" x14ac:dyDescent="0.2">
      <c r="A761" s="100"/>
      <c r="B761" s="100"/>
      <c r="C761" s="101"/>
      <c r="D761" s="87" t="s">
        <v>120</v>
      </c>
      <c r="E761" s="89" t="s">
        <v>78</v>
      </c>
      <c r="F761" s="171">
        <v>130000</v>
      </c>
      <c r="G761" s="257"/>
      <c r="H761" s="257"/>
      <c r="I761" s="257"/>
      <c r="J761" s="257"/>
      <c r="K761" s="273"/>
      <c r="L761"/>
      <c r="M761"/>
      <c r="N761"/>
      <c r="O761"/>
      <c r="P761"/>
      <c r="Q761"/>
    </row>
    <row r="762" spans="1:17" s="237" customFormat="1" ht="16.5" customHeight="1" x14ac:dyDescent="0.2">
      <c r="A762" s="214"/>
      <c r="B762" s="214"/>
      <c r="C762" s="209">
        <v>4309</v>
      </c>
      <c r="D762" s="212" t="s">
        <v>6</v>
      </c>
      <c r="E762" s="242"/>
      <c r="F762" s="245">
        <f>F764</f>
        <v>4880.92</v>
      </c>
      <c r="G762" s="257"/>
      <c r="H762" s="257"/>
      <c r="I762" s="257"/>
      <c r="J762" s="257"/>
      <c r="K762" s="273"/>
      <c r="L762" s="203"/>
      <c r="M762" s="203"/>
      <c r="N762" s="203"/>
      <c r="O762" s="203"/>
      <c r="P762" s="203"/>
      <c r="Q762" s="203"/>
    </row>
    <row r="763" spans="1:17" s="237" customFormat="1" ht="16.5" customHeight="1" x14ac:dyDescent="0.2">
      <c r="A763" s="215"/>
      <c r="B763" s="215"/>
      <c r="C763" s="209"/>
      <c r="D763" s="230" t="s">
        <v>120</v>
      </c>
      <c r="E763" s="254"/>
      <c r="F763" s="251"/>
      <c r="G763" s="257"/>
      <c r="H763" s="257"/>
      <c r="I763" s="257"/>
      <c r="J763" s="257"/>
      <c r="K763" s="273"/>
      <c r="L763" s="203"/>
      <c r="M763" s="203"/>
      <c r="N763" s="203"/>
      <c r="O763" s="203"/>
      <c r="P763" s="203"/>
      <c r="Q763" s="203"/>
    </row>
    <row r="764" spans="1:17" s="237" customFormat="1" ht="33.75" x14ac:dyDescent="0.2">
      <c r="A764" s="234"/>
      <c r="B764" s="234"/>
      <c r="C764" s="235"/>
      <c r="D764" s="255" t="s">
        <v>185</v>
      </c>
      <c r="E764" s="254" t="s">
        <v>112</v>
      </c>
      <c r="F764" s="251">
        <v>4880.92</v>
      </c>
      <c r="G764" s="257"/>
      <c r="H764" s="257"/>
      <c r="I764" s="257"/>
      <c r="J764" s="257"/>
      <c r="K764" s="273"/>
      <c r="L764" s="203"/>
      <c r="M764" s="203"/>
      <c r="N764" s="203"/>
      <c r="O764" s="203"/>
      <c r="P764" s="203"/>
      <c r="Q764" s="203"/>
    </row>
    <row r="765" spans="1:17" s="237" customFormat="1" ht="16.5" customHeight="1" x14ac:dyDescent="0.2">
      <c r="A765" s="215"/>
      <c r="B765" s="215"/>
      <c r="C765" s="209">
        <v>6059</v>
      </c>
      <c r="D765" s="228" t="s">
        <v>16</v>
      </c>
      <c r="E765" s="242"/>
      <c r="F765" s="245">
        <f>F767</f>
        <v>533685</v>
      </c>
      <c r="G765" s="257"/>
      <c r="H765" s="257"/>
      <c r="I765" s="257"/>
      <c r="J765" s="257"/>
      <c r="K765" s="273"/>
      <c r="L765" s="203"/>
      <c r="M765" s="203"/>
      <c r="N765" s="203"/>
      <c r="O765" s="203"/>
      <c r="P765" s="203"/>
      <c r="Q765" s="203"/>
    </row>
    <row r="766" spans="1:17" s="237" customFormat="1" ht="16.5" customHeight="1" x14ac:dyDescent="0.2">
      <c r="A766" s="215"/>
      <c r="B766" s="215"/>
      <c r="C766" s="209"/>
      <c r="D766" s="210" t="s">
        <v>120</v>
      </c>
      <c r="E766" s="254"/>
      <c r="F766" s="251"/>
      <c r="G766" s="257"/>
      <c r="H766" s="257"/>
      <c r="I766" s="257"/>
      <c r="J766" s="257"/>
      <c r="K766" s="273"/>
      <c r="L766" s="203"/>
      <c r="M766" s="203"/>
      <c r="N766" s="203"/>
      <c r="O766" s="203"/>
      <c r="P766" s="203"/>
      <c r="Q766" s="203"/>
    </row>
    <row r="767" spans="1:17" s="237" customFormat="1" ht="45" customHeight="1" x14ac:dyDescent="0.2">
      <c r="A767" s="264"/>
      <c r="B767" s="264"/>
      <c r="C767" s="265"/>
      <c r="D767" s="255" t="s">
        <v>185</v>
      </c>
      <c r="E767" s="254" t="s">
        <v>112</v>
      </c>
      <c r="F767" s="251">
        <v>533685</v>
      </c>
      <c r="G767" s="257"/>
      <c r="H767" s="257"/>
      <c r="I767" s="257"/>
      <c r="J767" s="257"/>
      <c r="K767" s="273"/>
      <c r="L767" s="203"/>
      <c r="M767" s="203"/>
      <c r="N767" s="203"/>
      <c r="O767" s="203"/>
      <c r="P767" s="203"/>
      <c r="Q767" s="203"/>
    </row>
    <row r="768" spans="1:17" s="142" customFormat="1" ht="16.5" customHeight="1" x14ac:dyDescent="0.2">
      <c r="A768" s="40"/>
      <c r="B768" s="43">
        <v>90005</v>
      </c>
      <c r="C768" s="120"/>
      <c r="D768" s="84" t="s">
        <v>135</v>
      </c>
      <c r="E768" s="143"/>
      <c r="F768" s="138">
        <f>F769+F771+F773+F775</f>
        <v>690704.52</v>
      </c>
      <c r="G768" s="257"/>
      <c r="H768" s="257"/>
      <c r="I768" s="257"/>
      <c r="J768" s="257"/>
      <c r="K768" s="273"/>
      <c r="L768"/>
      <c r="M768"/>
      <c r="N768"/>
      <c r="O768"/>
      <c r="P768"/>
      <c r="Q768"/>
    </row>
    <row r="769" spans="1:17" s="247" customFormat="1" ht="27" customHeight="1" x14ac:dyDescent="0.2">
      <c r="A769" s="215"/>
      <c r="B769" s="215"/>
      <c r="C769" s="209">
        <v>4390</v>
      </c>
      <c r="D769" s="212" t="s">
        <v>74</v>
      </c>
      <c r="E769" s="246"/>
      <c r="F769" s="245">
        <f>F770</f>
        <v>3700</v>
      </c>
      <c r="G769" s="257"/>
      <c r="H769" s="257"/>
      <c r="I769" s="257"/>
      <c r="J769" s="257"/>
      <c r="K769" s="273"/>
      <c r="L769" s="203"/>
      <c r="M769" s="203"/>
      <c r="N769" s="203"/>
      <c r="O769" s="203"/>
      <c r="P769" s="203"/>
      <c r="Q769" s="203"/>
    </row>
    <row r="770" spans="1:17" s="237" customFormat="1" ht="16.5" customHeight="1" x14ac:dyDescent="0.2">
      <c r="A770" s="234"/>
      <c r="B770" s="234"/>
      <c r="C770" s="235"/>
      <c r="D770" s="230" t="s">
        <v>120</v>
      </c>
      <c r="E770" s="231" t="s">
        <v>78</v>
      </c>
      <c r="F770" s="251">
        <v>3700</v>
      </c>
      <c r="G770" s="257"/>
      <c r="H770" s="257"/>
      <c r="I770" s="257"/>
      <c r="J770" s="257"/>
      <c r="K770" s="273"/>
      <c r="L770" s="203"/>
      <c r="M770" s="203"/>
      <c r="N770" s="203"/>
      <c r="O770" s="203"/>
      <c r="P770" s="203"/>
      <c r="Q770" s="203"/>
    </row>
    <row r="771" spans="1:17" s="142" customFormat="1" ht="54.75" customHeight="1" x14ac:dyDescent="0.2">
      <c r="A771" s="41"/>
      <c r="B771" s="41"/>
      <c r="C771" s="24">
        <v>6230</v>
      </c>
      <c r="D771" s="23" t="s">
        <v>164</v>
      </c>
      <c r="E771" s="140"/>
      <c r="F771" s="139">
        <f>F772</f>
        <v>200000</v>
      </c>
      <c r="G771" s="257"/>
      <c r="H771" s="257"/>
      <c r="I771" s="257"/>
      <c r="J771" s="257"/>
      <c r="K771" s="273"/>
      <c r="L771"/>
      <c r="M771"/>
      <c r="N771"/>
      <c r="O771"/>
      <c r="P771"/>
      <c r="Q771"/>
    </row>
    <row r="772" spans="1:17" s="104" customFormat="1" ht="16.5" customHeight="1" x14ac:dyDescent="0.2">
      <c r="A772" s="100"/>
      <c r="B772" s="100"/>
      <c r="C772" s="101"/>
      <c r="D772" s="87" t="s">
        <v>120</v>
      </c>
      <c r="E772" s="89" t="s">
        <v>78</v>
      </c>
      <c r="F772" s="171">
        <v>200000</v>
      </c>
      <c r="G772" s="257"/>
      <c r="H772" s="257"/>
      <c r="I772" s="257"/>
      <c r="J772" s="257"/>
      <c r="K772" s="273"/>
      <c r="L772"/>
      <c r="M772"/>
      <c r="N772"/>
      <c r="O772"/>
      <c r="P772"/>
      <c r="Q772"/>
    </row>
    <row r="773" spans="1:17" s="204" customFormat="1" ht="16.5" customHeight="1" x14ac:dyDescent="0.2">
      <c r="A773" s="214"/>
      <c r="B773" s="214"/>
      <c r="C773" s="209">
        <v>6050</v>
      </c>
      <c r="D773" s="212" t="s">
        <v>16</v>
      </c>
      <c r="E773" s="231"/>
      <c r="F773" s="245">
        <f>F774</f>
        <v>278377.33</v>
      </c>
      <c r="G773" s="257"/>
      <c r="H773" s="257"/>
      <c r="I773" s="257"/>
      <c r="J773" s="257"/>
      <c r="K773" s="273"/>
      <c r="L773" s="203"/>
      <c r="M773" s="203"/>
      <c r="N773" s="203"/>
      <c r="O773" s="203"/>
      <c r="P773" s="203"/>
      <c r="Q773" s="203"/>
    </row>
    <row r="774" spans="1:17" s="204" customFormat="1" ht="42.75" customHeight="1" x14ac:dyDescent="0.2">
      <c r="A774" s="214"/>
      <c r="B774" s="214"/>
      <c r="C774" s="209"/>
      <c r="D774" s="252" t="s">
        <v>184</v>
      </c>
      <c r="E774" s="231" t="s">
        <v>112</v>
      </c>
      <c r="F774" s="253">
        <v>278377.33</v>
      </c>
      <c r="G774" s="257"/>
      <c r="H774" s="257"/>
      <c r="I774" s="257"/>
      <c r="J774" s="257"/>
      <c r="K774" s="273"/>
      <c r="L774" s="203"/>
      <c r="M774" s="203"/>
      <c r="N774" s="203"/>
      <c r="O774" s="203"/>
      <c r="P774" s="203"/>
      <c r="Q774" s="203"/>
    </row>
    <row r="775" spans="1:17" s="204" customFormat="1" ht="16.5" customHeight="1" x14ac:dyDescent="0.2">
      <c r="A775" s="214"/>
      <c r="B775" s="214"/>
      <c r="C775" s="209">
        <v>6059</v>
      </c>
      <c r="D775" s="228" t="s">
        <v>134</v>
      </c>
      <c r="E775" s="231"/>
      <c r="F775" s="245">
        <f>F776</f>
        <v>208627.19</v>
      </c>
      <c r="G775" s="257"/>
      <c r="H775" s="257"/>
      <c r="I775" s="257"/>
      <c r="J775" s="257"/>
      <c r="K775" s="273"/>
      <c r="L775" s="203"/>
      <c r="M775" s="203"/>
      <c r="N775" s="203"/>
      <c r="O775" s="203"/>
      <c r="P775" s="203"/>
      <c r="Q775" s="203"/>
    </row>
    <row r="776" spans="1:17" s="204" customFormat="1" ht="42.75" customHeight="1" x14ac:dyDescent="0.2">
      <c r="A776" s="214"/>
      <c r="B776" s="214"/>
      <c r="C776" s="209"/>
      <c r="D776" s="252" t="s">
        <v>184</v>
      </c>
      <c r="E776" s="231" t="s">
        <v>112</v>
      </c>
      <c r="F776" s="253">
        <v>208627.19</v>
      </c>
      <c r="G776" s="257"/>
      <c r="H776" s="257"/>
      <c r="I776" s="257"/>
      <c r="J776" s="257"/>
      <c r="K776" s="273"/>
      <c r="L776" s="203"/>
      <c r="M776" s="203"/>
      <c r="N776" s="203"/>
      <c r="O776" s="203"/>
      <c r="P776" s="203"/>
      <c r="Q776" s="203"/>
    </row>
    <row r="777" spans="1:17" s="142" customFormat="1" ht="28.5" customHeight="1" x14ac:dyDescent="0.2">
      <c r="A777" s="40"/>
      <c r="B777" s="43">
        <v>90026</v>
      </c>
      <c r="C777" s="120"/>
      <c r="D777" s="26" t="s">
        <v>170</v>
      </c>
      <c r="E777" s="143"/>
      <c r="F777" s="138">
        <f>F778</f>
        <v>1000</v>
      </c>
      <c r="G777" s="257"/>
      <c r="H777" s="257"/>
      <c r="I777" s="257"/>
      <c r="J777" s="257"/>
      <c r="K777" s="273"/>
      <c r="L777"/>
      <c r="M777"/>
      <c r="N777"/>
      <c r="O777"/>
      <c r="P777"/>
      <c r="Q777"/>
    </row>
    <row r="778" spans="1:17" s="142" customFormat="1" ht="16.5" customHeight="1" x14ac:dyDescent="0.2">
      <c r="A778" s="40"/>
      <c r="B778" s="41"/>
      <c r="C778" s="24">
        <v>4300</v>
      </c>
      <c r="D778" s="27" t="s">
        <v>6</v>
      </c>
      <c r="E778" s="126"/>
      <c r="F778" s="139">
        <f>F779</f>
        <v>1000</v>
      </c>
      <c r="G778" s="257"/>
      <c r="H778" s="257"/>
      <c r="I778" s="257"/>
      <c r="J778" s="257"/>
      <c r="K778" s="273"/>
      <c r="L778"/>
      <c r="M778"/>
      <c r="N778"/>
      <c r="O778"/>
      <c r="P778"/>
      <c r="Q778"/>
    </row>
    <row r="779" spans="1:17" s="104" customFormat="1" ht="16.5" customHeight="1" x14ac:dyDescent="0.2">
      <c r="A779" s="100"/>
      <c r="B779" s="100"/>
      <c r="C779" s="101"/>
      <c r="D779" s="87" t="s">
        <v>120</v>
      </c>
      <c r="E779" s="89" t="s">
        <v>78</v>
      </c>
      <c r="F779" s="171">
        <v>1000</v>
      </c>
      <c r="G779" s="257"/>
      <c r="H779" s="257"/>
      <c r="I779" s="257"/>
      <c r="J779" s="257"/>
      <c r="K779" s="273"/>
      <c r="L779"/>
      <c r="M779"/>
      <c r="N779"/>
      <c r="O779"/>
      <c r="P779"/>
      <c r="Q779"/>
    </row>
    <row r="780" spans="1:17" s="142" customFormat="1" ht="16.5" customHeight="1" x14ac:dyDescent="0.2">
      <c r="A780" s="40"/>
      <c r="B780" s="43">
        <v>90095</v>
      </c>
      <c r="C780" s="120"/>
      <c r="D780" s="26" t="s">
        <v>1</v>
      </c>
      <c r="E780" s="143"/>
      <c r="F780" s="138">
        <f>F781+F783+F785</f>
        <v>12000</v>
      </c>
      <c r="G780" s="257"/>
      <c r="H780" s="257"/>
      <c r="I780" s="257"/>
      <c r="J780" s="257"/>
      <c r="K780" s="273"/>
      <c r="L780"/>
      <c r="M780"/>
      <c r="N780"/>
      <c r="O780"/>
      <c r="P780"/>
      <c r="Q780"/>
    </row>
    <row r="781" spans="1:17" s="142" customFormat="1" ht="16.5" customHeight="1" x14ac:dyDescent="0.2">
      <c r="A781" s="40"/>
      <c r="B781" s="40"/>
      <c r="C781" s="24">
        <v>4190</v>
      </c>
      <c r="D781" s="27" t="s">
        <v>139</v>
      </c>
      <c r="E781" s="126"/>
      <c r="F781" s="139">
        <f>F782</f>
        <v>5000</v>
      </c>
      <c r="G781" s="257"/>
      <c r="H781" s="257"/>
      <c r="I781" s="257"/>
      <c r="J781" s="257"/>
      <c r="K781" s="273"/>
      <c r="L781"/>
      <c r="M781"/>
      <c r="N781"/>
      <c r="O781"/>
      <c r="P781"/>
      <c r="Q781"/>
    </row>
    <row r="782" spans="1:17" s="104" customFormat="1" ht="16.5" customHeight="1" x14ac:dyDescent="0.2">
      <c r="A782" s="100"/>
      <c r="B782" s="100"/>
      <c r="C782" s="101"/>
      <c r="D782" s="87" t="s">
        <v>120</v>
      </c>
      <c r="E782" s="89" t="s">
        <v>78</v>
      </c>
      <c r="F782" s="171">
        <v>5000</v>
      </c>
      <c r="G782" s="257"/>
      <c r="H782" s="257"/>
      <c r="I782" s="257"/>
      <c r="J782" s="257"/>
      <c r="K782" s="273"/>
      <c r="L782"/>
      <c r="M782"/>
      <c r="N782"/>
      <c r="O782"/>
      <c r="P782"/>
      <c r="Q782"/>
    </row>
    <row r="783" spans="1:17" s="142" customFormat="1" ht="16.5" customHeight="1" x14ac:dyDescent="0.2">
      <c r="A783" s="40"/>
      <c r="B783" s="40"/>
      <c r="C783" s="24">
        <v>4210</v>
      </c>
      <c r="D783" s="27" t="s">
        <v>8</v>
      </c>
      <c r="E783" s="126"/>
      <c r="F783" s="139">
        <f>F784</f>
        <v>2000</v>
      </c>
      <c r="G783" s="257"/>
      <c r="H783" s="257"/>
      <c r="I783" s="257"/>
      <c r="J783" s="257"/>
      <c r="K783" s="273"/>
      <c r="L783"/>
      <c r="M783"/>
      <c r="N783"/>
      <c r="O783"/>
      <c r="P783"/>
      <c r="Q783"/>
    </row>
    <row r="784" spans="1:17" s="104" customFormat="1" ht="15" customHeight="1" x14ac:dyDescent="0.2">
      <c r="A784" s="100"/>
      <c r="B784" s="100"/>
      <c r="C784" s="101"/>
      <c r="D784" s="87" t="s">
        <v>120</v>
      </c>
      <c r="E784" s="89" t="s">
        <v>78</v>
      </c>
      <c r="F784" s="171">
        <v>2000</v>
      </c>
      <c r="G784" s="257"/>
      <c r="H784" s="257"/>
      <c r="I784" s="257"/>
      <c r="J784" s="257"/>
      <c r="K784" s="273"/>
      <c r="L784"/>
      <c r="M784"/>
      <c r="N784"/>
      <c r="O784"/>
      <c r="P784"/>
      <c r="Q784"/>
    </row>
    <row r="785" spans="1:17" s="142" customFormat="1" ht="16.5" customHeight="1" x14ac:dyDescent="0.2">
      <c r="A785" s="40"/>
      <c r="B785" s="41"/>
      <c r="C785" s="24">
        <v>4300</v>
      </c>
      <c r="D785" s="27" t="s">
        <v>6</v>
      </c>
      <c r="E785" s="126"/>
      <c r="F785" s="139">
        <f>F786</f>
        <v>5000</v>
      </c>
      <c r="G785" s="257"/>
      <c r="H785" s="257"/>
      <c r="I785" s="257"/>
      <c r="J785" s="257"/>
      <c r="K785" s="273"/>
      <c r="L785"/>
      <c r="M785"/>
      <c r="N785"/>
      <c r="O785"/>
      <c r="P785"/>
      <c r="Q785"/>
    </row>
    <row r="786" spans="1:17" s="104" customFormat="1" ht="15" customHeight="1" x14ac:dyDescent="0.2">
      <c r="A786" s="100"/>
      <c r="B786" s="100"/>
      <c r="C786" s="101"/>
      <c r="D786" s="87" t="s">
        <v>120</v>
      </c>
      <c r="E786" s="89" t="s">
        <v>78</v>
      </c>
      <c r="F786" s="171">
        <v>5000</v>
      </c>
      <c r="G786" s="257"/>
      <c r="H786" s="257"/>
      <c r="I786" s="257"/>
      <c r="J786" s="257"/>
      <c r="K786" s="273"/>
      <c r="L786"/>
      <c r="M786"/>
      <c r="N786"/>
      <c r="O786"/>
      <c r="P786"/>
      <c r="Q786"/>
    </row>
    <row r="787" spans="1:17" s="4" customFormat="1" ht="3.75" customHeight="1" x14ac:dyDescent="0.2">
      <c r="A787" s="127"/>
      <c r="B787" s="127"/>
      <c r="C787" s="128"/>
      <c r="D787" s="129"/>
      <c r="E787" s="130"/>
      <c r="F787" s="132"/>
      <c r="G787" s="257"/>
      <c r="H787" s="257"/>
      <c r="I787" s="257"/>
      <c r="J787" s="257"/>
      <c r="K787" s="273"/>
      <c r="L787"/>
      <c r="M787"/>
      <c r="N787"/>
      <c r="O787"/>
      <c r="P787"/>
      <c r="Q787"/>
    </row>
  </sheetData>
  <mergeCells count="6">
    <mergeCell ref="A750:F750"/>
    <mergeCell ref="A4:E4"/>
    <mergeCell ref="A615:E615"/>
    <mergeCell ref="A634:E634"/>
    <mergeCell ref="A748:E748"/>
    <mergeCell ref="A649:F649"/>
  </mergeCells>
  <phoneticPr fontId="3" type="noConversion"/>
  <printOptions horizontalCentered="1" gridLines="1"/>
  <pageMargins left="0.43307086614173229" right="0.23622047244094491" top="1.0236220472440944" bottom="1.0236220472440944" header="0.62992125984251968" footer="0.51181102362204722"/>
  <pageSetup paperSize="9" scale="78" orientation="portrait" r:id="rId1"/>
  <headerFooter alignWithMargins="0">
    <oddHeader xml:space="preserve">&amp;C&amp;"Bookman Old Style,Pogrubiona kursywa"&amp;12PROJEKT PLANU FINANSOWEGO
WYDATKÓW BUDŻETOWYCH URZĘDU MIEJSKIEGO NA ROK 2021&amp;R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UW</vt:lpstr>
      <vt:lpstr>UW!Obszar_wydruku</vt:lpstr>
      <vt:lpstr>UW!Tytuły_wydruku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2020-11-18T09:09:26Z</cp:lastPrinted>
  <dcterms:created xsi:type="dcterms:W3CDTF">2000-01-03T19:49:14Z</dcterms:created>
  <dcterms:modified xsi:type="dcterms:W3CDTF">2020-11-18T09:16:24Z</dcterms:modified>
</cp:coreProperties>
</file>