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9_11XII2020 zm budzetu 2020\"/>
    </mc:Choice>
  </mc:AlternateContent>
  <bookViews>
    <workbookView xWindow="0" yWindow="0" windowWidth="28800" windowHeight="12435" tabRatio="625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WYDATKI!$A$1:$T$788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I92" i="1" l="1"/>
  <c r="I91" i="1"/>
  <c r="J92" i="1"/>
  <c r="J770" i="1"/>
  <c r="I771" i="1"/>
  <c r="H778" i="1"/>
  <c r="G778" i="1" s="1"/>
  <c r="F778" i="1" s="1"/>
  <c r="L765" i="1"/>
  <c r="Q765" i="1"/>
  <c r="J736" i="1"/>
  <c r="J735" i="1"/>
  <c r="J666" i="1" s="1"/>
  <c r="I715" i="1"/>
  <c r="I714" i="1"/>
  <c r="I666" i="1" s="1"/>
  <c r="I687" i="1"/>
  <c r="J687" i="1"/>
  <c r="L686" i="1"/>
  <c r="L666" i="1" s="1"/>
  <c r="H679" i="1"/>
  <c r="G679" i="1" s="1"/>
  <c r="F679" i="1" s="1"/>
  <c r="J671" i="1"/>
  <c r="I625" i="1"/>
  <c r="I621" i="1" s="1"/>
  <c r="J625" i="1"/>
  <c r="J621" i="1" s="1"/>
  <c r="J624" i="1"/>
  <c r="J620" i="1" s="1"/>
  <c r="L652" i="1"/>
  <c r="L620" i="1" s="1"/>
  <c r="I575" i="1"/>
  <c r="J576" i="1"/>
  <c r="J575" i="1"/>
  <c r="J560" i="1"/>
  <c r="J559" i="1"/>
  <c r="I540" i="1"/>
  <c r="J511" i="1"/>
  <c r="J496" i="1"/>
  <c r="J495" i="1"/>
  <c r="J494" i="1"/>
  <c r="J475" i="1"/>
  <c r="H474" i="1"/>
  <c r="G474" i="1" s="1"/>
  <c r="F474" i="1" s="1"/>
  <c r="H472" i="1"/>
  <c r="G472" i="1" s="1"/>
  <c r="I471" i="1"/>
  <c r="J470" i="1"/>
  <c r="H470" i="1" s="1"/>
  <c r="G470" i="1" s="1"/>
  <c r="F470" i="1" s="1"/>
  <c r="H468" i="1"/>
  <c r="J323" i="1"/>
  <c r="J322" i="1"/>
  <c r="L322" i="1"/>
  <c r="J480" i="1"/>
  <c r="J452" i="1"/>
  <c r="I452" i="1"/>
  <c r="J438" i="1"/>
  <c r="J360" i="1"/>
  <c r="I360" i="1"/>
  <c r="J359" i="1"/>
  <c r="I359" i="1"/>
  <c r="L359" i="1"/>
  <c r="J349" i="1"/>
  <c r="J282" i="1"/>
  <c r="I282" i="1"/>
  <c r="I281" i="1"/>
  <c r="L282" i="1"/>
  <c r="J213" i="1"/>
  <c r="I213" i="1"/>
  <c r="L213" i="1"/>
  <c r="H248" i="1"/>
  <c r="G248" i="1" s="1"/>
  <c r="F248" i="1" s="1"/>
  <c r="H249" i="1"/>
  <c r="J251" i="1"/>
  <c r="J139" i="1"/>
  <c r="I139" i="1"/>
  <c r="J138" i="1"/>
  <c r="I138" i="1"/>
  <c r="L138" i="1"/>
  <c r="J54" i="1"/>
  <c r="I54" i="1"/>
  <c r="J53" i="1"/>
  <c r="I53" i="1"/>
  <c r="L54" i="1"/>
  <c r="J16" i="1"/>
  <c r="J15" i="1"/>
  <c r="J11" i="1" s="1"/>
  <c r="L16" i="1"/>
  <c r="L12" i="1" s="1"/>
  <c r="J39" i="1"/>
  <c r="I667" i="1" l="1"/>
  <c r="J667" i="1"/>
  <c r="I491" i="1"/>
  <c r="J491" i="1"/>
  <c r="L134" i="1"/>
  <c r="H471" i="1"/>
  <c r="I135" i="1"/>
  <c r="I134" i="1"/>
  <c r="J135" i="1"/>
  <c r="L135" i="1"/>
  <c r="J134" i="1"/>
  <c r="J471" i="1"/>
  <c r="F472" i="1"/>
  <c r="F475" i="1" s="1"/>
  <c r="G475" i="1"/>
  <c r="G468" i="1"/>
  <c r="H475" i="1"/>
  <c r="H251" i="1"/>
  <c r="G249" i="1"/>
  <c r="J12" i="1"/>
  <c r="G471" i="1" l="1"/>
  <c r="F468" i="1"/>
  <c r="F471" i="1" s="1"/>
  <c r="F249" i="1"/>
  <c r="F251" i="1" s="1"/>
  <c r="G251" i="1"/>
  <c r="L40" i="1" l="1"/>
  <c r="I767" i="1" l="1"/>
  <c r="J766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J373" i="1" l="1"/>
  <c r="H371" i="1"/>
  <c r="G371" i="1" s="1"/>
  <c r="F371" i="1" s="1"/>
  <c r="H370" i="1"/>
  <c r="H373" i="1" l="1"/>
  <c r="G370" i="1"/>
  <c r="F370" i="1" s="1"/>
  <c r="F373" i="1" s="1"/>
  <c r="G373" i="1" l="1"/>
  <c r="L626" i="1" l="1"/>
  <c r="H296" i="1" l="1"/>
  <c r="H292" i="1"/>
  <c r="H288" i="1"/>
  <c r="H145" i="1"/>
  <c r="H527" i="1" l="1"/>
  <c r="H525" i="1"/>
  <c r="J517" i="1"/>
  <c r="H528" i="1" l="1"/>
  <c r="I482" i="1" l="1"/>
  <c r="L482" i="1"/>
  <c r="H691" i="1" l="1"/>
  <c r="G691" i="1" s="1"/>
  <c r="F691" i="1" s="1"/>
  <c r="H689" i="1"/>
  <c r="G689" i="1" s="1"/>
  <c r="F689" i="1" s="1"/>
  <c r="H675" i="1"/>
  <c r="G675" i="1" s="1"/>
  <c r="F675" i="1" s="1"/>
  <c r="H673" i="1"/>
  <c r="G673" i="1" s="1"/>
  <c r="F673" i="1" s="1"/>
  <c r="J692" i="1"/>
  <c r="J676" i="1"/>
  <c r="J528" i="1"/>
  <c r="J523" i="1"/>
  <c r="J521" i="1"/>
  <c r="G527" i="1"/>
  <c r="F527" i="1" s="1"/>
  <c r="G525" i="1"/>
  <c r="F525" i="1" s="1"/>
  <c r="J780" i="1"/>
  <c r="H777" i="1"/>
  <c r="I776" i="1"/>
  <c r="H775" i="1"/>
  <c r="G775" i="1" s="1"/>
  <c r="F775" i="1" s="1"/>
  <c r="H773" i="1"/>
  <c r="G773" i="1" s="1"/>
  <c r="H770" i="1"/>
  <c r="G770" i="1" s="1"/>
  <c r="L772" i="1"/>
  <c r="H360" i="1"/>
  <c r="H53" i="1"/>
  <c r="H52" i="1"/>
  <c r="J75" i="1"/>
  <c r="H73" i="1"/>
  <c r="G73" i="1" s="1"/>
  <c r="F73" i="1" s="1"/>
  <c r="H72" i="1"/>
  <c r="G72" i="1" s="1"/>
  <c r="F72" i="1" s="1"/>
  <c r="J354" i="1"/>
  <c r="H353" i="1"/>
  <c r="G353" i="1" s="1"/>
  <c r="F353" i="1" s="1"/>
  <c r="H351" i="1"/>
  <c r="P280" i="1"/>
  <c r="J381" i="1"/>
  <c r="H379" i="1"/>
  <c r="G379" i="1" s="1"/>
  <c r="H378" i="1"/>
  <c r="G378" i="1" s="1"/>
  <c r="F378" i="1" s="1"/>
  <c r="K577" i="1"/>
  <c r="J577" i="1"/>
  <c r="J601" i="1"/>
  <c r="H599" i="1"/>
  <c r="G599" i="1" s="1"/>
  <c r="F599" i="1" s="1"/>
  <c r="H598" i="1"/>
  <c r="G598" i="1" s="1"/>
  <c r="H479" i="1"/>
  <c r="J461" i="1"/>
  <c r="H460" i="1"/>
  <c r="G460" i="1" s="1"/>
  <c r="F460" i="1" s="1"/>
  <c r="H458" i="1"/>
  <c r="G458" i="1" s="1"/>
  <c r="I457" i="1"/>
  <c r="H456" i="1"/>
  <c r="G456" i="1" s="1"/>
  <c r="H454" i="1"/>
  <c r="G454" i="1" s="1"/>
  <c r="F454" i="1" s="1"/>
  <c r="J340" i="1"/>
  <c r="H338" i="1"/>
  <c r="G338" i="1" s="1"/>
  <c r="F338" i="1" s="1"/>
  <c r="H337" i="1"/>
  <c r="G337" i="1" s="1"/>
  <c r="J336" i="1"/>
  <c r="H335" i="1"/>
  <c r="G335" i="1" s="1"/>
  <c r="H333" i="1"/>
  <c r="G333" i="1" s="1"/>
  <c r="F333" i="1" s="1"/>
  <c r="J332" i="1"/>
  <c r="H331" i="1"/>
  <c r="G331" i="1" s="1"/>
  <c r="F331" i="1" s="1"/>
  <c r="H329" i="1"/>
  <c r="G329" i="1" s="1"/>
  <c r="F329" i="1" s="1"/>
  <c r="L328" i="1"/>
  <c r="G326" i="1"/>
  <c r="F326" i="1" s="1"/>
  <c r="G325" i="1"/>
  <c r="F325" i="1" s="1"/>
  <c r="J239" i="1"/>
  <c r="H237" i="1"/>
  <c r="G237" i="1" s="1"/>
  <c r="F237" i="1" s="1"/>
  <c r="H236" i="1"/>
  <c r="G236" i="1" s="1"/>
  <c r="I593" i="1"/>
  <c r="H591" i="1"/>
  <c r="G591" i="1" s="1"/>
  <c r="F591" i="1" s="1"/>
  <c r="H590" i="1"/>
  <c r="J122" i="1"/>
  <c r="H122" i="1" s="1"/>
  <c r="G122" i="1" s="1"/>
  <c r="J757" i="1"/>
  <c r="H755" i="1"/>
  <c r="G755" i="1" s="1"/>
  <c r="H754" i="1"/>
  <c r="J753" i="1"/>
  <c r="H751" i="1"/>
  <c r="G751" i="1" s="1"/>
  <c r="H750" i="1"/>
  <c r="G750" i="1" s="1"/>
  <c r="F750" i="1" s="1"/>
  <c r="J749" i="1"/>
  <c r="H747" i="1"/>
  <c r="H746" i="1"/>
  <c r="G746" i="1" s="1"/>
  <c r="F746" i="1" s="1"/>
  <c r="J745" i="1"/>
  <c r="H743" i="1"/>
  <c r="H742" i="1"/>
  <c r="G742" i="1" s="1"/>
  <c r="F742" i="1" s="1"/>
  <c r="J741" i="1"/>
  <c r="H740" i="1"/>
  <c r="H738" i="1"/>
  <c r="G738" i="1" s="1"/>
  <c r="F738" i="1" s="1"/>
  <c r="I728" i="1"/>
  <c r="H726" i="1"/>
  <c r="G726" i="1" s="1"/>
  <c r="F726" i="1" s="1"/>
  <c r="H725" i="1"/>
  <c r="G725" i="1" s="1"/>
  <c r="I724" i="1"/>
  <c r="H723" i="1"/>
  <c r="G723" i="1" s="1"/>
  <c r="F723" i="1" s="1"/>
  <c r="H721" i="1"/>
  <c r="G721" i="1" s="1"/>
  <c r="F721" i="1" s="1"/>
  <c r="I720" i="1"/>
  <c r="H719" i="1"/>
  <c r="G719" i="1" s="1"/>
  <c r="F719" i="1" s="1"/>
  <c r="H717" i="1"/>
  <c r="G717" i="1" s="1"/>
  <c r="J704" i="1"/>
  <c r="H703" i="1"/>
  <c r="G703" i="1" s="1"/>
  <c r="F703" i="1" s="1"/>
  <c r="H701" i="1"/>
  <c r="G701" i="1" s="1"/>
  <c r="I700" i="1"/>
  <c r="H699" i="1"/>
  <c r="G699" i="1" s="1"/>
  <c r="F699" i="1" s="1"/>
  <c r="H697" i="1"/>
  <c r="G697" i="1" s="1"/>
  <c r="F697" i="1" s="1"/>
  <c r="L696" i="1"/>
  <c r="G694" i="1"/>
  <c r="F694" i="1" s="1"/>
  <c r="G693" i="1"/>
  <c r="J680" i="1"/>
  <c r="H677" i="1"/>
  <c r="G677" i="1" s="1"/>
  <c r="F677" i="1" s="1"/>
  <c r="L672" i="1"/>
  <c r="I50" i="1"/>
  <c r="I787" i="1" s="1"/>
  <c r="I49" i="1"/>
  <c r="I786" i="1" s="1"/>
  <c r="L50" i="1"/>
  <c r="L787" i="1" s="1"/>
  <c r="J50" i="1"/>
  <c r="J49" i="1"/>
  <c r="H496" i="1"/>
  <c r="G496" i="1" s="1"/>
  <c r="F496" i="1" s="1"/>
  <c r="H494" i="1"/>
  <c r="G494" i="1" s="1"/>
  <c r="F494" i="1" s="1"/>
  <c r="J164" i="1"/>
  <c r="J123" i="1"/>
  <c r="H540" i="1"/>
  <c r="J443" i="1"/>
  <c r="H440" i="1"/>
  <c r="G440" i="1" s="1"/>
  <c r="H442" i="1"/>
  <c r="G442" i="1" s="1"/>
  <c r="F442" i="1" s="1"/>
  <c r="L144" i="1"/>
  <c r="G141" i="1"/>
  <c r="F141" i="1" s="1"/>
  <c r="G142" i="1"/>
  <c r="F142" i="1" s="1"/>
  <c r="L521" i="1"/>
  <c r="L522" i="1"/>
  <c r="L491" i="1" s="1"/>
  <c r="L786" i="1" s="1"/>
  <c r="H126" i="1"/>
  <c r="G126" i="1" s="1"/>
  <c r="F126" i="1" s="1"/>
  <c r="J79" i="1"/>
  <c r="H76" i="1"/>
  <c r="G76" i="1" s="1"/>
  <c r="F76" i="1" s="1"/>
  <c r="H78" i="1"/>
  <c r="J109" i="1"/>
  <c r="H106" i="1"/>
  <c r="G106" i="1" s="1"/>
  <c r="H108" i="1"/>
  <c r="I105" i="1"/>
  <c r="H102" i="1"/>
  <c r="G102" i="1" s="1"/>
  <c r="F102" i="1" s="1"/>
  <c r="H103" i="1"/>
  <c r="G103" i="1" s="1"/>
  <c r="F103" i="1" s="1"/>
  <c r="I101" i="1"/>
  <c r="H98" i="1"/>
  <c r="H99" i="1"/>
  <c r="G99" i="1" s="1"/>
  <c r="F99" i="1" s="1"/>
  <c r="I97" i="1"/>
  <c r="H94" i="1"/>
  <c r="G94" i="1" s="1"/>
  <c r="F94" i="1" s="1"/>
  <c r="H96" i="1"/>
  <c r="J605" i="1"/>
  <c r="H602" i="1"/>
  <c r="H603" i="1"/>
  <c r="G603" i="1" s="1"/>
  <c r="F603" i="1" s="1"/>
  <c r="I589" i="1"/>
  <c r="H586" i="1"/>
  <c r="G586" i="1" s="1"/>
  <c r="F586" i="1" s="1"/>
  <c r="H587" i="1"/>
  <c r="I585" i="1"/>
  <c r="H582" i="1"/>
  <c r="G582" i="1" s="1"/>
  <c r="F582" i="1" s="1"/>
  <c r="H583" i="1"/>
  <c r="I581" i="1"/>
  <c r="H578" i="1"/>
  <c r="G578" i="1" s="1"/>
  <c r="F578" i="1" s="1"/>
  <c r="H579" i="1"/>
  <c r="J405" i="1"/>
  <c r="H402" i="1"/>
  <c r="G402" i="1" s="1"/>
  <c r="F402" i="1" s="1"/>
  <c r="H403" i="1"/>
  <c r="G403" i="1" s="1"/>
  <c r="F403" i="1" s="1"/>
  <c r="J501" i="1"/>
  <c r="H498" i="1"/>
  <c r="G498" i="1" s="1"/>
  <c r="F498" i="1" s="1"/>
  <c r="H500" i="1"/>
  <c r="G500" i="1" s="1"/>
  <c r="J263" i="1"/>
  <c r="H260" i="1"/>
  <c r="G260" i="1" s="1"/>
  <c r="F260" i="1" s="1"/>
  <c r="H261" i="1"/>
  <c r="G261" i="1" s="1"/>
  <c r="J235" i="1"/>
  <c r="H232" i="1"/>
  <c r="G232" i="1" s="1"/>
  <c r="F232" i="1" s="1"/>
  <c r="H233" i="1"/>
  <c r="G233" i="1" s="1"/>
  <c r="F233" i="1" s="1"/>
  <c r="L219" i="1"/>
  <c r="G216" i="1"/>
  <c r="F216" i="1" s="1"/>
  <c r="G217" i="1"/>
  <c r="F217" i="1" s="1"/>
  <c r="H594" i="1"/>
  <c r="G594" i="1" s="1"/>
  <c r="J597" i="1"/>
  <c r="H596" i="1"/>
  <c r="G596" i="1" s="1"/>
  <c r="F596" i="1" s="1"/>
  <c r="H300" i="1"/>
  <c r="G300" i="1" s="1"/>
  <c r="G288" i="1"/>
  <c r="F288" i="1" s="1"/>
  <c r="H256" i="1"/>
  <c r="G256" i="1" s="1"/>
  <c r="F256" i="1" s="1"/>
  <c r="H398" i="1"/>
  <c r="G398" i="1" s="1"/>
  <c r="F398" i="1" s="1"/>
  <c r="J44" i="1"/>
  <c r="H41" i="1"/>
  <c r="G41" i="1" s="1"/>
  <c r="F41" i="1" s="1"/>
  <c r="H43" i="1"/>
  <c r="G43" i="1" s="1"/>
  <c r="F43" i="1" s="1"/>
  <c r="L658" i="1"/>
  <c r="G656" i="1"/>
  <c r="F656" i="1" s="1"/>
  <c r="G655" i="1"/>
  <c r="F655" i="1" s="1"/>
  <c r="J642" i="1"/>
  <c r="H640" i="1"/>
  <c r="G640" i="1" s="1"/>
  <c r="F640" i="1" s="1"/>
  <c r="H639" i="1"/>
  <c r="G639" i="1" s="1"/>
  <c r="J638" i="1"/>
  <c r="H636" i="1"/>
  <c r="G636" i="1" s="1"/>
  <c r="F636" i="1" s="1"/>
  <c r="H635" i="1"/>
  <c r="G635" i="1" s="1"/>
  <c r="F635" i="1" s="1"/>
  <c r="J634" i="1"/>
  <c r="H633" i="1"/>
  <c r="G633" i="1" s="1"/>
  <c r="F633" i="1" s="1"/>
  <c r="H631" i="1"/>
  <c r="I630" i="1"/>
  <c r="H629" i="1"/>
  <c r="G629" i="1" s="1"/>
  <c r="F629" i="1" s="1"/>
  <c r="H627" i="1"/>
  <c r="G627" i="1" s="1"/>
  <c r="F627" i="1" s="1"/>
  <c r="J569" i="1"/>
  <c r="H567" i="1"/>
  <c r="H566" i="1"/>
  <c r="G566" i="1" s="1"/>
  <c r="F566" i="1" s="1"/>
  <c r="J565" i="1"/>
  <c r="H564" i="1"/>
  <c r="G564" i="1" s="1"/>
  <c r="F564" i="1" s="1"/>
  <c r="H562" i="1"/>
  <c r="G562" i="1" s="1"/>
  <c r="F562" i="1" s="1"/>
  <c r="I554" i="1"/>
  <c r="H552" i="1"/>
  <c r="G552" i="1" s="1"/>
  <c r="F552" i="1" s="1"/>
  <c r="H551" i="1"/>
  <c r="I550" i="1"/>
  <c r="H548" i="1"/>
  <c r="G548" i="1" s="1"/>
  <c r="F548" i="1" s="1"/>
  <c r="H547" i="1"/>
  <c r="G547" i="1" s="1"/>
  <c r="F547" i="1" s="1"/>
  <c r="I546" i="1"/>
  <c r="H544" i="1"/>
  <c r="H543" i="1"/>
  <c r="G543" i="1" s="1"/>
  <c r="F543" i="1" s="1"/>
  <c r="L532" i="1"/>
  <c r="G530" i="1"/>
  <c r="F530" i="1" s="1"/>
  <c r="G529" i="1"/>
  <c r="H515" i="1"/>
  <c r="H514" i="1"/>
  <c r="G514" i="1" s="1"/>
  <c r="F514" i="1" s="1"/>
  <c r="J505" i="1"/>
  <c r="H503" i="1"/>
  <c r="H502" i="1"/>
  <c r="G502" i="1" s="1"/>
  <c r="J486" i="1"/>
  <c r="H484" i="1"/>
  <c r="G484" i="1" s="1"/>
  <c r="F484" i="1" s="1"/>
  <c r="H483" i="1"/>
  <c r="G483" i="1" s="1"/>
  <c r="J409" i="1"/>
  <c r="H408" i="1"/>
  <c r="G408" i="1" s="1"/>
  <c r="F408" i="1" s="1"/>
  <c r="H406" i="1"/>
  <c r="G406" i="1" s="1"/>
  <c r="F406" i="1" s="1"/>
  <c r="J401" i="1"/>
  <c r="H400" i="1"/>
  <c r="G400" i="1" s="1"/>
  <c r="F400" i="1" s="1"/>
  <c r="J397" i="1"/>
  <c r="H395" i="1"/>
  <c r="G395" i="1" s="1"/>
  <c r="F395" i="1" s="1"/>
  <c r="H394" i="1"/>
  <c r="G394" i="1" s="1"/>
  <c r="F394" i="1" s="1"/>
  <c r="J393" i="1"/>
  <c r="H392" i="1"/>
  <c r="G392" i="1" s="1"/>
  <c r="F392" i="1" s="1"/>
  <c r="H390" i="1"/>
  <c r="G390" i="1" s="1"/>
  <c r="F390" i="1" s="1"/>
  <c r="J389" i="1"/>
  <c r="H387" i="1"/>
  <c r="G387" i="1" s="1"/>
  <c r="F387" i="1" s="1"/>
  <c r="H386" i="1"/>
  <c r="G386" i="1" s="1"/>
  <c r="F386" i="1" s="1"/>
  <c r="J385" i="1"/>
  <c r="H383" i="1"/>
  <c r="G383" i="1" s="1"/>
  <c r="F383" i="1" s="1"/>
  <c r="H382" i="1"/>
  <c r="G382" i="1" s="1"/>
  <c r="I377" i="1"/>
  <c r="H375" i="1"/>
  <c r="G375" i="1" s="1"/>
  <c r="H376" i="1"/>
  <c r="G376" i="1" s="1"/>
  <c r="F376" i="1" s="1"/>
  <c r="H374" i="1"/>
  <c r="G374" i="1" s="1"/>
  <c r="F374" i="1" s="1"/>
  <c r="I369" i="1"/>
  <c r="H367" i="1"/>
  <c r="G367" i="1" s="1"/>
  <c r="F367" i="1" s="1"/>
  <c r="H366" i="1"/>
  <c r="G366" i="1" s="1"/>
  <c r="L365" i="1"/>
  <c r="G363" i="1"/>
  <c r="F363" i="1" s="1"/>
  <c r="G362" i="1"/>
  <c r="J303" i="1"/>
  <c r="H302" i="1"/>
  <c r="G302" i="1" s="1"/>
  <c r="F302" i="1" s="1"/>
  <c r="I299" i="1"/>
  <c r="H297" i="1"/>
  <c r="G297" i="1" s="1"/>
  <c r="F297" i="1" s="1"/>
  <c r="I295" i="1"/>
  <c r="H293" i="1"/>
  <c r="G293" i="1" s="1"/>
  <c r="F293" i="1" s="1"/>
  <c r="G292" i="1"/>
  <c r="F292" i="1" s="1"/>
  <c r="I291" i="1"/>
  <c r="H289" i="1"/>
  <c r="G289" i="1" s="1"/>
  <c r="F289" i="1" s="1"/>
  <c r="H290" i="1"/>
  <c r="G290" i="1" s="1"/>
  <c r="F290" i="1" s="1"/>
  <c r="L287" i="1"/>
  <c r="G286" i="1"/>
  <c r="F286" i="1" s="1"/>
  <c r="G284" i="1"/>
  <c r="F284" i="1" s="1"/>
  <c r="J259" i="1"/>
  <c r="H257" i="1"/>
  <c r="G257" i="1" s="1"/>
  <c r="F257" i="1" s="1"/>
  <c r="J255" i="1"/>
  <c r="H253" i="1"/>
  <c r="G253" i="1" s="1"/>
  <c r="F253" i="1" s="1"/>
  <c r="H252" i="1"/>
  <c r="G252" i="1" s="1"/>
  <c r="F252" i="1" s="1"/>
  <c r="J247" i="1"/>
  <c r="H245" i="1"/>
  <c r="G245" i="1" s="1"/>
  <c r="F245" i="1" s="1"/>
  <c r="H244" i="1"/>
  <c r="G244" i="1" s="1"/>
  <c r="J243" i="1"/>
  <c r="H241" i="1"/>
  <c r="G241" i="1" s="1"/>
  <c r="H240" i="1"/>
  <c r="G240" i="1" s="1"/>
  <c r="F240" i="1" s="1"/>
  <c r="I231" i="1"/>
  <c r="H229" i="1"/>
  <c r="G229" i="1" s="1"/>
  <c r="F229" i="1" s="1"/>
  <c r="H228" i="1"/>
  <c r="G228" i="1" s="1"/>
  <c r="F228" i="1" s="1"/>
  <c r="I227" i="1"/>
  <c r="H225" i="1"/>
  <c r="G225" i="1" s="1"/>
  <c r="F225" i="1" s="1"/>
  <c r="H224" i="1"/>
  <c r="G224" i="1" s="1"/>
  <c r="F224" i="1" s="1"/>
  <c r="I223" i="1"/>
  <c r="H221" i="1"/>
  <c r="H220" i="1"/>
  <c r="G220" i="1" s="1"/>
  <c r="F220" i="1" s="1"/>
  <c r="J180" i="1"/>
  <c r="H179" i="1"/>
  <c r="G179" i="1" s="1"/>
  <c r="F179" i="1" s="1"/>
  <c r="H177" i="1"/>
  <c r="G177" i="1" s="1"/>
  <c r="J176" i="1"/>
  <c r="H174" i="1"/>
  <c r="G174" i="1" s="1"/>
  <c r="F174" i="1" s="1"/>
  <c r="H173" i="1"/>
  <c r="J172" i="1"/>
  <c r="H171" i="1"/>
  <c r="H169" i="1"/>
  <c r="G169" i="1" s="1"/>
  <c r="F169" i="1" s="1"/>
  <c r="J168" i="1"/>
  <c r="H167" i="1"/>
  <c r="G167" i="1" s="1"/>
  <c r="F167" i="1" s="1"/>
  <c r="H165" i="1"/>
  <c r="G165" i="1" s="1"/>
  <c r="F165" i="1" s="1"/>
  <c r="H162" i="1"/>
  <c r="G162" i="1" s="1"/>
  <c r="F162" i="1" s="1"/>
  <c r="H163" i="1"/>
  <c r="G163" i="1" s="1"/>
  <c r="F163" i="1" s="1"/>
  <c r="H161" i="1"/>
  <c r="G161" i="1" s="1"/>
  <c r="F161" i="1" s="1"/>
  <c r="J160" i="1"/>
  <c r="H158" i="1"/>
  <c r="G158" i="1" s="1"/>
  <c r="F158" i="1" s="1"/>
  <c r="H159" i="1"/>
  <c r="G159" i="1" s="1"/>
  <c r="F159" i="1" s="1"/>
  <c r="H157" i="1"/>
  <c r="G157" i="1" s="1"/>
  <c r="F157" i="1" s="1"/>
  <c r="J156" i="1"/>
  <c r="H155" i="1"/>
  <c r="G155" i="1" s="1"/>
  <c r="F155" i="1" s="1"/>
  <c r="H153" i="1"/>
  <c r="G153" i="1" s="1"/>
  <c r="I152" i="1"/>
  <c r="H150" i="1"/>
  <c r="G150" i="1" s="1"/>
  <c r="F150" i="1" s="1"/>
  <c r="H149" i="1"/>
  <c r="I148" i="1"/>
  <c r="H147" i="1"/>
  <c r="G147" i="1" s="1"/>
  <c r="F147" i="1" s="1"/>
  <c r="J129" i="1"/>
  <c r="H127" i="1"/>
  <c r="G127" i="1" s="1"/>
  <c r="F127" i="1" s="1"/>
  <c r="I71" i="1"/>
  <c r="H69" i="1"/>
  <c r="G69" i="1" s="1"/>
  <c r="F69" i="1" s="1"/>
  <c r="H68" i="1"/>
  <c r="G68" i="1" s="1"/>
  <c r="I67" i="1"/>
  <c r="H65" i="1"/>
  <c r="G65" i="1" s="1"/>
  <c r="F65" i="1" s="1"/>
  <c r="H64" i="1"/>
  <c r="G64" i="1" s="1"/>
  <c r="F64" i="1" s="1"/>
  <c r="I63" i="1"/>
  <c r="H62" i="1"/>
  <c r="G62" i="1" s="1"/>
  <c r="F62" i="1" s="1"/>
  <c r="H60" i="1"/>
  <c r="L59" i="1"/>
  <c r="G58" i="1"/>
  <c r="G56" i="1"/>
  <c r="F56" i="1" s="1"/>
  <c r="J29" i="1"/>
  <c r="H28" i="1"/>
  <c r="G28" i="1" s="1"/>
  <c r="F28" i="1" s="1"/>
  <c r="H26" i="1"/>
  <c r="G26" i="1" s="1"/>
  <c r="F26" i="1" s="1"/>
  <c r="J25" i="1"/>
  <c r="H23" i="1"/>
  <c r="G23" i="1" s="1"/>
  <c r="F23" i="1" s="1"/>
  <c r="H22" i="1"/>
  <c r="L21" i="1"/>
  <c r="G20" i="1"/>
  <c r="F20" i="1" s="1"/>
  <c r="G18" i="1"/>
  <c r="L542" i="1"/>
  <c r="G145" i="1"/>
  <c r="F145" i="1" s="1"/>
  <c r="I577" i="1"/>
  <c r="H576" i="1"/>
  <c r="H575" i="1"/>
  <c r="Q55" i="1"/>
  <c r="P52" i="1"/>
  <c r="L361" i="1"/>
  <c r="H523" i="1" l="1"/>
  <c r="G523" i="1" s="1"/>
  <c r="F523" i="1" s="1"/>
  <c r="J492" i="1"/>
  <c r="J787" i="1" s="1"/>
  <c r="J453" i="1"/>
  <c r="H715" i="1"/>
  <c r="G715" i="1" s="1"/>
  <c r="F715" i="1" s="1"/>
  <c r="H123" i="1"/>
  <c r="G123" i="1" s="1"/>
  <c r="F123" i="1" s="1"/>
  <c r="J119" i="1"/>
  <c r="H119" i="1" s="1"/>
  <c r="L688" i="1"/>
  <c r="G522" i="1"/>
  <c r="F522" i="1" s="1"/>
  <c r="H332" i="1"/>
  <c r="H97" i="1"/>
  <c r="G96" i="1"/>
  <c r="G97" i="1" s="1"/>
  <c r="H291" i="1"/>
  <c r="H255" i="1"/>
  <c r="H753" i="1"/>
  <c r="H239" i="1"/>
  <c r="H621" i="1"/>
  <c r="J497" i="1"/>
  <c r="H620" i="1"/>
  <c r="I716" i="1"/>
  <c r="H247" i="1"/>
  <c r="L17" i="1"/>
  <c r="G108" i="1"/>
  <c r="F108" i="1" s="1"/>
  <c r="H109" i="1"/>
  <c r="G590" i="1"/>
  <c r="F590" i="1" s="1"/>
  <c r="F593" i="1" s="1"/>
  <c r="H593" i="1"/>
  <c r="H495" i="1"/>
  <c r="H497" i="1" s="1"/>
  <c r="G658" i="1"/>
  <c r="F389" i="1"/>
  <c r="L524" i="1"/>
  <c r="L716" i="1"/>
  <c r="L324" i="1"/>
  <c r="L768" i="1"/>
  <c r="H776" i="1"/>
  <c r="I688" i="1"/>
  <c r="H550" i="1"/>
  <c r="H321" i="1"/>
  <c r="G321" i="1" s="1"/>
  <c r="F328" i="1"/>
  <c r="H44" i="1"/>
  <c r="H322" i="1"/>
  <c r="G322" i="1" s="1"/>
  <c r="H735" i="1"/>
  <c r="G735" i="1" s="1"/>
  <c r="H359" i="1"/>
  <c r="G359" i="1" s="1"/>
  <c r="F359" i="1" s="1"/>
  <c r="G360" i="1"/>
  <c r="F360" i="1" s="1"/>
  <c r="P765" i="1"/>
  <c r="G255" i="1"/>
  <c r="P55" i="1"/>
  <c r="H671" i="1"/>
  <c r="G671" i="1" s="1"/>
  <c r="F671" i="1" s="1"/>
  <c r="G686" i="1"/>
  <c r="F686" i="1" s="1"/>
  <c r="H687" i="1"/>
  <c r="G687" i="1" s="1"/>
  <c r="F687" i="1" s="1"/>
  <c r="G67" i="1"/>
  <c r="H389" i="1"/>
  <c r="H381" i="1"/>
  <c r="T51" i="1"/>
  <c r="P137" i="1"/>
  <c r="P140" i="1" s="1"/>
  <c r="G777" i="1"/>
  <c r="H780" i="1"/>
  <c r="H71" i="1"/>
  <c r="H75" i="1"/>
  <c r="G565" i="1"/>
  <c r="G221" i="1"/>
  <c r="F221" i="1" s="1"/>
  <c r="F223" i="1" s="1"/>
  <c r="H223" i="1"/>
  <c r="G515" i="1"/>
  <c r="F515" i="1" s="1"/>
  <c r="F517" i="1" s="1"/>
  <c r="H517" i="1"/>
  <c r="G567" i="1"/>
  <c r="H569" i="1"/>
  <c r="G583" i="1"/>
  <c r="H585" i="1"/>
  <c r="G78" i="1"/>
  <c r="H79" i="1"/>
  <c r="G351" i="1"/>
  <c r="H354" i="1"/>
  <c r="F565" i="1"/>
  <c r="F106" i="1"/>
  <c r="H235" i="1"/>
  <c r="Q772" i="1"/>
  <c r="G601" i="1"/>
  <c r="F598" i="1"/>
  <c r="F601" i="1" s="1"/>
  <c r="F58" i="1"/>
  <c r="F59" i="1" s="1"/>
  <c r="G59" i="1"/>
  <c r="F397" i="1"/>
  <c r="H397" i="1"/>
  <c r="G503" i="1"/>
  <c r="F503" i="1" s="1"/>
  <c r="H505" i="1"/>
  <c r="F219" i="1"/>
  <c r="G219" i="1"/>
  <c r="H263" i="1"/>
  <c r="G579" i="1"/>
  <c r="H581" i="1"/>
  <c r="G587" i="1"/>
  <c r="F587" i="1" s="1"/>
  <c r="F589" i="1" s="1"/>
  <c r="H589" i="1"/>
  <c r="H501" i="1"/>
  <c r="H565" i="1"/>
  <c r="F18" i="1"/>
  <c r="F21" i="1" s="1"/>
  <c r="G21" i="1"/>
  <c r="G22" i="1"/>
  <c r="H25" i="1"/>
  <c r="G551" i="1"/>
  <c r="H554" i="1"/>
  <c r="H259" i="1"/>
  <c r="F255" i="1"/>
  <c r="H105" i="1"/>
  <c r="H720" i="1"/>
  <c r="G740" i="1"/>
  <c r="F740" i="1" s="1"/>
  <c r="F741" i="1" s="1"/>
  <c r="H741" i="1"/>
  <c r="G235" i="1"/>
  <c r="F751" i="1"/>
  <c r="F753" i="1" s="1"/>
  <c r="G753" i="1"/>
  <c r="G724" i="1"/>
  <c r="G71" i="1"/>
  <c r="H393" i="1"/>
  <c r="F409" i="1"/>
  <c r="H409" i="1"/>
  <c r="G602" i="1"/>
  <c r="F602" i="1" s="1"/>
  <c r="F605" i="1" s="1"/>
  <c r="H605" i="1"/>
  <c r="G98" i="1"/>
  <c r="F98" i="1" s="1"/>
  <c r="F101" i="1" s="1"/>
  <c r="H101" i="1"/>
  <c r="H642" i="1"/>
  <c r="H243" i="1"/>
  <c r="Q140" i="1"/>
  <c r="H511" i="1"/>
  <c r="G511" i="1" s="1"/>
  <c r="F511" i="1" s="1"/>
  <c r="F29" i="1"/>
  <c r="F295" i="1"/>
  <c r="F630" i="1"/>
  <c r="F658" i="1"/>
  <c r="G700" i="1"/>
  <c r="H757" i="1"/>
  <c r="F528" i="1"/>
  <c r="G52" i="1"/>
  <c r="F52" i="1" s="1"/>
  <c r="L737" i="1"/>
  <c r="H138" i="1"/>
  <c r="G138" i="1" s="1"/>
  <c r="F138" i="1" s="1"/>
  <c r="H443" i="1"/>
  <c r="G328" i="1"/>
  <c r="G148" i="1"/>
  <c r="H29" i="1"/>
  <c r="G754" i="1"/>
  <c r="F754" i="1" s="1"/>
  <c r="H724" i="1"/>
  <c r="H713" i="1"/>
  <c r="G713" i="1" s="1"/>
  <c r="F713" i="1" s="1"/>
  <c r="F366" i="1"/>
  <c r="F369" i="1" s="1"/>
  <c r="G369" i="1"/>
  <c r="H369" i="1"/>
  <c r="G231" i="1"/>
  <c r="F227" i="1"/>
  <c r="F144" i="1"/>
  <c r="G144" i="1"/>
  <c r="G630" i="1"/>
  <c r="H630" i="1"/>
  <c r="L215" i="1"/>
  <c r="G728" i="1"/>
  <c r="F725" i="1"/>
  <c r="F728" i="1" s="1"/>
  <c r="H728" i="1"/>
  <c r="G259" i="1"/>
  <c r="H164" i="1"/>
  <c r="F291" i="1"/>
  <c r="G129" i="1"/>
  <c r="H736" i="1"/>
  <c r="G736" i="1" s="1"/>
  <c r="I542" i="1"/>
  <c r="H625" i="1"/>
  <c r="G625" i="1" s="1"/>
  <c r="F625" i="1" s="1"/>
  <c r="H91" i="1"/>
  <c r="G91" i="1" s="1"/>
  <c r="F91" i="1" s="1"/>
  <c r="I350" i="1"/>
  <c r="H281" i="1"/>
  <c r="G281" i="1" s="1"/>
  <c r="G377" i="1"/>
  <c r="F375" i="1"/>
  <c r="F377" i="1" s="1"/>
  <c r="H377" i="1"/>
  <c r="F261" i="1"/>
  <c r="G227" i="1"/>
  <c r="F755" i="1"/>
  <c r="G60" i="1"/>
  <c r="H63" i="1"/>
  <c r="G149" i="1"/>
  <c r="H152" i="1"/>
  <c r="G171" i="1"/>
  <c r="H172" i="1"/>
  <c r="G173" i="1"/>
  <c r="H176" i="1"/>
  <c r="F362" i="1"/>
  <c r="F365" i="1" s="1"/>
  <c r="G365" i="1"/>
  <c r="G164" i="1"/>
  <c r="G389" i="1"/>
  <c r="H231" i="1"/>
  <c r="G287" i="1"/>
  <c r="G29" i="1"/>
  <c r="F67" i="1"/>
  <c r="F287" i="1"/>
  <c r="F241" i="1"/>
  <c r="H227" i="1"/>
  <c r="F693" i="1"/>
  <c r="F696" i="1" s="1"/>
  <c r="G696" i="1"/>
  <c r="F332" i="1"/>
  <c r="G332" i="1"/>
  <c r="H336" i="1"/>
  <c r="F692" i="1"/>
  <c r="G544" i="1"/>
  <c r="F544" i="1" s="1"/>
  <c r="F546" i="1" s="1"/>
  <c r="H546" i="1"/>
  <c r="H685" i="1"/>
  <c r="G685" i="1" s="1"/>
  <c r="H213" i="1"/>
  <c r="G213" i="1" s="1"/>
  <c r="F213" i="1" s="1"/>
  <c r="H323" i="1"/>
  <c r="G323" i="1" s="1"/>
  <c r="F323" i="1" s="1"/>
  <c r="G53" i="1"/>
  <c r="F53" i="1" s="1"/>
  <c r="G461" i="1"/>
  <c r="F160" i="1"/>
  <c r="G532" i="1"/>
  <c r="H461" i="1"/>
  <c r="I737" i="1"/>
  <c r="H714" i="1"/>
  <c r="G714" i="1" s="1"/>
  <c r="F529" i="1"/>
  <c r="F532" i="1" s="1"/>
  <c r="H457" i="1"/>
  <c r="H295" i="1"/>
  <c r="G295" i="1"/>
  <c r="G652" i="1"/>
  <c r="F652" i="1" s="1"/>
  <c r="J324" i="1"/>
  <c r="H704" i="1"/>
  <c r="F405" i="1"/>
  <c r="G405" i="1"/>
  <c r="H405" i="1"/>
  <c r="G291" i="1"/>
  <c r="G168" i="1"/>
  <c r="H168" i="1"/>
  <c r="H137" i="1"/>
  <c r="G137" i="1" s="1"/>
  <c r="J772" i="1"/>
  <c r="K283" i="1"/>
  <c r="F231" i="1"/>
  <c r="H139" i="1"/>
  <c r="G139" i="1" s="1"/>
  <c r="F139" i="1" s="1"/>
  <c r="J524" i="1"/>
  <c r="H148" i="1"/>
  <c r="F148" i="1"/>
  <c r="H771" i="1"/>
  <c r="G771" i="1" s="1"/>
  <c r="F771" i="1" s="1"/>
  <c r="H16" i="1"/>
  <c r="G16" i="1" s="1"/>
  <c r="F16" i="1" s="1"/>
  <c r="H15" i="1"/>
  <c r="G15" i="1" s="1"/>
  <c r="F15" i="1" s="1"/>
  <c r="F393" i="1"/>
  <c r="F68" i="1"/>
  <c r="F71" i="1" s="1"/>
  <c r="F164" i="1"/>
  <c r="G180" i="1"/>
  <c r="H299" i="1"/>
  <c r="G704" i="1"/>
  <c r="I626" i="1"/>
  <c r="H67" i="1"/>
  <c r="H401" i="1"/>
  <c r="H539" i="1"/>
  <c r="G539" i="1" s="1"/>
  <c r="F539" i="1" s="1"/>
  <c r="J140" i="1"/>
  <c r="I140" i="1"/>
  <c r="H734" i="1"/>
  <c r="G734" i="1" s="1"/>
  <c r="J350" i="1"/>
  <c r="I55" i="1"/>
  <c r="F773" i="1"/>
  <c r="F776" i="1" s="1"/>
  <c r="G776" i="1"/>
  <c r="H769" i="1"/>
  <c r="G769" i="1" s="1"/>
  <c r="I772" i="1"/>
  <c r="J737" i="1"/>
  <c r="G651" i="1"/>
  <c r="F651" i="1" s="1"/>
  <c r="L654" i="1"/>
  <c r="F458" i="1"/>
  <c r="F461" i="1" s="1"/>
  <c r="H450" i="1"/>
  <c r="G450" i="1" s="1"/>
  <c r="F450" i="1" s="1"/>
  <c r="I453" i="1"/>
  <c r="F440" i="1"/>
  <c r="F443" i="1" s="1"/>
  <c r="G443" i="1"/>
  <c r="H436" i="1"/>
  <c r="G436" i="1" s="1"/>
  <c r="F436" i="1" s="1"/>
  <c r="J439" i="1"/>
  <c r="H180" i="1"/>
  <c r="F177" i="1"/>
  <c r="F180" i="1" s="1"/>
  <c r="H160" i="1"/>
  <c r="F153" i="1"/>
  <c r="F156" i="1" s="1"/>
  <c r="G156" i="1"/>
  <c r="H156" i="1"/>
  <c r="H129" i="1"/>
  <c r="F701" i="1"/>
  <c r="F704" i="1" s="1"/>
  <c r="H558" i="1"/>
  <c r="G558" i="1" s="1"/>
  <c r="F558" i="1" s="1"/>
  <c r="G528" i="1"/>
  <c r="I439" i="1"/>
  <c r="G401" i="1"/>
  <c r="F337" i="1"/>
  <c r="F340" i="1" s="1"/>
  <c r="G340" i="1"/>
  <c r="H340" i="1"/>
  <c r="F300" i="1"/>
  <c r="F303" i="1" s="1"/>
  <c r="G303" i="1"/>
  <c r="H303" i="1"/>
  <c r="H280" i="1"/>
  <c r="G280" i="1" s="1"/>
  <c r="F280" i="1" s="1"/>
  <c r="I283" i="1"/>
  <c r="H700" i="1"/>
  <c r="F700" i="1"/>
  <c r="G692" i="1"/>
  <c r="J688" i="1"/>
  <c r="G680" i="1"/>
  <c r="H680" i="1"/>
  <c r="H521" i="1"/>
  <c r="H510" i="1"/>
  <c r="G393" i="1"/>
  <c r="H385" i="1"/>
  <c r="H118" i="1"/>
  <c r="H624" i="1"/>
  <c r="G624" i="1" s="1"/>
  <c r="F624" i="1" s="1"/>
  <c r="H623" i="1"/>
  <c r="J626" i="1"/>
  <c r="J672" i="1"/>
  <c r="G747" i="1"/>
  <c r="H749" i="1"/>
  <c r="P283" i="1"/>
  <c r="Q283" i="1"/>
  <c r="F770" i="1"/>
  <c r="F717" i="1"/>
  <c r="J125" i="1"/>
  <c r="J716" i="1"/>
  <c r="G160" i="1"/>
  <c r="I672" i="1"/>
  <c r="H669" i="1"/>
  <c r="G743" i="1"/>
  <c r="H745" i="1"/>
  <c r="F456" i="1"/>
  <c r="F457" i="1" s="1"/>
  <c r="G457" i="1"/>
  <c r="G501" i="1"/>
  <c r="F500" i="1"/>
  <c r="F501" i="1" s="1"/>
  <c r="F483" i="1"/>
  <c r="F244" i="1"/>
  <c r="F247" i="1" s="1"/>
  <c r="G247" i="1"/>
  <c r="H486" i="1"/>
  <c r="G631" i="1"/>
  <c r="H634" i="1"/>
  <c r="H638" i="1"/>
  <c r="K493" i="1"/>
  <c r="F335" i="1"/>
  <c r="F724" i="1"/>
  <c r="F259" i="1"/>
  <c r="F401" i="1"/>
  <c r="F235" i="1"/>
  <c r="F129" i="1"/>
  <c r="J542" i="1"/>
  <c r="H767" i="1"/>
  <c r="G767" i="1" s="1"/>
  <c r="H597" i="1"/>
  <c r="L283" i="1"/>
  <c r="I324" i="1"/>
  <c r="H452" i="1"/>
  <c r="G452" i="1" s="1"/>
  <c r="F452" i="1" s="1"/>
  <c r="G479" i="1"/>
  <c r="F479" i="1" s="1"/>
  <c r="H480" i="1"/>
  <c r="G480" i="1" s="1"/>
  <c r="F480" i="1" s="1"/>
  <c r="H601" i="1"/>
  <c r="K453" i="1"/>
  <c r="P769" i="1"/>
  <c r="L55" i="1"/>
  <c r="J513" i="1"/>
  <c r="H438" i="1"/>
  <c r="J215" i="1"/>
  <c r="J482" i="1"/>
  <c r="J283" i="1"/>
  <c r="H282" i="1"/>
  <c r="G282" i="1" s="1"/>
  <c r="F282" i="1" s="1"/>
  <c r="H347" i="1"/>
  <c r="H349" i="1"/>
  <c r="G349" i="1" s="1"/>
  <c r="F349" i="1" s="1"/>
  <c r="G540" i="1"/>
  <c r="H37" i="1"/>
  <c r="J40" i="1"/>
  <c r="H559" i="1"/>
  <c r="G559" i="1" s="1"/>
  <c r="F559" i="1" s="1"/>
  <c r="J561" i="1"/>
  <c r="I561" i="1"/>
  <c r="H560" i="1"/>
  <c r="G560" i="1" s="1"/>
  <c r="J93" i="1"/>
  <c r="H92" i="1"/>
  <c r="G92" i="1" s="1"/>
  <c r="I93" i="1"/>
  <c r="H90" i="1"/>
  <c r="L577" i="1"/>
  <c r="G576" i="1"/>
  <c r="J55" i="1"/>
  <c r="H54" i="1"/>
  <c r="K140" i="1"/>
  <c r="L140" i="1"/>
  <c r="J361" i="1"/>
  <c r="H358" i="1"/>
  <c r="I361" i="1"/>
  <c r="H14" i="1"/>
  <c r="J17" i="1"/>
  <c r="I17" i="1"/>
  <c r="H212" i="1"/>
  <c r="I215" i="1"/>
  <c r="G575" i="1"/>
  <c r="H39" i="1"/>
  <c r="G39" i="1" s="1"/>
  <c r="F39" i="1" s="1"/>
  <c r="O788" i="1"/>
  <c r="K439" i="1"/>
  <c r="F382" i="1"/>
  <c r="F385" i="1" s="1"/>
  <c r="G385" i="1"/>
  <c r="F168" i="1"/>
  <c r="F122" i="1"/>
  <c r="F594" i="1"/>
  <c r="F597" i="1" s="1"/>
  <c r="G597" i="1"/>
  <c r="H574" i="1"/>
  <c r="G75" i="1"/>
  <c r="F75" i="1"/>
  <c r="F550" i="1"/>
  <c r="G550" i="1"/>
  <c r="F379" i="1"/>
  <c r="F502" i="1"/>
  <c r="F639" i="1"/>
  <c r="F642" i="1" s="1"/>
  <c r="G642" i="1"/>
  <c r="F236" i="1"/>
  <c r="F239" i="1" s="1"/>
  <c r="G239" i="1"/>
  <c r="G296" i="1"/>
  <c r="F680" i="1"/>
  <c r="L561" i="1"/>
  <c r="H676" i="1"/>
  <c r="H692" i="1"/>
  <c r="J786" i="1" l="1"/>
  <c r="H524" i="1"/>
  <c r="H125" i="1"/>
  <c r="F125" i="1"/>
  <c r="G125" i="1"/>
  <c r="F734" i="1"/>
  <c r="G109" i="1"/>
  <c r="H765" i="1"/>
  <c r="G765" i="1" s="1"/>
  <c r="F765" i="1" s="1"/>
  <c r="F109" i="1"/>
  <c r="G741" i="1"/>
  <c r="K768" i="1"/>
  <c r="F767" i="1"/>
  <c r="F381" i="1"/>
  <c r="G381" i="1"/>
  <c r="F720" i="1"/>
  <c r="F96" i="1"/>
  <c r="F97" i="1" s="1"/>
  <c r="F576" i="1"/>
  <c r="G720" i="1"/>
  <c r="G118" i="1"/>
  <c r="F118" i="1" s="1"/>
  <c r="G546" i="1"/>
  <c r="G495" i="1"/>
  <c r="F495" i="1" s="1"/>
  <c r="F497" i="1" s="1"/>
  <c r="G593" i="1"/>
  <c r="F505" i="1"/>
  <c r="F137" i="1"/>
  <c r="F140" i="1" s="1"/>
  <c r="G621" i="1"/>
  <c r="F621" i="1" s="1"/>
  <c r="P10" i="1"/>
  <c r="I768" i="1"/>
  <c r="F92" i="1"/>
  <c r="F482" i="1"/>
  <c r="F757" i="1"/>
  <c r="F321" i="1"/>
  <c r="G757" i="1"/>
  <c r="K622" i="1"/>
  <c r="G119" i="1"/>
  <c r="F119" i="1" s="1"/>
  <c r="H667" i="1"/>
  <c r="G667" i="1" s="1"/>
  <c r="F667" i="1" s="1"/>
  <c r="G605" i="1"/>
  <c r="L121" i="1"/>
  <c r="H324" i="1"/>
  <c r="G324" i="1"/>
  <c r="N788" i="1"/>
  <c r="L622" i="1"/>
  <c r="G243" i="1"/>
  <c r="G101" i="1"/>
  <c r="F243" i="1"/>
  <c r="P768" i="1"/>
  <c r="G336" i="1"/>
  <c r="G620" i="1"/>
  <c r="F620" i="1" s="1"/>
  <c r="Q768" i="1"/>
  <c r="G409" i="1"/>
  <c r="G44" i="1"/>
  <c r="F44" i="1"/>
  <c r="Q136" i="1"/>
  <c r="F575" i="1"/>
  <c r="G397" i="1"/>
  <c r="P133" i="1"/>
  <c r="P136" i="1" s="1"/>
  <c r="G105" i="1"/>
  <c r="F105" i="1"/>
  <c r="G554" i="1"/>
  <c r="F551" i="1"/>
  <c r="F554" i="1" s="1"/>
  <c r="G25" i="1"/>
  <c r="F22" i="1"/>
  <c r="F25" i="1" s="1"/>
  <c r="F777" i="1"/>
  <c r="F780" i="1" s="1"/>
  <c r="G780" i="1"/>
  <c r="G263" i="1"/>
  <c r="F351" i="1"/>
  <c r="F354" i="1" s="1"/>
  <c r="G354" i="1"/>
  <c r="F336" i="1"/>
  <c r="G517" i="1"/>
  <c r="Q51" i="1"/>
  <c r="F263" i="1"/>
  <c r="F579" i="1"/>
  <c r="F581" i="1" s="1"/>
  <c r="G581" i="1"/>
  <c r="F78" i="1"/>
  <c r="F79" i="1" s="1"/>
  <c r="G79" i="1"/>
  <c r="F583" i="1"/>
  <c r="F585" i="1" s="1"/>
  <c r="G585" i="1"/>
  <c r="F567" i="1"/>
  <c r="F569" i="1" s="1"/>
  <c r="G569" i="1"/>
  <c r="G505" i="1"/>
  <c r="P48" i="1"/>
  <c r="P51" i="1" s="1"/>
  <c r="G223" i="1"/>
  <c r="G589" i="1"/>
  <c r="H716" i="1"/>
  <c r="L493" i="1"/>
  <c r="I622" i="1"/>
  <c r="H688" i="1"/>
  <c r="H737" i="1"/>
  <c r="J668" i="1"/>
  <c r="H666" i="1"/>
  <c r="G666" i="1" s="1"/>
  <c r="K51" i="1"/>
  <c r="H49" i="1"/>
  <c r="G49" i="1" s="1"/>
  <c r="F49" i="1" s="1"/>
  <c r="F60" i="1"/>
  <c r="F63" i="1" s="1"/>
  <c r="G63" i="1"/>
  <c r="H215" i="1"/>
  <c r="F654" i="1"/>
  <c r="F149" i="1"/>
  <c r="F152" i="1" s="1"/>
  <c r="G152" i="1"/>
  <c r="L136" i="1"/>
  <c r="F173" i="1"/>
  <c r="F176" i="1" s="1"/>
  <c r="G176" i="1"/>
  <c r="F171" i="1"/>
  <c r="F172" i="1" s="1"/>
  <c r="G172" i="1"/>
  <c r="G521" i="1"/>
  <c r="G524" i="1" s="1"/>
  <c r="G453" i="1"/>
  <c r="G212" i="1"/>
  <c r="F212" i="1" s="1"/>
  <c r="F215" i="1" s="1"/>
  <c r="F322" i="1"/>
  <c r="S788" i="1"/>
  <c r="F453" i="1"/>
  <c r="H121" i="1"/>
  <c r="G140" i="1"/>
  <c r="H453" i="1"/>
  <c r="H140" i="1"/>
  <c r="G772" i="1"/>
  <c r="H772" i="1"/>
  <c r="H542" i="1"/>
  <c r="H48" i="1"/>
  <c r="G48" i="1" s="1"/>
  <c r="H17" i="1"/>
  <c r="G654" i="1"/>
  <c r="H492" i="1"/>
  <c r="G492" i="1" s="1"/>
  <c r="H135" i="1"/>
  <c r="G135" i="1" s="1"/>
  <c r="F135" i="1" s="1"/>
  <c r="K136" i="1"/>
  <c r="G14" i="1"/>
  <c r="G17" i="1" s="1"/>
  <c r="I51" i="1"/>
  <c r="F486" i="1"/>
  <c r="H12" i="1"/>
  <c r="G12" i="1" s="1"/>
  <c r="J622" i="1"/>
  <c r="L13" i="1"/>
  <c r="H561" i="1"/>
  <c r="I136" i="1"/>
  <c r="H133" i="1"/>
  <c r="G133" i="1" s="1"/>
  <c r="H665" i="1"/>
  <c r="F685" i="1"/>
  <c r="F688" i="1" s="1"/>
  <c r="G688" i="1"/>
  <c r="I668" i="1"/>
  <c r="G510" i="1"/>
  <c r="H513" i="1"/>
  <c r="J121" i="1"/>
  <c r="L668" i="1"/>
  <c r="R13" i="1"/>
  <c r="H491" i="1"/>
  <c r="G491" i="1" s="1"/>
  <c r="J768" i="1"/>
  <c r="H766" i="1"/>
  <c r="F736" i="1"/>
  <c r="G669" i="1"/>
  <c r="H672" i="1"/>
  <c r="G623" i="1"/>
  <c r="H626" i="1"/>
  <c r="G716" i="1"/>
  <c r="F714" i="1"/>
  <c r="F716" i="1" s="1"/>
  <c r="F638" i="1"/>
  <c r="G638" i="1"/>
  <c r="F281" i="1"/>
  <c r="F283" i="1" s="1"/>
  <c r="H482" i="1"/>
  <c r="G634" i="1"/>
  <c r="F631" i="1"/>
  <c r="F634" i="1" s="1"/>
  <c r="G749" i="1"/>
  <c r="F747" i="1"/>
  <c r="F749" i="1" s="1"/>
  <c r="H11" i="1"/>
  <c r="G11" i="1" s="1"/>
  <c r="P772" i="1"/>
  <c r="F769" i="1"/>
  <c r="F772" i="1" s="1"/>
  <c r="G486" i="1"/>
  <c r="F743" i="1"/>
  <c r="F745" i="1" s="1"/>
  <c r="G745" i="1"/>
  <c r="H619" i="1"/>
  <c r="G438" i="1"/>
  <c r="H439" i="1"/>
  <c r="G283" i="1"/>
  <c r="L51" i="1"/>
  <c r="J136" i="1"/>
  <c r="H283" i="1"/>
  <c r="H50" i="1"/>
  <c r="G50" i="1" s="1"/>
  <c r="F50" i="1" s="1"/>
  <c r="G347" i="1"/>
  <c r="H350" i="1"/>
  <c r="J51" i="1"/>
  <c r="I493" i="1"/>
  <c r="G358" i="1"/>
  <c r="H361" i="1"/>
  <c r="I13" i="1"/>
  <c r="G482" i="1"/>
  <c r="H55" i="1"/>
  <c r="G54" i="1"/>
  <c r="G37" i="1"/>
  <c r="H40" i="1"/>
  <c r="H134" i="1"/>
  <c r="M13" i="1"/>
  <c r="F540" i="1"/>
  <c r="F542" i="1" s="1"/>
  <c r="G542" i="1"/>
  <c r="H93" i="1"/>
  <c r="G90" i="1"/>
  <c r="J493" i="1"/>
  <c r="H490" i="1"/>
  <c r="H577" i="1"/>
  <c r="G574" i="1"/>
  <c r="H10" i="1"/>
  <c r="G10" i="1" s="1"/>
  <c r="J13" i="1"/>
  <c r="F296" i="1"/>
  <c r="F299" i="1" s="1"/>
  <c r="G299" i="1"/>
  <c r="F735" i="1"/>
  <c r="G737" i="1"/>
  <c r="F676" i="1"/>
  <c r="G676" i="1"/>
  <c r="G561" i="1"/>
  <c r="F560" i="1"/>
  <c r="F561" i="1" s="1"/>
  <c r="F491" i="1" l="1"/>
  <c r="G497" i="1"/>
  <c r="F492" i="1"/>
  <c r="G121" i="1"/>
  <c r="H668" i="1"/>
  <c r="F324" i="1"/>
  <c r="F10" i="1"/>
  <c r="F12" i="1"/>
  <c r="F48" i="1"/>
  <c r="F51" i="1" s="1"/>
  <c r="F133" i="1"/>
  <c r="F666" i="1"/>
  <c r="F521" i="1"/>
  <c r="F524" i="1" s="1"/>
  <c r="G215" i="1"/>
  <c r="T788" i="1"/>
  <c r="F121" i="1"/>
  <c r="M788" i="1"/>
  <c r="F14" i="1"/>
  <c r="F17" i="1" s="1"/>
  <c r="R788" i="1"/>
  <c r="H786" i="1"/>
  <c r="G786" i="1" s="1"/>
  <c r="K788" i="1"/>
  <c r="G665" i="1"/>
  <c r="F665" i="1" s="1"/>
  <c r="F510" i="1"/>
  <c r="F513" i="1" s="1"/>
  <c r="G513" i="1"/>
  <c r="F623" i="1"/>
  <c r="F626" i="1" s="1"/>
  <c r="G626" i="1"/>
  <c r="H768" i="1"/>
  <c r="G766" i="1"/>
  <c r="G51" i="1"/>
  <c r="F737" i="1"/>
  <c r="G672" i="1"/>
  <c r="F669" i="1"/>
  <c r="F672" i="1" s="1"/>
  <c r="G619" i="1"/>
  <c r="H622" i="1"/>
  <c r="L788" i="1"/>
  <c r="H787" i="1"/>
  <c r="G787" i="1" s="1"/>
  <c r="H13" i="1"/>
  <c r="F347" i="1"/>
  <c r="F350" i="1" s="1"/>
  <c r="G350" i="1"/>
  <c r="H51" i="1"/>
  <c r="F438" i="1"/>
  <c r="F439" i="1" s="1"/>
  <c r="G439" i="1"/>
  <c r="G93" i="1"/>
  <c r="F90" i="1"/>
  <c r="F93" i="1" s="1"/>
  <c r="F54" i="1"/>
  <c r="F55" i="1" s="1"/>
  <c r="G55" i="1"/>
  <c r="F358" i="1"/>
  <c r="F361" i="1" s="1"/>
  <c r="G361" i="1"/>
  <c r="F37" i="1"/>
  <c r="F40" i="1" s="1"/>
  <c r="G40" i="1"/>
  <c r="G13" i="1"/>
  <c r="G134" i="1"/>
  <c r="H136" i="1"/>
  <c r="P785" i="1"/>
  <c r="G490" i="1"/>
  <c r="H493" i="1"/>
  <c r="G577" i="1"/>
  <c r="F574" i="1"/>
  <c r="F577" i="1" s="1"/>
  <c r="Q13" i="1"/>
  <c r="I788" i="1"/>
  <c r="H785" i="1"/>
  <c r="J788" i="1"/>
  <c r="F787" i="1" l="1"/>
  <c r="F668" i="1"/>
  <c r="G668" i="1"/>
  <c r="G622" i="1"/>
  <c r="F619" i="1"/>
  <c r="F622" i="1" s="1"/>
  <c r="F766" i="1"/>
  <c r="F768" i="1" s="1"/>
  <c r="G768" i="1"/>
  <c r="F134" i="1"/>
  <c r="F136" i="1" s="1"/>
  <c r="G136" i="1"/>
  <c r="F490" i="1"/>
  <c r="F493" i="1" s="1"/>
  <c r="G493" i="1"/>
  <c r="G785" i="1"/>
  <c r="H788" i="1"/>
  <c r="F11" i="1"/>
  <c r="F13" i="1" s="1"/>
  <c r="P13" i="1"/>
  <c r="Q788" i="1"/>
  <c r="F786" i="1" l="1"/>
  <c r="P788" i="1"/>
  <c r="G788" i="1"/>
  <c r="F785" i="1"/>
  <c r="F788" i="1" l="1"/>
</calcChain>
</file>

<file path=xl/sharedStrings.xml><?xml version="1.0" encoding="utf-8"?>
<sst xmlns="http://schemas.openxmlformats.org/spreadsheetml/2006/main" count="926" uniqueCount="260">
  <si>
    <t>Pozostała działalność</t>
  </si>
  <si>
    <t>Szkoły podstawowe</t>
  </si>
  <si>
    <t>Rezerwy ogólne i celowe</t>
  </si>
  <si>
    <t>OŚWIATA I WYCHOWANIE</t>
  </si>
  <si>
    <t>RÓŻNE ROZLICZENIA</t>
  </si>
  <si>
    <t>ADMINISTRACJA PUBLICZNA</t>
  </si>
  <si>
    <t>Ośrodki pomocy społecznej</t>
  </si>
  <si>
    <t>EDUKACYJNA OPIEKA WYCHOWAWCZA</t>
  </si>
  <si>
    <t>Świetlice szkolne</t>
  </si>
  <si>
    <t>Obiekty sportowe</t>
  </si>
  <si>
    <t xml:space="preserve">Pozostała działalność </t>
  </si>
  <si>
    <t xml:space="preserve">Przedszkola </t>
  </si>
  <si>
    <t xml:space="preserve">Usługi opiekuńcze i specjalistyczne usługi opiekuńcze </t>
  </si>
  <si>
    <t>POMOC SPOŁECZNA</t>
  </si>
  <si>
    <t>Oddziały przedszkolne w szkołach podstawowych</t>
  </si>
  <si>
    <t>w tym:</t>
  </si>
  <si>
    <t>Dział</t>
  </si>
  <si>
    <t>Rozdział</t>
  </si>
  <si>
    <t>Urzędy gmin (miast i miast na prawach powiatu)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</si>
  <si>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</si>
  <si>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</si>
  <si>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</si>
  <si>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</si>
  <si>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</si>
  <si>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</si>
  <si>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</si>
  <si>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</si>
  <si>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</si>
  <si>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</si>
  <si>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Wynagrodzenia osobowe pracowników</t>
  </si>
  <si>
    <t>Wpłaty na PFRON</t>
  </si>
  <si>
    <t>Zakup usług zdrowotnych</t>
  </si>
  <si>
    <t>Podróże służbowe krajowe</t>
  </si>
  <si>
    <t>Odpisy na ZFŚS</t>
  </si>
  <si>
    <t>Szkolenia pracowników niebędących członkami korpusu służby cywilnej</t>
  </si>
  <si>
    <t xml:space="preserve">Rezerwy </t>
  </si>
  <si>
    <t>Świadczenia społeczne</t>
  </si>
  <si>
    <t>Składki na ubezpieczenie zdrowotne</t>
  </si>
  <si>
    <t>Zasiłki stałe</t>
  </si>
  <si>
    <t>Stołówki szkolne i przedszkolne</t>
  </si>
  <si>
    <t>Inne formy pomocy dla uczniów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</si>
  <si>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</si>
  <si>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</si>
  <si>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</si>
  <si>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</si>
  <si>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</si>
  <si>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</si>
  <si>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</si>
  <si>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</si>
  <si>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</si>
  <si>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</si>
  <si>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</si>
  <si>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</si>
  <si>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</si>
  <si>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Zadania w zakresie przeciwdziałania przemocy w rodzinie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</si>
  <si>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</si>
  <si>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</si>
  <si>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</si>
  <si>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</si>
  <si>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</si>
  <si>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</si>
  <si>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>Zakup środków żywności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</si>
  <si>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</si>
  <si>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</si>
  <si>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Straż gminna (miejska)</t>
  </si>
  <si>
    <t>Spis powszechny i inne</t>
  </si>
  <si>
    <t>Opłaty na rzecz budżetu państwa</t>
  </si>
  <si>
    <t>świadczenia na rzecz osób fizycznych</t>
  </si>
  <si>
    <t xml:space="preserve">wyszcze -gólnienie </t>
  </si>
  <si>
    <t>Pozostałe odsetki</t>
  </si>
  <si>
    <t>wydatki jednostek budżetowych</t>
  </si>
  <si>
    <t>Wspieranie rodziny</t>
  </si>
  <si>
    <r>
      <t>Wynagrodzenia bezosobowe</t>
    </r>
    <r>
      <rPr>
        <b/>
        <sz val="9"/>
        <rFont val="Verdana"/>
        <family val="2"/>
        <charset val="238"/>
      </rPr>
      <t xml:space="preserve"> </t>
    </r>
  </si>
  <si>
    <t>inwestycje i zakupy inwestycyjne</t>
  </si>
  <si>
    <t>Odpis na ZFŚS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</si>
  <si>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</si>
  <si>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</si>
  <si>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Zakup środków dydaktycznych i książek</t>
  </si>
  <si>
    <t>Świadczenie wychowawcze</t>
  </si>
  <si>
    <t>Nagrody konkursowe</t>
  </si>
  <si>
    <t>RODZINA</t>
  </si>
  <si>
    <t>Pomoc materialna dla uczniów o charakterze socjalnym</t>
  </si>
  <si>
    <t>Tworzenie i funkcjonowanie żłobków</t>
  </si>
  <si>
    <t>Technika</t>
  </si>
  <si>
    <t>Realizacja zadań wymagających stosowania specjalnej organizacji nauki i metod pracy dla dzieci i młodzieży w szkołach podstawowych</t>
  </si>
  <si>
    <t>Zakup  energii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</si>
  <si>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</si>
  <si>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</si>
  <si>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Składki na ubezpieczenie zdrowotne opłacane za osoby pobierające niektóre świadczenia z pomocy społecznej oraz za osoby uczestniczące w zajęciach w centrum integracji społecznej</t>
  </si>
  <si>
    <t>BEZPIECZEŃSTWO PUBLICZNE I OCHRONA PRZECIWPOŻA- ROWA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</si>
  <si>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</si>
  <si>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</si>
  <si>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</si>
  <si>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</si>
  <si>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</si>
  <si>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2/ rozdysponowanie rezerwy celowej w wysokości 4.745,00 zł , z tego: do dz. 801 rozdz. 80104 § 4010 - 3.500,00 zł,  rozdz. 80148 § 4440 -700,00 zł, rozdz. 80149 § 4440 -545,00 zł, (PP-3)</t>
  </si>
  <si>
    <t>1/ przeniesienie między paragrafami środków będących w dyspozycji Urzędu Miejskiego - Służba BHP;</t>
  </si>
  <si>
    <t>w § 3020 zwiększenie o kwotę 400,00 zł - uzupełnienie środków na wydatki osobowe niezaliczone do wynagrodzeń (zwrot pracownikom kosztów zakupu okularów korekcyjnych do pracy przy monitorze ekranowym) ;</t>
  </si>
  <si>
    <t>w § 4280 zmniejszenie o kwotę 400,00 zł -korekta wysokości środków zabezpieczonych na zakup usług zdrowotnych (medycyna pracy);</t>
  </si>
  <si>
    <t>zmniejszenie środków będących w dyspozycji Urzędu Miejskiego, w związku ze zmniejszeniem kwoty dotacji;</t>
  </si>
  <si>
    <t>w § 3260:</t>
  </si>
  <si>
    <t>zwiększenie środków do dyspozycji Urzędu Miejskiego - Wydział Gospodarki Nieruchomościami i Planowania Przestrzennego, w związku z uzyskaniem dotacji;</t>
  </si>
  <si>
    <t>w § 3020 zwiększenie o kwotę 240,00 zł - uzupełnienie środków na wydatki osobowe niezaliczone do wynagrodzeń (ekwiwalent za pranie odzieży służbowej) ;</t>
  </si>
  <si>
    <t>w § 4220 zmniejszenie o kwotę 240,00 zł -korekta wysokości środków zabezpieczonych na zakup środków żywności;</t>
  </si>
  <si>
    <t>1/ przeniesienie między paragrafami środków będących w dyspozycji Urzędu Miejskiego - Straż Miejska;</t>
  </si>
  <si>
    <t>w § 4440 zwiększenie o kwotę 28.316,00 zł - uzupełnienie środków na odpis na ZFŚS;</t>
  </si>
  <si>
    <t>w § 4440 zwiększenie o kwotę 4.046,00 zł - uzupełnienie środków na odpis na ZFŚS;</t>
  </si>
  <si>
    <t>w § 4440 zwiększenie o kwotę 279,00 zł - uzupełnienie środków na odpis na ZFŚS;</t>
  </si>
  <si>
    <t>w § 4010 zwiększenie o kwotę 20.376,00 zł - uzupełnienie środków na wynagrodzenia pracowników;</t>
  </si>
  <si>
    <t>w § 4110 zmniejszenie o kwotę 17.657,00 zł - korekta wysokości środków zabezpieczonych na pochodne od wynagrodzeń;</t>
  </si>
  <si>
    <t>w § 4120 zmniejszenie o kwotę 2.719,00 zł - korekta wysokości środków zabezpieczonych na pochodne od wynagrodzeń;</t>
  </si>
  <si>
    <t>w § 4010 zwiększenie o kwotę 7.220,00 zł - uzupełnienie środków na wynagrodzenia pracowników;</t>
  </si>
  <si>
    <t>w § 4110 zmniejszenie o kwotę 6.239,00 zł - korekta wysokości środków zabezpieczonych na pochodne od wynagrodzeń;</t>
  </si>
  <si>
    <t>w § 4120 zmniejszenie o kwotę 981,00 zł - korekta wysokości środków zabezpieczonych na pochodne od wynagrodzeń;</t>
  </si>
  <si>
    <t>w § 2910  zwiększenie o kwotę 605,09 zł  - wydatek z tytułu zwrotu nienależnie pobranych w latach ubiegłych zasiłków stałych. Środki do przekazania do budżetu Urzędu Wojewódzkiego</t>
  </si>
  <si>
    <t>w § 2910 zwiększenie o kwotę 607,69 zł - wydatek z tytułu zwrotu nienależnie pobranych w latach ubiegłych świadczeń wychowawczych. Środki do przekazania do budżetu Urzędu Wojewódzkiego</t>
  </si>
  <si>
    <t>w § 4580 zwiększenie o kwotę 86,44 zł - wydatek z tytułu zwracanych odsetek od nienależnie pobranych w latach ubiegłych świadczeń wychowawczych.  Środki do przekazania do budżetu Urzędu Wojewódzkiego</t>
  </si>
  <si>
    <t>w § 4580 zwiększenie o kwotę 692,54 zł - wydatek z tytułu zwracanych odsetek od nienależnie pobranych w latach ubiegłych świadczeń. Środki do przekazania do budżetu Urzędu Wojewódzkiego</t>
  </si>
  <si>
    <t>zmniejszenie środków będących w dyspozycji Ośrodka Pomocy Społecznej w związku ze zmniejszeniem kwoty dotacji;</t>
  </si>
  <si>
    <t>2/ zmniejszenie środków będących w dyspozycji Ośrodka Pomocy Społecznej w związku ze zmniejszeniem kwoty dotacji;</t>
  </si>
  <si>
    <t xml:space="preserve">w § 4170 zwiększenie o kwotę 3.000,00 zł - uzupełnienie środków na wynagrodzenia bezosobowe (umowa zlecenie); środki z przeniesienia z rozdz. 80104; </t>
  </si>
  <si>
    <t>przeniesienie między rozdziałami oraz między paragrafami w ramach rozdziału środków będących w dyspozycji Zespołu Szkół Nr 2;</t>
  </si>
  <si>
    <t>w § 4440 zmniejszenie o kwotę 1.821,00 zł - korekta wysokości środków zabezpieczonych na odpis na ZFŚS; przeniesienie środków w ramach rozdz. 80115;</t>
  </si>
  <si>
    <t>w § 4210 zwiększenie o kwotę 2.293,00 zł - uzupełnienie środków na zakup materiałów (wydatki na COVID-19); środki z przeniesienia w ramach rozdz. 80115 oraz z rozdz. 80195</t>
  </si>
  <si>
    <t>przeniesienie między rozdziałami środków będących w dyspozycji Zespołu Szkół Nr 2;</t>
  </si>
  <si>
    <t xml:space="preserve">w § 4440 zwiększenie o kwotę 303,00 zł - uzupełnienie środków na odpis na ZFŚS; środki z przeniesienia z rozdz. 80195; </t>
  </si>
  <si>
    <t xml:space="preserve">w § 4440 zwiększenie o kwotę 121,00 zł - uzupełnienie środków na odpis na ZFŚS; środki z przeniesienia z rozdz. 80195; </t>
  </si>
  <si>
    <t>w § 4440 zmniejszenie o kwotę 896,00 zł - korekta wysokości środków zabezpieczonych na odpis na ZFŚS; przeniesienie środków do rozdz. 80115, rozdz. 80120 i do rozdz. 80152 ;</t>
  </si>
  <si>
    <t>w § 4170 zmniejszenie o kwotę 1.000,00 zł - korekta wysokości środków zabezpieczonych na wynagrodzenia bezosobowe; przeniesienie środków w ramach rozdz. 80101;</t>
  </si>
  <si>
    <t>w § 4260 zwiększenie o kwotę 10.216,00 zł - uzupełnienie środków na zakup energii; środki z przeniesienia z rozdz. 80103</t>
  </si>
  <si>
    <t>w § 4430 zmniejszenie o kwotę 192,00 zł - korekta wysokości środków zabezpieczonych na opłaty ubezpieczeniowe mienia; przeniesienie środków w ramach rozdz. 80101;</t>
  </si>
  <si>
    <t>w § 4010 zmniejszenie o kwotę 6.970,00 zł - korekta wysokości środków zabezpieczonych na wynagrodzenia; przeniesienie środków do rozdz. 80101</t>
  </si>
  <si>
    <t>w § 4110 zmniejszenie o kwotę 2.582,00 zł - korekta wysokości środków zabezpieczonych na pochodne od wynagrodzeń; przeniesienie środków do rozdz. 80101</t>
  </si>
  <si>
    <t>w § 4120 zmniejszenie o kwotę 664,00 zł - korekta wysokości środków zabezpieczonych na pochodne od wynagrodzeń; przeniesienie środków do rozdz. 80101</t>
  </si>
  <si>
    <t>w § 4170 zmniejszenie o kwotę 500,00 zł - korekta wysokości środków zabezpieczonych na wynagrodzenia bezosobowe; przeniesienie środków do rozdz. 80101;</t>
  </si>
  <si>
    <t>w § 4260 zmniejszenie o kwotę 1.000,00 zł - korekta wysokości środków zabezpieczonych na zakup energii; przeniesienie środków do rozdz. 80101</t>
  </si>
  <si>
    <t>w § 4300 zwiększenie o kwotę 200,00 zł - uzupełnienie środków na zakup usług pozostałych (przegląd instalacji gazowej); środki z przeniesienia w ramach rozdz. 80148</t>
  </si>
  <si>
    <t>w § 4410 zmniejszenie o kwotę 100,00 zł - korekta wysokości środków zabezpieczonych na podróże służbowe pracowników; przeniesienie środków do rozdz. 80101</t>
  </si>
  <si>
    <t>w § 4510 zmniejszenie o kwotę 500,00 zł - korekta wysokości środków zabezpieczonych na opłaty na rzecz budżetu państwa; przeniesienie środków w ramach rozdz. 80148 i do rozdz. 80101</t>
  </si>
  <si>
    <t>w § 4700 zwiększenie o kwotę 27,00 zł - uzupełnienie środków na szkolenia pracowników; środki z przeniesienia w ramach rozdz. 80148</t>
  </si>
  <si>
    <t>1/ przeniesienie między rozdziałami środków będących w dyspozycji Zespołu Szkolno-Przedszkolnego Nr 1;</t>
  </si>
  <si>
    <t>w § 4010 zwiększenie o kwotę 20.000,00 zł - uzupełnienie środków na wynagrodzenia osobowe pracowników; środki z przeniesienia z rozdz. 80104;</t>
  </si>
  <si>
    <t>1/ przeniesienie między rozdziałami oraz między paragrafami w ramach rozdziału środków będących w dyspozycji Zespołu Szkolno-Przedszkolnego Nr 1;</t>
  </si>
  <si>
    <t>w § 4010 zmniejszenie o kwotę 23.323,00 zł - korekta wysokości środków zabezpieczonych na wynagrodzenia osobowe pracowników; przeniesienie środków do rozdz. 80101 i rozdz. 80150;</t>
  </si>
  <si>
    <t>w § 4010 zwiększenie o kwotę 3.323,00 zł - uzupełnienie środków na wynagrodzenia osobowe pracowników; środki z przeniesienia z rozdz. 80104;</t>
  </si>
  <si>
    <t>przeniesienia między paragrafami środków będących w dyspozycji Miejskiego Żłobka Nr 1;</t>
  </si>
  <si>
    <t>w § 4210 zwiększenie o kwotę 1.631,00 zł - uzupełnienie środków na zakup materiałów (zakupy w związku z pandemią COVID-19)</t>
  </si>
  <si>
    <t>w § 4360 zmniejszenie o kwotę 395,00 zł - korekta wysokości środków zabezpieczonych na usługi telekomunikacyjne;</t>
  </si>
  <si>
    <t>w § 4430 zmniejszenie o kwotę 86,00 zł  - korekta wysokości środków zabezpieczonych na opłaty ubezpieczeniowe mienia;</t>
  </si>
  <si>
    <t>w § 4510 zmniejszenie o kwotę 800,00 zł - korekta wysokości środków zabezpieczonych na opłaty na rzecz budżetu państwa;</t>
  </si>
  <si>
    <t>w § 4700 zmniejszenie o kwotę 350,00 zł - korekta wysokości środków zabezpieczonych na szkolenia pracowników;</t>
  </si>
  <si>
    <t>w § 4270 zwiększenie o kwotę 2.800,00 zł - uzupełnienie środków na zakup usług remontowych (naprawa bram wjazdowych na teren szkoły); środki z przeniesienia w ramach rozdz. 80101</t>
  </si>
  <si>
    <t>w § 4440 zwiększenie o kwotę 3.624,00 zł - uzupełnienie środków na odpis na ZFŚS; środki z przeniesienia w ramach rozdz. 80101 oraz z rozdz. 80103</t>
  </si>
  <si>
    <t>w § 4140 zmniejszenie o kwotę 800,00 zł - korekta wysokości środków zabezpieczonych na wpłaty na PFRON; przeniesienie środków do rozdz. 80101;</t>
  </si>
  <si>
    <t>w § 4190 zmniejszenie o kwotę 500,00 zł - korekta wysokości środków zabezpieczonych na nagrody konkursowe; przeniesienie środków do rozdz. 80101;</t>
  </si>
  <si>
    <t>w § 4210 zmniejszenie o kwotę 1.100,00 zł - korekta wysokości środków zabezpieczonych na zakup materiałów i wyposażenia; przeniesienie środków do rozdz. 80101;</t>
  </si>
  <si>
    <t>w § 4240 zmniejszenie o kwotę 900,00 zł - korekta wysokości środków zabezpieczonych na zakup środków dydaktycznych; przeniesienie środków do rozdz. 80101;</t>
  </si>
  <si>
    <t>w § 4270 zmniejszenie o kwotę 500,00 zł - korekta wysokości środków zabezpieczonych na zakup usług remontowych; przeniesienie środków do rozdz. 80101;</t>
  </si>
  <si>
    <t>w § 4280 zmniejszenie o kwotę 500,00 zł - korekta wysokości środków zabezpieczonych na zakup usług zdrowotnych; przeniesienie środków do rozdz. 80101;</t>
  </si>
  <si>
    <t>w § 4440 zmniejszenie o kwotę 2.530,00 zł - korekta wysokości środków zabezpieczonych na odpis na ZFŚS; przeniesienie środków do rozdz. 80101 i do rozdz. 80150;</t>
  </si>
  <si>
    <t>w § 4440 zwiększenie o kwotę 908,00 zł - uzupełnienie środków na odpis na ZFŚS; środki z przeniesienia z rozdz. 80103</t>
  </si>
  <si>
    <t>2/ przeniesienie między rozdziałami środków będących w dyspozycji Szkoły Podstawowej Nr 1;</t>
  </si>
  <si>
    <t>2/ przeniesienie między paragrafami w ramach rozdziału środków będących w dyspozycji Szkoły Podstawowej Nr 1;</t>
  </si>
  <si>
    <t>w § 4010 zwiększenie o kwotę 3.500,00 zł - uzupełnienie środków na wynagrodzenia osobowe pracowników;</t>
  </si>
  <si>
    <t>przeniesienia między paragrafami środków będących w dyspozycji Nowodworskiego Ośrodka Sportu i Rekreacji;</t>
  </si>
  <si>
    <t>w § 4170 zwiększenie o kwotę 10.000,00 zł - uzupełnienie środków na wynagrodzenia bezosobowe (umowa zlecenie trenerów, instruktorów);</t>
  </si>
  <si>
    <t xml:space="preserve">w § 4430 zmniejszenie o kwotę 10.000,00 zł - korekta wysokości środków zabezpieczonych na opłaty i składki; </t>
  </si>
  <si>
    <t xml:space="preserve">w § 4240 zwiększenie o kwotę 1.015,71 zł w wyniku zmian: </t>
  </si>
  <si>
    <t>w § 3020 zmniejszenie o kwotę 13.071,16 zł - korekta wysokości środków zabezpieczonych na wydatki osobowe - środki z subwencji  (500+); przeniesienie w ramach rozdz. 80101 do § 4240;</t>
  </si>
  <si>
    <t xml:space="preserve">w § 4240 zwiększenie o kwotę 3.126,02 zł w wyniku zmian: </t>
  </si>
  <si>
    <t>w § 3020 zmniejszenie o kwotę 400,00 zł - korekta wysokości środków zabezpieczonych na wydatki osobowe; przeniesienie środków do rozdz. 80101;</t>
  </si>
  <si>
    <t>w § 4700 zmniejszenie o kwotę 300,00 zł - korekta wysokości środków zabezpieczonych na szkolenia pracowników; przeniesienie środków do rozdz. 80101;</t>
  </si>
  <si>
    <t>2/ przeniesienie między rozdziałami oraz między paragrafami w ramach rozdziału środków będących w dyspozycji Szkoły Podstawowej Nr 1;</t>
  </si>
  <si>
    <t>w § 3020 zmniejszenie o kwotę 200,00 zł - korekta wysokości środków zabezpieczonych na wydatki osobowe; przeniesienie środków do rozdz. 80101;</t>
  </si>
  <si>
    <t>w § 4140 zmniejszenie o kwotę 500,00 zł - korekta wysokości środków zabezpieczonych na wpłaty na PFRON; przeniesienie środków do rozdz. 80101;</t>
  </si>
  <si>
    <t>w § 4280 zmniejszenie o kwotę 800,00 zł - korekta wysokości środków zabezpieczonych na zakup usług zdrowotnych; przeniesienie środków do rozdz. 80101;</t>
  </si>
  <si>
    <t>w § 4510 zmniejszenie o kwotę 300,00 zł - korekta wysokości środków zabezpieczonych na opłaty na rzecz budżetu państwa; przeniesienie środków do rozdz. 80101;</t>
  </si>
  <si>
    <t>w § 3020 zmniejszenie o kwotę 3.040,00 zł - korekta wysokości środków zabezpieczonych na wydatki osobowe -środki z subwencji (500+); przeniesienie środków w ramach rozdz. 80101 do § 4240;</t>
  </si>
  <si>
    <t>w § 4240 zwiększenie o kwotę 5.640,00 zł w wyniku zmian:</t>
  </si>
  <si>
    <t>w § 4260 zmniejszenie o kwotę 2.840,00 zł - korekta wysokości środków zabezpieczonych na zakup energii; przeniesienie środków w ramach rozdz. 80101 oraz do  rozdz. 80104</t>
  </si>
  <si>
    <t xml:space="preserve">w § 3020 zwiększenie o kwotę 240,00 zł - uzupełnienie środków na wydatki osobowe; środki z przeniesienia z rozdz. 80101; </t>
  </si>
  <si>
    <t xml:space="preserve">w § 4440 zwiększenie o kwotę 700,00 zł - uzupełnienie środków na odpis na ZFŚS; </t>
  </si>
  <si>
    <t xml:space="preserve">w § 4440 zwiększenie o kwotę 545,00 zł - uzupełnienie środków na odpis na ZFŚS; </t>
  </si>
  <si>
    <t>w § 4120 zmniejszenie o kwotę 4.493,00 zł - korekta wysokości środków zabezpieczonych na pochodne od wynagrodzeń; przeniesienie środków w ramach rozdz. 80104, do rozdz. 80148 i do rozdz. 80149</t>
  </si>
  <si>
    <t xml:space="preserve">w § 4440 zwiększenie o kwotę 339,00 zł - uzupełnienie środków na odpis na ZFŚS; środki z przeniesienia w ramach rozdz. 80104; </t>
  </si>
  <si>
    <t xml:space="preserve">w § 4440 zwiększenie o kwotę 1.116,00 zł - uzupełnienie środków na odpis na ZFŚS; środki z przeniesienia z rozdz. 80104; </t>
  </si>
  <si>
    <t xml:space="preserve">w § 4440 zwiększenie o kwotę 38,00 zł - uzupełnienie środków na odpis na ZFŚS; środki z przeniesienia z rozdz. 80104; </t>
  </si>
  <si>
    <t>1/ przeniesienie między rozdziałami środków będących w dyspozycji Publicznego Przedszkola Nr 1;</t>
  </si>
  <si>
    <t>w § 3020 zmniejszenie o kwotę 2.017,71 zł - korekta wysokości środków zabezpieczonych na wydatki osobowe - środki z subwencji (500+); przeniesienie środków w ramach rozdz. 80101 do § 4240;</t>
  </si>
  <si>
    <t>2/ przeniesienie między rozdziałami oraz między paragrafami w ramach rozdziału środków będących w dyspozycji Zespołu Szkolno-Przedszkolnego Nr 3;</t>
  </si>
  <si>
    <t xml:space="preserve"> - zwiększenie o kwotę 2.600,00 zł - uzupełnienie środków na zakup środków dydaktycznych (zakup sprzętu komputerowego); środki z przeniesienia w ramach rozdz. 80101; </t>
  </si>
  <si>
    <t xml:space="preserve"> - zwiększenie o kwotę 3.040,00 zł - uzupełnienie na zakup środków dydaktycznych (zakup sprzętu komputerowego); środki z przeniesienia w ramach rozdz. 80101 z § 3020 - środki z subwencji (500+); </t>
  </si>
  <si>
    <t xml:space="preserve">w § 4240 zwiększenie o kwotę 13.071,16 zł - uzupełnienie środków na zakup środków dydaktycznych (zakup pomocy do nauczania zdalnego); środki z przeniesienia w ramach rozdz. 80101 z § 3020 - środki z subwencji (500+); </t>
  </si>
  <si>
    <t xml:space="preserve"> - zwiększenie o kwotę 500,00 zł - uzupełnienie na zakup środków dydaktycznych; środki z przeniesienia w ramach rozdz. 80101</t>
  </si>
  <si>
    <t xml:space="preserve"> - zwiększenie o kwotę 2.626,02 zł - uzupełnienie na zakup środków dydaktycznych (zakup sprzętu komputerowego); środki z przeniesienia w ramach rozdz. 80101 z § 3020 - środki z subwencji (500+); </t>
  </si>
  <si>
    <t>w § 3020 zmniejszenie o kwotę 2.626,02 zł - korekta wysokości środków zabezpieczonych na wydatki osobowe - środki z subwencji (500+); przeniesienie w ramach rozdz. 80101 do § 4240;</t>
  </si>
  <si>
    <t xml:space="preserve"> - zmniejszenie o kwotę 4.002,00 zł; przeniesienie środków w ramach rozdz. 80101, </t>
  </si>
  <si>
    <t>4/ przeniesienie między rozdziałami oraz między paragrafami w ramach rozdziału środków będących w dyspozycji Szkoły Podstawowej Nr 1;</t>
  </si>
  <si>
    <t>z dnia 11 grudnia 2020 r.</t>
  </si>
  <si>
    <r>
      <t>2/ zwiększenie środków do dyspozycji Urzędu Miejskiego - Wydział Finansowy;</t>
    </r>
    <r>
      <rPr>
        <b/>
        <i/>
        <sz val="9"/>
        <rFont val="Verdana"/>
        <family val="2"/>
        <charset val="238"/>
      </rPr>
      <t xml:space="preserve"> środki z rezerwy ogólnej;</t>
    </r>
  </si>
  <si>
    <t>1/ rozdysponowanie rezerwy ogólnej w wysokości 32.641,00 zł z tego: do dz.750 rozdz. 75023 § 4440 - 28.316,00 zł, do dz. 754 rozdz. 75416 § 4440 - 4.046,00 zł, rozdz. 75495 § 4440 -279,00 zł (FIN)</t>
  </si>
  <si>
    <t>3/ przeniesienie między rozdziałami oraz między paragrafami w ramach rozdziału środków będących w dyspozycji Zespołu Szkolno-Przedszkolnego Nr 4;</t>
  </si>
  <si>
    <t>1/ przeniesienie między rozdziałami środków będących w dyspozycji Zespołu Szkolno-Przedszkolnego Nr 4;</t>
  </si>
  <si>
    <t>2/ przeniesienie między rozdziałami środków będących w dyspozycji Zespołu Szkolno-Przedszkolnego Nr 3;</t>
  </si>
  <si>
    <t>3/ przeniesienie między rozdziałami oraz między paragrafami w ramach rozdziału środków będących w dyspozycji Publicznego Przedszkola Nr 1;</t>
  </si>
  <si>
    <t>5/ przeniesienie między paragrafami w ramach rozdziału środków będących w dyspozycji Publicznego Przedszkola Nr 3;</t>
  </si>
  <si>
    <r>
      <t xml:space="preserve">4/ zwiększenie środków do dyspozycji Publicznego Przedszkola Nr 3; </t>
    </r>
    <r>
      <rPr>
        <b/>
        <i/>
        <sz val="9"/>
        <rFont val="Verdana"/>
        <family val="2"/>
        <charset val="238"/>
      </rPr>
      <t xml:space="preserve">środki z rezerwy celowej; </t>
    </r>
  </si>
  <si>
    <t>w § 3020 zmniejszenie o kwotę 4.777,52 zł - korekta wysokości środków zabezpieczonych na wydatki osobowe- środki z subwencji (500+); przeniesienie środków w ramach rozdz. 80115;</t>
  </si>
  <si>
    <t xml:space="preserve">w § 4240 zwiększenie o kwotę 4.777,52 zł - uzupełnienie na zakup środków dydaktycznych (zakup sprzętu komputerowego); środki z przeniesienia w ramach rozdz. 80115z § 3020 - środki z subwencji  (500+);  </t>
  </si>
  <si>
    <t>1/ przeniesienie między rozdziałami oraz między paragrafami w ramach rozdziału środków będących w dyspozycji Zespołu Szkolno-Przedszkolnego Nr 4;</t>
  </si>
  <si>
    <t>3/ przeniesienie między rozdziałami środków będących w dyspozycji Publicznego Przedszkola Nr 1;</t>
  </si>
  <si>
    <r>
      <t xml:space="preserve">zgodnie z decyzją Wojewody Mazowieckiego Nr 431/2020 z dnia 27 listopada 2020r. (pismo Mazowieckiego Urzędu Wojewódzkiego Nr WF-I.3111.17.109.2020 z dnia 30 listopada 2020 r). </t>
    </r>
    <r>
      <rPr>
        <b/>
        <i/>
        <sz val="9"/>
        <rFont val="Verdana"/>
        <family val="2"/>
        <charset val="238"/>
      </rPr>
      <t>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2.057,00 zł ze środków finansowych przeznaczonych na dofinansowanie opłacania składek na ubezpieczenie zdrowotne określonych w przepisach o świadczeniach opieki zdrowotnej finansowanych ze środków publicznych, o których mowa w art. 17 ust. 1 pkt 20 ustawy o pomocy społecznej; zmniejszenie planu wydatków na realizację własnych zadań bieżących w § 4130;</t>
    </r>
  </si>
  <si>
    <r>
      <t xml:space="preserve">zgodnie z decyzją Wojewody Mazowieckiego Nr 446/2020 z dnia 30 listopada 2020r. (pismo Mazowieckiego Urzędu Wojewódzkiego Nr WF-I.3111 17.116.2020 z dnia 2 grudnia 2020 r.) </t>
    </r>
    <r>
      <rPr>
        <b/>
        <i/>
        <sz val="9"/>
        <rFont val="Verdana"/>
        <family val="2"/>
        <charset val="238"/>
      </rPr>
      <t>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18.284,00 zł ze środków finansowych przeznaczonych na dofinansowanie wypłat zasiłków stałych, o których mowa w art. 17 ust. 1 pkt 19 ustawy o pomocy społecznej; zmniejszenie planu wydatków na realizację własnych zadań bieżących w § 3110;</t>
    </r>
  </si>
  <si>
    <r>
      <t xml:space="preserve">zgodnie z decyzją Wojewody Mazowieckiego Nr 443/2020 z dnia 30 listopada 2020r. (pismo Mazowieckiego Urzędu Wojewódzkiego Nr WF-I.3111.17.114.2020 z dnia 2 grudnia 2020 r.) </t>
    </r>
    <r>
      <rPr>
        <b/>
        <i/>
        <sz val="9"/>
        <rFont val="Verdana"/>
        <family val="2"/>
        <charset val="238"/>
      </rPr>
      <t>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75,00 zł ze środków finansowych przeznaczonych na na dofinansowanie zadania wynikającego z art. 121 ust. 3a ustawy o pomocy społecznej tj. na wypłatę dodatku w wysokości 250 zł miesięcznie na pracownika socjalnego zatrudnionego w pełnym wymiarze czasu pracy, realizującego pracę socjalną w środowisku w roku 2020; zmniejszenie planu wydatków na realizację własnych zadań bieżących w § 4010 - 62,00 zł, w § 4110 - 11,00 zł, w § 4120 - 2,00 zł;</t>
    </r>
  </si>
  <si>
    <t>w § 4210 zwiększenie o kwotę 500,00 zł - uzupełnienie środków na zakup materiałów biurowych dla Zespołu Interdyscyplinarnego;</t>
  </si>
  <si>
    <t>w § 4300 zmniejszenie o kwotę 500,00 zł - korekta środków na usługi pozostałe;</t>
  </si>
  <si>
    <t>przeniesienie między paragrafami środków będących w dyspozycji Ośrodka Pomocy Społecznej - korekta wysokości środków na realizację zadań własnych;</t>
  </si>
  <si>
    <r>
      <t>przeniesienie między paragrafami środków będących w dyspozycji Ośrodka Pomocy Społecznej - korekta wysokości środków na</t>
    </r>
    <r>
      <rPr>
        <b/>
        <i/>
        <sz val="9"/>
        <rFont val="Verdana"/>
        <family val="2"/>
        <charset val="238"/>
      </rPr>
      <t xml:space="preserve"> realizację zadań zleconych z zakresu administracji rządowej</t>
    </r>
    <r>
      <rPr>
        <i/>
        <sz val="9"/>
        <rFont val="Verdana"/>
        <family val="2"/>
        <charset val="238"/>
      </rPr>
      <t>;</t>
    </r>
  </si>
  <si>
    <t xml:space="preserve">w § 4210 zwiększenie o kwotę 100,00 zł - uzupełnienie środków na zakup materiałów biurowych; </t>
  </si>
  <si>
    <t xml:space="preserve">w § 4280 zmniejszenie o kwotę 100,00 zł - korekta wysokości środków zabezpieczonych na zakup usług zdrowotnych (medycyna pracy); </t>
  </si>
  <si>
    <r>
      <t xml:space="preserve">2/ przeniesienie między paragrafami środków będących w dyspozycji Ośrodka Pomocy Społecznej - </t>
    </r>
    <r>
      <rPr>
        <b/>
        <i/>
        <sz val="9"/>
        <rFont val="Verdana"/>
        <family val="2"/>
        <charset val="238"/>
      </rPr>
      <t>środki z dotacji celowej z budżetu państwa na realizację zadań własnych gminy na realizację zadań wynikających z programu wieloletniego "Senior+" na lata 2015-2020</t>
    </r>
    <r>
      <rPr>
        <i/>
        <sz val="9"/>
        <rFont val="Verdana"/>
        <family val="2"/>
        <charset val="238"/>
      </rPr>
      <t>;</t>
    </r>
  </si>
  <si>
    <t>1/ przeniesienie między paragrafami w ramach rozdziału środków będących w dyspozycji Zespołu Szkolno-Przedszkolnego Nr 4;</t>
  </si>
  <si>
    <t xml:space="preserve"> - zmniejszenie środków będących w dyspozycji Urzędu Miejskiego - Wieloosobowe stanowisko ds. Edukacji - ET o kwotę 2.104,00 zł,</t>
  </si>
  <si>
    <t xml:space="preserve"> - zmniejszenie środków będących w dyspozycji Zespołu Szkół Nr 2 o kwotę 606,00 zł </t>
  </si>
  <si>
    <r>
      <t xml:space="preserve">zgodnie z decyzją Nr 315/2020 Wojewody Mazowieckiego z dnia 16 października 2020 r. (pismo Mazowieckiego Urzędu Wojewódzkiego Nr WF-I.3111.19.14.2020 z dnia 22 października 2020 r.) </t>
    </r>
    <r>
      <rPr>
        <b/>
        <i/>
        <sz val="9"/>
        <rFont val="Verdana"/>
        <family val="2"/>
        <charset val="238"/>
      </rPr>
      <t>zmniejszenie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o kwotę 2.710,00 zł ze środków przeznaczonychj na sfinansowanie kosztów uczniom niepełnosprawnym II transzy zakupu podręczników i materiałów edukacyjnych w ramach Rządowego programu z zakresu edukacji patriotycznej i obywatelskiej dzieci i młodzieży.</t>
    </r>
  </si>
  <si>
    <t>w § 3110 zmniejszenie o kwotę 16.313,00 zł - korekta wysokości środków zabezpieczonych na świadczenia społeczne;</t>
  </si>
  <si>
    <t>w § 4110 zwiększenie o kwotę 16.313,00 zł - środki z przeznaczeniem na składki na ubezpieczenie od świadczeń rodzinnych i opiekuńczych;</t>
  </si>
  <si>
    <r>
      <t xml:space="preserve">2/ przeniesienie między paragrafami środków będących w dyspozycji Ośrodka Pomocy Społecznej - korekta wysokości środków </t>
    </r>
    <r>
      <rPr>
        <b/>
        <i/>
        <sz val="9"/>
        <rFont val="Verdana"/>
        <family val="2"/>
        <charset val="238"/>
      </rPr>
      <t>na realizację zadań zleconych z zakresu administracji rządowej</t>
    </r>
    <r>
      <rPr>
        <i/>
        <sz val="9"/>
        <rFont val="Verdana"/>
        <family val="2"/>
        <charset val="238"/>
      </rPr>
      <t>;</t>
    </r>
  </si>
  <si>
    <r>
      <t xml:space="preserve">przeniesienie między paragrafami środków będących w dyspozycji Ośrodka Pomocy Społecznej - korekta wysokości środków </t>
    </r>
    <r>
      <rPr>
        <b/>
        <i/>
        <sz val="9"/>
        <rFont val="Verdana"/>
        <family val="2"/>
        <charset val="238"/>
      </rPr>
      <t>na realizację zadań zleconych z zakresu administracji rządowej</t>
    </r>
    <r>
      <rPr>
        <i/>
        <sz val="9"/>
        <rFont val="Verdana"/>
        <family val="2"/>
        <charset val="238"/>
      </rPr>
      <t>;</t>
    </r>
  </si>
  <si>
    <t>w § 4010 zwiększenie o kwotę 206,00 zł - uzupełnienie środków na wynagrodzenia osobowe pracowników;</t>
  </si>
  <si>
    <t>w § 4110 zwiększenie o kwotę 36,00 zł - środki z przeznaczeniemm na pochodne od wynagrodzeń;</t>
  </si>
  <si>
    <t>w § 4120 zmniejszenie o kwotę 242,00 zł - korekta wysokości środków zabezpieczonych na pochodne od wynagrodzeń;</t>
  </si>
  <si>
    <r>
      <t xml:space="preserve">2/ zwiększenie środków do dyspozycji Publicznego Przedszkola Nr 3; </t>
    </r>
    <r>
      <rPr>
        <b/>
        <i/>
        <sz val="9"/>
        <rFont val="Verdana"/>
        <family val="2"/>
        <charset val="238"/>
      </rPr>
      <t xml:space="preserve">środki z rezerwy celowej; </t>
    </r>
  </si>
  <si>
    <t>w § 4300 zwiększenie o kwotę 3.500,00 zł -uzupełnienie środków na zakup usług (montaż automatów do bram wjazdowych na teren szkoły oraz montaż siatek polipropylenowych na boisku szkolnym); środki z przeniesienia z rozdz. 80103;</t>
  </si>
  <si>
    <t>w § 4210 zwiększenie o kwotę 2.565,00 zł - uzupełnienie środków na zakup materiałów (wydatki na COVID-19); środki z przeniesienia w ramach rozdz. 80101 oraz z rozdz. 80148;</t>
  </si>
  <si>
    <r>
      <t xml:space="preserve">1/ przeniesienie między paragrafami środków będących w dyspozycji Ośrodka Pomocy Społecznej -korekta wysokości środków na </t>
    </r>
    <r>
      <rPr>
        <b/>
        <i/>
        <sz val="9"/>
        <rFont val="Verdana"/>
        <family val="2"/>
        <charset val="238"/>
      </rPr>
      <t>realizację zadań własnych (wkład własny do realizacji projektu SENIOR+ na rok 2020</t>
    </r>
    <r>
      <rPr>
        <i/>
        <sz val="9"/>
        <rFont val="Verdana"/>
        <family val="2"/>
        <charset val="238"/>
      </rPr>
      <t>);</t>
    </r>
  </si>
  <si>
    <t>Załącznik nr 2 do zarządzenia Nr 169/2020</t>
  </si>
  <si>
    <t xml:space="preserve"> - zwiększenie o kwotę 5.017,71 zł -zakup tabletów graficznych do prowadzenia zajęć na odległość; środki z przeniesienia: w ramach rozdz. 80101 z § 3020 - 2.017,71 zł -środki z subwencji (500+), z rozdz. 80103 i z rozdz. 80148;</t>
  </si>
  <si>
    <t>1/ zwiększenie planu wydatków realizowanych przez Urząd Miejski - Wydział Finansowy w związku z wpływem zwrotu dotacji:</t>
  </si>
  <si>
    <t>zwiększenie planu wydatków realizowanych przez Urząd Miejski - Wydział Finansowy w związku z wpływem zwrotu dotacji oraz odsetek:</t>
  </si>
  <si>
    <t>1/ zwiększenie planu wydatków realizowanych przez Urząd Miejski - Wydział Finansowy w związku z wpływem zwrotu dotacji oraz odsetek:</t>
  </si>
  <si>
    <t>w § 2910 zwiększenie o łączną kwotę 2.728,15  zł - wydatek z tytułu zwrotu nienależnie pobranych świadczeń w latach ubiegłych (Fundusz Alimentacyjny). Środki do przekazania do budżetu Urzędu Wojewódzkiego</t>
  </si>
  <si>
    <t>w § 4010 zmniejszenie o kwotę 6.000,00 zł - korekta wysokości środków zabezpieczonych na wynagrodzenia pracowników;</t>
  </si>
  <si>
    <t>w § 4110 zmniejszenie o kwotę 8.000,00 zł - korekta wysokości środków zabezpieczonych na pochodne od wynagrodzeń;</t>
  </si>
  <si>
    <t xml:space="preserve">w § 4120 zmniejszenie o kwotę 1.000,00 zł - korekta wysokości środków zabezpieczonych na pochodne od wynagrodzeń; </t>
  </si>
  <si>
    <t xml:space="preserve">w § 4170 zmniejszenie o kwotę 5.000,00 zł - korekta wysokości środków zabezpieczonych na wynagrodzenia bezosobowe (umowy zlecenia); </t>
  </si>
  <si>
    <t>w § 4210 zwiększenie o kwotę 24.500,00 zł -uzupełnienie środków na zakup materiałów i wyposażenia (zakup materiałów, sprzętu kuchennego i mebli dla Klubu Senior+);</t>
  </si>
  <si>
    <t>w § 4300 zmniejszenie o kwotę 4.500,00 zł - korekta środków na usługi pozostałe;</t>
  </si>
  <si>
    <t xml:space="preserve">w § 4210 zwiększenie o kwotę 17.555,00 zł - uzupełnienie środków na zakup materiałów i wyposażenia (zakup materiałów, sprzętu kuchennego i mebli dla Klubu Senior+); </t>
  </si>
  <si>
    <t xml:space="preserve">w § 4220 zmniejszenie o kwotę 1.639,00 zł - korekta wysokości środków finansowych zabezpieczonych na zakup środków żywności; </t>
  </si>
  <si>
    <t>w § 4300 zmniejszenie o kwotę 15.916,00 zł - zł - korekta środków finansowych zabezpieczonych na usługi pozostałe;</t>
  </si>
  <si>
    <r>
      <t>zgodnie z informacją Urzędu Statystycznego w Warszawie (pismo Nr WAW-WO.577.5.2020 z dnia 12 listopada 2020r.)</t>
    </r>
    <r>
      <rPr>
        <b/>
        <i/>
        <sz val="9"/>
        <rFont val="Verdana"/>
        <family val="2"/>
        <charset val="238"/>
      </rPr>
      <t xml:space="preserve"> dotacja celowa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w kwocie 270,00 zł z przeznaczeniem na pokrycie części poniesionych tzw. wydatków rzeczowych na rzecz Narodowego Spisu Powszechnego Ludności i Mieszkań 2021; zwiększenie planu wydatków na realizację zadań zleconych w § 4210; </t>
    </r>
  </si>
  <si>
    <t>w § 4110 zmniejszenie o kwotę 6.937,00 zł - korekta wysokości środków zabezpieczonych na pochodne od wynagrodzeń;</t>
  </si>
  <si>
    <t>w § 4440 zwiększenie o kwotę 6.937,00 zł - uzupełnienie środków na odpis na ZFŚS;</t>
  </si>
  <si>
    <t>w § 4120 zmniejszenie o kwotę 1.000,00 zł - korekta wysokości środków zabezpieczonych na pochodne od wynagrodzeń;</t>
  </si>
  <si>
    <t>w § 4440 zwiększenie o kwotę 1.000,00 zł - uzupełnienie środków na odpis na ZFŚS;</t>
  </si>
  <si>
    <t>w § 4210 zwiększenie o kwotę 200,00 zł - uzupełnienie środków na zakup materiałów do świetlicy;</t>
  </si>
  <si>
    <t xml:space="preserve">w § 4700 zmniejszenie o kwotę 200,00 zł - korekta wysokości środków zabezpieczonych na szkolenia pracowników; </t>
  </si>
  <si>
    <t xml:space="preserve">w § 4010 zwiększenie o kwotę 969,00 zł - uzupełnienie środków na wynagrodzenia osobowe pracowników; </t>
  </si>
  <si>
    <t xml:space="preserve">w § 4440 zmniejszenie o kwotę 969,00 zł - korekta wysokości środków zabezpieczonych na odpis na ZFŚS;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</si>
</sst>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i/>
      <sz val="9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5" fillId="2" borderId="0" xfId="0" applyFont="1" applyFill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8" fillId="0" borderId="0" xfId="0" applyFont="1" applyFill="1"/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4" fontId="12" fillId="3" borderId="13" xfId="0" applyNumberFormat="1" applyFont="1" applyFill="1" applyBorder="1" applyAlignment="1">
      <alignment horizontal="right" vertical="center" shrinkToFit="1"/>
    </xf>
    <xf numFmtId="4" fontId="12" fillId="3" borderId="14" xfId="0" applyNumberFormat="1" applyFont="1" applyFill="1" applyBorder="1" applyAlignment="1">
      <alignment horizontal="right" vertical="center" shrinkToFit="1"/>
    </xf>
    <xf numFmtId="4" fontId="12" fillId="3" borderId="15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4" fontId="12" fillId="0" borderId="13" xfId="0" applyNumberFormat="1" applyFont="1" applyFill="1" applyBorder="1" applyAlignment="1">
      <alignment horizontal="right" vertical="center" shrinkToFit="1"/>
    </xf>
    <xf numFmtId="4" fontId="12" fillId="0" borderId="14" xfId="0" applyNumberFormat="1" applyFont="1" applyFill="1" applyBorder="1" applyAlignment="1">
      <alignment horizontal="right" vertical="center" shrinkToFit="1"/>
    </xf>
    <xf numFmtId="4" fontId="12" fillId="0" borderId="15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12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vertical="center" shrinkToFit="1"/>
    </xf>
    <xf numFmtId="0" fontId="16" fillId="0" borderId="0" xfId="0" applyFont="1" applyFill="1"/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3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4" fillId="2" borderId="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4" fontId="12" fillId="3" borderId="12" xfId="0" applyNumberFormat="1" applyFont="1" applyFill="1" applyBorder="1" applyAlignment="1">
      <alignment horizontal="right" vertical="center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4" fontId="11" fillId="5" borderId="7" xfId="0" applyNumberFormat="1" applyFont="1" applyFill="1" applyBorder="1" applyAlignment="1">
      <alignment horizontal="right" vertical="center" shrinkToFit="1"/>
    </xf>
    <xf numFmtId="4" fontId="11" fillId="5" borderId="11" xfId="0" applyNumberFormat="1" applyFont="1" applyFill="1" applyBorder="1" applyAlignment="1">
      <alignment horizontal="right" vertical="center" shrinkToFit="1"/>
    </xf>
    <xf numFmtId="4" fontId="12" fillId="5" borderId="14" xfId="0" applyNumberFormat="1" applyFont="1" applyFill="1" applyBorder="1" applyAlignment="1">
      <alignment horizontal="right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4" fillId="2" borderId="0" xfId="0" applyFont="1" applyFill="1" applyBorder="1"/>
    <xf numFmtId="0" fontId="13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0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0" fillId="0" borderId="0" xfId="0" applyFont="1"/>
    <xf numFmtId="4" fontId="12" fillId="0" borderId="5" xfId="0" applyNumberFormat="1" applyFont="1" applyFill="1" applyBorder="1" applyAlignment="1">
      <alignment horizontal="right" vertical="center" shrinkToFit="1"/>
    </xf>
    <xf numFmtId="0" fontId="14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 shrinkToFit="1"/>
    </xf>
    <xf numFmtId="4" fontId="12" fillId="3" borderId="8" xfId="0" applyNumberFormat="1" applyFont="1" applyFill="1" applyBorder="1" applyAlignment="1">
      <alignment vertical="center" shrinkToFit="1"/>
    </xf>
    <xf numFmtId="4" fontId="11" fillId="3" borderId="5" xfId="0" applyNumberFormat="1" applyFont="1" applyFill="1" applyBorder="1" applyAlignment="1">
      <alignment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9" fillId="3" borderId="7" xfId="0" applyNumberFormat="1" applyFont="1" applyFill="1" applyBorder="1" applyAlignment="1">
      <alignment vertical="center" shrinkToFit="1"/>
    </xf>
    <xf numFmtId="4" fontId="2" fillId="0" borderId="0" xfId="0" applyNumberFormat="1" applyFont="1"/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8" fillId="4" borderId="8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justify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45" shrinkToFit="1"/>
    </xf>
    <xf numFmtId="0" fontId="17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justify" vertical="center" shrinkToFit="1"/>
    </xf>
    <xf numFmtId="0" fontId="13" fillId="2" borderId="5" xfId="0" applyFont="1" applyFill="1" applyBorder="1" applyAlignment="1">
      <alignment horizontal="justify" vertical="center" shrinkToFit="1"/>
    </xf>
    <xf numFmtId="0" fontId="13" fillId="2" borderId="12" xfId="0" applyFont="1" applyFill="1" applyBorder="1" applyAlignment="1">
      <alignment horizontal="justify" vertical="center" shrinkToFit="1"/>
    </xf>
    <xf numFmtId="0" fontId="18" fillId="0" borderId="8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>
      <alignment horizontal="left" vertical="center" wrapText="1" shrinkToFit="1"/>
    </xf>
    <xf numFmtId="0" fontId="15" fillId="0" borderId="19" xfId="0" applyFont="1" applyFill="1" applyBorder="1" applyAlignment="1">
      <alignment horizontal="left" vertical="center" wrapText="1" shrinkToFit="1"/>
    </xf>
    <xf numFmtId="0" fontId="15" fillId="0" borderId="13" xfId="0" applyFont="1" applyFill="1" applyBorder="1" applyAlignment="1">
      <alignment horizontal="left" vertical="center" wrapText="1" shrinkToFit="1"/>
    </xf>
    <xf numFmtId="0" fontId="15" fillId="0" borderId="22" xfId="0" applyFont="1" applyFill="1" applyBorder="1" applyAlignment="1">
      <alignment horizontal="left" vertical="center" wrapText="1" shrinkToFit="1"/>
    </xf>
    <xf numFmtId="0" fontId="15" fillId="0" borderId="20" xfId="0" applyFont="1" applyFill="1" applyBorder="1" applyAlignment="1">
      <alignment horizontal="left" vertical="center" wrapText="1" shrinkToFit="1"/>
    </xf>
    <xf numFmtId="3" fontId="21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right" vertical="center"/>
    </xf>
    <xf numFmtId="0" fontId="15" fillId="0" borderId="16" xfId="0" applyFont="1" applyFill="1" applyBorder="1" applyAlignment="1">
      <alignment horizontal="left" vertical="center" wrapText="1" shrinkToFit="1"/>
    </xf>
    <xf numFmtId="0" fontId="15" fillId="0" borderId="27" xfId="0" applyFont="1" applyFill="1" applyBorder="1" applyAlignment="1">
      <alignment horizontal="left" vertical="center" wrapText="1" shrinkToFit="1"/>
    </xf>
    <xf numFmtId="0" fontId="15" fillId="0" borderId="18" xfId="0" applyFont="1" applyFill="1" applyBorder="1" applyAlignment="1">
      <alignment horizontal="left" vertical="center" wrapText="1" shrinkToFit="1"/>
    </xf>
    <xf numFmtId="3" fontId="14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vertical="center" shrinkToFi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2" fillId="3" borderId="10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vertical="center" shrinkToFit="1"/>
    </xf>
    <xf numFmtId="4" fontId="11" fillId="3" borderId="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291456"/>
        <c:axId val="170292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67272"/>
        <c:axId val="143767664"/>
      </c:lineChart>
      <c:catAx>
        <c:axId val="17029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2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29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291456"/>
        <c:crosses val="autoZero"/>
        <c:crossBetween val="between"/>
      </c:valAx>
      <c:catAx>
        <c:axId val="14376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3767664"/>
        <c:crosses val="autoZero"/>
        <c:auto val="0"/>
        <c:lblAlgn val="ctr"/>
        <c:lblOffset val="100"/>
        <c:noMultiLvlLbl val="0"/>
      </c:catAx>
      <c:valAx>
        <c:axId val="14376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376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860184"/>
        <c:axId val="174860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62928"/>
        <c:axId val="174860968"/>
      </c:lineChart>
      <c:catAx>
        <c:axId val="17486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0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86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0184"/>
        <c:crosses val="autoZero"/>
        <c:crossBetween val="between"/>
      </c:valAx>
      <c:catAx>
        <c:axId val="17486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860968"/>
        <c:crosses val="autoZero"/>
        <c:auto val="0"/>
        <c:lblAlgn val="ctr"/>
        <c:lblOffset val="100"/>
        <c:noMultiLvlLbl val="0"/>
      </c:catAx>
      <c:valAx>
        <c:axId val="174860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86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861752"/>
        <c:axId val="174862536"/>
      </c:barChart>
      <c:catAx>
        <c:axId val="17486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25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86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1152"/>
        <c:axId val="174542720"/>
      </c:barChart>
      <c:catAx>
        <c:axId val="174541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2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42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1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3504"/>
        <c:axId val="21903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37072"/>
        <c:axId val="219035504"/>
      </c:lineChart>
      <c:catAx>
        <c:axId val="174543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1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03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3504"/>
        <c:crosses val="autoZero"/>
        <c:crossBetween val="between"/>
      </c:valAx>
      <c:catAx>
        <c:axId val="21903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035504"/>
        <c:crosses val="autoZero"/>
        <c:auto val="0"/>
        <c:lblAlgn val="ctr"/>
        <c:lblOffset val="100"/>
        <c:noMultiLvlLbl val="0"/>
      </c:catAx>
      <c:valAx>
        <c:axId val="21903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0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029624"/>
        <c:axId val="219030016"/>
      </c:barChart>
      <c:catAx>
        <c:axId val="21902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0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03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2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030800"/>
        <c:axId val="219036288"/>
      </c:barChart>
      <c:catAx>
        <c:axId val="21903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6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03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030408"/>
        <c:axId val="219034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31584"/>
        <c:axId val="219033544"/>
      </c:lineChart>
      <c:catAx>
        <c:axId val="21903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4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03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0408"/>
        <c:crosses val="autoZero"/>
        <c:crossBetween val="between"/>
      </c:valAx>
      <c:catAx>
        <c:axId val="21903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9033544"/>
        <c:crosses val="autoZero"/>
        <c:auto val="0"/>
        <c:lblAlgn val="ctr"/>
        <c:lblOffset val="100"/>
        <c:noMultiLvlLbl val="0"/>
      </c:catAx>
      <c:valAx>
        <c:axId val="219033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03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032760"/>
        <c:axId val="219036680"/>
      </c:barChart>
      <c:catAx>
        <c:axId val="21903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6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0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033936"/>
        <c:axId val="219034328"/>
      </c:barChart>
      <c:catAx>
        <c:axId val="21903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4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03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03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11896"/>
        <c:axId val="219807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12288"/>
        <c:axId val="219809936"/>
      </c:lineChart>
      <c:catAx>
        <c:axId val="219811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07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807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1896"/>
        <c:crosses val="autoZero"/>
        <c:crossBetween val="between"/>
      </c:valAx>
      <c:catAx>
        <c:axId val="21981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809936"/>
        <c:crosses val="autoZero"/>
        <c:auto val="0"/>
        <c:lblAlgn val="ctr"/>
        <c:lblOffset val="100"/>
        <c:noMultiLvlLbl val="0"/>
      </c:catAx>
      <c:valAx>
        <c:axId val="219809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812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7816"/>
        <c:axId val="174540368"/>
      </c:barChart>
      <c:catAx>
        <c:axId val="174547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0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54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12680"/>
        <c:axId val="219814640"/>
      </c:barChart>
      <c:catAx>
        <c:axId val="21981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46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81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10720"/>
        <c:axId val="219813072"/>
      </c:barChart>
      <c:catAx>
        <c:axId val="21981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3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81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0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11112"/>
        <c:axId val="219813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10328"/>
        <c:axId val="219813856"/>
      </c:lineChart>
      <c:catAx>
        <c:axId val="219811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3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813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1112"/>
        <c:crosses val="autoZero"/>
        <c:crossBetween val="between"/>
      </c:valAx>
      <c:catAx>
        <c:axId val="219810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813856"/>
        <c:crosses val="autoZero"/>
        <c:auto val="0"/>
        <c:lblAlgn val="ctr"/>
        <c:lblOffset val="100"/>
        <c:noMultiLvlLbl val="0"/>
      </c:catAx>
      <c:valAx>
        <c:axId val="21981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810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09544"/>
        <c:axId val="219815032"/>
      </c:barChart>
      <c:catAx>
        <c:axId val="21980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15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81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0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50584"/>
        <c:axId val="175245880"/>
      </c:barChart>
      <c:catAx>
        <c:axId val="17525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5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24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5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46272"/>
        <c:axId val="175249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6664"/>
        <c:axId val="175252544"/>
      </c:lineChart>
      <c:catAx>
        <c:axId val="17524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9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24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6272"/>
        <c:crosses val="autoZero"/>
        <c:crossBetween val="between"/>
      </c:valAx>
      <c:catAx>
        <c:axId val="17524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252544"/>
        <c:crosses val="autoZero"/>
        <c:auto val="0"/>
        <c:lblAlgn val="ctr"/>
        <c:lblOffset val="100"/>
        <c:noMultiLvlLbl val="0"/>
      </c:catAx>
      <c:valAx>
        <c:axId val="175252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24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50976"/>
        <c:axId val="175252936"/>
      </c:barChart>
      <c:catAx>
        <c:axId val="17525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52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252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5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47056"/>
        <c:axId val="175250192"/>
      </c:barChart>
      <c:catAx>
        <c:axId val="17524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50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25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47448"/>
        <c:axId val="175248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8624"/>
        <c:axId val="175251368"/>
      </c:lineChart>
      <c:catAx>
        <c:axId val="17524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8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248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47448"/>
        <c:crosses val="autoZero"/>
        <c:crossBetween val="between"/>
      </c:valAx>
      <c:catAx>
        <c:axId val="175248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251368"/>
        <c:crosses val="autoZero"/>
        <c:auto val="0"/>
        <c:lblAlgn val="ctr"/>
        <c:lblOffset val="100"/>
        <c:noMultiLvlLbl val="0"/>
      </c:catAx>
      <c:valAx>
        <c:axId val="175251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24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251760"/>
        <c:axId val="219743296"/>
      </c:barChart>
      <c:catAx>
        <c:axId val="17525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3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743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25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7032"/>
        <c:axId val="174540760"/>
      </c:barChart>
      <c:catAx>
        <c:axId val="174547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0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54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7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49960"/>
        <c:axId val="219747608"/>
      </c:barChart>
      <c:catAx>
        <c:axId val="21974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7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47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9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47216"/>
        <c:axId val="219749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46432"/>
        <c:axId val="219746824"/>
      </c:lineChart>
      <c:catAx>
        <c:axId val="21974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9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49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7216"/>
        <c:crosses val="autoZero"/>
        <c:crossBetween val="between"/>
      </c:valAx>
      <c:catAx>
        <c:axId val="21974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46824"/>
        <c:crosses val="autoZero"/>
        <c:auto val="0"/>
        <c:lblAlgn val="ctr"/>
        <c:lblOffset val="100"/>
        <c:noMultiLvlLbl val="0"/>
      </c:catAx>
      <c:valAx>
        <c:axId val="219746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746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48784"/>
        <c:axId val="219742512"/>
      </c:barChart>
      <c:catAx>
        <c:axId val="21974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2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74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8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43688"/>
        <c:axId val="219744080"/>
      </c:barChart>
      <c:catAx>
        <c:axId val="21974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744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745648"/>
        <c:axId val="219744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45256"/>
        <c:axId val="219746040"/>
      </c:lineChart>
      <c:catAx>
        <c:axId val="21974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4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974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745648"/>
        <c:crosses val="autoZero"/>
        <c:crossBetween val="between"/>
      </c:valAx>
      <c:catAx>
        <c:axId val="219745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46040"/>
        <c:crosses val="autoZero"/>
        <c:auto val="0"/>
        <c:lblAlgn val="ctr"/>
        <c:lblOffset val="100"/>
        <c:noMultiLvlLbl val="0"/>
      </c:catAx>
      <c:valAx>
        <c:axId val="219746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745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03992"/>
        <c:axId val="219905560"/>
      </c:barChart>
      <c:catAx>
        <c:axId val="21990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5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990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00464"/>
        <c:axId val="219902816"/>
      </c:barChart>
      <c:catAx>
        <c:axId val="21990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2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902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04384"/>
        <c:axId val="219904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03208"/>
        <c:axId val="219900856"/>
      </c:lineChart>
      <c:catAx>
        <c:axId val="219904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4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904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4384"/>
        <c:crosses val="autoZero"/>
        <c:crossBetween val="between"/>
      </c:valAx>
      <c:catAx>
        <c:axId val="21990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900856"/>
        <c:crosses val="autoZero"/>
        <c:auto val="0"/>
        <c:lblAlgn val="ctr"/>
        <c:lblOffset val="100"/>
        <c:noMultiLvlLbl val="0"/>
      </c:catAx>
      <c:valAx>
        <c:axId val="21990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903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899288"/>
        <c:axId val="219898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98504"/>
        <c:axId val="219898896"/>
      </c:lineChart>
      <c:catAx>
        <c:axId val="219899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98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89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99288"/>
        <c:crosses val="autoZero"/>
        <c:crossBetween val="between"/>
      </c:valAx>
      <c:catAx>
        <c:axId val="219898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9898896"/>
        <c:crosses val="autoZero"/>
        <c:auto val="0"/>
        <c:lblAlgn val="ctr"/>
        <c:lblOffset val="100"/>
        <c:noMultiLvlLbl val="0"/>
      </c:catAx>
      <c:valAx>
        <c:axId val="219898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898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902424"/>
        <c:axId val="219899680"/>
      </c:barChart>
      <c:catAx>
        <c:axId val="219902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899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9899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9902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1544"/>
        <c:axId val="174546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43896"/>
        <c:axId val="174546640"/>
      </c:lineChart>
      <c:catAx>
        <c:axId val="174541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6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546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1544"/>
        <c:crosses val="autoZero"/>
        <c:crossBetween val="between"/>
      </c:valAx>
      <c:catAx>
        <c:axId val="17454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546640"/>
        <c:crosses val="autoZero"/>
        <c:auto val="0"/>
        <c:lblAlgn val="ctr"/>
        <c:lblOffset val="100"/>
        <c:noMultiLvlLbl val="0"/>
      </c:catAx>
      <c:valAx>
        <c:axId val="174546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54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70776"/>
        <c:axId val="220267640"/>
      </c:barChart>
      <c:catAx>
        <c:axId val="220270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67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267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68032"/>
        <c:axId val="220271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72736"/>
        <c:axId val="220269208"/>
      </c:lineChart>
      <c:catAx>
        <c:axId val="22026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1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027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68032"/>
        <c:crosses val="autoZero"/>
        <c:crossBetween val="between"/>
      </c:valAx>
      <c:catAx>
        <c:axId val="22027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269208"/>
        <c:crosses val="autoZero"/>
        <c:auto val="0"/>
        <c:lblAlgn val="ctr"/>
        <c:lblOffset val="100"/>
        <c:noMultiLvlLbl val="0"/>
      </c:catAx>
      <c:valAx>
        <c:axId val="220269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27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71168"/>
        <c:axId val="220273520"/>
      </c:barChart>
      <c:catAx>
        <c:axId val="22027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3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027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1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68816"/>
        <c:axId val="220274304"/>
      </c:barChart>
      <c:catAx>
        <c:axId val="22026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4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27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6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66856"/>
        <c:axId val="220271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72344"/>
        <c:axId val="220267248"/>
      </c:lineChart>
      <c:catAx>
        <c:axId val="220266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1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271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66856"/>
        <c:crosses val="autoZero"/>
        <c:crossBetween val="between"/>
      </c:valAx>
      <c:catAx>
        <c:axId val="220272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267248"/>
        <c:crosses val="autoZero"/>
        <c:auto val="0"/>
        <c:lblAlgn val="ctr"/>
        <c:lblOffset val="100"/>
        <c:noMultiLvlLbl val="0"/>
      </c:catAx>
      <c:valAx>
        <c:axId val="22026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272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270384"/>
        <c:axId val="220679264"/>
      </c:barChart>
      <c:catAx>
        <c:axId val="22027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9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679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27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80440"/>
        <c:axId val="220670248"/>
      </c:barChart>
      <c:catAx>
        <c:axId val="22068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67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0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1032"/>
        <c:axId val="220675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77696"/>
        <c:axId val="220668680"/>
      </c:lineChart>
      <c:catAx>
        <c:axId val="220671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5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0675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1032"/>
        <c:crosses val="autoZero"/>
        <c:crossBetween val="between"/>
      </c:valAx>
      <c:catAx>
        <c:axId val="22067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668680"/>
        <c:crosses val="autoZero"/>
        <c:auto val="0"/>
        <c:lblAlgn val="ctr"/>
        <c:lblOffset val="100"/>
        <c:noMultiLvlLbl val="0"/>
      </c:catAx>
      <c:valAx>
        <c:axId val="220668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677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7304"/>
        <c:axId val="220669072"/>
      </c:barChart>
      <c:catAx>
        <c:axId val="22067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69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066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8088"/>
        <c:axId val="220669464"/>
      </c:barChart>
      <c:catAx>
        <c:axId val="220678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69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66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8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2328"/>
        <c:axId val="174544680"/>
      </c:barChart>
      <c:catAx>
        <c:axId val="174542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4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544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2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8480"/>
        <c:axId val="220669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70640"/>
        <c:axId val="220671424"/>
      </c:lineChart>
      <c:catAx>
        <c:axId val="22067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69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066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8480"/>
        <c:crosses val="autoZero"/>
        <c:crossBetween val="between"/>
      </c:valAx>
      <c:catAx>
        <c:axId val="22067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0671424"/>
        <c:crosses val="autoZero"/>
        <c:auto val="0"/>
        <c:lblAlgn val="ctr"/>
        <c:lblOffset val="100"/>
        <c:noMultiLvlLbl val="0"/>
      </c:catAx>
      <c:valAx>
        <c:axId val="220671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67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2600"/>
        <c:axId val="220672992"/>
      </c:barChart>
      <c:catAx>
        <c:axId val="220672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29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067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2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3776"/>
        <c:axId val="220674560"/>
      </c:barChart>
      <c:catAx>
        <c:axId val="220673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4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67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3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75344"/>
        <c:axId val="220676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80048"/>
        <c:axId val="220668288"/>
      </c:lineChart>
      <c:catAx>
        <c:axId val="220675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6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676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75344"/>
        <c:crosses val="autoZero"/>
        <c:crossBetween val="between"/>
      </c:valAx>
      <c:catAx>
        <c:axId val="22068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0668288"/>
        <c:crosses val="autoZero"/>
        <c:auto val="0"/>
        <c:lblAlgn val="ctr"/>
        <c:lblOffset val="100"/>
        <c:noMultiLvlLbl val="0"/>
      </c:catAx>
      <c:valAx>
        <c:axId val="220668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680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81616"/>
        <c:axId val="220680832"/>
      </c:barChart>
      <c:catAx>
        <c:axId val="22068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0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0680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82792"/>
        <c:axId val="220682400"/>
      </c:barChart>
      <c:catAx>
        <c:axId val="22068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0682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2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683184"/>
        <c:axId val="220683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83968"/>
        <c:axId val="221258336"/>
      </c:lineChart>
      <c:catAx>
        <c:axId val="22068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3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0683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0683184"/>
        <c:crosses val="autoZero"/>
        <c:crossBetween val="between"/>
      </c:valAx>
      <c:catAx>
        <c:axId val="22068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58336"/>
        <c:crosses val="autoZero"/>
        <c:auto val="0"/>
        <c:lblAlgn val="ctr"/>
        <c:lblOffset val="100"/>
        <c:noMultiLvlLbl val="0"/>
      </c:catAx>
      <c:valAx>
        <c:axId val="221258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68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8728"/>
        <c:axId val="221259120"/>
      </c:barChart>
      <c:catAx>
        <c:axId val="22125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9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59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8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7160"/>
        <c:axId val="221256768"/>
      </c:barChart>
      <c:catAx>
        <c:axId val="221257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67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5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7944"/>
        <c:axId val="221255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46968"/>
        <c:axId val="221250104"/>
      </c:lineChart>
      <c:catAx>
        <c:axId val="221257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5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5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7944"/>
        <c:crosses val="autoZero"/>
        <c:crossBetween val="between"/>
      </c:valAx>
      <c:catAx>
        <c:axId val="221246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50104"/>
        <c:crosses val="autoZero"/>
        <c:auto val="0"/>
        <c:lblAlgn val="ctr"/>
        <c:lblOffset val="100"/>
        <c:noMultiLvlLbl val="0"/>
      </c:catAx>
      <c:valAx>
        <c:axId val="221250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46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545856"/>
        <c:axId val="174863320"/>
      </c:barChart>
      <c:catAx>
        <c:axId val="17454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3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63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545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7360"/>
        <c:axId val="221250496"/>
      </c:barChart>
      <c:catAx>
        <c:axId val="22124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0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5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0888"/>
        <c:axId val="221249712"/>
      </c:barChart>
      <c:catAx>
        <c:axId val="22125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9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4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0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3240"/>
        <c:axId val="221247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51280"/>
        <c:axId val="221246184"/>
      </c:lineChart>
      <c:catAx>
        <c:axId val="22125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7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4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3240"/>
        <c:crosses val="autoZero"/>
        <c:crossBetween val="between"/>
      </c:valAx>
      <c:catAx>
        <c:axId val="22125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46184"/>
        <c:crosses val="autoZero"/>
        <c:auto val="0"/>
        <c:lblAlgn val="ctr"/>
        <c:lblOffset val="100"/>
        <c:noMultiLvlLbl val="0"/>
      </c:catAx>
      <c:valAx>
        <c:axId val="221246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5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5592"/>
        <c:axId val="221256376"/>
      </c:barChart>
      <c:catAx>
        <c:axId val="22125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6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5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4224"/>
        <c:axId val="221254808"/>
      </c:barChart>
      <c:catAx>
        <c:axId val="22124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4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5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6576"/>
        <c:axId val="221248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51672"/>
        <c:axId val="221252064"/>
      </c:lineChart>
      <c:catAx>
        <c:axId val="221246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8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124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6576"/>
        <c:crosses val="autoZero"/>
        <c:crossBetween val="between"/>
      </c:valAx>
      <c:catAx>
        <c:axId val="22125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52064"/>
        <c:crosses val="autoZero"/>
        <c:auto val="0"/>
        <c:lblAlgn val="ctr"/>
        <c:lblOffset val="100"/>
        <c:noMultiLvlLbl val="0"/>
      </c:catAx>
      <c:valAx>
        <c:axId val="221252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251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53632"/>
        <c:axId val="221254024"/>
      </c:barChart>
      <c:catAx>
        <c:axId val="22125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4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125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53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244616"/>
        <c:axId val="221245008"/>
      </c:barChart>
      <c:catAx>
        <c:axId val="22124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5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124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124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4112"/>
        <c:axId val="222033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26856"/>
        <c:axId val="222029992"/>
      </c:lineChart>
      <c:catAx>
        <c:axId val="22202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33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03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4112"/>
        <c:crosses val="autoZero"/>
        <c:crossBetween val="between"/>
      </c:valAx>
      <c:catAx>
        <c:axId val="22202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2029992"/>
        <c:crosses val="autoZero"/>
        <c:auto val="0"/>
        <c:lblAlgn val="ctr"/>
        <c:lblOffset val="100"/>
        <c:noMultiLvlLbl val="0"/>
      </c:catAx>
      <c:valAx>
        <c:axId val="222029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02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9600"/>
        <c:axId val="222022936"/>
      </c:barChart>
      <c:catAx>
        <c:axId val="22202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2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022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858224"/>
        <c:axId val="174863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64104"/>
        <c:axId val="174858616"/>
      </c:lineChart>
      <c:catAx>
        <c:axId val="174858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3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6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58224"/>
        <c:crosses val="autoZero"/>
        <c:crossBetween val="between"/>
      </c:valAx>
      <c:catAx>
        <c:axId val="1748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858616"/>
        <c:crosses val="autoZero"/>
        <c:auto val="0"/>
        <c:lblAlgn val="ctr"/>
        <c:lblOffset val="100"/>
        <c:noMultiLvlLbl val="0"/>
      </c:catAx>
      <c:valAx>
        <c:axId val="174858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86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7248"/>
        <c:axId val="222030384"/>
      </c:barChart>
      <c:catAx>
        <c:axId val="22202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3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03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33128"/>
        <c:axId val="222024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30776"/>
        <c:axId val="222024896"/>
      </c:lineChart>
      <c:catAx>
        <c:axId val="222033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4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202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33128"/>
        <c:crosses val="autoZero"/>
        <c:crossBetween val="between"/>
      </c:valAx>
      <c:catAx>
        <c:axId val="222030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2024896"/>
        <c:crosses val="autoZero"/>
        <c:auto val="0"/>
        <c:lblAlgn val="ctr"/>
        <c:lblOffset val="100"/>
        <c:noMultiLvlLbl val="0"/>
      </c:catAx>
      <c:valAx>
        <c:axId val="222024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03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9208"/>
        <c:axId val="222028424"/>
      </c:barChart>
      <c:catAx>
        <c:axId val="22202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8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202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8032"/>
        <c:axId val="222031168"/>
      </c:barChart>
      <c:catAx>
        <c:axId val="22202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31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03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022544"/>
        <c:axId val="222032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31560"/>
        <c:axId val="222026464"/>
      </c:lineChart>
      <c:catAx>
        <c:axId val="22202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32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03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022544"/>
        <c:crosses val="autoZero"/>
        <c:crossBetween val="between"/>
      </c:valAx>
      <c:catAx>
        <c:axId val="22203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2026464"/>
        <c:crosses val="autoZero"/>
        <c:auto val="0"/>
        <c:lblAlgn val="ctr"/>
        <c:lblOffset val="100"/>
        <c:noMultiLvlLbl val="0"/>
      </c:catAx>
      <c:valAx>
        <c:axId val="222026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03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862144"/>
        <c:axId val="174864888"/>
      </c:barChart>
      <c:catAx>
        <c:axId val="174862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4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6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6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859008"/>
        <c:axId val="174859792"/>
      </c:barChart>
      <c:catAx>
        <c:axId val="17485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5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85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85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1033" name="Rectangle 1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7833" name="Rectangle 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8857" name="Rectangle 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8226" name="Rectangle 59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9250" name="Rectangle 6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8480" name="Rectangle 8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9504" name="Rectangle 91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1076" name="Rectangle 9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7913" name="Rectangle 1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8937" name="Rectangle 1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784</xdr:row>
      <xdr:rowOff>0</xdr:rowOff>
    </xdr:from>
    <xdr:to>
      <xdr:col>4</xdr:col>
      <xdr:colOff>0</xdr:colOff>
      <xdr:row>784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92"/>
  <sheetViews>
    <sheetView tabSelected="1" zoomScale="70" zoomScaleNormal="70" zoomScaleSheetLayoutView="100" workbookViewId="0">
      <pane xSplit="8" ySplit="8" topLeftCell="I777" activePane="bottomRight" state="frozen"/>
      <selection pane="topRight" activeCell="I1" sqref="I1"/>
      <selection pane="bottomLeft" activeCell="A12" sqref="A12"/>
      <selection pane="bottomRight" activeCell="W8" sqref="W8"/>
    </sheetView>
  </sheetViews>
  <sheetFormatPr defaultRowHeight="15.75" customHeight="1" x14ac:dyDescent="0.2"/>
  <cols>
    <col min="1" max="1" width="4.28515625" style="16" customWidth="1"/>
    <col min="2" max="2" width="6.5703125" style="16" customWidth="1"/>
    <col min="3" max="3" width="5.28515625" style="16" customWidth="1"/>
    <col min="4" max="4" width="18.7109375" style="91" customWidth="1"/>
    <col min="5" max="5" width="8.85546875" style="79" customWidth="1"/>
    <col min="6" max="6" width="12.85546875" style="209" customWidth="1"/>
    <col min="7" max="7" width="13" style="106" customWidth="1"/>
    <col min="8" max="8" width="12.7109375" style="103" customWidth="1"/>
    <col min="9" max="9" width="12.28515625" style="103" customWidth="1"/>
    <col min="10" max="10" width="12.5703125" style="103" customWidth="1"/>
    <col min="11" max="11" width="10.7109375" style="210" customWidth="1"/>
    <col min="12" max="12" width="11.5703125" style="210" customWidth="1"/>
    <col min="13" max="13" width="9.85546875" style="103" customWidth="1"/>
    <col min="14" max="15" width="8.85546875" style="103" customWidth="1"/>
    <col min="16" max="16" width="12" style="17" customWidth="1"/>
    <col min="17" max="17" width="12" style="211" customWidth="1"/>
    <col min="18" max="18" width="11" style="103" customWidth="1"/>
    <col min="19" max="19" width="7.140625" style="103" customWidth="1"/>
    <col min="20" max="20" width="9.7109375" style="103" customWidth="1"/>
    <col min="21" max="21" width="17.28515625" customWidth="1"/>
    <col min="22" max="23" width="9.28515625" customWidth="1"/>
  </cols>
  <sheetData>
    <row r="1" spans="1:84" s="8" customFormat="1" ht="15.75" customHeight="1" x14ac:dyDescent="0.2">
      <c r="A1" s="147"/>
      <c r="B1" s="147"/>
      <c r="C1" s="147"/>
      <c r="D1" s="147"/>
      <c r="E1" s="147"/>
      <c r="F1" s="147"/>
      <c r="G1" s="147"/>
      <c r="H1" s="104"/>
      <c r="I1" s="184"/>
      <c r="J1" s="185"/>
      <c r="K1" s="184"/>
      <c r="L1" s="104"/>
      <c r="M1" s="177"/>
      <c r="N1" s="186"/>
      <c r="O1" s="186"/>
      <c r="P1" s="68"/>
      <c r="Q1" s="187"/>
      <c r="R1" s="104"/>
      <c r="S1" s="177"/>
      <c r="T1" s="177" t="s">
        <v>236</v>
      </c>
      <c r="U1" s="10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7"/>
      <c r="B2" s="67"/>
      <c r="C2" s="107"/>
      <c r="D2" s="90"/>
      <c r="E2" s="67"/>
      <c r="F2" s="105"/>
      <c r="G2" s="105"/>
      <c r="H2" s="105"/>
      <c r="I2" s="188"/>
      <c r="J2" s="189"/>
      <c r="K2" s="185"/>
      <c r="L2" s="186"/>
      <c r="M2" s="178"/>
      <c r="N2" s="190"/>
      <c r="O2" s="190"/>
      <c r="P2" s="68"/>
      <c r="Q2" s="187"/>
      <c r="R2" s="120"/>
      <c r="S2" s="178"/>
      <c r="T2" s="178" t="s">
        <v>93</v>
      </c>
      <c r="U2" s="10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7"/>
      <c r="B3" s="67"/>
      <c r="C3" s="107"/>
      <c r="D3" s="90"/>
      <c r="E3" s="67"/>
      <c r="F3" s="105"/>
      <c r="G3" s="105"/>
      <c r="H3" s="105"/>
      <c r="I3" s="188"/>
      <c r="J3" s="189"/>
      <c r="K3" s="185"/>
      <c r="L3" s="186"/>
      <c r="M3" s="180"/>
      <c r="N3" s="190"/>
      <c r="O3" s="190"/>
      <c r="P3" s="68"/>
      <c r="Q3" s="187"/>
      <c r="R3" s="120"/>
      <c r="S3" s="179"/>
      <c r="T3" s="180" t="s">
        <v>198</v>
      </c>
      <c r="U3" s="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6" customFormat="1" ht="27" customHeight="1" x14ac:dyDescent="0.2">
      <c r="A4" s="152" t="s">
        <v>42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68"/>
      <c r="Q4" s="187"/>
      <c r="R4" s="120"/>
      <c r="S4" s="120"/>
      <c r="T4" s="120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6" customFormat="1" ht="15.75" customHeight="1" thickBot="1" x14ac:dyDescent="0.25">
      <c r="A5" s="151" t="s">
        <v>16</v>
      </c>
      <c r="B5" s="151" t="s">
        <v>17</v>
      </c>
      <c r="C5" s="153" t="s">
        <v>20</v>
      </c>
      <c r="D5" s="157" t="s">
        <v>41</v>
      </c>
      <c r="E5" s="165" t="s">
        <v>68</v>
      </c>
      <c r="F5" s="142" t="s">
        <v>45</v>
      </c>
      <c r="G5" s="154" t="s">
        <v>44</v>
      </c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2" customFormat="1" ht="15.75" customHeight="1" thickTop="1" x14ac:dyDescent="0.2">
      <c r="A6" s="151"/>
      <c r="B6" s="151"/>
      <c r="C6" s="153"/>
      <c r="D6" s="158"/>
      <c r="E6" s="166"/>
      <c r="F6" s="143"/>
      <c r="G6" s="148" t="s">
        <v>43</v>
      </c>
      <c r="H6" s="160" t="s">
        <v>44</v>
      </c>
      <c r="I6" s="161"/>
      <c r="J6" s="161"/>
      <c r="K6" s="161"/>
      <c r="L6" s="161"/>
      <c r="M6" s="161"/>
      <c r="N6" s="161"/>
      <c r="O6" s="162"/>
      <c r="P6" s="148" t="s">
        <v>47</v>
      </c>
      <c r="Q6" s="160" t="s">
        <v>44</v>
      </c>
      <c r="R6" s="161"/>
      <c r="S6" s="161"/>
      <c r="T6" s="19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12" customFormat="1" ht="15.75" customHeight="1" x14ac:dyDescent="0.2">
      <c r="A7" s="151"/>
      <c r="B7" s="151"/>
      <c r="C7" s="153"/>
      <c r="D7" s="158"/>
      <c r="E7" s="166"/>
      <c r="F7" s="143"/>
      <c r="G7" s="149"/>
      <c r="H7" s="145" t="s">
        <v>70</v>
      </c>
      <c r="I7" s="192" t="s">
        <v>15</v>
      </c>
      <c r="J7" s="193"/>
      <c r="K7" s="145" t="s">
        <v>51</v>
      </c>
      <c r="L7" s="145" t="s">
        <v>67</v>
      </c>
      <c r="M7" s="145" t="s">
        <v>49</v>
      </c>
      <c r="N7" s="145" t="s">
        <v>90</v>
      </c>
      <c r="O7" s="163" t="s">
        <v>52</v>
      </c>
      <c r="P7" s="149"/>
      <c r="Q7" s="145" t="s">
        <v>73</v>
      </c>
      <c r="R7" s="194" t="s">
        <v>46</v>
      </c>
      <c r="S7" s="195" t="s">
        <v>91</v>
      </c>
      <c r="T7" s="196" t="s">
        <v>92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6" customFormat="1" ht="111" customHeight="1" x14ac:dyDescent="0.2">
      <c r="A8" s="151"/>
      <c r="B8" s="151"/>
      <c r="C8" s="153"/>
      <c r="D8" s="159"/>
      <c r="E8" s="167"/>
      <c r="F8" s="144"/>
      <c r="G8" s="150"/>
      <c r="H8" s="146"/>
      <c r="I8" s="194" t="s">
        <v>48</v>
      </c>
      <c r="J8" s="194" t="s">
        <v>50</v>
      </c>
      <c r="K8" s="146"/>
      <c r="L8" s="146"/>
      <c r="M8" s="146"/>
      <c r="N8" s="146"/>
      <c r="O8" s="164"/>
      <c r="P8" s="150"/>
      <c r="Q8" s="146"/>
      <c r="R8" s="194" t="s">
        <v>53</v>
      </c>
      <c r="S8" s="197"/>
      <c r="T8" s="19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7" customFormat="1" ht="14.25" customHeight="1" x14ac:dyDescent="0.2">
      <c r="A9" s="80">
        <v>1</v>
      </c>
      <c r="B9" s="80">
        <f t="shared" ref="B9:S9" si="0">A9+1</f>
        <v>2</v>
      </c>
      <c r="C9" s="80">
        <f t="shared" si="0"/>
        <v>3</v>
      </c>
      <c r="D9" s="23">
        <f t="shared" si="0"/>
        <v>4</v>
      </c>
      <c r="E9" s="24">
        <f t="shared" si="0"/>
        <v>5</v>
      </c>
      <c r="F9" s="24">
        <f t="shared" si="0"/>
        <v>6</v>
      </c>
      <c r="G9" s="71">
        <f t="shared" si="0"/>
        <v>7</v>
      </c>
      <c r="H9" s="25">
        <f t="shared" si="0"/>
        <v>8</v>
      </c>
      <c r="I9" s="25">
        <f t="shared" si="0"/>
        <v>9</v>
      </c>
      <c r="J9" s="25">
        <f t="shared" si="0"/>
        <v>10</v>
      </c>
      <c r="K9" s="25">
        <f t="shared" si="0"/>
        <v>11</v>
      </c>
      <c r="L9" s="25">
        <f t="shared" si="0"/>
        <v>12</v>
      </c>
      <c r="M9" s="25">
        <f t="shared" si="0"/>
        <v>13</v>
      </c>
      <c r="N9" s="25">
        <f t="shared" si="0"/>
        <v>14</v>
      </c>
      <c r="O9" s="26">
        <f t="shared" si="0"/>
        <v>15</v>
      </c>
      <c r="P9" s="27">
        <f t="shared" si="0"/>
        <v>16</v>
      </c>
      <c r="Q9" s="25">
        <f t="shared" si="0"/>
        <v>17</v>
      </c>
      <c r="R9" s="25">
        <f t="shared" si="0"/>
        <v>18</v>
      </c>
      <c r="S9" s="25">
        <f t="shared" si="0"/>
        <v>19</v>
      </c>
      <c r="T9" s="121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52">
        <v>750</v>
      </c>
      <c r="B10" s="52"/>
      <c r="C10" s="108"/>
      <c r="D10" s="130" t="s">
        <v>5</v>
      </c>
      <c r="E10" s="72" t="s">
        <v>56</v>
      </c>
      <c r="F10" s="29">
        <f>G10+P10</f>
        <v>14205001.810000001</v>
      </c>
      <c r="G10" s="30">
        <f>H10+K10+L10+M10</f>
        <v>12678593.810000001</v>
      </c>
      <c r="H10" s="31">
        <f>SUM(I10:J10)</f>
        <v>11238718.970000001</v>
      </c>
      <c r="I10" s="31">
        <v>8759953.2400000002</v>
      </c>
      <c r="J10" s="31">
        <v>2478765.73</v>
      </c>
      <c r="K10" s="31"/>
      <c r="L10" s="31">
        <v>522152.4</v>
      </c>
      <c r="M10" s="31">
        <v>917722.44</v>
      </c>
      <c r="N10" s="53"/>
      <c r="O10" s="199"/>
      <c r="P10" s="30">
        <f>Q10+S10+T10</f>
        <v>1526408</v>
      </c>
      <c r="Q10" s="31">
        <v>1526408</v>
      </c>
      <c r="R10" s="31">
        <v>1242450</v>
      </c>
      <c r="S10" s="31"/>
      <c r="T10" s="3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20" customFormat="1" ht="18" customHeight="1" x14ac:dyDescent="0.2">
      <c r="A11" s="28"/>
      <c r="B11" s="28"/>
      <c r="C11" s="69"/>
      <c r="D11" s="131"/>
      <c r="E11" s="72" t="s">
        <v>57</v>
      </c>
      <c r="F11" s="29">
        <f>G11+P11</f>
        <v>400</v>
      </c>
      <c r="G11" s="32">
        <f>H11+K11+L11+M11</f>
        <v>400</v>
      </c>
      <c r="H11" s="33">
        <f>SUM(I11:J11)</f>
        <v>400</v>
      </c>
      <c r="I11" s="33"/>
      <c r="J11" s="33">
        <f>J15+J38</f>
        <v>400</v>
      </c>
      <c r="K11" s="33"/>
      <c r="L11" s="33"/>
      <c r="M11" s="33"/>
      <c r="N11" s="33"/>
      <c r="O11" s="200"/>
      <c r="P11" s="32"/>
      <c r="Q11" s="33"/>
      <c r="R11" s="33"/>
      <c r="S11" s="33"/>
      <c r="T11" s="33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20" customFormat="1" ht="18" customHeight="1" x14ac:dyDescent="0.2">
      <c r="A12" s="28"/>
      <c r="B12" s="28"/>
      <c r="C12" s="69"/>
      <c r="D12" s="131"/>
      <c r="E12" s="72" t="s">
        <v>58</v>
      </c>
      <c r="F12" s="29">
        <f>G12+P12</f>
        <v>28986</v>
      </c>
      <c r="G12" s="32">
        <f>H12+K12+L12+M12</f>
        <v>28986</v>
      </c>
      <c r="H12" s="33">
        <f>SUM(I12:J12)</f>
        <v>28586</v>
      </c>
      <c r="I12" s="33"/>
      <c r="J12" s="33">
        <f>J16+J39</f>
        <v>28586</v>
      </c>
      <c r="K12" s="33"/>
      <c r="L12" s="33">
        <f>L16+L39</f>
        <v>400</v>
      </c>
      <c r="M12" s="33"/>
      <c r="N12" s="33"/>
      <c r="O12" s="200"/>
      <c r="P12" s="32"/>
      <c r="Q12" s="33"/>
      <c r="R12" s="33"/>
      <c r="S12" s="33"/>
      <c r="T12" s="33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9"/>
      <c r="B13" s="69"/>
      <c r="C13" s="34"/>
      <c r="D13" s="132"/>
      <c r="E13" s="73" t="s">
        <v>59</v>
      </c>
      <c r="F13" s="35">
        <f t="shared" ref="F13:R13" si="1">F10-F11+F12</f>
        <v>14233587.810000001</v>
      </c>
      <c r="G13" s="36">
        <f t="shared" si="1"/>
        <v>12707179.810000001</v>
      </c>
      <c r="H13" s="35">
        <f t="shared" si="1"/>
        <v>11266904.970000001</v>
      </c>
      <c r="I13" s="84">
        <f>I10-I11+I12</f>
        <v>8759953.2400000002</v>
      </c>
      <c r="J13" s="35">
        <f t="shared" si="1"/>
        <v>2506951.73</v>
      </c>
      <c r="K13" s="35"/>
      <c r="L13" s="35">
        <f>L10-L11+L12</f>
        <v>522552.4</v>
      </c>
      <c r="M13" s="35">
        <f>M10-M11+M12</f>
        <v>917722.44</v>
      </c>
      <c r="N13" s="35"/>
      <c r="O13" s="37"/>
      <c r="P13" s="36">
        <f t="shared" si="1"/>
        <v>1526408</v>
      </c>
      <c r="Q13" s="35">
        <f t="shared" si="1"/>
        <v>1526408</v>
      </c>
      <c r="R13" s="35">
        <f t="shared" si="1"/>
        <v>1242450</v>
      </c>
      <c r="S13" s="84"/>
      <c r="T13" s="8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9" customFormat="1" ht="18" customHeight="1" x14ac:dyDescent="0.2">
      <c r="A14" s="41"/>
      <c r="B14" s="50">
        <v>75023</v>
      </c>
      <c r="C14" s="51"/>
      <c r="D14" s="135" t="s">
        <v>18</v>
      </c>
      <c r="E14" s="74" t="s">
        <v>56</v>
      </c>
      <c r="F14" s="42">
        <f>G14+P14</f>
        <v>10239161.17</v>
      </c>
      <c r="G14" s="43">
        <f>H14+K14+L14+M14</f>
        <v>10239161.17</v>
      </c>
      <c r="H14" s="44">
        <f>SUM(I14:J14)</f>
        <v>10223727.77</v>
      </c>
      <c r="I14" s="40">
        <v>8403290.3599999994</v>
      </c>
      <c r="J14" s="40">
        <v>1820437.41</v>
      </c>
      <c r="K14" s="40"/>
      <c r="L14" s="40">
        <v>15433.4</v>
      </c>
      <c r="M14" s="40"/>
      <c r="N14" s="55"/>
      <c r="O14" s="56"/>
      <c r="P14" s="39"/>
      <c r="Q14" s="40"/>
      <c r="R14" s="40"/>
      <c r="S14" s="40"/>
      <c r="T14" s="55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8" customFormat="1" ht="18" customHeight="1" x14ac:dyDescent="0.2">
      <c r="A15" s="41"/>
      <c r="B15" s="41"/>
      <c r="C15" s="49"/>
      <c r="D15" s="136"/>
      <c r="E15" s="74" t="s">
        <v>57</v>
      </c>
      <c r="F15" s="42">
        <f>G15+P15</f>
        <v>400</v>
      </c>
      <c r="G15" s="43">
        <f>H15+K15+L15+M15</f>
        <v>400</v>
      </c>
      <c r="H15" s="44">
        <f>SUM(I15:J15)</f>
        <v>400</v>
      </c>
      <c r="I15" s="44"/>
      <c r="J15" s="44">
        <f t="shared" ref="J15:J16" si="2">J19+J23+J27</f>
        <v>400</v>
      </c>
      <c r="K15" s="44"/>
      <c r="L15" s="44"/>
      <c r="M15" s="44"/>
      <c r="N15" s="44"/>
      <c r="O15" s="57"/>
      <c r="P15" s="43"/>
      <c r="Q15" s="44"/>
      <c r="R15" s="44"/>
      <c r="S15" s="44"/>
      <c r="T15" s="4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8" customFormat="1" ht="18" customHeight="1" x14ac:dyDescent="0.2">
      <c r="A16" s="41"/>
      <c r="B16" s="41"/>
      <c r="C16" s="49"/>
      <c r="D16" s="136"/>
      <c r="E16" s="74" t="s">
        <v>58</v>
      </c>
      <c r="F16" s="42">
        <f>G16+P16</f>
        <v>28716</v>
      </c>
      <c r="G16" s="43">
        <f>H16+K16+L16+M16</f>
        <v>28716</v>
      </c>
      <c r="H16" s="44">
        <f>SUM(I16:J16)</f>
        <v>28316</v>
      </c>
      <c r="I16" s="44"/>
      <c r="J16" s="44">
        <f t="shared" si="2"/>
        <v>28316</v>
      </c>
      <c r="K16" s="44"/>
      <c r="L16" s="44">
        <f>L20+L24+L28</f>
        <v>400</v>
      </c>
      <c r="M16" s="44"/>
      <c r="N16" s="44"/>
      <c r="O16" s="57"/>
      <c r="P16" s="43"/>
      <c r="Q16" s="44"/>
      <c r="R16" s="44"/>
      <c r="S16" s="44"/>
      <c r="T16" s="4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1" customFormat="1" ht="18" customHeight="1" x14ac:dyDescent="0.2">
      <c r="A17" s="70"/>
      <c r="B17" s="70"/>
      <c r="C17" s="45"/>
      <c r="D17" s="137"/>
      <c r="E17" s="75" t="s">
        <v>59</v>
      </c>
      <c r="F17" s="46">
        <f t="shared" ref="F17:J17" si="3">F14-F15+F16</f>
        <v>10267477.17</v>
      </c>
      <c r="G17" s="47">
        <f t="shared" si="3"/>
        <v>10267477.17</v>
      </c>
      <c r="H17" s="46">
        <f t="shared" si="3"/>
        <v>10251643.77</v>
      </c>
      <c r="I17" s="61">
        <f>I14-I15+I16</f>
        <v>8403290.3599999994</v>
      </c>
      <c r="J17" s="61">
        <f t="shared" si="3"/>
        <v>1848353.41</v>
      </c>
      <c r="K17" s="46"/>
      <c r="L17" s="61">
        <f>L14-L15+L16</f>
        <v>15833.4</v>
      </c>
      <c r="M17" s="46"/>
      <c r="N17" s="46"/>
      <c r="O17" s="48"/>
      <c r="P17" s="47"/>
      <c r="Q17" s="46"/>
      <c r="R17" s="46"/>
      <c r="S17" s="61"/>
      <c r="T17" s="61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9"/>
      <c r="B18" s="49"/>
      <c r="C18" s="49">
        <v>3020</v>
      </c>
      <c r="D18" s="127" t="s">
        <v>21</v>
      </c>
      <c r="E18" s="74" t="s">
        <v>56</v>
      </c>
      <c r="F18" s="42">
        <f>G18+P18</f>
        <v>14933.4</v>
      </c>
      <c r="G18" s="43">
        <f>H18+K18+L18+M18</f>
        <v>14933.4</v>
      </c>
      <c r="H18" s="44"/>
      <c r="I18" s="44"/>
      <c r="J18" s="44"/>
      <c r="K18" s="44"/>
      <c r="L18" s="44">
        <v>14933.4</v>
      </c>
      <c r="M18" s="44"/>
      <c r="N18" s="44"/>
      <c r="O18" s="57"/>
      <c r="P18" s="58"/>
      <c r="Q18" s="44"/>
      <c r="R18" s="44"/>
      <c r="S18" s="44"/>
      <c r="T18" s="4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8" customFormat="1" ht="16.5" customHeight="1" x14ac:dyDescent="0.2">
      <c r="A19" s="41"/>
      <c r="B19" s="41"/>
      <c r="C19" s="49"/>
      <c r="D19" s="128"/>
      <c r="E19" s="74" t="s">
        <v>57</v>
      </c>
      <c r="F19" s="42"/>
      <c r="G19" s="43"/>
      <c r="H19" s="44"/>
      <c r="I19" s="44"/>
      <c r="J19" s="44"/>
      <c r="K19" s="44"/>
      <c r="L19" s="44"/>
      <c r="M19" s="44"/>
      <c r="N19" s="44"/>
      <c r="O19" s="57"/>
      <c r="P19" s="43"/>
      <c r="Q19" s="44"/>
      <c r="R19" s="44"/>
      <c r="S19" s="44"/>
      <c r="T19" s="4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8" customFormat="1" ht="16.5" customHeight="1" x14ac:dyDescent="0.2">
      <c r="A20" s="41"/>
      <c r="B20" s="41"/>
      <c r="C20" s="49"/>
      <c r="D20" s="128"/>
      <c r="E20" s="74" t="s">
        <v>58</v>
      </c>
      <c r="F20" s="42">
        <f>G20+P20</f>
        <v>400</v>
      </c>
      <c r="G20" s="43">
        <f>H20+K20+L20+M20</f>
        <v>400</v>
      </c>
      <c r="H20" s="44"/>
      <c r="I20" s="44"/>
      <c r="J20" s="44"/>
      <c r="K20" s="44"/>
      <c r="L20" s="44">
        <v>400</v>
      </c>
      <c r="M20" s="44"/>
      <c r="N20" s="44"/>
      <c r="O20" s="57"/>
      <c r="P20" s="43"/>
      <c r="Q20" s="44"/>
      <c r="R20" s="44"/>
      <c r="S20" s="44"/>
      <c r="T20" s="44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1" customFormat="1" ht="16.5" customHeight="1" x14ac:dyDescent="0.2">
      <c r="A21" s="70"/>
      <c r="B21" s="70"/>
      <c r="C21" s="45"/>
      <c r="D21" s="129"/>
      <c r="E21" s="75" t="s">
        <v>59</v>
      </c>
      <c r="F21" s="46">
        <f>F18-F19+F20</f>
        <v>15333.4</v>
      </c>
      <c r="G21" s="47">
        <f>G18-G19+G20</f>
        <v>15333.4</v>
      </c>
      <c r="H21" s="46"/>
      <c r="I21" s="46"/>
      <c r="J21" s="46"/>
      <c r="K21" s="46"/>
      <c r="L21" s="46">
        <f>L18-L19+L20</f>
        <v>15333.4</v>
      </c>
      <c r="M21" s="46"/>
      <c r="N21" s="46"/>
      <c r="O21" s="48"/>
      <c r="P21" s="47"/>
      <c r="Q21" s="46"/>
      <c r="R21" s="46"/>
      <c r="S21" s="61"/>
      <c r="T21" s="6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9"/>
      <c r="B22" s="49"/>
      <c r="C22" s="49">
        <v>4280</v>
      </c>
      <c r="D22" s="127" t="s">
        <v>31</v>
      </c>
      <c r="E22" s="74" t="s">
        <v>56</v>
      </c>
      <c r="F22" s="42">
        <f>G22+P22</f>
        <v>3500</v>
      </c>
      <c r="G22" s="43">
        <f>H22+K22+L22+M22</f>
        <v>3500</v>
      </c>
      <c r="H22" s="44">
        <f>SUM(I22:J22)</f>
        <v>3500</v>
      </c>
      <c r="I22" s="44"/>
      <c r="J22" s="44">
        <v>3500</v>
      </c>
      <c r="K22" s="44"/>
      <c r="L22" s="44"/>
      <c r="M22" s="44"/>
      <c r="N22" s="44"/>
      <c r="O22" s="57"/>
      <c r="P22" s="58"/>
      <c r="Q22" s="44"/>
      <c r="R22" s="44"/>
      <c r="S22" s="44"/>
      <c r="T22" s="4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8" customFormat="1" ht="16.5" customHeight="1" x14ac:dyDescent="0.2">
      <c r="A23" s="41"/>
      <c r="B23" s="41"/>
      <c r="C23" s="49"/>
      <c r="D23" s="128"/>
      <c r="E23" s="74" t="s">
        <v>57</v>
      </c>
      <c r="F23" s="42">
        <f>G23+P23</f>
        <v>400</v>
      </c>
      <c r="G23" s="43">
        <f>H23+K23+L23+M23</f>
        <v>400</v>
      </c>
      <c r="H23" s="44">
        <f>SUM(I23:J23)</f>
        <v>400</v>
      </c>
      <c r="I23" s="44"/>
      <c r="J23" s="44">
        <v>400</v>
      </c>
      <c r="K23" s="44"/>
      <c r="L23" s="44"/>
      <c r="M23" s="44"/>
      <c r="N23" s="44"/>
      <c r="O23" s="57"/>
      <c r="P23" s="43"/>
      <c r="Q23" s="44"/>
      <c r="R23" s="44"/>
      <c r="S23" s="44"/>
      <c r="T23" s="44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8" customFormat="1" ht="16.5" customHeight="1" x14ac:dyDescent="0.2">
      <c r="A24" s="41"/>
      <c r="B24" s="41"/>
      <c r="C24" s="49"/>
      <c r="D24" s="128"/>
      <c r="E24" s="74" t="s">
        <v>58</v>
      </c>
      <c r="F24" s="42"/>
      <c r="G24" s="43"/>
      <c r="H24" s="44"/>
      <c r="I24" s="44"/>
      <c r="J24" s="44"/>
      <c r="K24" s="44"/>
      <c r="L24" s="44"/>
      <c r="M24" s="44"/>
      <c r="N24" s="44"/>
      <c r="O24" s="57"/>
      <c r="P24" s="43"/>
      <c r="Q24" s="44"/>
      <c r="R24" s="44"/>
      <c r="S24" s="44"/>
      <c r="T24" s="4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21" customFormat="1" ht="16.5" customHeight="1" x14ac:dyDescent="0.2">
      <c r="A25" s="70"/>
      <c r="B25" s="70"/>
      <c r="C25" s="45"/>
      <c r="D25" s="129"/>
      <c r="E25" s="75" t="s">
        <v>59</v>
      </c>
      <c r="F25" s="46">
        <f>F22-F23+F24</f>
        <v>3100</v>
      </c>
      <c r="G25" s="47">
        <f>G22-G23+G24</f>
        <v>3100</v>
      </c>
      <c r="H25" s="46">
        <f>H22-H23+H24</f>
        <v>3100</v>
      </c>
      <c r="I25" s="46"/>
      <c r="J25" s="46">
        <f>J22-J23+J24</f>
        <v>3100</v>
      </c>
      <c r="K25" s="46"/>
      <c r="L25" s="46"/>
      <c r="M25" s="46"/>
      <c r="N25" s="46"/>
      <c r="O25" s="48"/>
      <c r="P25" s="47"/>
      <c r="Q25" s="46"/>
      <c r="R25" s="46"/>
      <c r="S25" s="61"/>
      <c r="T25" s="61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" customFormat="1" ht="16.5" customHeight="1" x14ac:dyDescent="0.2">
      <c r="A26" s="49"/>
      <c r="B26" s="49"/>
      <c r="C26" s="49">
        <v>4440</v>
      </c>
      <c r="D26" s="81" t="s">
        <v>33</v>
      </c>
      <c r="E26" s="74" t="s">
        <v>56</v>
      </c>
      <c r="F26" s="42">
        <f>G26+P26</f>
        <v>127842</v>
      </c>
      <c r="G26" s="43">
        <f>H26+K26+L26+M26</f>
        <v>127842</v>
      </c>
      <c r="H26" s="44">
        <f>SUM(I26:J26)</f>
        <v>127842</v>
      </c>
      <c r="I26" s="44"/>
      <c r="J26" s="44">
        <v>127842</v>
      </c>
      <c r="K26" s="44"/>
      <c r="L26" s="44"/>
      <c r="M26" s="44"/>
      <c r="N26" s="44"/>
      <c r="O26" s="57"/>
      <c r="P26" s="58"/>
      <c r="Q26" s="44"/>
      <c r="R26" s="44"/>
      <c r="S26" s="44"/>
      <c r="T26" s="4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8" customFormat="1" ht="16.5" customHeight="1" x14ac:dyDescent="0.2">
      <c r="A27" s="41"/>
      <c r="B27" s="41"/>
      <c r="C27" s="49"/>
      <c r="D27" s="82"/>
      <c r="E27" s="74" t="s">
        <v>57</v>
      </c>
      <c r="F27" s="42"/>
      <c r="G27" s="43"/>
      <c r="H27" s="44"/>
      <c r="I27" s="44"/>
      <c r="J27" s="44"/>
      <c r="K27" s="44"/>
      <c r="L27" s="44"/>
      <c r="M27" s="44"/>
      <c r="N27" s="44"/>
      <c r="O27" s="57"/>
      <c r="P27" s="43"/>
      <c r="Q27" s="44"/>
      <c r="R27" s="44"/>
      <c r="S27" s="44"/>
      <c r="T27" s="4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8" customFormat="1" ht="16.5" customHeight="1" x14ac:dyDescent="0.2">
      <c r="A28" s="41"/>
      <c r="B28" s="41"/>
      <c r="C28" s="49"/>
      <c r="D28" s="82"/>
      <c r="E28" s="74" t="s">
        <v>58</v>
      </c>
      <c r="F28" s="42">
        <f>G28+P28</f>
        <v>28316</v>
      </c>
      <c r="G28" s="43">
        <f>H28+K28+L28+M28</f>
        <v>28316</v>
      </c>
      <c r="H28" s="44">
        <f>SUM(I28:J28)</f>
        <v>28316</v>
      </c>
      <c r="I28" s="44"/>
      <c r="J28" s="44">
        <v>28316</v>
      </c>
      <c r="K28" s="44"/>
      <c r="L28" s="44"/>
      <c r="M28" s="44"/>
      <c r="N28" s="44"/>
      <c r="O28" s="57"/>
      <c r="P28" s="43"/>
      <c r="Q28" s="44"/>
      <c r="R28" s="44"/>
      <c r="S28" s="44"/>
      <c r="T28" s="4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21" customFormat="1" ht="16.5" customHeight="1" x14ac:dyDescent="0.2">
      <c r="A29" s="70"/>
      <c r="B29" s="70"/>
      <c r="C29" s="45"/>
      <c r="D29" s="83"/>
      <c r="E29" s="75" t="s">
        <v>59</v>
      </c>
      <c r="F29" s="46">
        <f>F26-F27+F28</f>
        <v>156158</v>
      </c>
      <c r="G29" s="47">
        <f>G26-G27+G28</f>
        <v>156158</v>
      </c>
      <c r="H29" s="46">
        <f>H26-H27+H28</f>
        <v>156158</v>
      </c>
      <c r="I29" s="46"/>
      <c r="J29" s="46">
        <f>J26-J27+J28</f>
        <v>156158</v>
      </c>
      <c r="K29" s="46"/>
      <c r="L29" s="46"/>
      <c r="M29" s="46"/>
      <c r="N29" s="46"/>
      <c r="O29" s="48"/>
      <c r="P29" s="47"/>
      <c r="Q29" s="46"/>
      <c r="R29" s="46"/>
      <c r="S29" s="61"/>
      <c r="T29" s="61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18" customFormat="1" ht="16.5" customHeight="1" x14ac:dyDescent="0.2">
      <c r="A30" s="92"/>
      <c r="B30" s="92"/>
      <c r="C30" s="181" t="s">
        <v>63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3"/>
    </row>
    <row r="31" spans="1:84" s="118" customFormat="1" ht="16.5" customHeight="1" x14ac:dyDescent="0.2">
      <c r="A31" s="92"/>
      <c r="B31" s="41"/>
      <c r="C31" s="171" t="s">
        <v>96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3"/>
    </row>
    <row r="32" spans="1:84" s="118" customFormat="1" ht="16.5" customHeight="1" x14ac:dyDescent="0.2">
      <c r="A32" s="92"/>
      <c r="B32" s="41"/>
      <c r="C32" s="171" t="s">
        <v>97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3"/>
    </row>
    <row r="33" spans="1:84" s="118" customFormat="1" ht="16.5" customHeight="1" x14ac:dyDescent="0.2">
      <c r="A33" s="92"/>
      <c r="B33" s="41"/>
      <c r="C33" s="171" t="s">
        <v>98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3"/>
    </row>
    <row r="34" spans="1:84" s="118" customFormat="1" ht="8.25" customHeight="1" x14ac:dyDescent="0.2">
      <c r="A34" s="92"/>
      <c r="B34" s="41"/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3"/>
    </row>
    <row r="35" spans="1:84" s="118" customFormat="1" ht="16.5" customHeight="1" x14ac:dyDescent="0.2">
      <c r="A35" s="92"/>
      <c r="B35" s="41"/>
      <c r="C35" s="171" t="s">
        <v>199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3"/>
    </row>
    <row r="36" spans="1:84" s="118" customFormat="1" ht="16.5" customHeight="1" x14ac:dyDescent="0.2">
      <c r="A36" s="92"/>
      <c r="B36" s="41"/>
      <c r="C36" s="174" t="s">
        <v>105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6"/>
    </row>
    <row r="37" spans="1:84" s="21" customFormat="1" ht="16.5" customHeight="1" x14ac:dyDescent="0.2">
      <c r="A37" s="41"/>
      <c r="B37" s="50">
        <v>75056</v>
      </c>
      <c r="C37" s="51"/>
      <c r="D37" s="135" t="s">
        <v>65</v>
      </c>
      <c r="E37" s="74" t="s">
        <v>56</v>
      </c>
      <c r="F37" s="42">
        <f>G37+P37</f>
        <v>22555</v>
      </c>
      <c r="G37" s="43">
        <f>H37+K37+L37+M37</f>
        <v>22555</v>
      </c>
      <c r="H37" s="44">
        <f>SUM(I37:J37)</f>
        <v>716</v>
      </c>
      <c r="I37" s="44"/>
      <c r="J37" s="44">
        <v>716</v>
      </c>
      <c r="K37" s="44"/>
      <c r="L37" s="44">
        <v>21839</v>
      </c>
      <c r="M37" s="55"/>
      <c r="N37" s="55"/>
      <c r="O37" s="56"/>
      <c r="P37" s="39"/>
      <c r="Q37" s="40"/>
      <c r="R37" s="40"/>
      <c r="S37" s="40"/>
      <c r="T37" s="119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21" customFormat="1" ht="16.5" customHeight="1" x14ac:dyDescent="0.2">
      <c r="A38" s="41"/>
      <c r="B38" s="41"/>
      <c r="C38" s="49"/>
      <c r="D38" s="136"/>
      <c r="E38" s="74" t="s">
        <v>57</v>
      </c>
      <c r="F38" s="42"/>
      <c r="G38" s="43"/>
      <c r="H38" s="44"/>
      <c r="I38" s="44"/>
      <c r="J38" s="44"/>
      <c r="K38" s="44"/>
      <c r="L38" s="44"/>
      <c r="M38" s="44"/>
      <c r="N38" s="44"/>
      <c r="O38" s="57"/>
      <c r="P38" s="43"/>
      <c r="Q38" s="44"/>
      <c r="R38" s="44"/>
      <c r="S38" s="44"/>
      <c r="T38" s="119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21" customFormat="1" ht="16.5" customHeight="1" x14ac:dyDescent="0.2">
      <c r="A39" s="41"/>
      <c r="B39" s="41"/>
      <c r="C39" s="49"/>
      <c r="D39" s="136"/>
      <c r="E39" s="74" t="s">
        <v>58</v>
      </c>
      <c r="F39" s="42">
        <f>G39+P39</f>
        <v>270</v>
      </c>
      <c r="G39" s="43">
        <f>H39+K39+L39+M39</f>
        <v>270</v>
      </c>
      <c r="H39" s="44">
        <f>SUM(I39:J39)</f>
        <v>270</v>
      </c>
      <c r="I39" s="44"/>
      <c r="J39" s="44">
        <f>J43</f>
        <v>270</v>
      </c>
      <c r="K39" s="44"/>
      <c r="L39" s="44"/>
      <c r="M39" s="44"/>
      <c r="N39" s="44"/>
      <c r="O39" s="57"/>
      <c r="P39" s="43"/>
      <c r="Q39" s="44"/>
      <c r="R39" s="44"/>
      <c r="S39" s="44"/>
      <c r="T39" s="11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21" customFormat="1" ht="16.5" customHeight="1" x14ac:dyDescent="0.2">
      <c r="A40" s="70"/>
      <c r="B40" s="70"/>
      <c r="C40" s="45"/>
      <c r="D40" s="137"/>
      <c r="E40" s="75" t="s">
        <v>59</v>
      </c>
      <c r="F40" s="46">
        <f>F37-F38+F39</f>
        <v>22825</v>
      </c>
      <c r="G40" s="47">
        <f>G37-G38+G39</f>
        <v>22825</v>
      </c>
      <c r="H40" s="46">
        <f>H37-H38+H39</f>
        <v>986</v>
      </c>
      <c r="I40" s="46"/>
      <c r="J40" s="46">
        <f>J37-J38+J39</f>
        <v>986</v>
      </c>
      <c r="K40" s="46"/>
      <c r="L40" s="46">
        <f>L37-L38+L39</f>
        <v>21839</v>
      </c>
      <c r="M40" s="46"/>
      <c r="N40" s="46"/>
      <c r="O40" s="48"/>
      <c r="P40" s="47"/>
      <c r="Q40" s="46"/>
      <c r="R40" s="46"/>
      <c r="S40" s="61"/>
      <c r="T40" s="119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21" customFormat="1" ht="16.5" customHeight="1" x14ac:dyDescent="0.2">
      <c r="A41" s="49"/>
      <c r="B41" s="49"/>
      <c r="C41" s="49">
        <v>4210</v>
      </c>
      <c r="D41" s="127" t="s">
        <v>24</v>
      </c>
      <c r="E41" s="74" t="s">
        <v>56</v>
      </c>
      <c r="F41" s="42">
        <f>G41+P41</f>
        <v>716</v>
      </c>
      <c r="G41" s="43">
        <f>H41+K41+L41+M41</f>
        <v>716</v>
      </c>
      <c r="H41" s="44">
        <f>SUM(I41:J41)</f>
        <v>716</v>
      </c>
      <c r="I41" s="44"/>
      <c r="J41" s="44">
        <v>716</v>
      </c>
      <c r="K41" s="44"/>
      <c r="L41" s="44"/>
      <c r="M41" s="44"/>
      <c r="N41" s="44"/>
      <c r="O41" s="57"/>
      <c r="P41" s="58"/>
      <c r="Q41" s="44"/>
      <c r="R41" s="44"/>
      <c r="S41" s="44"/>
      <c r="T41" s="119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1" customFormat="1" ht="16.5" customHeight="1" x14ac:dyDescent="0.2">
      <c r="A42" s="41"/>
      <c r="B42" s="41"/>
      <c r="C42" s="49"/>
      <c r="D42" s="128"/>
      <c r="E42" s="74" t="s">
        <v>57</v>
      </c>
      <c r="F42" s="42"/>
      <c r="G42" s="43"/>
      <c r="H42" s="44"/>
      <c r="I42" s="44"/>
      <c r="J42" s="44"/>
      <c r="K42" s="44"/>
      <c r="L42" s="44"/>
      <c r="M42" s="44"/>
      <c r="N42" s="44"/>
      <c r="O42" s="57"/>
      <c r="P42" s="43"/>
      <c r="Q42" s="44"/>
      <c r="R42" s="44"/>
      <c r="S42" s="44"/>
      <c r="T42" s="119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1" customFormat="1" ht="16.5" customHeight="1" x14ac:dyDescent="0.2">
      <c r="A43" s="41"/>
      <c r="B43" s="41"/>
      <c r="C43" s="49"/>
      <c r="D43" s="128"/>
      <c r="E43" s="74" t="s">
        <v>58</v>
      </c>
      <c r="F43" s="42">
        <f>G43+P43</f>
        <v>270</v>
      </c>
      <c r="G43" s="43">
        <f>H43+K43+L43+M43</f>
        <v>270</v>
      </c>
      <c r="H43" s="44">
        <f>SUM(I43:J43)</f>
        <v>270</v>
      </c>
      <c r="I43" s="44"/>
      <c r="J43" s="44">
        <v>270</v>
      </c>
      <c r="K43" s="44"/>
      <c r="L43" s="44"/>
      <c r="M43" s="44"/>
      <c r="N43" s="44"/>
      <c r="O43" s="57"/>
      <c r="P43" s="43"/>
      <c r="Q43" s="44"/>
      <c r="R43" s="44"/>
      <c r="S43" s="44"/>
      <c r="T43" s="119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21" customFormat="1" ht="16.5" customHeight="1" x14ac:dyDescent="0.2">
      <c r="A44" s="70"/>
      <c r="B44" s="70"/>
      <c r="C44" s="45"/>
      <c r="D44" s="129"/>
      <c r="E44" s="75" t="s">
        <v>59</v>
      </c>
      <c r="F44" s="46">
        <f>F41-F42+F43</f>
        <v>986</v>
      </c>
      <c r="G44" s="47">
        <f>G41-G42+G43</f>
        <v>986</v>
      </c>
      <c r="H44" s="46">
        <f>H41-H42+H43</f>
        <v>986</v>
      </c>
      <c r="I44" s="46"/>
      <c r="J44" s="46">
        <f>J41-J42+J43</f>
        <v>986</v>
      </c>
      <c r="K44" s="46"/>
      <c r="L44" s="46"/>
      <c r="M44" s="46"/>
      <c r="N44" s="46"/>
      <c r="O44" s="48"/>
      <c r="P44" s="47"/>
      <c r="Q44" s="46"/>
      <c r="R44" s="46"/>
      <c r="S44" s="61"/>
      <c r="T44" s="119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18" customFormat="1" ht="16.5" customHeight="1" x14ac:dyDescent="0.2">
      <c r="A45" s="92"/>
      <c r="B45" s="92"/>
      <c r="C45" s="181" t="s">
        <v>63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</row>
    <row r="46" spans="1:84" s="118" customFormat="1" ht="16.5" customHeight="1" x14ac:dyDescent="0.2">
      <c r="A46" s="92"/>
      <c r="B46" s="41"/>
      <c r="C46" s="171" t="s">
        <v>101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3"/>
    </row>
    <row r="47" spans="1:84" s="118" customFormat="1" ht="30" customHeight="1" x14ac:dyDescent="0.2">
      <c r="A47" s="92"/>
      <c r="B47" s="41"/>
      <c r="C47" s="174" t="s">
        <v>251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6"/>
    </row>
    <row r="48" spans="1:84" s="1" customFormat="1" ht="18" customHeight="1" x14ac:dyDescent="0.2">
      <c r="A48" s="52">
        <v>754</v>
      </c>
      <c r="B48" s="52"/>
      <c r="C48" s="108"/>
      <c r="D48" s="130" t="s">
        <v>89</v>
      </c>
      <c r="E48" s="72" t="s">
        <v>56</v>
      </c>
      <c r="F48" s="29">
        <f>G48+P48</f>
        <v>2447186</v>
      </c>
      <c r="G48" s="30">
        <f>H48+K48+L48+M48</f>
        <v>2139316</v>
      </c>
      <c r="H48" s="31">
        <f>SUM(I48:J48)</f>
        <v>1842786</v>
      </c>
      <c r="I48" s="31">
        <v>1443303</v>
      </c>
      <c r="J48" s="31">
        <v>399483</v>
      </c>
      <c r="K48" s="31">
        <v>222850</v>
      </c>
      <c r="L48" s="31">
        <v>73680</v>
      </c>
      <c r="M48" s="31"/>
      <c r="N48" s="53"/>
      <c r="O48" s="199"/>
      <c r="P48" s="30">
        <f>Q48+S48+T48</f>
        <v>307870</v>
      </c>
      <c r="Q48" s="31">
        <v>141870</v>
      </c>
      <c r="R48" s="31"/>
      <c r="S48" s="53"/>
      <c r="T48" s="31">
        <v>166000</v>
      </c>
      <c r="U48" s="2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8" customFormat="1" ht="18" customHeight="1" x14ac:dyDescent="0.2">
      <c r="A49" s="28"/>
      <c r="B49" s="28"/>
      <c r="C49" s="69"/>
      <c r="D49" s="131"/>
      <c r="E49" s="72" t="s">
        <v>57</v>
      </c>
      <c r="F49" s="29">
        <f>G49+P49</f>
        <v>27836</v>
      </c>
      <c r="G49" s="32">
        <f>H49+K49+L49+M49</f>
        <v>27836</v>
      </c>
      <c r="H49" s="33">
        <f>SUM(I49:J49)</f>
        <v>27836</v>
      </c>
      <c r="I49" s="33">
        <f>I53+I91</f>
        <v>27596</v>
      </c>
      <c r="J49" s="33">
        <f>J53+J91</f>
        <v>240</v>
      </c>
      <c r="K49" s="33"/>
      <c r="L49" s="33"/>
      <c r="M49" s="33"/>
      <c r="N49" s="33"/>
      <c r="O49" s="200"/>
      <c r="P49" s="32"/>
      <c r="Q49" s="33"/>
      <c r="R49" s="33"/>
      <c r="S49" s="33"/>
      <c r="T49" s="33"/>
      <c r="U49" s="20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8" customFormat="1" ht="18" customHeight="1" x14ac:dyDescent="0.2">
      <c r="A50" s="28"/>
      <c r="B50" s="28"/>
      <c r="C50" s="69"/>
      <c r="D50" s="131"/>
      <c r="E50" s="72" t="s">
        <v>58</v>
      </c>
      <c r="F50" s="29">
        <f>G50+P50</f>
        <v>32161</v>
      </c>
      <c r="G50" s="32">
        <f>H50+K50+L50+M50</f>
        <v>32161</v>
      </c>
      <c r="H50" s="33">
        <f>SUM(I50:J50)</f>
        <v>31921</v>
      </c>
      <c r="I50" s="33">
        <f>I54+I92</f>
        <v>27596</v>
      </c>
      <c r="J50" s="33">
        <f>J54+J92</f>
        <v>4325</v>
      </c>
      <c r="K50" s="33"/>
      <c r="L50" s="33">
        <f>L54+L92</f>
        <v>240</v>
      </c>
      <c r="M50" s="33"/>
      <c r="N50" s="33"/>
      <c r="O50" s="200"/>
      <c r="P50" s="32"/>
      <c r="Q50" s="33"/>
      <c r="R50" s="33"/>
      <c r="S50" s="33"/>
      <c r="T50" s="33"/>
      <c r="U50" s="2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1" customFormat="1" ht="18" customHeight="1" x14ac:dyDescent="0.2">
      <c r="A51" s="69"/>
      <c r="B51" s="34"/>
      <c r="C51" s="34"/>
      <c r="D51" s="132"/>
      <c r="E51" s="73" t="s">
        <v>59</v>
      </c>
      <c r="F51" s="35">
        <f t="shared" ref="F51:T51" si="4">F48-F49+F50</f>
        <v>2451511</v>
      </c>
      <c r="G51" s="36">
        <f t="shared" si="4"/>
        <v>2143641</v>
      </c>
      <c r="H51" s="35">
        <f t="shared" si="4"/>
        <v>1846871</v>
      </c>
      <c r="I51" s="35">
        <f>I48-I49+I50</f>
        <v>1443303</v>
      </c>
      <c r="J51" s="84">
        <f>J48-J49+J50</f>
        <v>403568</v>
      </c>
      <c r="K51" s="84">
        <f t="shared" si="4"/>
        <v>222850</v>
      </c>
      <c r="L51" s="35">
        <f>L48-L49+L50</f>
        <v>73920</v>
      </c>
      <c r="M51" s="35"/>
      <c r="N51" s="35"/>
      <c r="O51" s="37"/>
      <c r="P51" s="36">
        <f t="shared" si="4"/>
        <v>307870</v>
      </c>
      <c r="Q51" s="35">
        <f t="shared" si="4"/>
        <v>141870</v>
      </c>
      <c r="R51" s="35"/>
      <c r="S51" s="84"/>
      <c r="T51" s="84">
        <f t="shared" si="4"/>
        <v>166000</v>
      </c>
      <c r="U51" s="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" customFormat="1" ht="18" customHeight="1" x14ac:dyDescent="0.2">
      <c r="A52" s="41"/>
      <c r="B52" s="50">
        <v>75416</v>
      </c>
      <c r="C52" s="51"/>
      <c r="D52" s="135" t="s">
        <v>64</v>
      </c>
      <c r="E52" s="74" t="s">
        <v>56</v>
      </c>
      <c r="F52" s="38">
        <f>G52+P52</f>
        <v>1376736</v>
      </c>
      <c r="G52" s="39">
        <f>H52+K52+L52+M52</f>
        <v>1296736</v>
      </c>
      <c r="H52" s="40">
        <f>SUM(I52:J52)</f>
        <v>1293056</v>
      </c>
      <c r="I52" s="40">
        <v>1162284</v>
      </c>
      <c r="J52" s="40">
        <v>130772</v>
      </c>
      <c r="K52" s="40"/>
      <c r="L52" s="44">
        <v>3680</v>
      </c>
      <c r="M52" s="55"/>
      <c r="N52" s="55"/>
      <c r="O52" s="56"/>
      <c r="P52" s="43">
        <f>Q52+S52+T52</f>
        <v>80000</v>
      </c>
      <c r="Q52" s="40">
        <v>80000</v>
      </c>
      <c r="R52" s="55"/>
      <c r="S52" s="55"/>
      <c r="T52" s="55"/>
      <c r="U52" s="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8" customFormat="1" ht="18" customHeight="1" x14ac:dyDescent="0.2">
      <c r="A53" s="41"/>
      <c r="B53" s="41"/>
      <c r="C53" s="49"/>
      <c r="D53" s="136"/>
      <c r="E53" s="74" t="s">
        <v>57</v>
      </c>
      <c r="F53" s="42">
        <f>G53+P53</f>
        <v>20616</v>
      </c>
      <c r="G53" s="43">
        <f>H53+K53+L53+M53</f>
        <v>20616</v>
      </c>
      <c r="H53" s="44">
        <f>SUM(I53:J53)</f>
        <v>20616</v>
      </c>
      <c r="I53" s="44">
        <f t="shared" ref="I53:J53" si="5">I57+I61+I65+I69+I73+I77</f>
        <v>20376</v>
      </c>
      <c r="J53" s="44">
        <f t="shared" si="5"/>
        <v>240</v>
      </c>
      <c r="K53" s="44"/>
      <c r="L53" s="44"/>
      <c r="M53" s="119"/>
      <c r="N53" s="119"/>
      <c r="O53" s="201"/>
      <c r="P53" s="43"/>
      <c r="Q53" s="44"/>
      <c r="R53" s="119"/>
      <c r="S53" s="119"/>
      <c r="T53" s="119"/>
      <c r="U53" s="2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8" customFormat="1" ht="18" customHeight="1" x14ac:dyDescent="0.2">
      <c r="A54" s="41"/>
      <c r="B54" s="41"/>
      <c r="C54" s="49"/>
      <c r="D54" s="136"/>
      <c r="E54" s="74" t="s">
        <v>58</v>
      </c>
      <c r="F54" s="42">
        <f>G54+P54</f>
        <v>24662</v>
      </c>
      <c r="G54" s="43">
        <f>H54+K54+L54+M54</f>
        <v>24662</v>
      </c>
      <c r="H54" s="44">
        <f>SUM(I54:J54)</f>
        <v>24422</v>
      </c>
      <c r="I54" s="44">
        <f t="shared" ref="I54:J54" si="6">I58+I62+I66+I70+I74+I78</f>
        <v>20376</v>
      </c>
      <c r="J54" s="44">
        <f t="shared" si="6"/>
        <v>4046</v>
      </c>
      <c r="K54" s="44"/>
      <c r="L54" s="44">
        <f>L58+L62+L66+L70+L74+L78</f>
        <v>240</v>
      </c>
      <c r="M54" s="119"/>
      <c r="N54" s="119"/>
      <c r="O54" s="201"/>
      <c r="P54" s="43"/>
      <c r="Q54" s="44"/>
      <c r="R54" s="119"/>
      <c r="S54" s="119"/>
      <c r="T54" s="119"/>
      <c r="U54" s="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21" customFormat="1" ht="18" customHeight="1" x14ac:dyDescent="0.2">
      <c r="A55" s="70"/>
      <c r="B55" s="70"/>
      <c r="C55" s="45"/>
      <c r="D55" s="137"/>
      <c r="E55" s="75" t="s">
        <v>59</v>
      </c>
      <c r="F55" s="46">
        <f>F52-F53+F54</f>
        <v>1380782</v>
      </c>
      <c r="G55" s="47">
        <f>G52-G53+G54</f>
        <v>1300782</v>
      </c>
      <c r="H55" s="46">
        <f>H52-H53+H54</f>
        <v>1296862</v>
      </c>
      <c r="I55" s="61">
        <f>I52-I53+I54</f>
        <v>1162284</v>
      </c>
      <c r="J55" s="61">
        <f>J52-J53+J54</f>
        <v>134578</v>
      </c>
      <c r="K55" s="46"/>
      <c r="L55" s="46">
        <f>L52-L53+L54</f>
        <v>3920</v>
      </c>
      <c r="M55" s="46"/>
      <c r="N55" s="46"/>
      <c r="O55" s="48"/>
      <c r="P55" s="47">
        <f>P52-P53+P54</f>
        <v>80000</v>
      </c>
      <c r="Q55" s="61">
        <f>Q52-Q53+Q54</f>
        <v>80000</v>
      </c>
      <c r="R55" s="46"/>
      <c r="S55" s="61"/>
      <c r="T55" s="61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" customFormat="1" ht="16.5" customHeight="1" x14ac:dyDescent="0.2">
      <c r="A56" s="49"/>
      <c r="B56" s="49"/>
      <c r="C56" s="49">
        <v>3020</v>
      </c>
      <c r="D56" s="127" t="s">
        <v>21</v>
      </c>
      <c r="E56" s="74" t="s">
        <v>56</v>
      </c>
      <c r="F56" s="42">
        <f>G56+P56</f>
        <v>3680</v>
      </c>
      <c r="G56" s="43">
        <f>H56+K56+L56+M56</f>
        <v>3680</v>
      </c>
      <c r="H56" s="44"/>
      <c r="I56" s="44"/>
      <c r="J56" s="44"/>
      <c r="K56" s="44"/>
      <c r="L56" s="44">
        <v>3680</v>
      </c>
      <c r="M56" s="44"/>
      <c r="N56" s="44"/>
      <c r="O56" s="57"/>
      <c r="P56" s="58"/>
      <c r="Q56" s="44"/>
      <c r="R56" s="44"/>
      <c r="S56" s="44"/>
      <c r="T56" s="44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8" customFormat="1" ht="16.5" customHeight="1" x14ac:dyDescent="0.2">
      <c r="A57" s="41"/>
      <c r="B57" s="41"/>
      <c r="C57" s="49"/>
      <c r="D57" s="128"/>
      <c r="E57" s="74" t="s">
        <v>57</v>
      </c>
      <c r="F57" s="42"/>
      <c r="G57" s="43"/>
      <c r="H57" s="44"/>
      <c r="I57" s="44"/>
      <c r="J57" s="44"/>
      <c r="K57" s="44"/>
      <c r="L57" s="44"/>
      <c r="M57" s="44"/>
      <c r="N57" s="44"/>
      <c r="O57" s="57"/>
      <c r="P57" s="43"/>
      <c r="Q57" s="44"/>
      <c r="R57" s="44"/>
      <c r="S57" s="44"/>
      <c r="T57" s="44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8" customFormat="1" ht="16.5" customHeight="1" x14ac:dyDescent="0.2">
      <c r="A58" s="41"/>
      <c r="B58" s="41"/>
      <c r="C58" s="49"/>
      <c r="D58" s="128"/>
      <c r="E58" s="74" t="s">
        <v>58</v>
      </c>
      <c r="F58" s="42">
        <f>G58+P58</f>
        <v>240</v>
      </c>
      <c r="G58" s="43">
        <f>H58+K58+L58+M58</f>
        <v>240</v>
      </c>
      <c r="H58" s="44"/>
      <c r="I58" s="44"/>
      <c r="J58" s="44"/>
      <c r="K58" s="44"/>
      <c r="L58" s="44">
        <v>240</v>
      </c>
      <c r="M58" s="44"/>
      <c r="N58" s="44"/>
      <c r="O58" s="57"/>
      <c r="P58" s="43"/>
      <c r="Q58" s="44"/>
      <c r="R58" s="44"/>
      <c r="S58" s="44"/>
      <c r="T58" s="4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21" customFormat="1" ht="16.5" customHeight="1" x14ac:dyDescent="0.2">
      <c r="A59" s="70"/>
      <c r="B59" s="70"/>
      <c r="C59" s="45"/>
      <c r="D59" s="129"/>
      <c r="E59" s="75" t="s">
        <v>59</v>
      </c>
      <c r="F59" s="46">
        <f>F56-F57+F58</f>
        <v>3920</v>
      </c>
      <c r="G59" s="47">
        <f>G56-G57+G58</f>
        <v>3920</v>
      </c>
      <c r="H59" s="46"/>
      <c r="I59" s="46"/>
      <c r="J59" s="46"/>
      <c r="K59" s="46"/>
      <c r="L59" s="46">
        <f>L56-L57+L58</f>
        <v>3920</v>
      </c>
      <c r="M59" s="46"/>
      <c r="N59" s="46"/>
      <c r="O59" s="48"/>
      <c r="P59" s="47"/>
      <c r="Q59" s="46"/>
      <c r="R59" s="46"/>
      <c r="S59" s="61"/>
      <c r="T59" s="6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" customFormat="1" ht="16.5" customHeight="1" x14ac:dyDescent="0.2">
      <c r="A60" s="49"/>
      <c r="B60" s="49"/>
      <c r="C60" s="49">
        <v>4010</v>
      </c>
      <c r="D60" s="127" t="s">
        <v>29</v>
      </c>
      <c r="E60" s="74" t="s">
        <v>56</v>
      </c>
      <c r="F60" s="42">
        <f>G60+P60</f>
        <v>880000</v>
      </c>
      <c r="G60" s="43">
        <f>H60+K60+L60+M60</f>
        <v>880000</v>
      </c>
      <c r="H60" s="44">
        <f>SUM(I60:J60)</f>
        <v>880000</v>
      </c>
      <c r="I60" s="44">
        <v>880000</v>
      </c>
      <c r="J60" s="44"/>
      <c r="K60" s="44"/>
      <c r="L60" s="44"/>
      <c r="M60" s="44"/>
      <c r="N60" s="44"/>
      <c r="O60" s="57"/>
      <c r="P60" s="58"/>
      <c r="Q60" s="44"/>
      <c r="R60" s="44"/>
      <c r="S60" s="44"/>
      <c r="T60" s="44"/>
      <c r="U60" s="14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8" customFormat="1" ht="16.5" customHeight="1" x14ac:dyDescent="0.2">
      <c r="A61" s="41"/>
      <c r="B61" s="41"/>
      <c r="C61" s="49"/>
      <c r="D61" s="128"/>
      <c r="E61" s="74" t="s">
        <v>57</v>
      </c>
      <c r="F61" s="42"/>
      <c r="G61" s="43"/>
      <c r="H61" s="44"/>
      <c r="I61" s="44"/>
      <c r="J61" s="44"/>
      <c r="K61" s="44"/>
      <c r="L61" s="44"/>
      <c r="M61" s="44"/>
      <c r="N61" s="44"/>
      <c r="O61" s="57"/>
      <c r="P61" s="43"/>
      <c r="Q61" s="44"/>
      <c r="R61" s="44"/>
      <c r="S61" s="44"/>
      <c r="T61" s="4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8" customFormat="1" ht="16.5" customHeight="1" x14ac:dyDescent="0.2">
      <c r="A62" s="41"/>
      <c r="B62" s="41"/>
      <c r="C62" s="49"/>
      <c r="D62" s="128"/>
      <c r="E62" s="74" t="s">
        <v>58</v>
      </c>
      <c r="F62" s="42">
        <f>G62+P62</f>
        <v>20376</v>
      </c>
      <c r="G62" s="43">
        <f>H62+K62+L62+M62</f>
        <v>20376</v>
      </c>
      <c r="H62" s="44">
        <f>SUM(I62:J62)</f>
        <v>20376</v>
      </c>
      <c r="I62" s="44">
        <v>20376</v>
      </c>
      <c r="J62" s="44"/>
      <c r="K62" s="44"/>
      <c r="L62" s="44"/>
      <c r="M62" s="44"/>
      <c r="N62" s="44"/>
      <c r="O62" s="57"/>
      <c r="P62" s="43"/>
      <c r="Q62" s="44"/>
      <c r="R62" s="44"/>
      <c r="S62" s="44"/>
      <c r="T62" s="4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21" customFormat="1" ht="16.5" customHeight="1" x14ac:dyDescent="0.2">
      <c r="A63" s="70"/>
      <c r="B63" s="70"/>
      <c r="C63" s="45"/>
      <c r="D63" s="129"/>
      <c r="E63" s="75" t="s">
        <v>59</v>
      </c>
      <c r="F63" s="46">
        <f>F60-F61+F62</f>
        <v>900376</v>
      </c>
      <c r="G63" s="47">
        <f>G60-G61+G62</f>
        <v>900376</v>
      </c>
      <c r="H63" s="46">
        <f>H60-H61+H62</f>
        <v>900376</v>
      </c>
      <c r="I63" s="46">
        <f>I60-I61+I62</f>
        <v>900376</v>
      </c>
      <c r="J63" s="46"/>
      <c r="K63" s="46"/>
      <c r="L63" s="46"/>
      <c r="M63" s="46"/>
      <c r="N63" s="46"/>
      <c r="O63" s="48"/>
      <c r="P63" s="47"/>
      <c r="Q63" s="46"/>
      <c r="R63" s="46"/>
      <c r="S63" s="61"/>
      <c r="T63" s="61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" customFormat="1" ht="16.5" customHeight="1" x14ac:dyDescent="0.2">
      <c r="A64" s="49"/>
      <c r="B64" s="49"/>
      <c r="C64" s="49">
        <v>4110</v>
      </c>
      <c r="D64" s="127" t="s">
        <v>22</v>
      </c>
      <c r="E64" s="74" t="s">
        <v>56</v>
      </c>
      <c r="F64" s="42">
        <f>G64+P64</f>
        <v>175860</v>
      </c>
      <c r="G64" s="43">
        <f>H64+K64+L64+M64</f>
        <v>175860</v>
      </c>
      <c r="H64" s="44">
        <f>SUM(I64:J64)</f>
        <v>175860</v>
      </c>
      <c r="I64" s="44">
        <v>175860</v>
      </c>
      <c r="J64" s="44"/>
      <c r="K64" s="44"/>
      <c r="L64" s="44"/>
      <c r="M64" s="44"/>
      <c r="N64" s="44"/>
      <c r="O64" s="57"/>
      <c r="P64" s="58"/>
      <c r="Q64" s="44"/>
      <c r="R64" s="44"/>
      <c r="S64" s="44"/>
      <c r="T64" s="44"/>
      <c r="U64" s="1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8" customFormat="1" ht="16.5" customHeight="1" x14ac:dyDescent="0.2">
      <c r="A65" s="41"/>
      <c r="B65" s="41"/>
      <c r="C65" s="49"/>
      <c r="D65" s="128"/>
      <c r="E65" s="74" t="s">
        <v>57</v>
      </c>
      <c r="F65" s="42">
        <f>G65+P65</f>
        <v>17657</v>
      </c>
      <c r="G65" s="43">
        <f>H65+K65+L65+M65</f>
        <v>17657</v>
      </c>
      <c r="H65" s="44">
        <f>SUM(I65:J65)</f>
        <v>17657</v>
      </c>
      <c r="I65" s="44">
        <v>17657</v>
      </c>
      <c r="J65" s="44"/>
      <c r="K65" s="44"/>
      <c r="L65" s="44"/>
      <c r="M65" s="44"/>
      <c r="N65" s="44"/>
      <c r="O65" s="57"/>
      <c r="P65" s="43"/>
      <c r="Q65" s="44"/>
      <c r="R65" s="44"/>
      <c r="S65" s="44"/>
      <c r="T65" s="4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8" customFormat="1" ht="16.5" customHeight="1" x14ac:dyDescent="0.2">
      <c r="A66" s="41"/>
      <c r="B66" s="41"/>
      <c r="C66" s="49"/>
      <c r="D66" s="128"/>
      <c r="E66" s="74" t="s">
        <v>58</v>
      </c>
      <c r="F66" s="42"/>
      <c r="G66" s="43"/>
      <c r="H66" s="44"/>
      <c r="I66" s="44"/>
      <c r="J66" s="44"/>
      <c r="K66" s="44"/>
      <c r="L66" s="44"/>
      <c r="M66" s="44"/>
      <c r="N66" s="44"/>
      <c r="O66" s="57"/>
      <c r="P66" s="43"/>
      <c r="Q66" s="44"/>
      <c r="R66" s="44"/>
      <c r="S66" s="44"/>
      <c r="T66" s="44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1" customFormat="1" ht="16.5" customHeight="1" x14ac:dyDescent="0.2">
      <c r="A67" s="70"/>
      <c r="B67" s="70"/>
      <c r="C67" s="45"/>
      <c r="D67" s="129"/>
      <c r="E67" s="75" t="s">
        <v>59</v>
      </c>
      <c r="F67" s="46">
        <f>F64-F65+F66</f>
        <v>158203</v>
      </c>
      <c r="G67" s="47">
        <f>G64-G65+G66</f>
        <v>158203</v>
      </c>
      <c r="H67" s="46">
        <f>H64-H65+H66</f>
        <v>158203</v>
      </c>
      <c r="I67" s="46">
        <f>I64-I65+I66</f>
        <v>158203</v>
      </c>
      <c r="J67" s="46"/>
      <c r="K67" s="46"/>
      <c r="L67" s="46"/>
      <c r="M67" s="46"/>
      <c r="N67" s="46"/>
      <c r="O67" s="48"/>
      <c r="P67" s="47"/>
      <c r="Q67" s="46"/>
      <c r="R67" s="46"/>
      <c r="S67" s="61"/>
      <c r="T67" s="6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" customFormat="1" ht="16.5" customHeight="1" x14ac:dyDescent="0.2">
      <c r="A68" s="49"/>
      <c r="B68" s="49"/>
      <c r="C68" s="49">
        <v>4120</v>
      </c>
      <c r="D68" s="127" t="s">
        <v>94</v>
      </c>
      <c r="E68" s="74" t="s">
        <v>56</v>
      </c>
      <c r="F68" s="42">
        <f>G68+P68</f>
        <v>23924</v>
      </c>
      <c r="G68" s="43">
        <f>H68+K68+L68+M68</f>
        <v>23924</v>
      </c>
      <c r="H68" s="44">
        <f>SUM(I68:J68)</f>
        <v>23924</v>
      </c>
      <c r="I68" s="44">
        <v>23924</v>
      </c>
      <c r="J68" s="44"/>
      <c r="K68" s="44"/>
      <c r="L68" s="44"/>
      <c r="M68" s="44"/>
      <c r="N68" s="44"/>
      <c r="O68" s="57"/>
      <c r="P68" s="58"/>
      <c r="Q68" s="44"/>
      <c r="R68" s="44"/>
      <c r="S68" s="44"/>
      <c r="T68" s="44"/>
      <c r="U68" s="1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8" customFormat="1" ht="16.5" customHeight="1" x14ac:dyDescent="0.2">
      <c r="A69" s="41"/>
      <c r="B69" s="41"/>
      <c r="C69" s="49"/>
      <c r="D69" s="128"/>
      <c r="E69" s="74" t="s">
        <v>57</v>
      </c>
      <c r="F69" s="42">
        <f>G69+P69</f>
        <v>2719</v>
      </c>
      <c r="G69" s="43">
        <f>H69+K69+L69+M69</f>
        <v>2719</v>
      </c>
      <c r="H69" s="44">
        <f>SUM(I69:J69)</f>
        <v>2719</v>
      </c>
      <c r="I69" s="44">
        <v>2719</v>
      </c>
      <c r="J69" s="44"/>
      <c r="K69" s="44"/>
      <c r="L69" s="44"/>
      <c r="M69" s="44"/>
      <c r="N69" s="44"/>
      <c r="O69" s="57"/>
      <c r="P69" s="43"/>
      <c r="Q69" s="44"/>
      <c r="R69" s="44"/>
      <c r="S69" s="44"/>
      <c r="T69" s="44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8" customFormat="1" ht="16.5" customHeight="1" x14ac:dyDescent="0.2">
      <c r="A70" s="41"/>
      <c r="B70" s="41"/>
      <c r="C70" s="49"/>
      <c r="D70" s="128"/>
      <c r="E70" s="74" t="s">
        <v>58</v>
      </c>
      <c r="F70" s="42"/>
      <c r="G70" s="43"/>
      <c r="H70" s="44"/>
      <c r="I70" s="44"/>
      <c r="J70" s="44"/>
      <c r="K70" s="44"/>
      <c r="L70" s="44"/>
      <c r="M70" s="44"/>
      <c r="N70" s="44"/>
      <c r="O70" s="57"/>
      <c r="P70" s="43"/>
      <c r="Q70" s="44"/>
      <c r="R70" s="44"/>
      <c r="S70" s="44"/>
      <c r="T70" s="4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21" customFormat="1" ht="16.5" customHeight="1" x14ac:dyDescent="0.2">
      <c r="A71" s="70"/>
      <c r="B71" s="70"/>
      <c r="C71" s="45"/>
      <c r="D71" s="129"/>
      <c r="E71" s="75" t="s">
        <v>59</v>
      </c>
      <c r="F71" s="46">
        <f>F68-F69+F70</f>
        <v>21205</v>
      </c>
      <c r="G71" s="47">
        <f>G68-G69+G70</f>
        <v>21205</v>
      </c>
      <c r="H71" s="46">
        <f>H68-H69+H70</f>
        <v>21205</v>
      </c>
      <c r="I71" s="46">
        <f>I68-I69+I70</f>
        <v>21205</v>
      </c>
      <c r="J71" s="46"/>
      <c r="K71" s="46"/>
      <c r="L71" s="46"/>
      <c r="M71" s="46"/>
      <c r="N71" s="46"/>
      <c r="O71" s="48"/>
      <c r="P71" s="47"/>
      <c r="Q71" s="46"/>
      <c r="R71" s="46"/>
      <c r="S71" s="61"/>
      <c r="T71" s="6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" customFormat="1" ht="16.5" customHeight="1" x14ac:dyDescent="0.2">
      <c r="A72" s="49"/>
      <c r="B72" s="49"/>
      <c r="C72" s="49">
        <v>4220</v>
      </c>
      <c r="D72" s="127" t="s">
        <v>61</v>
      </c>
      <c r="E72" s="74" t="s">
        <v>56</v>
      </c>
      <c r="F72" s="42">
        <f>G72+P72</f>
        <v>500</v>
      </c>
      <c r="G72" s="43">
        <f>H72+K72+L72+M72</f>
        <v>500</v>
      </c>
      <c r="H72" s="44">
        <f>SUM(I72:J72)</f>
        <v>500</v>
      </c>
      <c r="I72" s="44"/>
      <c r="J72" s="44">
        <v>500</v>
      </c>
      <c r="K72" s="44"/>
      <c r="L72" s="44"/>
      <c r="M72" s="44"/>
      <c r="N72" s="44"/>
      <c r="O72" s="57"/>
      <c r="P72" s="58"/>
      <c r="Q72" s="44"/>
      <c r="R72" s="44"/>
      <c r="S72" s="44"/>
      <c r="T72" s="44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8" customFormat="1" ht="16.5" customHeight="1" x14ac:dyDescent="0.2">
      <c r="A73" s="41"/>
      <c r="B73" s="41"/>
      <c r="C73" s="49"/>
      <c r="D73" s="128"/>
      <c r="E73" s="74" t="s">
        <v>57</v>
      </c>
      <c r="F73" s="42">
        <f>G73+P73</f>
        <v>240</v>
      </c>
      <c r="G73" s="43">
        <f>H73+K73+L73+M73</f>
        <v>240</v>
      </c>
      <c r="H73" s="44">
        <f>SUM(I73:J73)</f>
        <v>240</v>
      </c>
      <c r="I73" s="44"/>
      <c r="J73" s="44">
        <v>240</v>
      </c>
      <c r="K73" s="44"/>
      <c r="L73" s="44"/>
      <c r="M73" s="44"/>
      <c r="N73" s="44"/>
      <c r="O73" s="57"/>
      <c r="P73" s="43"/>
      <c r="Q73" s="44"/>
      <c r="R73" s="44"/>
      <c r="S73" s="44"/>
      <c r="T73" s="4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8" customFormat="1" ht="16.5" customHeight="1" x14ac:dyDescent="0.2">
      <c r="A74" s="41"/>
      <c r="B74" s="41"/>
      <c r="C74" s="49"/>
      <c r="D74" s="128"/>
      <c r="E74" s="74" t="s">
        <v>58</v>
      </c>
      <c r="F74" s="42"/>
      <c r="G74" s="43"/>
      <c r="H74" s="44"/>
      <c r="I74" s="44"/>
      <c r="J74" s="44"/>
      <c r="K74" s="44"/>
      <c r="L74" s="44"/>
      <c r="M74" s="44"/>
      <c r="N74" s="44"/>
      <c r="O74" s="57"/>
      <c r="P74" s="43"/>
      <c r="Q74" s="44"/>
      <c r="R74" s="44"/>
      <c r="S74" s="44"/>
      <c r="T74" s="4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21" customFormat="1" ht="16.5" customHeight="1" x14ac:dyDescent="0.2">
      <c r="A75" s="70"/>
      <c r="B75" s="70"/>
      <c r="C75" s="45"/>
      <c r="D75" s="129"/>
      <c r="E75" s="75" t="s">
        <v>59</v>
      </c>
      <c r="F75" s="46">
        <f>F72-F73+F74</f>
        <v>260</v>
      </c>
      <c r="G75" s="47">
        <f>G72-G73+G74</f>
        <v>260</v>
      </c>
      <c r="H75" s="46">
        <f>H72-H73+H74</f>
        <v>260</v>
      </c>
      <c r="I75" s="46"/>
      <c r="J75" s="46">
        <f>J72-J73+J74</f>
        <v>260</v>
      </c>
      <c r="K75" s="46"/>
      <c r="L75" s="46"/>
      <c r="M75" s="46"/>
      <c r="N75" s="46"/>
      <c r="O75" s="48"/>
      <c r="P75" s="47"/>
      <c r="Q75" s="46"/>
      <c r="R75" s="46"/>
      <c r="S75" s="61"/>
      <c r="T75" s="61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4" customFormat="1" ht="16.5" customHeight="1" x14ac:dyDescent="0.2">
      <c r="A76" s="49"/>
      <c r="B76" s="49"/>
      <c r="C76" s="49">
        <v>4440</v>
      </c>
      <c r="D76" s="81" t="s">
        <v>74</v>
      </c>
      <c r="E76" s="74" t="s">
        <v>56</v>
      </c>
      <c r="F76" s="42">
        <f>G76+P76</f>
        <v>19281</v>
      </c>
      <c r="G76" s="43">
        <f>H76+K76+L76+M76</f>
        <v>19281</v>
      </c>
      <c r="H76" s="44">
        <f>SUM(I76:J76)</f>
        <v>19281</v>
      </c>
      <c r="I76" s="44"/>
      <c r="J76" s="44">
        <v>19281</v>
      </c>
      <c r="K76" s="44"/>
      <c r="L76" s="44"/>
      <c r="M76" s="44"/>
      <c r="N76" s="44"/>
      <c r="O76" s="57"/>
      <c r="P76" s="58"/>
      <c r="Q76" s="44"/>
      <c r="R76" s="44"/>
      <c r="S76" s="44"/>
      <c r="T76" s="44"/>
      <c r="U76" s="1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8" customFormat="1" ht="16.5" customHeight="1" x14ac:dyDescent="0.2">
      <c r="A77" s="41"/>
      <c r="B77" s="41"/>
      <c r="C77" s="49"/>
      <c r="D77" s="82"/>
      <c r="E77" s="74" t="s">
        <v>57</v>
      </c>
      <c r="F77" s="42"/>
      <c r="G77" s="43"/>
      <c r="H77" s="44"/>
      <c r="I77" s="44"/>
      <c r="J77" s="44"/>
      <c r="K77" s="44"/>
      <c r="L77" s="44"/>
      <c r="M77" s="44"/>
      <c r="N77" s="44"/>
      <c r="O77" s="57"/>
      <c r="P77" s="43"/>
      <c r="Q77" s="44"/>
      <c r="R77" s="44"/>
      <c r="S77" s="44"/>
      <c r="T77" s="4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8" customFormat="1" ht="16.5" customHeight="1" x14ac:dyDescent="0.2">
      <c r="A78" s="41"/>
      <c r="B78" s="41"/>
      <c r="C78" s="49"/>
      <c r="D78" s="82"/>
      <c r="E78" s="74" t="s">
        <v>58</v>
      </c>
      <c r="F78" s="42">
        <f>G78+P78</f>
        <v>4046</v>
      </c>
      <c r="G78" s="43">
        <f>H78+K78+L78+M78</f>
        <v>4046</v>
      </c>
      <c r="H78" s="44">
        <f>SUM(I78:J78)</f>
        <v>4046</v>
      </c>
      <c r="I78" s="44"/>
      <c r="J78" s="44">
        <v>4046</v>
      </c>
      <c r="K78" s="44"/>
      <c r="L78" s="44"/>
      <c r="M78" s="44"/>
      <c r="N78" s="44"/>
      <c r="O78" s="57"/>
      <c r="P78" s="43"/>
      <c r="Q78" s="44"/>
      <c r="R78" s="44"/>
      <c r="S78" s="44"/>
      <c r="T78" s="44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21" customFormat="1" ht="16.5" customHeight="1" x14ac:dyDescent="0.2">
      <c r="A79" s="70"/>
      <c r="B79" s="70"/>
      <c r="C79" s="45"/>
      <c r="D79" s="83"/>
      <c r="E79" s="75" t="s">
        <v>59</v>
      </c>
      <c r="F79" s="46">
        <f>F76-F77+F78</f>
        <v>23327</v>
      </c>
      <c r="G79" s="47">
        <f>G76-G77+G78</f>
        <v>23327</v>
      </c>
      <c r="H79" s="46">
        <f>H76-H77+H78</f>
        <v>23327</v>
      </c>
      <c r="I79" s="46"/>
      <c r="J79" s="46">
        <f>J76-J77+J78</f>
        <v>23327</v>
      </c>
      <c r="K79" s="46"/>
      <c r="L79" s="46"/>
      <c r="M79" s="46"/>
      <c r="N79" s="46"/>
      <c r="O79" s="48"/>
      <c r="P79" s="47"/>
      <c r="Q79" s="46"/>
      <c r="R79" s="46"/>
      <c r="S79" s="61"/>
      <c r="T79" s="61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18" customFormat="1" ht="16.5" customHeight="1" x14ac:dyDescent="0.2">
      <c r="A80" s="92"/>
      <c r="B80" s="92"/>
      <c r="C80" s="181" t="s">
        <v>63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3"/>
    </row>
    <row r="81" spans="1:84" s="118" customFormat="1" ht="16.5" customHeight="1" x14ac:dyDescent="0.2">
      <c r="A81" s="92"/>
      <c r="B81" s="41"/>
      <c r="C81" s="171" t="s">
        <v>104</v>
      </c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3"/>
    </row>
    <row r="82" spans="1:84" s="118" customFormat="1" ht="16.5" customHeight="1" x14ac:dyDescent="0.2">
      <c r="A82" s="92"/>
      <c r="B82" s="41"/>
      <c r="C82" s="171" t="s">
        <v>102</v>
      </c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3"/>
    </row>
    <row r="83" spans="1:84" s="118" customFormat="1" ht="16.5" customHeight="1" x14ac:dyDescent="0.2">
      <c r="A83" s="92"/>
      <c r="B83" s="41"/>
      <c r="C83" s="171" t="s">
        <v>108</v>
      </c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3"/>
    </row>
    <row r="84" spans="1:84" s="118" customFormat="1" ht="16.5" customHeight="1" x14ac:dyDescent="0.2">
      <c r="A84" s="92"/>
      <c r="B84" s="41"/>
      <c r="C84" s="171" t="s">
        <v>109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</row>
    <row r="85" spans="1:84" s="118" customFormat="1" ht="16.5" customHeight="1" x14ac:dyDescent="0.2">
      <c r="A85" s="92"/>
      <c r="B85" s="41"/>
      <c r="C85" s="171" t="s">
        <v>110</v>
      </c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3"/>
    </row>
    <row r="86" spans="1:84" s="118" customFormat="1" ht="16.5" customHeight="1" x14ac:dyDescent="0.2">
      <c r="A86" s="92"/>
      <c r="B86" s="41"/>
      <c r="C86" s="171" t="s">
        <v>103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3"/>
    </row>
    <row r="87" spans="1:84" s="118" customFormat="1" ht="6.75" customHeight="1" x14ac:dyDescent="0.2">
      <c r="A87" s="92"/>
      <c r="B87" s="41"/>
      <c r="C87" s="171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3"/>
    </row>
    <row r="88" spans="1:84" s="118" customFormat="1" ht="16.5" customHeight="1" x14ac:dyDescent="0.2">
      <c r="A88" s="92"/>
      <c r="B88" s="41"/>
      <c r="C88" s="171" t="s">
        <v>199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3"/>
    </row>
    <row r="89" spans="1:84" s="118" customFormat="1" ht="16.5" customHeight="1" x14ac:dyDescent="0.2">
      <c r="A89" s="92"/>
      <c r="B89" s="41"/>
      <c r="C89" s="174" t="s">
        <v>106</v>
      </c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6"/>
    </row>
    <row r="90" spans="1:84" s="21" customFormat="1" ht="16.5" customHeight="1" x14ac:dyDescent="0.2">
      <c r="A90" s="41"/>
      <c r="B90" s="50">
        <v>75495</v>
      </c>
      <c r="C90" s="51"/>
      <c r="D90" s="135" t="s">
        <v>10</v>
      </c>
      <c r="E90" s="74" t="s">
        <v>56</v>
      </c>
      <c r="F90" s="38">
        <f>G90+P90</f>
        <v>413118</v>
      </c>
      <c r="G90" s="39">
        <f>H90+K90+L90+M90</f>
        <v>413118</v>
      </c>
      <c r="H90" s="40">
        <f>SUM(I90:J90)</f>
        <v>413118</v>
      </c>
      <c r="I90" s="40">
        <v>281019</v>
      </c>
      <c r="J90" s="40">
        <v>132099</v>
      </c>
      <c r="K90" s="40"/>
      <c r="L90" s="40"/>
      <c r="M90" s="55"/>
      <c r="N90" s="55"/>
      <c r="O90" s="56"/>
      <c r="P90" s="39"/>
      <c r="Q90" s="40"/>
      <c r="R90" s="40"/>
      <c r="S90" s="40"/>
      <c r="T90" s="40"/>
      <c r="U90" s="2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21" customFormat="1" ht="16.5" customHeight="1" x14ac:dyDescent="0.2">
      <c r="A91" s="41"/>
      <c r="B91" s="41"/>
      <c r="C91" s="49"/>
      <c r="D91" s="136"/>
      <c r="E91" s="74" t="s">
        <v>57</v>
      </c>
      <c r="F91" s="42">
        <f>G91+P91</f>
        <v>7220</v>
      </c>
      <c r="G91" s="43">
        <f>H91+K91+L91+M91</f>
        <v>7220</v>
      </c>
      <c r="H91" s="44">
        <f>SUM(I91:J91)</f>
        <v>7220</v>
      </c>
      <c r="I91" s="44">
        <f>I95+I99+I103+I107</f>
        <v>7220</v>
      </c>
      <c r="J91" s="44"/>
      <c r="K91" s="44"/>
      <c r="L91" s="44"/>
      <c r="M91" s="119"/>
      <c r="N91" s="119"/>
      <c r="O91" s="201"/>
      <c r="P91" s="43"/>
      <c r="Q91" s="44"/>
      <c r="R91" s="44"/>
      <c r="S91" s="44"/>
      <c r="T91" s="44"/>
      <c r="U91" s="2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21" customFormat="1" ht="16.5" customHeight="1" x14ac:dyDescent="0.2">
      <c r="A92" s="41"/>
      <c r="B92" s="41"/>
      <c r="C92" s="49"/>
      <c r="D92" s="136"/>
      <c r="E92" s="74" t="s">
        <v>58</v>
      </c>
      <c r="F92" s="42">
        <f>G92+P92</f>
        <v>7499</v>
      </c>
      <c r="G92" s="43">
        <f>H92+K92+L92+M92</f>
        <v>7499</v>
      </c>
      <c r="H92" s="44">
        <f>SUM(I92:J92)</f>
        <v>7499</v>
      </c>
      <c r="I92" s="44">
        <f>I96+I100+I104+I108</f>
        <v>7220</v>
      </c>
      <c r="J92" s="44">
        <f>J96+J100+J104+J108</f>
        <v>279</v>
      </c>
      <c r="K92" s="44"/>
      <c r="L92" s="44"/>
      <c r="M92" s="119"/>
      <c r="N92" s="119"/>
      <c r="O92" s="201"/>
      <c r="P92" s="43"/>
      <c r="Q92" s="44"/>
      <c r="R92" s="44"/>
      <c r="S92" s="44"/>
      <c r="T92" s="44"/>
      <c r="U92" s="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21" customFormat="1" ht="16.5" customHeight="1" x14ac:dyDescent="0.2">
      <c r="A93" s="70"/>
      <c r="B93" s="70"/>
      <c r="C93" s="45"/>
      <c r="D93" s="137"/>
      <c r="E93" s="75" t="s">
        <v>59</v>
      </c>
      <c r="F93" s="46">
        <f t="shared" ref="F93:J93" si="7">F90-F91+F92</f>
        <v>413397</v>
      </c>
      <c r="G93" s="47">
        <f t="shared" si="7"/>
        <v>413397</v>
      </c>
      <c r="H93" s="46">
        <f t="shared" si="7"/>
        <v>413397</v>
      </c>
      <c r="I93" s="61">
        <f t="shared" si="7"/>
        <v>281019</v>
      </c>
      <c r="J93" s="61">
        <f t="shared" si="7"/>
        <v>132378</v>
      </c>
      <c r="K93" s="61"/>
      <c r="L93" s="61"/>
      <c r="M93" s="46"/>
      <c r="N93" s="46"/>
      <c r="O93" s="48"/>
      <c r="P93" s="47"/>
      <c r="Q93" s="61"/>
      <c r="R93" s="46"/>
      <c r="S93" s="61"/>
      <c r="T93" s="61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" customFormat="1" ht="16.5" customHeight="1" x14ac:dyDescent="0.2">
      <c r="A94" s="49"/>
      <c r="B94" s="49"/>
      <c r="C94" s="49">
        <v>4010</v>
      </c>
      <c r="D94" s="127" t="s">
        <v>29</v>
      </c>
      <c r="E94" s="74" t="s">
        <v>56</v>
      </c>
      <c r="F94" s="42">
        <f>G94+P94</f>
        <v>210000</v>
      </c>
      <c r="G94" s="43">
        <f>H94+K94+L94+M94</f>
        <v>210000</v>
      </c>
      <c r="H94" s="44">
        <f>SUM(I94:J94)</f>
        <v>210000</v>
      </c>
      <c r="I94" s="44">
        <v>210000</v>
      </c>
      <c r="J94" s="44"/>
      <c r="K94" s="44"/>
      <c r="L94" s="44"/>
      <c r="M94" s="44"/>
      <c r="N94" s="44"/>
      <c r="O94" s="57"/>
      <c r="P94" s="58"/>
      <c r="Q94" s="44"/>
      <c r="R94" s="44"/>
      <c r="S94" s="44"/>
      <c r="T94" s="44"/>
      <c r="U94" s="1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8" customFormat="1" ht="16.5" customHeight="1" x14ac:dyDescent="0.2">
      <c r="A95" s="41"/>
      <c r="B95" s="41"/>
      <c r="C95" s="49"/>
      <c r="D95" s="128"/>
      <c r="E95" s="74" t="s">
        <v>57</v>
      </c>
      <c r="F95" s="42"/>
      <c r="G95" s="43"/>
      <c r="H95" s="44"/>
      <c r="I95" s="44"/>
      <c r="J95" s="44"/>
      <c r="K95" s="44"/>
      <c r="L95" s="44"/>
      <c r="M95" s="44"/>
      <c r="N95" s="44"/>
      <c r="O95" s="57"/>
      <c r="P95" s="43"/>
      <c r="Q95" s="44"/>
      <c r="R95" s="44"/>
      <c r="S95" s="44"/>
      <c r="T95" s="44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8" customFormat="1" ht="16.5" customHeight="1" x14ac:dyDescent="0.2">
      <c r="A96" s="41"/>
      <c r="B96" s="41"/>
      <c r="C96" s="49"/>
      <c r="D96" s="128"/>
      <c r="E96" s="74" t="s">
        <v>58</v>
      </c>
      <c r="F96" s="42">
        <f>G96+P96</f>
        <v>7220</v>
      </c>
      <c r="G96" s="43">
        <f>H96+K96+L96+M96</f>
        <v>7220</v>
      </c>
      <c r="H96" s="44">
        <f>SUM(I96:J96)</f>
        <v>7220</v>
      </c>
      <c r="I96" s="44">
        <v>7220</v>
      </c>
      <c r="J96" s="44"/>
      <c r="K96" s="44"/>
      <c r="L96" s="44"/>
      <c r="M96" s="44"/>
      <c r="N96" s="44"/>
      <c r="O96" s="57"/>
      <c r="P96" s="43"/>
      <c r="Q96" s="44"/>
      <c r="R96" s="44"/>
      <c r="S96" s="44"/>
      <c r="T96" s="44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21" customFormat="1" ht="16.5" customHeight="1" x14ac:dyDescent="0.2">
      <c r="A97" s="70"/>
      <c r="B97" s="70"/>
      <c r="C97" s="45"/>
      <c r="D97" s="129"/>
      <c r="E97" s="75" t="s">
        <v>59</v>
      </c>
      <c r="F97" s="46">
        <f>F94-F95+F96</f>
        <v>217220</v>
      </c>
      <c r="G97" s="47">
        <f>G94-G95+G96</f>
        <v>217220</v>
      </c>
      <c r="H97" s="46">
        <f>H94-H95+H96</f>
        <v>217220</v>
      </c>
      <c r="I97" s="46">
        <f>I94-I95+I96</f>
        <v>217220</v>
      </c>
      <c r="J97" s="46"/>
      <c r="K97" s="46"/>
      <c r="L97" s="46"/>
      <c r="M97" s="46"/>
      <c r="N97" s="46"/>
      <c r="O97" s="48"/>
      <c r="P97" s="47"/>
      <c r="Q97" s="46"/>
      <c r="R97" s="46"/>
      <c r="S97" s="61"/>
      <c r="T97" s="61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" customFormat="1" ht="16.5" customHeight="1" x14ac:dyDescent="0.2">
      <c r="A98" s="49"/>
      <c r="B98" s="49"/>
      <c r="C98" s="49">
        <v>4110</v>
      </c>
      <c r="D98" s="127" t="s">
        <v>22</v>
      </c>
      <c r="E98" s="74" t="s">
        <v>56</v>
      </c>
      <c r="F98" s="42">
        <f>G98+P98</f>
        <v>45103</v>
      </c>
      <c r="G98" s="43">
        <f>H98+K98+L98+M98</f>
        <v>45103</v>
      </c>
      <c r="H98" s="44">
        <f>SUM(I98:J98)</f>
        <v>45103</v>
      </c>
      <c r="I98" s="44">
        <v>45103</v>
      </c>
      <c r="J98" s="44"/>
      <c r="K98" s="44"/>
      <c r="L98" s="44"/>
      <c r="M98" s="44"/>
      <c r="N98" s="44"/>
      <c r="O98" s="57"/>
      <c r="P98" s="58"/>
      <c r="Q98" s="44"/>
      <c r="R98" s="44"/>
      <c r="S98" s="44"/>
      <c r="T98" s="44"/>
      <c r="U98" s="14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8" customFormat="1" ht="16.5" customHeight="1" x14ac:dyDescent="0.2">
      <c r="A99" s="41"/>
      <c r="B99" s="41"/>
      <c r="C99" s="49"/>
      <c r="D99" s="128"/>
      <c r="E99" s="74" t="s">
        <v>57</v>
      </c>
      <c r="F99" s="42">
        <f>G99+P99</f>
        <v>6239</v>
      </c>
      <c r="G99" s="43">
        <f>H99+K99+L99+M99</f>
        <v>6239</v>
      </c>
      <c r="H99" s="44">
        <f>SUM(I99:J99)</f>
        <v>6239</v>
      </c>
      <c r="I99" s="44">
        <v>6239</v>
      </c>
      <c r="J99" s="44"/>
      <c r="K99" s="44"/>
      <c r="L99" s="44"/>
      <c r="M99" s="44"/>
      <c r="N99" s="44"/>
      <c r="O99" s="57"/>
      <c r="P99" s="43"/>
      <c r="Q99" s="44"/>
      <c r="R99" s="44"/>
      <c r="S99" s="44"/>
      <c r="T99" s="44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8" customFormat="1" ht="16.5" customHeight="1" x14ac:dyDescent="0.2">
      <c r="A100" s="41"/>
      <c r="B100" s="41"/>
      <c r="C100" s="49"/>
      <c r="D100" s="128"/>
      <c r="E100" s="74" t="s">
        <v>58</v>
      </c>
      <c r="F100" s="42"/>
      <c r="G100" s="43"/>
      <c r="H100" s="44"/>
      <c r="I100" s="44"/>
      <c r="J100" s="44"/>
      <c r="K100" s="44"/>
      <c r="L100" s="44"/>
      <c r="M100" s="44"/>
      <c r="N100" s="44"/>
      <c r="O100" s="57"/>
      <c r="P100" s="43"/>
      <c r="Q100" s="44"/>
      <c r="R100" s="44"/>
      <c r="S100" s="44"/>
      <c r="T100" s="44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21" customFormat="1" ht="16.5" customHeight="1" x14ac:dyDescent="0.2">
      <c r="A101" s="70"/>
      <c r="B101" s="70"/>
      <c r="C101" s="45"/>
      <c r="D101" s="129"/>
      <c r="E101" s="75" t="s">
        <v>59</v>
      </c>
      <c r="F101" s="46">
        <f>F98-F99+F100</f>
        <v>38864</v>
      </c>
      <c r="G101" s="47">
        <f>G98-G99+G100</f>
        <v>38864</v>
      </c>
      <c r="H101" s="46">
        <f>H98-H99+H100</f>
        <v>38864</v>
      </c>
      <c r="I101" s="46">
        <f>I98-I99+I100</f>
        <v>38864</v>
      </c>
      <c r="J101" s="46"/>
      <c r="K101" s="46"/>
      <c r="L101" s="46"/>
      <c r="M101" s="46"/>
      <c r="N101" s="46"/>
      <c r="O101" s="48"/>
      <c r="P101" s="47"/>
      <c r="Q101" s="46"/>
      <c r="R101" s="46"/>
      <c r="S101" s="61"/>
      <c r="T101" s="6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2" customFormat="1" ht="18" customHeight="1" x14ac:dyDescent="0.2">
      <c r="A102" s="49"/>
      <c r="B102" s="49"/>
      <c r="C102" s="49">
        <v>4120</v>
      </c>
      <c r="D102" s="127" t="s">
        <v>94</v>
      </c>
      <c r="E102" s="74" t="s">
        <v>56</v>
      </c>
      <c r="F102" s="42">
        <f>G102+P102</f>
        <v>5666</v>
      </c>
      <c r="G102" s="43">
        <f>H102+K102+L102+M102</f>
        <v>5666</v>
      </c>
      <c r="H102" s="44">
        <f>SUM(I102:J102)</f>
        <v>5666</v>
      </c>
      <c r="I102" s="44">
        <v>5666</v>
      </c>
      <c r="J102" s="44"/>
      <c r="K102" s="44"/>
      <c r="L102" s="44"/>
      <c r="M102" s="44"/>
      <c r="N102" s="44"/>
      <c r="O102" s="57"/>
      <c r="P102" s="58"/>
      <c r="Q102" s="44"/>
      <c r="R102" s="44"/>
      <c r="S102" s="44"/>
      <c r="T102" s="44"/>
      <c r="U102" s="13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" customFormat="1" ht="18" customHeight="1" x14ac:dyDescent="0.2">
      <c r="A103" s="41"/>
      <c r="B103" s="41"/>
      <c r="C103" s="49"/>
      <c r="D103" s="128"/>
      <c r="E103" s="74" t="s">
        <v>57</v>
      </c>
      <c r="F103" s="42">
        <f>G103+P103</f>
        <v>981</v>
      </c>
      <c r="G103" s="43">
        <f>H103+K103+L103+M103</f>
        <v>981</v>
      </c>
      <c r="H103" s="44">
        <f>SUM(I103:J103)</f>
        <v>981</v>
      </c>
      <c r="I103" s="44">
        <v>981</v>
      </c>
      <c r="J103" s="44"/>
      <c r="K103" s="44"/>
      <c r="L103" s="44"/>
      <c r="M103" s="44"/>
      <c r="N103" s="44"/>
      <c r="O103" s="57"/>
      <c r="P103" s="43"/>
      <c r="Q103" s="44"/>
      <c r="R103" s="44"/>
      <c r="S103" s="44"/>
      <c r="T103" s="44"/>
      <c r="U103" s="18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" customFormat="1" ht="18" customHeight="1" x14ac:dyDescent="0.2">
      <c r="A104" s="41"/>
      <c r="B104" s="41"/>
      <c r="C104" s="49"/>
      <c r="D104" s="128"/>
      <c r="E104" s="74" t="s">
        <v>58</v>
      </c>
      <c r="F104" s="42"/>
      <c r="G104" s="43"/>
      <c r="H104" s="44"/>
      <c r="I104" s="44"/>
      <c r="J104" s="44"/>
      <c r="K104" s="44"/>
      <c r="L104" s="44"/>
      <c r="M104" s="44"/>
      <c r="N104" s="44"/>
      <c r="O104" s="57"/>
      <c r="P104" s="43"/>
      <c r="Q104" s="44"/>
      <c r="R104" s="44"/>
      <c r="S104" s="44"/>
      <c r="T104" s="44"/>
      <c r="U104" s="18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" customFormat="1" ht="18" customHeight="1" x14ac:dyDescent="0.2">
      <c r="A105" s="70"/>
      <c r="B105" s="70"/>
      <c r="C105" s="45"/>
      <c r="D105" s="129"/>
      <c r="E105" s="75" t="s">
        <v>59</v>
      </c>
      <c r="F105" s="46">
        <f>F102-F103+F104</f>
        <v>4685</v>
      </c>
      <c r="G105" s="47">
        <f>G102-G103+G104</f>
        <v>4685</v>
      </c>
      <c r="H105" s="46">
        <f>H102-H103+H104</f>
        <v>4685</v>
      </c>
      <c r="I105" s="46">
        <f>I102-I103+I104</f>
        <v>4685</v>
      </c>
      <c r="J105" s="46"/>
      <c r="K105" s="46"/>
      <c r="L105" s="46"/>
      <c r="M105" s="46"/>
      <c r="N105" s="46"/>
      <c r="O105" s="48"/>
      <c r="P105" s="47"/>
      <c r="Q105" s="46"/>
      <c r="R105" s="46"/>
      <c r="S105" s="61"/>
      <c r="T105" s="61"/>
      <c r="U105" s="21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21" customFormat="1" ht="18" customHeight="1" x14ac:dyDescent="0.2">
      <c r="A106" s="49"/>
      <c r="B106" s="49"/>
      <c r="C106" s="49">
        <v>4440</v>
      </c>
      <c r="D106" s="81" t="s">
        <v>74</v>
      </c>
      <c r="E106" s="74" t="s">
        <v>56</v>
      </c>
      <c r="F106" s="42">
        <f>G106+P106</f>
        <v>8899</v>
      </c>
      <c r="G106" s="43">
        <f>H106+K106+L106+M106</f>
        <v>8899</v>
      </c>
      <c r="H106" s="44">
        <f>SUM(I106:J106)</f>
        <v>8899</v>
      </c>
      <c r="I106" s="44"/>
      <c r="J106" s="44">
        <v>8899</v>
      </c>
      <c r="K106" s="44"/>
      <c r="L106" s="44"/>
      <c r="M106" s="44"/>
      <c r="N106" s="44"/>
      <c r="O106" s="57"/>
      <c r="P106" s="58"/>
      <c r="Q106" s="44"/>
      <c r="R106" s="44"/>
      <c r="S106" s="44"/>
      <c r="T106" s="44"/>
      <c r="U106" s="1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21" customFormat="1" ht="18" customHeight="1" x14ac:dyDescent="0.2">
      <c r="A107" s="41"/>
      <c r="B107" s="41"/>
      <c r="C107" s="49"/>
      <c r="D107" s="82"/>
      <c r="E107" s="74" t="s">
        <v>57</v>
      </c>
      <c r="F107" s="42"/>
      <c r="G107" s="43"/>
      <c r="H107" s="44"/>
      <c r="I107" s="44"/>
      <c r="J107" s="44"/>
      <c r="K107" s="44"/>
      <c r="L107" s="44"/>
      <c r="M107" s="44"/>
      <c r="N107" s="44"/>
      <c r="O107" s="57"/>
      <c r="P107" s="43"/>
      <c r="Q107" s="44"/>
      <c r="R107" s="44"/>
      <c r="S107" s="44"/>
      <c r="T107" s="44"/>
      <c r="U107" s="18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21" customFormat="1" ht="18" customHeight="1" x14ac:dyDescent="0.2">
      <c r="A108" s="41"/>
      <c r="B108" s="41"/>
      <c r="C108" s="49"/>
      <c r="D108" s="82"/>
      <c r="E108" s="74" t="s">
        <v>58</v>
      </c>
      <c r="F108" s="42">
        <f>G108+P108</f>
        <v>279</v>
      </c>
      <c r="G108" s="43">
        <f>H108+K108+L108+M108</f>
        <v>279</v>
      </c>
      <c r="H108" s="44">
        <f>SUM(I108:J108)</f>
        <v>279</v>
      </c>
      <c r="I108" s="44"/>
      <c r="J108" s="44">
        <v>279</v>
      </c>
      <c r="K108" s="44"/>
      <c r="L108" s="44"/>
      <c r="M108" s="44"/>
      <c r="N108" s="44"/>
      <c r="O108" s="57"/>
      <c r="P108" s="43"/>
      <c r="Q108" s="44"/>
      <c r="R108" s="44"/>
      <c r="S108" s="44"/>
      <c r="T108" s="44"/>
      <c r="U108" s="1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1" customFormat="1" ht="18" customHeight="1" x14ac:dyDescent="0.2">
      <c r="A109" s="70"/>
      <c r="B109" s="70"/>
      <c r="C109" s="45"/>
      <c r="D109" s="83"/>
      <c r="E109" s="75" t="s">
        <v>59</v>
      </c>
      <c r="F109" s="46">
        <f>F106-F107+F108</f>
        <v>9178</v>
      </c>
      <c r="G109" s="47">
        <f>G106-G107+G108</f>
        <v>9178</v>
      </c>
      <c r="H109" s="46">
        <f>H106-H107+H108</f>
        <v>9178</v>
      </c>
      <c r="I109" s="46"/>
      <c r="J109" s="46">
        <f>J106-J107+J108</f>
        <v>9178</v>
      </c>
      <c r="K109" s="46"/>
      <c r="L109" s="46"/>
      <c r="M109" s="46"/>
      <c r="N109" s="46"/>
      <c r="O109" s="48"/>
      <c r="P109" s="47"/>
      <c r="Q109" s="46"/>
      <c r="R109" s="46"/>
      <c r="S109" s="61"/>
      <c r="T109" s="61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18" customFormat="1" ht="18" customHeight="1" x14ac:dyDescent="0.2">
      <c r="A110" s="92"/>
      <c r="B110" s="92"/>
      <c r="C110" s="181" t="s">
        <v>63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3"/>
    </row>
    <row r="111" spans="1:84" s="118" customFormat="1" ht="18" customHeight="1" x14ac:dyDescent="0.2">
      <c r="A111" s="92"/>
      <c r="B111" s="41"/>
      <c r="C111" s="171" t="s">
        <v>104</v>
      </c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3"/>
    </row>
    <row r="112" spans="1:84" s="118" customFormat="1" ht="18" customHeight="1" x14ac:dyDescent="0.2">
      <c r="A112" s="92"/>
      <c r="B112" s="41"/>
      <c r="C112" s="171" t="s">
        <v>111</v>
      </c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3"/>
    </row>
    <row r="113" spans="1:84" s="118" customFormat="1" ht="18" customHeight="1" x14ac:dyDescent="0.2">
      <c r="A113" s="92"/>
      <c r="B113" s="41"/>
      <c r="C113" s="171" t="s">
        <v>112</v>
      </c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3"/>
    </row>
    <row r="114" spans="1:84" s="118" customFormat="1" ht="18" customHeight="1" x14ac:dyDescent="0.2">
      <c r="A114" s="92"/>
      <c r="B114" s="41"/>
      <c r="C114" s="171" t="s">
        <v>113</v>
      </c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3"/>
    </row>
    <row r="115" spans="1:84" s="118" customFormat="1" ht="7.5" customHeight="1" x14ac:dyDescent="0.2">
      <c r="A115" s="92"/>
      <c r="B115" s="41"/>
      <c r="C115" s="171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3"/>
    </row>
    <row r="116" spans="1:84" s="118" customFormat="1" ht="18" customHeight="1" x14ac:dyDescent="0.2">
      <c r="A116" s="92"/>
      <c r="B116" s="41"/>
      <c r="C116" s="171" t="s">
        <v>199</v>
      </c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3"/>
    </row>
    <row r="117" spans="1:84" s="118" customFormat="1" ht="18" customHeight="1" x14ac:dyDescent="0.2">
      <c r="A117" s="92"/>
      <c r="B117" s="41"/>
      <c r="C117" s="174" t="s">
        <v>107</v>
      </c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6"/>
    </row>
    <row r="118" spans="1:84" s="2" customFormat="1" ht="18" customHeight="1" x14ac:dyDescent="0.2">
      <c r="A118" s="52">
        <v>758</v>
      </c>
      <c r="B118" s="52"/>
      <c r="C118" s="108"/>
      <c r="D118" s="130" t="s">
        <v>4</v>
      </c>
      <c r="E118" s="72" t="s">
        <v>56</v>
      </c>
      <c r="F118" s="29">
        <f>G118+P118</f>
        <v>841727</v>
      </c>
      <c r="G118" s="30">
        <f>H118+K118+L118+M118</f>
        <v>841727</v>
      </c>
      <c r="H118" s="31">
        <f>SUM(I118:J118)</f>
        <v>833938</v>
      </c>
      <c r="I118" s="31"/>
      <c r="J118" s="31">
        <v>833938</v>
      </c>
      <c r="K118" s="31"/>
      <c r="L118" s="31">
        <v>7789</v>
      </c>
      <c r="M118" s="31"/>
      <c r="N118" s="53"/>
      <c r="O118" s="199"/>
      <c r="P118" s="98"/>
      <c r="Q118" s="31"/>
      <c r="R118" s="31"/>
      <c r="S118" s="31"/>
      <c r="T118" s="31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2" customFormat="1" ht="18" customHeight="1" x14ac:dyDescent="0.2">
      <c r="A119" s="28"/>
      <c r="B119" s="28"/>
      <c r="C119" s="69"/>
      <c r="D119" s="131"/>
      <c r="E119" s="72" t="s">
        <v>57</v>
      </c>
      <c r="F119" s="29">
        <f>G119+P119</f>
        <v>37386</v>
      </c>
      <c r="G119" s="32">
        <f>H119+K119+L119+M119</f>
        <v>37386</v>
      </c>
      <c r="H119" s="33">
        <f>SUM(I119:J119)</f>
        <v>37386</v>
      </c>
      <c r="I119" s="33"/>
      <c r="J119" s="33">
        <f>J123</f>
        <v>37386</v>
      </c>
      <c r="K119" s="33"/>
      <c r="L119" s="33"/>
      <c r="M119" s="33"/>
      <c r="N119" s="54"/>
      <c r="O119" s="202"/>
      <c r="P119" s="99"/>
      <c r="Q119" s="33"/>
      <c r="R119" s="33"/>
      <c r="S119" s="33"/>
      <c r="T119" s="33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2" customFormat="1" ht="18" customHeight="1" x14ac:dyDescent="0.2">
      <c r="A120" s="28"/>
      <c r="B120" s="28"/>
      <c r="C120" s="69"/>
      <c r="D120" s="131"/>
      <c r="E120" s="72" t="s">
        <v>58</v>
      </c>
      <c r="F120" s="29"/>
      <c r="G120" s="32"/>
      <c r="H120" s="33"/>
      <c r="I120" s="33"/>
      <c r="J120" s="33"/>
      <c r="K120" s="33"/>
      <c r="L120" s="33"/>
      <c r="M120" s="33"/>
      <c r="N120" s="54"/>
      <c r="O120" s="202"/>
      <c r="P120" s="99"/>
      <c r="Q120" s="33"/>
      <c r="R120" s="33"/>
      <c r="S120" s="33"/>
      <c r="T120" s="33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21" customFormat="1" ht="18" customHeight="1" x14ac:dyDescent="0.2">
      <c r="A121" s="69"/>
      <c r="B121" s="69"/>
      <c r="C121" s="34"/>
      <c r="D121" s="132"/>
      <c r="E121" s="73" t="s">
        <v>59</v>
      </c>
      <c r="F121" s="35">
        <f>F118-F119+F120</f>
        <v>804341</v>
      </c>
      <c r="G121" s="36">
        <f>G118-G119+G120</f>
        <v>804341</v>
      </c>
      <c r="H121" s="35">
        <f>H118-H119+H120</f>
        <v>796552</v>
      </c>
      <c r="I121" s="35"/>
      <c r="J121" s="35">
        <f>J118-J119+J120</f>
        <v>796552</v>
      </c>
      <c r="K121" s="35"/>
      <c r="L121" s="35">
        <f>L118-L119+L120</f>
        <v>7789</v>
      </c>
      <c r="M121" s="35"/>
      <c r="N121" s="35"/>
      <c r="O121" s="37"/>
      <c r="P121" s="100"/>
      <c r="Q121" s="35"/>
      <c r="R121" s="35"/>
      <c r="S121" s="84"/>
      <c r="T121" s="84"/>
      <c r="U121" s="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3" customFormat="1" ht="18" customHeight="1" x14ac:dyDescent="0.2">
      <c r="A122" s="41"/>
      <c r="B122" s="50">
        <v>75818</v>
      </c>
      <c r="C122" s="51"/>
      <c r="D122" s="135" t="s">
        <v>2</v>
      </c>
      <c r="E122" s="74" t="s">
        <v>56</v>
      </c>
      <c r="F122" s="42">
        <f>G122+P122</f>
        <v>833938</v>
      </c>
      <c r="G122" s="43">
        <f>H122+K122+L122+M122</f>
        <v>833938</v>
      </c>
      <c r="H122" s="44">
        <f>SUM(I122:J122)</f>
        <v>833938</v>
      </c>
      <c r="I122" s="55"/>
      <c r="J122" s="40">
        <f>J126</f>
        <v>833938</v>
      </c>
      <c r="K122" s="55"/>
      <c r="L122" s="55"/>
      <c r="M122" s="55"/>
      <c r="N122" s="55"/>
      <c r="O122" s="56"/>
      <c r="P122" s="60"/>
      <c r="Q122" s="55"/>
      <c r="R122" s="55"/>
      <c r="S122" s="55"/>
      <c r="T122" s="55"/>
      <c r="U122" s="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8" customFormat="1" ht="18" customHeight="1" x14ac:dyDescent="0.2">
      <c r="A123" s="41"/>
      <c r="B123" s="41"/>
      <c r="C123" s="49"/>
      <c r="D123" s="136"/>
      <c r="E123" s="74" t="s">
        <v>57</v>
      </c>
      <c r="F123" s="42">
        <f>G123+P123</f>
        <v>37386</v>
      </c>
      <c r="G123" s="43">
        <f>H123+K123+L123+M123</f>
        <v>37386</v>
      </c>
      <c r="H123" s="44">
        <f>SUM(I123:J123)</f>
        <v>37386</v>
      </c>
      <c r="I123" s="119"/>
      <c r="J123" s="44">
        <f>J127</f>
        <v>37386</v>
      </c>
      <c r="K123" s="119"/>
      <c r="L123" s="119"/>
      <c r="M123" s="119"/>
      <c r="N123" s="119"/>
      <c r="O123" s="201"/>
      <c r="P123" s="58"/>
      <c r="Q123" s="119"/>
      <c r="R123" s="119"/>
      <c r="S123" s="119"/>
      <c r="T123" s="119"/>
      <c r="U123" s="2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8" customFormat="1" ht="18" customHeight="1" x14ac:dyDescent="0.2">
      <c r="A124" s="41"/>
      <c r="B124" s="41"/>
      <c r="C124" s="49"/>
      <c r="D124" s="136"/>
      <c r="E124" s="74" t="s">
        <v>58</v>
      </c>
      <c r="F124" s="42"/>
      <c r="G124" s="43"/>
      <c r="H124" s="44"/>
      <c r="I124" s="119"/>
      <c r="J124" s="44"/>
      <c r="K124" s="119"/>
      <c r="L124" s="119"/>
      <c r="M124" s="119"/>
      <c r="N124" s="119"/>
      <c r="O124" s="201"/>
      <c r="P124" s="58"/>
      <c r="Q124" s="119"/>
      <c r="R124" s="119"/>
      <c r="S124" s="119"/>
      <c r="T124" s="119"/>
      <c r="U124" s="2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21" customFormat="1" ht="18" customHeight="1" x14ac:dyDescent="0.2">
      <c r="A125" s="70"/>
      <c r="B125" s="70"/>
      <c r="C125" s="45"/>
      <c r="D125" s="137"/>
      <c r="E125" s="75" t="s">
        <v>59</v>
      </c>
      <c r="F125" s="46">
        <f>F122-F123+F124</f>
        <v>796552</v>
      </c>
      <c r="G125" s="47">
        <f>G122-G123+G124</f>
        <v>796552</v>
      </c>
      <c r="H125" s="46">
        <f>H122-H123+H124</f>
        <v>796552</v>
      </c>
      <c r="I125" s="46"/>
      <c r="J125" s="46">
        <f>J122-J123+J124</f>
        <v>796552</v>
      </c>
      <c r="K125" s="46"/>
      <c r="L125" s="46"/>
      <c r="M125" s="46"/>
      <c r="N125" s="46"/>
      <c r="O125" s="48"/>
      <c r="P125" s="47"/>
      <c r="Q125" s="46"/>
      <c r="R125" s="46"/>
      <c r="S125" s="61"/>
      <c r="T125" s="61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3" customFormat="1" ht="18" customHeight="1" x14ac:dyDescent="0.2">
      <c r="A126" s="49"/>
      <c r="B126" s="49"/>
      <c r="C126" s="49">
        <v>4810</v>
      </c>
      <c r="D126" s="81" t="s">
        <v>35</v>
      </c>
      <c r="E126" s="74" t="s">
        <v>56</v>
      </c>
      <c r="F126" s="42">
        <f>G126+P126</f>
        <v>833938</v>
      </c>
      <c r="G126" s="43">
        <f>H126+K126+L126+M126</f>
        <v>833938</v>
      </c>
      <c r="H126" s="44">
        <f>SUM(I126:J126)</f>
        <v>833938</v>
      </c>
      <c r="I126" s="40"/>
      <c r="J126" s="40">
        <v>833938</v>
      </c>
      <c r="K126" s="40"/>
      <c r="L126" s="40"/>
      <c r="M126" s="40"/>
      <c r="N126" s="40"/>
      <c r="O126" s="203"/>
      <c r="P126" s="60"/>
      <c r="Q126" s="40"/>
      <c r="R126" s="40"/>
      <c r="S126" s="40"/>
      <c r="T126" s="44"/>
      <c r="U126" s="1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8" customFormat="1" ht="18" customHeight="1" x14ac:dyDescent="0.2">
      <c r="A127" s="41"/>
      <c r="B127" s="41"/>
      <c r="C127" s="49"/>
      <c r="D127" s="82"/>
      <c r="E127" s="74" t="s">
        <v>57</v>
      </c>
      <c r="F127" s="42">
        <f>G127+P127</f>
        <v>37386</v>
      </c>
      <c r="G127" s="43">
        <f>H127+K127+L127+M127</f>
        <v>37386</v>
      </c>
      <c r="H127" s="44">
        <f>SUM(I127:J127)</f>
        <v>37386</v>
      </c>
      <c r="I127" s="44"/>
      <c r="J127" s="44">
        <v>37386</v>
      </c>
      <c r="K127" s="44"/>
      <c r="L127" s="44"/>
      <c r="M127" s="44"/>
      <c r="N127" s="44"/>
      <c r="O127" s="57"/>
      <c r="P127" s="43"/>
      <c r="Q127" s="44"/>
      <c r="R127" s="44"/>
      <c r="S127" s="44"/>
      <c r="T127" s="44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8" customFormat="1" ht="18" customHeight="1" x14ac:dyDescent="0.2">
      <c r="A128" s="41"/>
      <c r="B128" s="41"/>
      <c r="C128" s="49"/>
      <c r="D128" s="82"/>
      <c r="E128" s="74" t="s">
        <v>58</v>
      </c>
      <c r="F128" s="42"/>
      <c r="G128" s="43"/>
      <c r="H128" s="44"/>
      <c r="I128" s="44"/>
      <c r="J128" s="44"/>
      <c r="K128" s="44"/>
      <c r="L128" s="44"/>
      <c r="M128" s="44"/>
      <c r="N128" s="44"/>
      <c r="O128" s="57"/>
      <c r="P128" s="43"/>
      <c r="Q128" s="44"/>
      <c r="R128" s="44"/>
      <c r="S128" s="44"/>
      <c r="T128" s="44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21" customFormat="1" ht="18" customHeight="1" x14ac:dyDescent="0.2">
      <c r="A129" s="70"/>
      <c r="B129" s="70"/>
      <c r="C129" s="45"/>
      <c r="D129" s="83"/>
      <c r="E129" s="75" t="s">
        <v>59</v>
      </c>
      <c r="F129" s="46">
        <f>F126-F127+F128</f>
        <v>796552</v>
      </c>
      <c r="G129" s="47">
        <f>G126-G127+G128</f>
        <v>796552</v>
      </c>
      <c r="H129" s="46">
        <f>H126-H127+H128</f>
        <v>796552</v>
      </c>
      <c r="I129" s="46"/>
      <c r="J129" s="46">
        <f>J126-J127+J128</f>
        <v>796552</v>
      </c>
      <c r="K129" s="46"/>
      <c r="L129" s="46"/>
      <c r="M129" s="46"/>
      <c r="N129" s="46"/>
      <c r="O129" s="48"/>
      <c r="P129" s="47"/>
      <c r="Q129" s="46"/>
      <c r="R129" s="46"/>
      <c r="S129" s="61"/>
      <c r="T129" s="61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18" customFormat="1" ht="18" customHeight="1" x14ac:dyDescent="0.2">
      <c r="A130" s="92"/>
      <c r="B130" s="92"/>
      <c r="C130" s="181" t="s">
        <v>63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3"/>
    </row>
    <row r="131" spans="1:84" s="118" customFormat="1" ht="18" customHeight="1" x14ac:dyDescent="0.2">
      <c r="A131" s="92"/>
      <c r="B131" s="41"/>
      <c r="C131" s="171" t="s">
        <v>200</v>
      </c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3"/>
    </row>
    <row r="132" spans="1:84" s="118" customFormat="1" ht="18" customHeight="1" x14ac:dyDescent="0.2">
      <c r="A132" s="92"/>
      <c r="B132" s="41"/>
      <c r="C132" s="171" t="s">
        <v>95</v>
      </c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3"/>
    </row>
    <row r="133" spans="1:84" s="11" customFormat="1" ht="18" customHeight="1" x14ac:dyDescent="0.2">
      <c r="A133" s="52">
        <v>801</v>
      </c>
      <c r="B133" s="52"/>
      <c r="C133" s="108"/>
      <c r="D133" s="130" t="s">
        <v>3</v>
      </c>
      <c r="E133" s="78" t="s">
        <v>56</v>
      </c>
      <c r="F133" s="64">
        <f>G133+P133</f>
        <v>61094714.450000003</v>
      </c>
      <c r="G133" s="30">
        <f>H133+K133+L133+M133</f>
        <v>60806755.450000003</v>
      </c>
      <c r="H133" s="31">
        <f>SUM(I133:J133)</f>
        <v>55305091.490000002</v>
      </c>
      <c r="I133" s="31">
        <v>49409834.450000003</v>
      </c>
      <c r="J133" s="31">
        <v>5895257.04</v>
      </c>
      <c r="K133" s="31">
        <v>5194488.96</v>
      </c>
      <c r="L133" s="31">
        <v>307175</v>
      </c>
      <c r="M133" s="31"/>
      <c r="N133" s="53"/>
      <c r="O133" s="199"/>
      <c r="P133" s="30">
        <f>Q133+S133+T133</f>
        <v>287959</v>
      </c>
      <c r="Q133" s="31">
        <v>287959</v>
      </c>
      <c r="R133" s="53"/>
      <c r="S133" s="53"/>
      <c r="T133" s="31"/>
      <c r="U133" s="2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8" customFormat="1" ht="18" customHeight="1" x14ac:dyDescent="0.2">
      <c r="A134" s="28"/>
      <c r="B134" s="28"/>
      <c r="C134" s="69"/>
      <c r="D134" s="131"/>
      <c r="E134" s="72" t="s">
        <v>57</v>
      </c>
      <c r="F134" s="29">
        <f>G134+P134</f>
        <v>94182.41</v>
      </c>
      <c r="G134" s="32">
        <f>H134+K134+L134+M134</f>
        <v>94182.41</v>
      </c>
      <c r="H134" s="33">
        <f>SUM(I134:J134)</f>
        <v>68050</v>
      </c>
      <c r="I134" s="33">
        <f>I138+I213+I281+I322+I348+I359+I437+I451+I469+I480</f>
        <v>47469</v>
      </c>
      <c r="J134" s="33">
        <f>J138+J213+J281+J322+J348+J359+J437+J451+J469+J480</f>
        <v>20581</v>
      </c>
      <c r="K134" s="33"/>
      <c r="L134" s="33">
        <f>L138+L213+L281+L322+L348+L359+L437+L451+L469+L480</f>
        <v>26132.41</v>
      </c>
      <c r="M134" s="33"/>
      <c r="N134" s="54"/>
      <c r="O134" s="202"/>
      <c r="P134" s="32"/>
      <c r="Q134" s="33"/>
      <c r="R134" s="54"/>
      <c r="S134" s="54"/>
      <c r="T134" s="33"/>
      <c r="U134" s="2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8" customFormat="1" ht="18" customHeight="1" x14ac:dyDescent="0.2">
      <c r="A135" s="28"/>
      <c r="B135" s="28"/>
      <c r="C135" s="69"/>
      <c r="D135" s="131"/>
      <c r="E135" s="72" t="s">
        <v>58</v>
      </c>
      <c r="F135" s="29">
        <f>G135+P135</f>
        <v>98927.41</v>
      </c>
      <c r="G135" s="32">
        <f>H135+K135+L135+M135</f>
        <v>98927.41</v>
      </c>
      <c r="H135" s="33">
        <f>SUM(I135:J135)</f>
        <v>98687.41</v>
      </c>
      <c r="I135" s="33">
        <f>I139+I214+I282+I323+I349+I360+I438+I452+I470+I481</f>
        <v>29823</v>
      </c>
      <c r="J135" s="33">
        <f>J139+J214+J282+J323+J349+J360+J438+J452+J470+J481</f>
        <v>68864.41</v>
      </c>
      <c r="K135" s="33"/>
      <c r="L135" s="33">
        <f>L139+L214+L282+L323+L349+L360+L438+L452+L470+L481</f>
        <v>240</v>
      </c>
      <c r="M135" s="33"/>
      <c r="N135" s="54"/>
      <c r="O135" s="202"/>
      <c r="P135" s="32"/>
      <c r="Q135" s="33"/>
      <c r="R135" s="54"/>
      <c r="S135" s="54"/>
      <c r="T135" s="33"/>
      <c r="U135" s="2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1" customFormat="1" ht="18" customHeight="1" x14ac:dyDescent="0.2">
      <c r="A136" s="69"/>
      <c r="B136" s="34"/>
      <c r="C136" s="34"/>
      <c r="D136" s="132"/>
      <c r="E136" s="73" t="s">
        <v>59</v>
      </c>
      <c r="F136" s="35">
        <f t="shared" ref="F136:L136" si="8">F133-F134+F135</f>
        <v>61099459.450000003</v>
      </c>
      <c r="G136" s="36">
        <f t="shared" si="8"/>
        <v>60811500.450000003</v>
      </c>
      <c r="H136" s="35">
        <f t="shared" si="8"/>
        <v>55335728.899999999</v>
      </c>
      <c r="I136" s="84">
        <f t="shared" si="8"/>
        <v>49392188.450000003</v>
      </c>
      <c r="J136" s="84">
        <f t="shared" si="8"/>
        <v>5943540.4500000002</v>
      </c>
      <c r="K136" s="84">
        <f t="shared" si="8"/>
        <v>5194488.96</v>
      </c>
      <c r="L136" s="84">
        <f t="shared" si="8"/>
        <v>281282.59000000003</v>
      </c>
      <c r="M136" s="84"/>
      <c r="N136" s="35"/>
      <c r="O136" s="37"/>
      <c r="P136" s="36">
        <f>P133-P134+P135</f>
        <v>287959</v>
      </c>
      <c r="Q136" s="84">
        <f>Q133-Q134+Q135</f>
        <v>287959</v>
      </c>
      <c r="R136" s="35"/>
      <c r="S136" s="84"/>
      <c r="T136" s="84"/>
      <c r="U136" s="12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1" customFormat="1" ht="18" customHeight="1" x14ac:dyDescent="0.2">
      <c r="A137" s="41"/>
      <c r="B137" s="41">
        <v>80101</v>
      </c>
      <c r="C137" s="51"/>
      <c r="D137" s="135" t="s">
        <v>1</v>
      </c>
      <c r="E137" s="74" t="s">
        <v>56</v>
      </c>
      <c r="F137" s="38">
        <f>G137+P137</f>
        <v>30946107.449999999</v>
      </c>
      <c r="G137" s="39">
        <f>H137+K137+L137+M137</f>
        <v>30687077.449999999</v>
      </c>
      <c r="H137" s="40">
        <f>SUM(I137:J137)</f>
        <v>30158178.449999999</v>
      </c>
      <c r="I137" s="40">
        <v>27013957.449999999</v>
      </c>
      <c r="J137" s="40">
        <v>3144221</v>
      </c>
      <c r="K137" s="44">
        <v>335500</v>
      </c>
      <c r="L137" s="44">
        <v>193399</v>
      </c>
      <c r="M137" s="40"/>
      <c r="N137" s="55"/>
      <c r="O137" s="56"/>
      <c r="P137" s="39">
        <f>Q137+S137+T137</f>
        <v>259030</v>
      </c>
      <c r="Q137" s="40">
        <v>259030</v>
      </c>
      <c r="R137" s="55"/>
      <c r="S137" s="55"/>
      <c r="T137" s="55"/>
      <c r="U137" s="2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8" customFormat="1" ht="18" customHeight="1" x14ac:dyDescent="0.2">
      <c r="A138" s="41"/>
      <c r="B138" s="41"/>
      <c r="C138" s="49"/>
      <c r="D138" s="136"/>
      <c r="E138" s="74" t="s">
        <v>57</v>
      </c>
      <c r="F138" s="42">
        <f>G138+P138</f>
        <v>28788.89</v>
      </c>
      <c r="G138" s="43">
        <f>H138+K138+L138+M138</f>
        <v>28788.89</v>
      </c>
      <c r="H138" s="44">
        <f>SUM(I138:J138)</f>
        <v>8034</v>
      </c>
      <c r="I138" s="44">
        <f t="shared" ref="I138:J138" si="9">I142+I146+I150+I154+I158+I162+I166+I170+I174+I178</f>
        <v>1000</v>
      </c>
      <c r="J138" s="44">
        <f t="shared" si="9"/>
        <v>7034</v>
      </c>
      <c r="K138" s="44"/>
      <c r="L138" s="44">
        <f>L142+L146+L150+L154+L158+L162+L166+L170+L174+L178</f>
        <v>20754.89</v>
      </c>
      <c r="M138" s="44"/>
      <c r="N138" s="119"/>
      <c r="O138" s="201"/>
      <c r="P138" s="43"/>
      <c r="Q138" s="44"/>
      <c r="R138" s="119"/>
      <c r="S138" s="119"/>
      <c r="T138" s="119"/>
      <c r="U138" s="2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8" customFormat="1" ht="18" customHeight="1" x14ac:dyDescent="0.2">
      <c r="A139" s="41"/>
      <c r="B139" s="41"/>
      <c r="C139" s="49"/>
      <c r="D139" s="136"/>
      <c r="E139" s="74" t="s">
        <v>58</v>
      </c>
      <c r="F139" s="42">
        <f>G139+P139</f>
        <v>69559.89</v>
      </c>
      <c r="G139" s="43">
        <f>H139+K139+L139+M139</f>
        <v>69559.89</v>
      </c>
      <c r="H139" s="44">
        <f>SUM(I139:J139)</f>
        <v>69559.89</v>
      </c>
      <c r="I139" s="44">
        <f t="shared" ref="I139:J139" si="10">I143+I147+I151+I155+I159+I163+I167+I171+I175+I179</f>
        <v>20000</v>
      </c>
      <c r="J139" s="44">
        <f t="shared" si="10"/>
        <v>49559.89</v>
      </c>
      <c r="K139" s="44"/>
      <c r="L139" s="44"/>
      <c r="M139" s="44"/>
      <c r="N139" s="119"/>
      <c r="O139" s="201"/>
      <c r="P139" s="43"/>
      <c r="Q139" s="44"/>
      <c r="R139" s="119"/>
      <c r="S139" s="119"/>
      <c r="T139" s="119"/>
      <c r="U139" s="2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1" customFormat="1" ht="18" customHeight="1" x14ac:dyDescent="0.2">
      <c r="A140" s="70"/>
      <c r="B140" s="70"/>
      <c r="C140" s="45"/>
      <c r="D140" s="137"/>
      <c r="E140" s="75" t="s">
        <v>59</v>
      </c>
      <c r="F140" s="46">
        <f t="shared" ref="F140:Q140" si="11">F137-F138+F139</f>
        <v>30986878.449999999</v>
      </c>
      <c r="G140" s="47">
        <f t="shared" si="11"/>
        <v>30727848.449999999</v>
      </c>
      <c r="H140" s="46">
        <f t="shared" si="11"/>
        <v>30219704.34</v>
      </c>
      <c r="I140" s="61">
        <f t="shared" si="11"/>
        <v>27032957.449999999</v>
      </c>
      <c r="J140" s="61">
        <f t="shared" si="11"/>
        <v>3186746.89</v>
      </c>
      <c r="K140" s="61">
        <f t="shared" si="11"/>
        <v>335500</v>
      </c>
      <c r="L140" s="61">
        <f>L137-L138+L139</f>
        <v>172644.11</v>
      </c>
      <c r="M140" s="46"/>
      <c r="N140" s="46"/>
      <c r="O140" s="48"/>
      <c r="P140" s="47">
        <f t="shared" si="11"/>
        <v>259030</v>
      </c>
      <c r="Q140" s="46">
        <f t="shared" si="11"/>
        <v>259030</v>
      </c>
      <c r="R140" s="46"/>
      <c r="S140" s="61"/>
      <c r="T140" s="61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1" customFormat="1" ht="16.5" customHeight="1" x14ac:dyDescent="0.2">
      <c r="A141" s="49"/>
      <c r="B141" s="49"/>
      <c r="C141" s="49">
        <v>3020</v>
      </c>
      <c r="D141" s="127" t="s">
        <v>21</v>
      </c>
      <c r="E141" s="74" t="s">
        <v>56</v>
      </c>
      <c r="F141" s="42">
        <f>G141+P141</f>
        <v>193399</v>
      </c>
      <c r="G141" s="43">
        <f>H141+K141+L141+M141</f>
        <v>193399</v>
      </c>
      <c r="H141" s="44"/>
      <c r="I141" s="44"/>
      <c r="J141" s="44"/>
      <c r="K141" s="44"/>
      <c r="L141" s="44">
        <v>193399</v>
      </c>
      <c r="M141" s="40"/>
      <c r="N141" s="40"/>
      <c r="O141" s="203"/>
      <c r="P141" s="60"/>
      <c r="Q141" s="40"/>
      <c r="R141" s="40"/>
      <c r="S141" s="40"/>
      <c r="T141" s="40"/>
      <c r="U141" s="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8" customFormat="1" ht="16.5" customHeight="1" x14ac:dyDescent="0.2">
      <c r="A142" s="41"/>
      <c r="B142" s="41"/>
      <c r="C142" s="49"/>
      <c r="D142" s="128"/>
      <c r="E142" s="74" t="s">
        <v>57</v>
      </c>
      <c r="F142" s="42">
        <f>G142+P142</f>
        <v>20754.89</v>
      </c>
      <c r="G142" s="43">
        <f>H142+K142+L142+M142</f>
        <v>20754.89</v>
      </c>
      <c r="H142" s="44"/>
      <c r="I142" s="44"/>
      <c r="J142" s="44"/>
      <c r="K142" s="44"/>
      <c r="L142" s="44">
        <v>20754.89</v>
      </c>
      <c r="M142" s="44"/>
      <c r="N142" s="44"/>
      <c r="O142" s="57"/>
      <c r="P142" s="43"/>
      <c r="Q142" s="44"/>
      <c r="R142" s="44"/>
      <c r="S142" s="44"/>
      <c r="T142" s="44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8" customFormat="1" ht="16.5" customHeight="1" x14ac:dyDescent="0.2">
      <c r="A143" s="41"/>
      <c r="B143" s="41"/>
      <c r="C143" s="49"/>
      <c r="D143" s="128"/>
      <c r="E143" s="74" t="s">
        <v>58</v>
      </c>
      <c r="F143" s="42"/>
      <c r="G143" s="43"/>
      <c r="H143" s="44"/>
      <c r="I143" s="44"/>
      <c r="J143" s="44"/>
      <c r="K143" s="44"/>
      <c r="L143" s="44"/>
      <c r="M143" s="44"/>
      <c r="N143" s="44"/>
      <c r="O143" s="57"/>
      <c r="P143" s="43"/>
      <c r="Q143" s="44"/>
      <c r="R143" s="44"/>
      <c r="S143" s="44"/>
      <c r="T143" s="44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21" customFormat="1" ht="16.5" customHeight="1" x14ac:dyDescent="0.2">
      <c r="A144" s="70"/>
      <c r="B144" s="70"/>
      <c r="C144" s="45"/>
      <c r="D144" s="129"/>
      <c r="E144" s="75" t="s">
        <v>59</v>
      </c>
      <c r="F144" s="46">
        <f>F141-F142+F143</f>
        <v>172644.11</v>
      </c>
      <c r="G144" s="47">
        <f>G141-G142+G143</f>
        <v>172644.11</v>
      </c>
      <c r="H144" s="46"/>
      <c r="I144" s="46"/>
      <c r="J144" s="46"/>
      <c r="K144" s="46"/>
      <c r="L144" s="46">
        <f>L141-L142+L143</f>
        <v>172644.11</v>
      </c>
      <c r="M144" s="46"/>
      <c r="N144" s="46"/>
      <c r="O144" s="48"/>
      <c r="P144" s="47"/>
      <c r="Q144" s="46"/>
      <c r="R144" s="46"/>
      <c r="S144" s="61"/>
      <c r="T144" s="61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1" customFormat="1" ht="16.5" customHeight="1" x14ac:dyDescent="0.2">
      <c r="A145" s="49"/>
      <c r="B145" s="49"/>
      <c r="C145" s="49">
        <v>4010</v>
      </c>
      <c r="D145" s="127" t="s">
        <v>29</v>
      </c>
      <c r="E145" s="74" t="s">
        <v>56</v>
      </c>
      <c r="F145" s="42">
        <f>G145+P145</f>
        <v>21265912</v>
      </c>
      <c r="G145" s="43">
        <f>H145+K145+L145+M145</f>
        <v>21265912</v>
      </c>
      <c r="H145" s="44">
        <f>SUM(I145:J145)</f>
        <v>21265912</v>
      </c>
      <c r="I145" s="44">
        <v>21265912</v>
      </c>
      <c r="J145" s="44"/>
      <c r="K145" s="44"/>
      <c r="L145" s="44"/>
      <c r="M145" s="44"/>
      <c r="N145" s="44"/>
      <c r="O145" s="57"/>
      <c r="P145" s="58"/>
      <c r="Q145" s="44"/>
      <c r="R145" s="44"/>
      <c r="S145" s="44"/>
      <c r="T145" s="44"/>
      <c r="U145" s="13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8" customFormat="1" ht="16.5" customHeight="1" x14ac:dyDescent="0.2">
      <c r="A146" s="41"/>
      <c r="B146" s="41"/>
      <c r="C146" s="49"/>
      <c r="D146" s="128"/>
      <c r="E146" s="74" t="s">
        <v>57</v>
      </c>
      <c r="F146" s="42"/>
      <c r="G146" s="43"/>
      <c r="H146" s="44"/>
      <c r="I146" s="44"/>
      <c r="J146" s="44"/>
      <c r="K146" s="44"/>
      <c r="L146" s="44"/>
      <c r="M146" s="44"/>
      <c r="N146" s="44"/>
      <c r="O146" s="57"/>
      <c r="P146" s="43"/>
      <c r="Q146" s="44"/>
      <c r="R146" s="44"/>
      <c r="S146" s="44"/>
      <c r="T146" s="44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8" customFormat="1" ht="16.5" customHeight="1" x14ac:dyDescent="0.2">
      <c r="A147" s="41"/>
      <c r="B147" s="41"/>
      <c r="C147" s="49"/>
      <c r="D147" s="128"/>
      <c r="E147" s="74" t="s">
        <v>58</v>
      </c>
      <c r="F147" s="42">
        <f>G147+P147</f>
        <v>20000</v>
      </c>
      <c r="G147" s="43">
        <f>H147+K147+L147+M147</f>
        <v>20000</v>
      </c>
      <c r="H147" s="44">
        <f>SUM(I147:J147)</f>
        <v>20000</v>
      </c>
      <c r="I147" s="44">
        <v>20000</v>
      </c>
      <c r="J147" s="44"/>
      <c r="K147" s="44"/>
      <c r="L147" s="44"/>
      <c r="M147" s="44"/>
      <c r="N147" s="44"/>
      <c r="O147" s="57"/>
      <c r="P147" s="43"/>
      <c r="Q147" s="44"/>
      <c r="R147" s="44"/>
      <c r="S147" s="44"/>
      <c r="T147" s="44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21" customFormat="1" ht="16.5" customHeight="1" x14ac:dyDescent="0.2">
      <c r="A148" s="70"/>
      <c r="B148" s="70"/>
      <c r="C148" s="45"/>
      <c r="D148" s="129"/>
      <c r="E148" s="75" t="s">
        <v>59</v>
      </c>
      <c r="F148" s="46">
        <f>F145-F146+F147</f>
        <v>21285912</v>
      </c>
      <c r="G148" s="47">
        <f>G145-G146+G147</f>
        <v>21285912</v>
      </c>
      <c r="H148" s="46">
        <f>H145-H146+H147</f>
        <v>21285912</v>
      </c>
      <c r="I148" s="46">
        <f>I145-I146+I147</f>
        <v>21285912</v>
      </c>
      <c r="J148" s="46"/>
      <c r="K148" s="46"/>
      <c r="L148" s="46"/>
      <c r="M148" s="46"/>
      <c r="N148" s="46"/>
      <c r="O148" s="48"/>
      <c r="P148" s="47"/>
      <c r="Q148" s="46"/>
      <c r="R148" s="46"/>
      <c r="S148" s="61"/>
      <c r="T148" s="61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1" customFormat="1" ht="16.5" customHeight="1" x14ac:dyDescent="0.2">
      <c r="A149" s="49"/>
      <c r="B149" s="49"/>
      <c r="C149" s="49">
        <v>4170</v>
      </c>
      <c r="D149" s="127" t="s">
        <v>23</v>
      </c>
      <c r="E149" s="74" t="s">
        <v>56</v>
      </c>
      <c r="F149" s="42">
        <f>G149+P149</f>
        <v>71950</v>
      </c>
      <c r="G149" s="43">
        <f>H149+K149+L149+M149</f>
        <v>71950</v>
      </c>
      <c r="H149" s="44">
        <f>SUM(I149:J149)</f>
        <v>71950</v>
      </c>
      <c r="I149" s="44">
        <v>71950</v>
      </c>
      <c r="J149" s="44"/>
      <c r="K149" s="44"/>
      <c r="L149" s="44"/>
      <c r="M149" s="44"/>
      <c r="N149" s="44"/>
      <c r="O149" s="57"/>
      <c r="P149" s="58"/>
      <c r="Q149" s="44"/>
      <c r="R149" s="44"/>
      <c r="S149" s="44"/>
      <c r="T149" s="44"/>
      <c r="U149" s="13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8" customFormat="1" ht="16.5" customHeight="1" x14ac:dyDescent="0.2">
      <c r="A150" s="41"/>
      <c r="B150" s="41"/>
      <c r="C150" s="49"/>
      <c r="D150" s="128"/>
      <c r="E150" s="74" t="s">
        <v>57</v>
      </c>
      <c r="F150" s="42">
        <f>G150+P150</f>
        <v>1000</v>
      </c>
      <c r="G150" s="43">
        <f>H150+K150+L150+M150</f>
        <v>1000</v>
      </c>
      <c r="H150" s="44">
        <f>SUM(I150:J150)</f>
        <v>1000</v>
      </c>
      <c r="I150" s="44">
        <v>1000</v>
      </c>
      <c r="J150" s="44"/>
      <c r="K150" s="44"/>
      <c r="L150" s="44"/>
      <c r="M150" s="44"/>
      <c r="N150" s="44"/>
      <c r="O150" s="57"/>
      <c r="P150" s="43"/>
      <c r="Q150" s="44"/>
      <c r="R150" s="44"/>
      <c r="S150" s="44"/>
      <c r="T150" s="44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8" customFormat="1" ht="16.5" customHeight="1" x14ac:dyDescent="0.2">
      <c r="A151" s="41"/>
      <c r="B151" s="41"/>
      <c r="C151" s="49"/>
      <c r="D151" s="128"/>
      <c r="E151" s="74" t="s">
        <v>58</v>
      </c>
      <c r="F151" s="42"/>
      <c r="G151" s="43"/>
      <c r="H151" s="44"/>
      <c r="I151" s="44"/>
      <c r="J151" s="44"/>
      <c r="K151" s="44"/>
      <c r="L151" s="44"/>
      <c r="M151" s="44"/>
      <c r="N151" s="44"/>
      <c r="O151" s="57"/>
      <c r="P151" s="43"/>
      <c r="Q151" s="44"/>
      <c r="R151" s="44"/>
      <c r="S151" s="44"/>
      <c r="T151" s="44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21" customFormat="1" ht="16.5" customHeight="1" x14ac:dyDescent="0.2">
      <c r="A152" s="70"/>
      <c r="B152" s="70"/>
      <c r="C152" s="45"/>
      <c r="D152" s="129"/>
      <c r="E152" s="75" t="s">
        <v>59</v>
      </c>
      <c r="F152" s="46">
        <f>F149-F150+F151</f>
        <v>70950</v>
      </c>
      <c r="G152" s="47">
        <f>G149-G150+G151</f>
        <v>70950</v>
      </c>
      <c r="H152" s="46">
        <f>H149-H150+H151</f>
        <v>70950</v>
      </c>
      <c r="I152" s="46">
        <f>I149-I150+I151</f>
        <v>70950</v>
      </c>
      <c r="J152" s="46"/>
      <c r="K152" s="46"/>
      <c r="L152" s="46"/>
      <c r="M152" s="46"/>
      <c r="N152" s="46"/>
      <c r="O152" s="48"/>
      <c r="P152" s="47"/>
      <c r="Q152" s="46"/>
      <c r="R152" s="46"/>
      <c r="S152" s="61"/>
      <c r="T152" s="61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1" customFormat="1" ht="16.5" customHeight="1" x14ac:dyDescent="0.2">
      <c r="A153" s="49"/>
      <c r="B153" s="49"/>
      <c r="C153" s="49">
        <v>4210</v>
      </c>
      <c r="D153" s="127" t="s">
        <v>24</v>
      </c>
      <c r="E153" s="74" t="s">
        <v>56</v>
      </c>
      <c r="F153" s="42">
        <f>G153+P153</f>
        <v>322292</v>
      </c>
      <c r="G153" s="43">
        <f>H153+K153+L153+M153</f>
        <v>322292</v>
      </c>
      <c r="H153" s="44">
        <f>SUM(I153:J153)</f>
        <v>322292</v>
      </c>
      <c r="I153" s="44"/>
      <c r="J153" s="44">
        <v>322292</v>
      </c>
      <c r="K153" s="44"/>
      <c r="L153" s="44"/>
      <c r="M153" s="44"/>
      <c r="N153" s="44"/>
      <c r="O153" s="57"/>
      <c r="P153" s="58"/>
      <c r="Q153" s="44"/>
      <c r="R153" s="44"/>
      <c r="S153" s="44"/>
      <c r="T153" s="44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8" customFormat="1" ht="16.5" customHeight="1" x14ac:dyDescent="0.2">
      <c r="A154" s="41"/>
      <c r="B154" s="41"/>
      <c r="C154" s="49"/>
      <c r="D154" s="128"/>
      <c r="E154" s="74" t="s">
        <v>57</v>
      </c>
      <c r="F154" s="42"/>
      <c r="G154" s="43"/>
      <c r="H154" s="44"/>
      <c r="I154" s="44"/>
      <c r="J154" s="44"/>
      <c r="K154" s="44"/>
      <c r="L154" s="44"/>
      <c r="M154" s="44"/>
      <c r="N154" s="44"/>
      <c r="O154" s="57"/>
      <c r="P154" s="43"/>
      <c r="Q154" s="44"/>
      <c r="R154" s="44"/>
      <c r="S154" s="44"/>
      <c r="T154" s="4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8" customFormat="1" ht="16.5" customHeight="1" x14ac:dyDescent="0.2">
      <c r="A155" s="41"/>
      <c r="B155" s="41"/>
      <c r="C155" s="49"/>
      <c r="D155" s="128"/>
      <c r="E155" s="74" t="s">
        <v>58</v>
      </c>
      <c r="F155" s="42">
        <f>G155+P155</f>
        <v>2565</v>
      </c>
      <c r="G155" s="43">
        <f>H155+K155+L155+M155</f>
        <v>2565</v>
      </c>
      <c r="H155" s="44">
        <f>SUM(I155:J155)</f>
        <v>2565</v>
      </c>
      <c r="I155" s="44"/>
      <c r="J155" s="44">
        <v>2565</v>
      </c>
      <c r="K155" s="44"/>
      <c r="L155" s="44"/>
      <c r="M155" s="44"/>
      <c r="N155" s="44"/>
      <c r="O155" s="57"/>
      <c r="P155" s="43"/>
      <c r="Q155" s="44"/>
      <c r="R155" s="44"/>
      <c r="S155" s="44"/>
      <c r="T155" s="44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21" customFormat="1" ht="16.5" customHeight="1" x14ac:dyDescent="0.2">
      <c r="A156" s="70"/>
      <c r="B156" s="70"/>
      <c r="C156" s="45"/>
      <c r="D156" s="129"/>
      <c r="E156" s="75" t="s">
        <v>59</v>
      </c>
      <c r="F156" s="46">
        <f>F153-F154+F155</f>
        <v>324857</v>
      </c>
      <c r="G156" s="47">
        <f>G153-G154+G155</f>
        <v>324857</v>
      </c>
      <c r="H156" s="46">
        <f>H153-H154+H155</f>
        <v>324857</v>
      </c>
      <c r="I156" s="46"/>
      <c r="J156" s="46">
        <f>J153-J154+J155</f>
        <v>324857</v>
      </c>
      <c r="K156" s="46"/>
      <c r="L156" s="46"/>
      <c r="M156" s="46"/>
      <c r="N156" s="46"/>
      <c r="O156" s="48"/>
      <c r="P156" s="47"/>
      <c r="Q156" s="46"/>
      <c r="R156" s="46"/>
      <c r="S156" s="61"/>
      <c r="T156" s="61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1" customFormat="1" ht="16.5" customHeight="1" x14ac:dyDescent="0.2">
      <c r="A157" s="49"/>
      <c r="B157" s="49"/>
      <c r="C157" s="49">
        <v>4240</v>
      </c>
      <c r="D157" s="127" t="s">
        <v>77</v>
      </c>
      <c r="E157" s="74" t="s">
        <v>56</v>
      </c>
      <c r="F157" s="42">
        <f>G157+P157</f>
        <v>40000</v>
      </c>
      <c r="G157" s="43">
        <f>H157+K157+L157+M157</f>
        <v>40000</v>
      </c>
      <c r="H157" s="44">
        <f>SUM(I157:J157)</f>
        <v>40000</v>
      </c>
      <c r="I157" s="44"/>
      <c r="J157" s="44">
        <v>40000</v>
      </c>
      <c r="K157" s="44"/>
      <c r="L157" s="44"/>
      <c r="M157" s="44"/>
      <c r="N157" s="44"/>
      <c r="O157" s="57"/>
      <c r="P157" s="58"/>
      <c r="Q157" s="44"/>
      <c r="R157" s="44"/>
      <c r="S157" s="44"/>
      <c r="T157" s="44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8" customFormat="1" ht="16.5" customHeight="1" x14ac:dyDescent="0.2">
      <c r="A158" s="41"/>
      <c r="B158" s="41"/>
      <c r="C158" s="49"/>
      <c r="D158" s="128"/>
      <c r="E158" s="74" t="s">
        <v>57</v>
      </c>
      <c r="F158" s="42">
        <f>G158+P158</f>
        <v>4002</v>
      </c>
      <c r="G158" s="43">
        <f>H158+K158+L158+M158</f>
        <v>4002</v>
      </c>
      <c r="H158" s="44">
        <f>SUM(I158:J158)</f>
        <v>4002</v>
      </c>
      <c r="I158" s="44"/>
      <c r="J158" s="44">
        <v>4002</v>
      </c>
      <c r="K158" s="44"/>
      <c r="L158" s="44"/>
      <c r="M158" s="44"/>
      <c r="N158" s="44"/>
      <c r="O158" s="57"/>
      <c r="P158" s="43"/>
      <c r="Q158" s="44"/>
      <c r="R158" s="44"/>
      <c r="S158" s="44"/>
      <c r="T158" s="44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8" customFormat="1" ht="16.5" customHeight="1" x14ac:dyDescent="0.2">
      <c r="A159" s="41"/>
      <c r="B159" s="41"/>
      <c r="C159" s="49"/>
      <c r="D159" s="128"/>
      <c r="E159" s="74" t="s">
        <v>58</v>
      </c>
      <c r="F159" s="42">
        <f>G159+P159</f>
        <v>26854.89</v>
      </c>
      <c r="G159" s="43">
        <f>H159+K159+L159+M159</f>
        <v>26854.89</v>
      </c>
      <c r="H159" s="44">
        <f>SUM(I159:J159)</f>
        <v>26854.89</v>
      </c>
      <c r="I159" s="44"/>
      <c r="J159" s="44">
        <v>26854.89</v>
      </c>
      <c r="K159" s="44"/>
      <c r="L159" s="44"/>
      <c r="M159" s="44"/>
      <c r="N159" s="44"/>
      <c r="O159" s="57"/>
      <c r="P159" s="43"/>
      <c r="Q159" s="44"/>
      <c r="R159" s="44"/>
      <c r="S159" s="44"/>
      <c r="T159" s="44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21" customFormat="1" ht="16.5" customHeight="1" x14ac:dyDescent="0.2">
      <c r="A160" s="70"/>
      <c r="B160" s="70"/>
      <c r="C160" s="45"/>
      <c r="D160" s="129"/>
      <c r="E160" s="75" t="s">
        <v>59</v>
      </c>
      <c r="F160" s="46">
        <f>F157-F158+F159</f>
        <v>62852.89</v>
      </c>
      <c r="G160" s="47">
        <f>G157-G158+G159</f>
        <v>62852.89</v>
      </c>
      <c r="H160" s="46">
        <f>H157-H158+H159</f>
        <v>62852.89</v>
      </c>
      <c r="I160" s="46"/>
      <c r="J160" s="46">
        <f>J157-J158+J159</f>
        <v>62852.89</v>
      </c>
      <c r="K160" s="46"/>
      <c r="L160" s="46"/>
      <c r="M160" s="46"/>
      <c r="N160" s="46"/>
      <c r="O160" s="48"/>
      <c r="P160" s="47"/>
      <c r="Q160" s="46"/>
      <c r="R160" s="46"/>
      <c r="S160" s="61"/>
      <c r="T160" s="61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" customFormat="1" ht="16.5" customHeight="1" x14ac:dyDescent="0.2">
      <c r="A161" s="49"/>
      <c r="B161" s="49"/>
      <c r="C161" s="49">
        <v>4260</v>
      </c>
      <c r="D161" s="81" t="s">
        <v>25</v>
      </c>
      <c r="E161" s="74" t="s">
        <v>56</v>
      </c>
      <c r="F161" s="42">
        <f>G161+P161</f>
        <v>1254020</v>
      </c>
      <c r="G161" s="43">
        <f>H161+K161+L161+M161</f>
        <v>1254020</v>
      </c>
      <c r="H161" s="44">
        <f>SUM(I161:J161)</f>
        <v>1254020</v>
      </c>
      <c r="I161" s="44"/>
      <c r="J161" s="44">
        <v>1254020</v>
      </c>
      <c r="K161" s="44"/>
      <c r="L161" s="44"/>
      <c r="M161" s="44"/>
      <c r="N161" s="44"/>
      <c r="O161" s="57"/>
      <c r="P161" s="58"/>
      <c r="Q161" s="44"/>
      <c r="R161" s="44"/>
      <c r="S161" s="44"/>
      <c r="T161" s="44"/>
      <c r="U161" s="1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8" customFormat="1" ht="16.5" customHeight="1" x14ac:dyDescent="0.2">
      <c r="A162" s="41"/>
      <c r="B162" s="41"/>
      <c r="C162" s="49"/>
      <c r="D162" s="82"/>
      <c r="E162" s="74" t="s">
        <v>57</v>
      </c>
      <c r="F162" s="42">
        <f>G162+P162</f>
        <v>2840</v>
      </c>
      <c r="G162" s="43">
        <f>H162+K162+L162+M162</f>
        <v>2840</v>
      </c>
      <c r="H162" s="44">
        <f>SUM(I162:J162)</f>
        <v>2840</v>
      </c>
      <c r="I162" s="44"/>
      <c r="J162" s="44">
        <v>2840</v>
      </c>
      <c r="K162" s="44"/>
      <c r="L162" s="44"/>
      <c r="M162" s="44"/>
      <c r="N162" s="44"/>
      <c r="O162" s="57"/>
      <c r="P162" s="43"/>
      <c r="Q162" s="44"/>
      <c r="R162" s="44"/>
      <c r="S162" s="44"/>
      <c r="T162" s="44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8" customFormat="1" ht="16.5" customHeight="1" x14ac:dyDescent="0.2">
      <c r="A163" s="41"/>
      <c r="B163" s="41"/>
      <c r="C163" s="49"/>
      <c r="D163" s="82"/>
      <c r="E163" s="74" t="s">
        <v>58</v>
      </c>
      <c r="F163" s="42">
        <f>G163+P163</f>
        <v>10216</v>
      </c>
      <c r="G163" s="43">
        <f>H163+K163+L163+M163</f>
        <v>10216</v>
      </c>
      <c r="H163" s="44">
        <f>SUM(I163:J163)</f>
        <v>10216</v>
      </c>
      <c r="I163" s="44"/>
      <c r="J163" s="44">
        <v>10216</v>
      </c>
      <c r="K163" s="44"/>
      <c r="L163" s="44"/>
      <c r="M163" s="44"/>
      <c r="N163" s="44"/>
      <c r="O163" s="57"/>
      <c r="P163" s="43"/>
      <c r="Q163" s="44"/>
      <c r="R163" s="44"/>
      <c r="S163" s="44"/>
      <c r="T163" s="44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21" customFormat="1" ht="16.5" customHeight="1" x14ac:dyDescent="0.2">
      <c r="A164" s="70"/>
      <c r="B164" s="70"/>
      <c r="C164" s="45"/>
      <c r="D164" s="83"/>
      <c r="E164" s="75" t="s">
        <v>59</v>
      </c>
      <c r="F164" s="46">
        <f>F161-F162+F163</f>
        <v>1261396</v>
      </c>
      <c r="G164" s="47">
        <f>G161-G162+G163</f>
        <v>1261396</v>
      </c>
      <c r="H164" s="46">
        <f>H161-H162+H163</f>
        <v>1261396</v>
      </c>
      <c r="I164" s="46"/>
      <c r="J164" s="46">
        <f>J161-J162+J163</f>
        <v>1261396</v>
      </c>
      <c r="K164" s="46"/>
      <c r="L164" s="46"/>
      <c r="M164" s="46"/>
      <c r="N164" s="46"/>
      <c r="O164" s="48"/>
      <c r="P164" s="47"/>
      <c r="Q164" s="46"/>
      <c r="R164" s="46"/>
      <c r="S164" s="61"/>
      <c r="T164" s="61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" customFormat="1" ht="16.5" customHeight="1" x14ac:dyDescent="0.2">
      <c r="A165" s="49"/>
      <c r="B165" s="49"/>
      <c r="C165" s="49">
        <v>4270</v>
      </c>
      <c r="D165" s="127" t="s">
        <v>26</v>
      </c>
      <c r="E165" s="74" t="s">
        <v>56</v>
      </c>
      <c r="F165" s="42">
        <f>G165+P165</f>
        <v>99796</v>
      </c>
      <c r="G165" s="43">
        <f>H165+K165+L165+M165</f>
        <v>99796</v>
      </c>
      <c r="H165" s="44">
        <f>SUM(I165:J165)</f>
        <v>99796</v>
      </c>
      <c r="I165" s="44"/>
      <c r="J165" s="44">
        <v>99796</v>
      </c>
      <c r="K165" s="44"/>
      <c r="L165" s="44"/>
      <c r="M165" s="44"/>
      <c r="N165" s="44"/>
      <c r="O165" s="57"/>
      <c r="P165" s="58"/>
      <c r="Q165" s="44"/>
      <c r="R165" s="44"/>
      <c r="S165" s="44"/>
      <c r="T165" s="44"/>
      <c r="U165" s="11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8" customFormat="1" ht="16.5" customHeight="1" x14ac:dyDescent="0.2">
      <c r="A166" s="41"/>
      <c r="B166" s="41"/>
      <c r="C166" s="49"/>
      <c r="D166" s="128"/>
      <c r="E166" s="74" t="s">
        <v>57</v>
      </c>
      <c r="F166" s="42"/>
      <c r="G166" s="43"/>
      <c r="H166" s="44"/>
      <c r="I166" s="44"/>
      <c r="J166" s="44"/>
      <c r="K166" s="44"/>
      <c r="L166" s="44"/>
      <c r="M166" s="44"/>
      <c r="N166" s="44"/>
      <c r="O166" s="57"/>
      <c r="P166" s="43"/>
      <c r="Q166" s="44"/>
      <c r="R166" s="44"/>
      <c r="S166" s="44"/>
      <c r="T166" s="44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8" customFormat="1" ht="16.5" customHeight="1" x14ac:dyDescent="0.2">
      <c r="A167" s="41"/>
      <c r="B167" s="41"/>
      <c r="C167" s="49"/>
      <c r="D167" s="128"/>
      <c r="E167" s="74" t="s">
        <v>58</v>
      </c>
      <c r="F167" s="42">
        <f>G167+P167</f>
        <v>2800</v>
      </c>
      <c r="G167" s="43">
        <f>H167+K167+L167+M167</f>
        <v>2800</v>
      </c>
      <c r="H167" s="44">
        <f>SUM(I167:J167)</f>
        <v>2800</v>
      </c>
      <c r="I167" s="44"/>
      <c r="J167" s="44">
        <v>2800</v>
      </c>
      <c r="K167" s="44"/>
      <c r="L167" s="44"/>
      <c r="M167" s="44"/>
      <c r="N167" s="44"/>
      <c r="O167" s="57"/>
      <c r="P167" s="43"/>
      <c r="Q167" s="44"/>
      <c r="R167" s="44"/>
      <c r="S167" s="44"/>
      <c r="T167" s="44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21" customFormat="1" ht="16.5" customHeight="1" x14ac:dyDescent="0.2">
      <c r="A168" s="70"/>
      <c r="B168" s="70"/>
      <c r="C168" s="45"/>
      <c r="D168" s="129"/>
      <c r="E168" s="75" t="s">
        <v>59</v>
      </c>
      <c r="F168" s="46">
        <f>F165-F166+F167</f>
        <v>102596</v>
      </c>
      <c r="G168" s="47">
        <f>G165-G166+G167</f>
        <v>102596</v>
      </c>
      <c r="H168" s="46">
        <f>H165-H166+H167</f>
        <v>102596</v>
      </c>
      <c r="I168" s="46"/>
      <c r="J168" s="46">
        <f>J165-J166+J167</f>
        <v>102596</v>
      </c>
      <c r="K168" s="46"/>
      <c r="L168" s="46"/>
      <c r="M168" s="46"/>
      <c r="N168" s="46"/>
      <c r="O168" s="48"/>
      <c r="P168" s="47"/>
      <c r="Q168" s="46"/>
      <c r="R168" s="46"/>
      <c r="S168" s="61"/>
      <c r="T168" s="61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" customFormat="1" ht="16.5" customHeight="1" x14ac:dyDescent="0.2">
      <c r="A169" s="49"/>
      <c r="B169" s="49"/>
      <c r="C169" s="49">
        <v>4300</v>
      </c>
      <c r="D169" s="127" t="s">
        <v>27</v>
      </c>
      <c r="E169" s="74" t="s">
        <v>56</v>
      </c>
      <c r="F169" s="42">
        <f>G169+P169</f>
        <v>325501</v>
      </c>
      <c r="G169" s="43">
        <f>H169+K169+L169+M169</f>
        <v>325501</v>
      </c>
      <c r="H169" s="44">
        <f>SUM(I169:J169)</f>
        <v>325501</v>
      </c>
      <c r="I169" s="44"/>
      <c r="J169" s="44">
        <v>325501</v>
      </c>
      <c r="K169" s="44"/>
      <c r="L169" s="44"/>
      <c r="M169" s="44"/>
      <c r="N169" s="44"/>
      <c r="O169" s="57"/>
      <c r="P169" s="58"/>
      <c r="Q169" s="44"/>
      <c r="R169" s="44"/>
      <c r="S169" s="44"/>
      <c r="T169" s="44"/>
      <c r="U169" s="11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2" customFormat="1" ht="16.5" customHeight="1" x14ac:dyDescent="0.2">
      <c r="A170" s="41"/>
      <c r="B170" s="41"/>
      <c r="C170" s="49"/>
      <c r="D170" s="128"/>
      <c r="E170" s="74" t="s">
        <v>57</v>
      </c>
      <c r="F170" s="42"/>
      <c r="G170" s="43"/>
      <c r="H170" s="44"/>
      <c r="I170" s="44"/>
      <c r="J170" s="44"/>
      <c r="K170" s="44"/>
      <c r="L170" s="44"/>
      <c r="M170" s="44"/>
      <c r="N170" s="44"/>
      <c r="O170" s="57"/>
      <c r="P170" s="43"/>
      <c r="Q170" s="44"/>
      <c r="R170" s="44"/>
      <c r="S170" s="44"/>
      <c r="T170" s="44"/>
      <c r="U170" s="18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2" customFormat="1" ht="16.5" customHeight="1" x14ac:dyDescent="0.2">
      <c r="A171" s="41"/>
      <c r="B171" s="41"/>
      <c r="C171" s="49"/>
      <c r="D171" s="128"/>
      <c r="E171" s="74" t="s">
        <v>58</v>
      </c>
      <c r="F171" s="42">
        <f>G171+P171</f>
        <v>3500</v>
      </c>
      <c r="G171" s="43">
        <f>H171+K171+L171+M171</f>
        <v>3500</v>
      </c>
      <c r="H171" s="44">
        <f>SUM(I171:J171)</f>
        <v>3500</v>
      </c>
      <c r="I171" s="44"/>
      <c r="J171" s="44">
        <v>3500</v>
      </c>
      <c r="K171" s="44"/>
      <c r="L171" s="44"/>
      <c r="M171" s="44"/>
      <c r="N171" s="44"/>
      <c r="O171" s="57"/>
      <c r="P171" s="43"/>
      <c r="Q171" s="44"/>
      <c r="R171" s="44"/>
      <c r="S171" s="44"/>
      <c r="T171" s="44"/>
      <c r="U171" s="18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21" customFormat="1" ht="16.5" customHeight="1" x14ac:dyDescent="0.2">
      <c r="A172" s="70"/>
      <c r="B172" s="70"/>
      <c r="C172" s="45"/>
      <c r="D172" s="129"/>
      <c r="E172" s="75" t="s">
        <v>59</v>
      </c>
      <c r="F172" s="46">
        <f>F169-F170+F171</f>
        <v>329001</v>
      </c>
      <c r="G172" s="47">
        <f>G169-G170+G171</f>
        <v>329001</v>
      </c>
      <c r="H172" s="46">
        <f>H169-H170+H171</f>
        <v>329001</v>
      </c>
      <c r="I172" s="46"/>
      <c r="J172" s="46">
        <f>J169-J170+J171</f>
        <v>329001</v>
      </c>
      <c r="K172" s="46"/>
      <c r="L172" s="46"/>
      <c r="M172" s="46"/>
      <c r="N172" s="46"/>
      <c r="O172" s="48"/>
      <c r="P172" s="47"/>
      <c r="Q172" s="46"/>
      <c r="R172" s="46"/>
      <c r="S172" s="61"/>
      <c r="T172" s="61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3" customFormat="1" ht="16.5" customHeight="1" x14ac:dyDescent="0.2">
      <c r="A173" s="49"/>
      <c r="B173" s="49"/>
      <c r="C173" s="49">
        <v>4430</v>
      </c>
      <c r="D173" s="127" t="s">
        <v>28</v>
      </c>
      <c r="E173" s="74" t="s">
        <v>56</v>
      </c>
      <c r="F173" s="42">
        <f>G173+P173</f>
        <v>15306</v>
      </c>
      <c r="G173" s="43">
        <f>H173+K173+L173+M173</f>
        <v>15306</v>
      </c>
      <c r="H173" s="44">
        <f>SUM(I173:J173)</f>
        <v>15306</v>
      </c>
      <c r="I173" s="44"/>
      <c r="J173" s="44">
        <v>15306</v>
      </c>
      <c r="K173" s="44"/>
      <c r="L173" s="44"/>
      <c r="M173" s="44"/>
      <c r="N173" s="44"/>
      <c r="O173" s="57"/>
      <c r="P173" s="58"/>
      <c r="Q173" s="44"/>
      <c r="R173" s="44"/>
      <c r="S173" s="44"/>
      <c r="T173" s="44"/>
      <c r="U173" s="11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8" customFormat="1" ht="16.5" customHeight="1" x14ac:dyDescent="0.2">
      <c r="A174" s="41"/>
      <c r="B174" s="41"/>
      <c r="C174" s="49"/>
      <c r="D174" s="128"/>
      <c r="E174" s="74" t="s">
        <v>57</v>
      </c>
      <c r="F174" s="42">
        <f>G174+P174</f>
        <v>192</v>
      </c>
      <c r="G174" s="43">
        <f>H174+K174+L174+M174</f>
        <v>192</v>
      </c>
      <c r="H174" s="44">
        <f>SUM(I174:J174)</f>
        <v>192</v>
      </c>
      <c r="I174" s="44"/>
      <c r="J174" s="44">
        <v>192</v>
      </c>
      <c r="K174" s="44"/>
      <c r="L174" s="44"/>
      <c r="M174" s="44"/>
      <c r="N174" s="44"/>
      <c r="O174" s="57"/>
      <c r="P174" s="43"/>
      <c r="Q174" s="44"/>
      <c r="R174" s="44"/>
      <c r="S174" s="44"/>
      <c r="T174" s="4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8" customFormat="1" ht="16.5" customHeight="1" x14ac:dyDescent="0.2">
      <c r="A175" s="41"/>
      <c r="B175" s="41"/>
      <c r="C175" s="49"/>
      <c r="D175" s="128"/>
      <c r="E175" s="74" t="s">
        <v>58</v>
      </c>
      <c r="F175" s="42"/>
      <c r="G175" s="43"/>
      <c r="H175" s="44"/>
      <c r="I175" s="44"/>
      <c r="J175" s="44"/>
      <c r="K175" s="44"/>
      <c r="L175" s="44"/>
      <c r="M175" s="44"/>
      <c r="N175" s="44"/>
      <c r="O175" s="57"/>
      <c r="P175" s="43"/>
      <c r="Q175" s="44"/>
      <c r="R175" s="44"/>
      <c r="S175" s="44"/>
      <c r="T175" s="44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21" customFormat="1" ht="16.5" customHeight="1" x14ac:dyDescent="0.2">
      <c r="A176" s="70"/>
      <c r="B176" s="70"/>
      <c r="C176" s="45"/>
      <c r="D176" s="129"/>
      <c r="E176" s="75" t="s">
        <v>59</v>
      </c>
      <c r="F176" s="46">
        <f>F173-F174+F175</f>
        <v>15114</v>
      </c>
      <c r="G176" s="47">
        <f>G173-G174+G175</f>
        <v>15114</v>
      </c>
      <c r="H176" s="46">
        <f>H173-H174+H175</f>
        <v>15114</v>
      </c>
      <c r="I176" s="46"/>
      <c r="J176" s="46">
        <f>J173-J174+J175</f>
        <v>15114</v>
      </c>
      <c r="K176" s="46"/>
      <c r="L176" s="46"/>
      <c r="M176" s="46"/>
      <c r="N176" s="46"/>
      <c r="O176" s="48"/>
      <c r="P176" s="47"/>
      <c r="Q176" s="46"/>
      <c r="R176" s="46"/>
      <c r="S176" s="61"/>
      <c r="T176" s="61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3" customFormat="1" ht="16.5" customHeight="1" x14ac:dyDescent="0.2">
      <c r="A177" s="49"/>
      <c r="B177" s="49"/>
      <c r="C177" s="49">
        <v>4440</v>
      </c>
      <c r="D177" s="81" t="s">
        <v>33</v>
      </c>
      <c r="E177" s="74" t="s">
        <v>56</v>
      </c>
      <c r="F177" s="42">
        <f>G177+P177</f>
        <v>1007961</v>
      </c>
      <c r="G177" s="43">
        <f>H177+K177+L177+M177</f>
        <v>1007961</v>
      </c>
      <c r="H177" s="44">
        <f>SUM(I177:J177)</f>
        <v>1007961</v>
      </c>
      <c r="I177" s="44"/>
      <c r="J177" s="44">
        <v>1007961</v>
      </c>
      <c r="K177" s="44"/>
      <c r="L177" s="44"/>
      <c r="M177" s="44"/>
      <c r="N177" s="44"/>
      <c r="O177" s="57"/>
      <c r="P177" s="58"/>
      <c r="Q177" s="44"/>
      <c r="R177" s="44"/>
      <c r="S177" s="44"/>
      <c r="T177" s="44"/>
      <c r="U177" s="11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8" customFormat="1" ht="16.5" customHeight="1" x14ac:dyDescent="0.2">
      <c r="A178" s="41"/>
      <c r="B178" s="41"/>
      <c r="C178" s="49"/>
      <c r="D178" s="82"/>
      <c r="E178" s="74" t="s">
        <v>57</v>
      </c>
      <c r="F178" s="42"/>
      <c r="G178" s="43"/>
      <c r="H178" s="44"/>
      <c r="I178" s="44"/>
      <c r="J178" s="44"/>
      <c r="K178" s="44"/>
      <c r="L178" s="44"/>
      <c r="M178" s="44"/>
      <c r="N178" s="44"/>
      <c r="O178" s="57"/>
      <c r="P178" s="43"/>
      <c r="Q178" s="44"/>
      <c r="R178" s="44"/>
      <c r="S178" s="44"/>
      <c r="T178" s="44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8" customFormat="1" ht="16.5" customHeight="1" x14ac:dyDescent="0.2">
      <c r="A179" s="41"/>
      <c r="B179" s="41"/>
      <c r="C179" s="49"/>
      <c r="D179" s="82"/>
      <c r="E179" s="74" t="s">
        <v>58</v>
      </c>
      <c r="F179" s="42">
        <f>G179+P179</f>
        <v>3624</v>
      </c>
      <c r="G179" s="43">
        <f>H179+K179+L179+M179</f>
        <v>3624</v>
      </c>
      <c r="H179" s="44">
        <f>SUM(I179:J179)</f>
        <v>3624</v>
      </c>
      <c r="I179" s="44"/>
      <c r="J179" s="44">
        <v>3624</v>
      </c>
      <c r="K179" s="44"/>
      <c r="L179" s="44"/>
      <c r="M179" s="44"/>
      <c r="N179" s="44"/>
      <c r="O179" s="57"/>
      <c r="P179" s="43"/>
      <c r="Q179" s="44"/>
      <c r="R179" s="44"/>
      <c r="S179" s="44"/>
      <c r="T179" s="44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1" customFormat="1" ht="16.5" customHeight="1" x14ac:dyDescent="0.2">
      <c r="A180" s="70"/>
      <c r="B180" s="70"/>
      <c r="C180" s="45"/>
      <c r="D180" s="83"/>
      <c r="E180" s="75" t="s">
        <v>59</v>
      </c>
      <c r="F180" s="46">
        <f>F177-F178+F179</f>
        <v>1011585</v>
      </c>
      <c r="G180" s="47">
        <f>G177-G178+G179</f>
        <v>1011585</v>
      </c>
      <c r="H180" s="46">
        <f>H177-H178+H179</f>
        <v>1011585</v>
      </c>
      <c r="I180" s="46"/>
      <c r="J180" s="46">
        <f>J177-J178+J179</f>
        <v>1011585</v>
      </c>
      <c r="K180" s="46"/>
      <c r="L180" s="46"/>
      <c r="M180" s="46"/>
      <c r="N180" s="46"/>
      <c r="O180" s="48"/>
      <c r="P180" s="47"/>
      <c r="Q180" s="46"/>
      <c r="R180" s="46"/>
      <c r="S180" s="61"/>
      <c r="T180" s="61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18" customFormat="1" ht="16.5" customHeight="1" x14ac:dyDescent="0.2">
      <c r="A181" s="92"/>
      <c r="B181" s="92"/>
      <c r="C181" s="181" t="s">
        <v>63</v>
      </c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3"/>
    </row>
    <row r="182" spans="1:84" s="118" customFormat="1" ht="16.5" customHeight="1" x14ac:dyDescent="0.2">
      <c r="A182" s="92"/>
      <c r="B182" s="41"/>
      <c r="C182" s="171" t="s">
        <v>142</v>
      </c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3"/>
    </row>
    <row r="183" spans="1:84" s="118" customFormat="1" ht="16.5" customHeight="1" x14ac:dyDescent="0.2">
      <c r="A183" s="92"/>
      <c r="B183" s="41"/>
      <c r="C183" s="171" t="s">
        <v>168</v>
      </c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3"/>
    </row>
    <row r="184" spans="1:84" s="118" customFormat="1" ht="16.5" customHeight="1" x14ac:dyDescent="0.2">
      <c r="A184" s="92"/>
      <c r="B184" s="41"/>
      <c r="C184" s="171" t="s">
        <v>141</v>
      </c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3"/>
    </row>
    <row r="185" spans="1:84" s="118" customFormat="1" ht="16.5" customHeight="1" x14ac:dyDescent="0.2">
      <c r="A185" s="92"/>
      <c r="B185" s="41"/>
      <c r="C185" s="212" t="s">
        <v>192</v>
      </c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4"/>
    </row>
    <row r="186" spans="1:84" s="118" customFormat="1" ht="9" customHeight="1" x14ac:dyDescent="0.2">
      <c r="A186" s="92"/>
      <c r="B186" s="41"/>
      <c r="C186" s="171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3"/>
    </row>
    <row r="187" spans="1:84" s="118" customFormat="1" ht="16.5" customHeight="1" x14ac:dyDescent="0.2">
      <c r="A187" s="92"/>
      <c r="B187" s="41"/>
      <c r="C187" s="171" t="s">
        <v>189</v>
      </c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3"/>
    </row>
    <row r="188" spans="1:84" s="118" customFormat="1" ht="16.5" customHeight="1" x14ac:dyDescent="0.2">
      <c r="A188" s="92"/>
      <c r="B188" s="41"/>
      <c r="C188" s="171" t="s">
        <v>177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3"/>
    </row>
    <row r="189" spans="1:84" s="118" customFormat="1" ht="16.5" customHeight="1" x14ac:dyDescent="0.2">
      <c r="A189" s="92"/>
      <c r="B189" s="41"/>
      <c r="C189" s="171" t="s">
        <v>178</v>
      </c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3"/>
    </row>
    <row r="190" spans="1:84" s="118" customFormat="1" ht="16.5" customHeight="1" x14ac:dyDescent="0.2">
      <c r="A190" s="92"/>
      <c r="B190" s="41"/>
      <c r="C190" s="171" t="s">
        <v>190</v>
      </c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3"/>
    </row>
    <row r="191" spans="1:84" s="118" customFormat="1" ht="16.5" customHeight="1" x14ac:dyDescent="0.2">
      <c r="A191" s="92"/>
      <c r="B191" s="41"/>
      <c r="C191" s="171" t="s">
        <v>191</v>
      </c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3"/>
    </row>
    <row r="192" spans="1:84" s="118" customFormat="1" ht="16.5" customHeight="1" x14ac:dyDescent="0.2">
      <c r="A192" s="92"/>
      <c r="B192" s="41"/>
      <c r="C192" s="171" t="s">
        <v>179</v>
      </c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3"/>
    </row>
    <row r="193" spans="1:20" s="118" customFormat="1" ht="9.75" customHeight="1" x14ac:dyDescent="0.2">
      <c r="A193" s="92"/>
      <c r="B193" s="41"/>
      <c r="C193" s="171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3"/>
    </row>
    <row r="194" spans="1:20" s="118" customFormat="1" ht="16.5" customHeight="1" x14ac:dyDescent="0.2">
      <c r="A194" s="92"/>
      <c r="B194" s="41"/>
      <c r="C194" s="171" t="s">
        <v>201</v>
      </c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3"/>
    </row>
    <row r="195" spans="1:20" s="118" customFormat="1" ht="16.5" customHeight="1" x14ac:dyDescent="0.2">
      <c r="A195" s="92"/>
      <c r="B195" s="41"/>
      <c r="C195" s="171" t="s">
        <v>195</v>
      </c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3"/>
    </row>
    <row r="196" spans="1:20" s="118" customFormat="1" ht="16.5" customHeight="1" x14ac:dyDescent="0.2">
      <c r="A196" s="92"/>
      <c r="B196" s="41"/>
      <c r="C196" s="171" t="s">
        <v>128</v>
      </c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3"/>
    </row>
    <row r="197" spans="1:20" s="118" customFormat="1" ht="16.5" customHeight="1" x14ac:dyDescent="0.2">
      <c r="A197" s="92"/>
      <c r="B197" s="41"/>
      <c r="C197" s="171" t="s">
        <v>234</v>
      </c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172"/>
      <c r="T197" s="173"/>
    </row>
    <row r="198" spans="1:20" s="118" customFormat="1" ht="16.5" customHeight="1" x14ac:dyDescent="0.2">
      <c r="A198" s="92"/>
      <c r="B198" s="41"/>
      <c r="C198" s="171" t="s">
        <v>169</v>
      </c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3"/>
    </row>
    <row r="199" spans="1:20" s="118" customFormat="1" ht="16.5" customHeight="1" x14ac:dyDescent="0.2">
      <c r="A199" s="92"/>
      <c r="B199" s="41"/>
      <c r="C199" s="171" t="s">
        <v>193</v>
      </c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3"/>
    </row>
    <row r="200" spans="1:20" s="118" customFormat="1" ht="16.5" customHeight="1" x14ac:dyDescent="0.2">
      <c r="A200" s="92"/>
      <c r="B200" s="41"/>
      <c r="C200" s="171" t="s">
        <v>194</v>
      </c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3"/>
    </row>
    <row r="201" spans="1:20" s="118" customFormat="1" ht="16.5" customHeight="1" x14ac:dyDescent="0.2">
      <c r="A201" s="92"/>
      <c r="B201" s="41"/>
      <c r="C201" s="171" t="s">
        <v>129</v>
      </c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3"/>
    </row>
    <row r="202" spans="1:20" s="118" customFormat="1" ht="16.5" customHeight="1" x14ac:dyDescent="0.2">
      <c r="A202" s="92"/>
      <c r="B202" s="41"/>
      <c r="C202" s="171" t="s">
        <v>130</v>
      </c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3"/>
    </row>
    <row r="203" spans="1:20" s="118" customFormat="1" ht="9.75" customHeight="1" x14ac:dyDescent="0.2">
      <c r="A203" s="92"/>
      <c r="B203" s="41"/>
      <c r="C203" s="171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3"/>
    </row>
    <row r="204" spans="1:20" s="118" customFormat="1" ht="16.5" customHeight="1" x14ac:dyDescent="0.2">
      <c r="A204" s="92"/>
      <c r="B204" s="41"/>
      <c r="C204" s="171" t="s">
        <v>197</v>
      </c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3"/>
    </row>
    <row r="205" spans="1:20" s="118" customFormat="1" ht="16.5" customHeight="1" x14ac:dyDescent="0.2">
      <c r="A205" s="92"/>
      <c r="B205" s="41"/>
      <c r="C205" s="171" t="s">
        <v>188</v>
      </c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3"/>
    </row>
    <row r="206" spans="1:20" s="118" customFormat="1" ht="18" customHeight="1" x14ac:dyDescent="0.2">
      <c r="A206" s="92"/>
      <c r="B206" s="41"/>
      <c r="C206" s="171" t="s">
        <v>167</v>
      </c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3"/>
    </row>
    <row r="207" spans="1:20" s="118" customFormat="1" ht="16.5" customHeight="1" x14ac:dyDescent="0.2">
      <c r="A207" s="92"/>
      <c r="B207" s="41"/>
      <c r="C207" s="171" t="s">
        <v>196</v>
      </c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3"/>
    </row>
    <row r="208" spans="1:20" s="118" customFormat="1" ht="16.5" customHeight="1" x14ac:dyDescent="0.2">
      <c r="A208" s="92"/>
      <c r="B208" s="41"/>
      <c r="C208" s="171" t="s">
        <v>237</v>
      </c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3"/>
    </row>
    <row r="209" spans="1:84" s="118" customFormat="1" ht="16.5" customHeight="1" x14ac:dyDescent="0.2">
      <c r="A209" s="92"/>
      <c r="B209" s="41"/>
      <c r="C209" s="171" t="s">
        <v>151</v>
      </c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3"/>
    </row>
    <row r="210" spans="1:84" s="118" customFormat="1" ht="28.5" customHeight="1" x14ac:dyDescent="0.2">
      <c r="A210" s="92"/>
      <c r="B210" s="41"/>
      <c r="C210" s="171" t="s">
        <v>233</v>
      </c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3"/>
    </row>
    <row r="211" spans="1:84" s="118" customFormat="1" ht="16.5" customHeight="1" x14ac:dyDescent="0.2">
      <c r="A211" s="92"/>
      <c r="B211" s="41"/>
      <c r="C211" s="174" t="s">
        <v>152</v>
      </c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6"/>
    </row>
    <row r="212" spans="1:84" s="11" customFormat="1" ht="16.5" customHeight="1" x14ac:dyDescent="0.2">
      <c r="A212" s="41"/>
      <c r="B212" s="50">
        <v>80103</v>
      </c>
      <c r="C212" s="49"/>
      <c r="D212" s="136" t="s">
        <v>14</v>
      </c>
      <c r="E212" s="74" t="s">
        <v>56</v>
      </c>
      <c r="F212" s="42">
        <f>G212+P212</f>
        <v>1865283</v>
      </c>
      <c r="G212" s="43">
        <f>H212+K212+L212+M212</f>
        <v>1865283</v>
      </c>
      <c r="H212" s="44">
        <f>SUM(I212:J212)</f>
        <v>1863083</v>
      </c>
      <c r="I212" s="44">
        <v>1695634</v>
      </c>
      <c r="J212" s="44">
        <v>167449</v>
      </c>
      <c r="K212" s="44"/>
      <c r="L212" s="44">
        <v>2200</v>
      </c>
      <c r="M212" s="119"/>
      <c r="N212" s="119"/>
      <c r="O212" s="201"/>
      <c r="P212" s="58"/>
      <c r="Q212" s="119"/>
      <c r="R212" s="119"/>
      <c r="S212" s="119"/>
      <c r="T212" s="119"/>
      <c r="U212" s="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8" customFormat="1" ht="16.5" customHeight="1" x14ac:dyDescent="0.2">
      <c r="A213" s="41"/>
      <c r="B213" s="41"/>
      <c r="C213" s="49"/>
      <c r="D213" s="136"/>
      <c r="E213" s="74" t="s">
        <v>57</v>
      </c>
      <c r="F213" s="42">
        <f>G213+P213</f>
        <v>17746</v>
      </c>
      <c r="G213" s="43">
        <f>H213+K213+L213+M213</f>
        <v>17746</v>
      </c>
      <c r="H213" s="44">
        <f>SUM(I213:J213)</f>
        <v>17346</v>
      </c>
      <c r="I213" s="44">
        <f t="shared" ref="I213:J213" si="12">I217+I221+I225+I229+I233+I237+I241+I245+I249+I253+I257+I261</f>
        <v>10216</v>
      </c>
      <c r="J213" s="44">
        <f t="shared" si="12"/>
        <v>7130</v>
      </c>
      <c r="K213" s="44"/>
      <c r="L213" s="44">
        <f>L217+L221+L225+L229+L233+L237+L241+L245+L249+L253+L257+L261</f>
        <v>400</v>
      </c>
      <c r="M213" s="119"/>
      <c r="N213" s="119"/>
      <c r="O213" s="201"/>
      <c r="P213" s="58"/>
      <c r="Q213" s="119"/>
      <c r="R213" s="119"/>
      <c r="S213" s="119"/>
      <c r="T213" s="119"/>
      <c r="U213" s="2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8" customFormat="1" ht="16.5" customHeight="1" x14ac:dyDescent="0.2">
      <c r="A214" s="41"/>
      <c r="B214" s="41"/>
      <c r="C214" s="49"/>
      <c r="D214" s="136"/>
      <c r="E214" s="74" t="s">
        <v>58</v>
      </c>
      <c r="F214" s="42"/>
      <c r="G214" s="43"/>
      <c r="H214" s="44"/>
      <c r="I214" s="44"/>
      <c r="J214" s="44"/>
      <c r="K214" s="44"/>
      <c r="L214" s="44"/>
      <c r="M214" s="119"/>
      <c r="N214" s="119"/>
      <c r="O214" s="201"/>
      <c r="P214" s="58"/>
      <c r="Q214" s="119"/>
      <c r="R214" s="119"/>
      <c r="S214" s="119"/>
      <c r="T214" s="119"/>
      <c r="U214" s="2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21" customFormat="1" ht="16.5" customHeight="1" x14ac:dyDescent="0.2">
      <c r="A215" s="70"/>
      <c r="B215" s="70"/>
      <c r="C215" s="45"/>
      <c r="D215" s="137"/>
      <c r="E215" s="75" t="s">
        <v>59</v>
      </c>
      <c r="F215" s="46">
        <f t="shared" ref="F215:L215" si="13">F212-F213+F214</f>
        <v>1847537</v>
      </c>
      <c r="G215" s="47">
        <f t="shared" si="13"/>
        <v>1847537</v>
      </c>
      <c r="H215" s="46">
        <f t="shared" si="13"/>
        <v>1845737</v>
      </c>
      <c r="I215" s="61">
        <f t="shared" si="13"/>
        <v>1685418</v>
      </c>
      <c r="J215" s="61">
        <f t="shared" si="13"/>
        <v>160319</v>
      </c>
      <c r="K215" s="61"/>
      <c r="L215" s="61">
        <f t="shared" si="13"/>
        <v>1800</v>
      </c>
      <c r="M215" s="46"/>
      <c r="N215" s="46"/>
      <c r="O215" s="48"/>
      <c r="P215" s="47"/>
      <c r="Q215" s="46"/>
      <c r="R215" s="46"/>
      <c r="S215" s="61"/>
      <c r="T215" s="61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11" customFormat="1" ht="16.5" customHeight="1" x14ac:dyDescent="0.2">
      <c r="A216" s="49"/>
      <c r="B216" s="49"/>
      <c r="C216" s="49">
        <v>3020</v>
      </c>
      <c r="D216" s="127" t="s">
        <v>21</v>
      </c>
      <c r="E216" s="74" t="s">
        <v>56</v>
      </c>
      <c r="F216" s="42">
        <f>G216+P216</f>
        <v>2200</v>
      </c>
      <c r="G216" s="43">
        <f>H216+K216+L216+M216</f>
        <v>2200</v>
      </c>
      <c r="H216" s="44"/>
      <c r="I216" s="44"/>
      <c r="J216" s="44"/>
      <c r="K216" s="44"/>
      <c r="L216" s="44">
        <v>2200</v>
      </c>
      <c r="M216" s="44"/>
      <c r="N216" s="44"/>
      <c r="O216" s="57"/>
      <c r="P216" s="58"/>
      <c r="Q216" s="44"/>
      <c r="R216" s="44"/>
      <c r="S216" s="44"/>
      <c r="T216" s="44"/>
      <c r="U216" s="1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8" customFormat="1" ht="16.5" customHeight="1" x14ac:dyDescent="0.2">
      <c r="A217" s="41"/>
      <c r="B217" s="41"/>
      <c r="C217" s="49"/>
      <c r="D217" s="128"/>
      <c r="E217" s="74" t="s">
        <v>57</v>
      </c>
      <c r="F217" s="42">
        <f>G217+P217</f>
        <v>400</v>
      </c>
      <c r="G217" s="43">
        <f>H217+K217+L217+M217</f>
        <v>400</v>
      </c>
      <c r="H217" s="44"/>
      <c r="I217" s="44"/>
      <c r="J217" s="44"/>
      <c r="K217" s="44"/>
      <c r="L217" s="44">
        <v>400</v>
      </c>
      <c r="M217" s="44"/>
      <c r="N217" s="44"/>
      <c r="O217" s="57"/>
      <c r="P217" s="43"/>
      <c r="Q217" s="44"/>
      <c r="R217" s="44"/>
      <c r="S217" s="44"/>
      <c r="T217" s="44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8" customFormat="1" ht="16.5" customHeight="1" x14ac:dyDescent="0.2">
      <c r="A218" s="41"/>
      <c r="B218" s="41"/>
      <c r="C218" s="49"/>
      <c r="D218" s="128"/>
      <c r="E218" s="74" t="s">
        <v>58</v>
      </c>
      <c r="F218" s="42"/>
      <c r="G218" s="43"/>
      <c r="H218" s="44"/>
      <c r="I218" s="44"/>
      <c r="J218" s="44"/>
      <c r="K218" s="44"/>
      <c r="L218" s="44"/>
      <c r="M218" s="44"/>
      <c r="N218" s="44"/>
      <c r="O218" s="57"/>
      <c r="P218" s="43"/>
      <c r="Q218" s="44"/>
      <c r="R218" s="44"/>
      <c r="S218" s="44"/>
      <c r="T218" s="44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21" customFormat="1" ht="16.5" customHeight="1" x14ac:dyDescent="0.2">
      <c r="A219" s="70"/>
      <c r="B219" s="70"/>
      <c r="C219" s="45"/>
      <c r="D219" s="129"/>
      <c r="E219" s="75" t="s">
        <v>59</v>
      </c>
      <c r="F219" s="46">
        <f>F216-F217+F218</f>
        <v>1800</v>
      </c>
      <c r="G219" s="47">
        <f>G216-G217+G218</f>
        <v>1800</v>
      </c>
      <c r="H219" s="46"/>
      <c r="I219" s="46"/>
      <c r="J219" s="46"/>
      <c r="K219" s="46"/>
      <c r="L219" s="46">
        <f>L216-L217+L218</f>
        <v>1800</v>
      </c>
      <c r="M219" s="46"/>
      <c r="N219" s="46"/>
      <c r="O219" s="48"/>
      <c r="P219" s="47"/>
      <c r="Q219" s="46"/>
      <c r="R219" s="46"/>
      <c r="S219" s="61"/>
      <c r="T219" s="61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1" customFormat="1" ht="16.5" customHeight="1" x14ac:dyDescent="0.2">
      <c r="A220" s="49"/>
      <c r="B220" s="49"/>
      <c r="C220" s="49">
        <v>4010</v>
      </c>
      <c r="D220" s="127" t="s">
        <v>29</v>
      </c>
      <c r="E220" s="74" t="s">
        <v>56</v>
      </c>
      <c r="F220" s="42">
        <f>G220+P220</f>
        <v>1345568</v>
      </c>
      <c r="G220" s="43">
        <f>H220+K220+L220+M220</f>
        <v>1345568</v>
      </c>
      <c r="H220" s="44">
        <f>SUM(I220:J220)</f>
        <v>1345568</v>
      </c>
      <c r="I220" s="44">
        <v>1345568</v>
      </c>
      <c r="J220" s="44"/>
      <c r="K220" s="44"/>
      <c r="L220" s="44"/>
      <c r="M220" s="44"/>
      <c r="N220" s="44"/>
      <c r="O220" s="57"/>
      <c r="P220" s="58"/>
      <c r="Q220" s="44"/>
      <c r="R220" s="44"/>
      <c r="S220" s="44"/>
      <c r="T220" s="44"/>
      <c r="U220" s="13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8" customFormat="1" ht="16.5" customHeight="1" x14ac:dyDescent="0.2">
      <c r="A221" s="41"/>
      <c r="B221" s="41"/>
      <c r="C221" s="49"/>
      <c r="D221" s="128"/>
      <c r="E221" s="74" t="s">
        <v>57</v>
      </c>
      <c r="F221" s="42">
        <f>G221+P221</f>
        <v>6970</v>
      </c>
      <c r="G221" s="43">
        <f>H221+K221+L221+M221</f>
        <v>6970</v>
      </c>
      <c r="H221" s="44">
        <f>SUM(I221:J221)</f>
        <v>6970</v>
      </c>
      <c r="I221" s="44">
        <v>6970</v>
      </c>
      <c r="J221" s="44"/>
      <c r="K221" s="44"/>
      <c r="L221" s="44"/>
      <c r="M221" s="44"/>
      <c r="N221" s="44"/>
      <c r="O221" s="57"/>
      <c r="P221" s="43"/>
      <c r="Q221" s="44"/>
      <c r="R221" s="44"/>
      <c r="S221" s="44"/>
      <c r="T221" s="44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8" customFormat="1" ht="16.5" customHeight="1" x14ac:dyDescent="0.2">
      <c r="A222" s="41"/>
      <c r="B222" s="41"/>
      <c r="C222" s="49"/>
      <c r="D222" s="128"/>
      <c r="E222" s="74" t="s">
        <v>58</v>
      </c>
      <c r="F222" s="42"/>
      <c r="G222" s="43"/>
      <c r="H222" s="44"/>
      <c r="I222" s="44"/>
      <c r="J222" s="44"/>
      <c r="K222" s="44"/>
      <c r="L222" s="44"/>
      <c r="M222" s="44"/>
      <c r="N222" s="44"/>
      <c r="O222" s="57"/>
      <c r="P222" s="43"/>
      <c r="Q222" s="44"/>
      <c r="R222" s="44"/>
      <c r="S222" s="44"/>
      <c r="T222" s="44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21" customFormat="1" ht="16.5" customHeight="1" x14ac:dyDescent="0.2">
      <c r="A223" s="70"/>
      <c r="B223" s="70"/>
      <c r="C223" s="45"/>
      <c r="D223" s="129"/>
      <c r="E223" s="75" t="s">
        <v>59</v>
      </c>
      <c r="F223" s="46">
        <f>F220-F221+F222</f>
        <v>1338598</v>
      </c>
      <c r="G223" s="47">
        <f>G220-G221+G222</f>
        <v>1338598</v>
      </c>
      <c r="H223" s="46">
        <f>H220-H221+H222</f>
        <v>1338598</v>
      </c>
      <c r="I223" s="46">
        <f>I220-I221+I222</f>
        <v>1338598</v>
      </c>
      <c r="J223" s="46"/>
      <c r="K223" s="46"/>
      <c r="L223" s="46"/>
      <c r="M223" s="46"/>
      <c r="N223" s="46"/>
      <c r="O223" s="48"/>
      <c r="P223" s="47"/>
      <c r="Q223" s="46"/>
      <c r="R223" s="46"/>
      <c r="S223" s="61"/>
      <c r="T223" s="61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1" customFormat="1" ht="16.5" customHeight="1" x14ac:dyDescent="0.2">
      <c r="A224" s="49"/>
      <c r="B224" s="49"/>
      <c r="C224" s="49">
        <v>4110</v>
      </c>
      <c r="D224" s="127" t="s">
        <v>22</v>
      </c>
      <c r="E224" s="74" t="s">
        <v>56</v>
      </c>
      <c r="F224" s="42">
        <f>G224+P224</f>
        <v>239830</v>
      </c>
      <c r="G224" s="43">
        <f>H224+K224+L224+M224</f>
        <v>239830</v>
      </c>
      <c r="H224" s="44">
        <f>SUM(I224:J224)</f>
        <v>239830</v>
      </c>
      <c r="I224" s="44">
        <v>239830</v>
      </c>
      <c r="J224" s="44"/>
      <c r="K224" s="44"/>
      <c r="L224" s="44"/>
      <c r="M224" s="44"/>
      <c r="N224" s="44"/>
      <c r="O224" s="57"/>
      <c r="P224" s="58"/>
      <c r="Q224" s="44"/>
      <c r="R224" s="44"/>
      <c r="S224" s="44"/>
      <c r="T224" s="44"/>
      <c r="U224" s="13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18" customFormat="1" ht="16.5" customHeight="1" x14ac:dyDescent="0.2">
      <c r="A225" s="41"/>
      <c r="B225" s="41"/>
      <c r="C225" s="49"/>
      <c r="D225" s="128"/>
      <c r="E225" s="74" t="s">
        <v>57</v>
      </c>
      <c r="F225" s="42">
        <f>G225+P225</f>
        <v>2582</v>
      </c>
      <c r="G225" s="43">
        <f>H225+K225+L225+M225</f>
        <v>2582</v>
      </c>
      <c r="H225" s="44">
        <f>SUM(I225:J225)</f>
        <v>2582</v>
      </c>
      <c r="I225" s="44">
        <v>2582</v>
      </c>
      <c r="J225" s="44"/>
      <c r="K225" s="44"/>
      <c r="L225" s="44"/>
      <c r="M225" s="44"/>
      <c r="N225" s="44"/>
      <c r="O225" s="57"/>
      <c r="P225" s="43"/>
      <c r="Q225" s="44"/>
      <c r="R225" s="44"/>
      <c r="S225" s="44"/>
      <c r="T225" s="44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8" customFormat="1" ht="16.5" customHeight="1" x14ac:dyDescent="0.2">
      <c r="A226" s="41"/>
      <c r="B226" s="41"/>
      <c r="C226" s="49"/>
      <c r="D226" s="128"/>
      <c r="E226" s="74" t="s">
        <v>58</v>
      </c>
      <c r="F226" s="42"/>
      <c r="G226" s="43"/>
      <c r="H226" s="44"/>
      <c r="I226" s="44"/>
      <c r="J226" s="44"/>
      <c r="K226" s="44"/>
      <c r="L226" s="44"/>
      <c r="M226" s="44"/>
      <c r="N226" s="44"/>
      <c r="O226" s="57"/>
      <c r="P226" s="43"/>
      <c r="Q226" s="44"/>
      <c r="R226" s="44"/>
      <c r="S226" s="44"/>
      <c r="T226" s="44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21" customFormat="1" ht="16.5" customHeight="1" x14ac:dyDescent="0.2">
      <c r="A227" s="70"/>
      <c r="B227" s="70"/>
      <c r="C227" s="45"/>
      <c r="D227" s="129"/>
      <c r="E227" s="75" t="s">
        <v>59</v>
      </c>
      <c r="F227" s="46">
        <f>F224-F225+F226</f>
        <v>237248</v>
      </c>
      <c r="G227" s="47">
        <f>G224-G225+G226</f>
        <v>237248</v>
      </c>
      <c r="H227" s="46">
        <f>H224-H225+H226</f>
        <v>237248</v>
      </c>
      <c r="I227" s="46">
        <f>I224-I225+I226</f>
        <v>237248</v>
      </c>
      <c r="J227" s="46"/>
      <c r="K227" s="46"/>
      <c r="L227" s="46"/>
      <c r="M227" s="46"/>
      <c r="N227" s="46"/>
      <c r="O227" s="48"/>
      <c r="P227" s="47"/>
      <c r="Q227" s="46"/>
      <c r="R227" s="46"/>
      <c r="S227" s="61"/>
      <c r="T227" s="61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1" customFormat="1" ht="16.5" customHeight="1" x14ac:dyDescent="0.2">
      <c r="A228" s="49"/>
      <c r="B228" s="49"/>
      <c r="C228" s="49">
        <v>4120</v>
      </c>
      <c r="D228" s="127" t="s">
        <v>94</v>
      </c>
      <c r="E228" s="74" t="s">
        <v>56</v>
      </c>
      <c r="F228" s="42">
        <f>G228+P228</f>
        <v>27849</v>
      </c>
      <c r="G228" s="43">
        <f>H228+K228+L228+M228</f>
        <v>27849</v>
      </c>
      <c r="H228" s="44">
        <f>SUM(I228:J228)</f>
        <v>27849</v>
      </c>
      <c r="I228" s="44">
        <v>27849</v>
      </c>
      <c r="J228" s="44"/>
      <c r="K228" s="44"/>
      <c r="L228" s="44"/>
      <c r="M228" s="44"/>
      <c r="N228" s="44"/>
      <c r="O228" s="57"/>
      <c r="P228" s="58"/>
      <c r="Q228" s="44"/>
      <c r="R228" s="44"/>
      <c r="S228" s="44"/>
      <c r="T228" s="44"/>
      <c r="U228" s="13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8" customFormat="1" ht="16.5" customHeight="1" x14ac:dyDescent="0.2">
      <c r="A229" s="41"/>
      <c r="B229" s="41"/>
      <c r="C229" s="49"/>
      <c r="D229" s="128"/>
      <c r="E229" s="74" t="s">
        <v>57</v>
      </c>
      <c r="F229" s="42">
        <f>G229+P229</f>
        <v>664</v>
      </c>
      <c r="G229" s="43">
        <f>H229+K229+L229+M229</f>
        <v>664</v>
      </c>
      <c r="H229" s="44">
        <f>SUM(I229:J229)</f>
        <v>664</v>
      </c>
      <c r="I229" s="44">
        <v>664</v>
      </c>
      <c r="J229" s="44"/>
      <c r="K229" s="44"/>
      <c r="L229" s="44"/>
      <c r="M229" s="44"/>
      <c r="N229" s="44"/>
      <c r="O229" s="57"/>
      <c r="P229" s="43"/>
      <c r="Q229" s="44"/>
      <c r="R229" s="44"/>
      <c r="S229" s="44"/>
      <c r="T229" s="44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8" customFormat="1" ht="16.5" customHeight="1" x14ac:dyDescent="0.2">
      <c r="A230" s="41"/>
      <c r="B230" s="41"/>
      <c r="C230" s="49"/>
      <c r="D230" s="128"/>
      <c r="E230" s="74" t="s">
        <v>58</v>
      </c>
      <c r="F230" s="42"/>
      <c r="G230" s="43"/>
      <c r="H230" s="44"/>
      <c r="I230" s="44"/>
      <c r="J230" s="44"/>
      <c r="K230" s="44"/>
      <c r="L230" s="44"/>
      <c r="M230" s="44"/>
      <c r="N230" s="44"/>
      <c r="O230" s="57"/>
      <c r="P230" s="43"/>
      <c r="Q230" s="44"/>
      <c r="R230" s="44"/>
      <c r="S230" s="44"/>
      <c r="T230" s="44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21" customFormat="1" ht="16.5" customHeight="1" x14ac:dyDescent="0.2">
      <c r="A231" s="70"/>
      <c r="B231" s="70"/>
      <c r="C231" s="45"/>
      <c r="D231" s="129"/>
      <c r="E231" s="75" t="s">
        <v>59</v>
      </c>
      <c r="F231" s="46">
        <f>F228-F229+F230</f>
        <v>27185</v>
      </c>
      <c r="G231" s="47">
        <f>G228-G229+G230</f>
        <v>27185</v>
      </c>
      <c r="H231" s="46">
        <f>H228-H229+H230</f>
        <v>27185</v>
      </c>
      <c r="I231" s="46">
        <f>I228-I229+I230</f>
        <v>27185</v>
      </c>
      <c r="J231" s="46"/>
      <c r="K231" s="46"/>
      <c r="L231" s="46"/>
      <c r="M231" s="46"/>
      <c r="N231" s="46"/>
      <c r="O231" s="48"/>
      <c r="P231" s="47"/>
      <c r="Q231" s="46"/>
      <c r="R231" s="46"/>
      <c r="S231" s="61"/>
      <c r="T231" s="6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1" customFormat="1" ht="16.5" customHeight="1" x14ac:dyDescent="0.2">
      <c r="A232" s="49"/>
      <c r="B232" s="49"/>
      <c r="C232" s="49">
        <v>4140</v>
      </c>
      <c r="D232" s="81" t="s">
        <v>30</v>
      </c>
      <c r="E232" s="74" t="s">
        <v>56</v>
      </c>
      <c r="F232" s="42">
        <f>G232+P232</f>
        <v>800</v>
      </c>
      <c r="G232" s="43">
        <f>H232+K232+L232+M232</f>
        <v>800</v>
      </c>
      <c r="H232" s="44">
        <f>SUM(I232:J232)</f>
        <v>800</v>
      </c>
      <c r="I232" s="44"/>
      <c r="J232" s="44">
        <v>800</v>
      </c>
      <c r="K232" s="44"/>
      <c r="L232" s="44"/>
      <c r="M232" s="44"/>
      <c r="N232" s="44"/>
      <c r="O232" s="57"/>
      <c r="P232" s="58"/>
      <c r="Q232" s="44"/>
      <c r="R232" s="44"/>
      <c r="S232" s="44"/>
      <c r="T232" s="44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8" customFormat="1" ht="16.5" customHeight="1" x14ac:dyDescent="0.2">
      <c r="A233" s="41"/>
      <c r="B233" s="41"/>
      <c r="C233" s="49"/>
      <c r="D233" s="82"/>
      <c r="E233" s="74" t="s">
        <v>57</v>
      </c>
      <c r="F233" s="42">
        <f>G233+P233</f>
        <v>800</v>
      </c>
      <c r="G233" s="43">
        <f>H233+K233+L233+M233</f>
        <v>800</v>
      </c>
      <c r="H233" s="44">
        <f>SUM(I233:J233)</f>
        <v>800</v>
      </c>
      <c r="I233" s="44"/>
      <c r="J233" s="44">
        <v>800</v>
      </c>
      <c r="K233" s="44"/>
      <c r="L233" s="44"/>
      <c r="M233" s="44"/>
      <c r="N233" s="44"/>
      <c r="O233" s="57"/>
      <c r="P233" s="43"/>
      <c r="Q233" s="44"/>
      <c r="R233" s="44"/>
      <c r="S233" s="44"/>
      <c r="T233" s="44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8" customFormat="1" ht="16.5" customHeight="1" x14ac:dyDescent="0.2">
      <c r="A234" s="41"/>
      <c r="B234" s="41"/>
      <c r="C234" s="49"/>
      <c r="D234" s="82"/>
      <c r="E234" s="74" t="s">
        <v>58</v>
      </c>
      <c r="F234" s="42"/>
      <c r="G234" s="43"/>
      <c r="H234" s="44"/>
      <c r="I234" s="44"/>
      <c r="J234" s="44"/>
      <c r="K234" s="44"/>
      <c r="L234" s="44"/>
      <c r="M234" s="44"/>
      <c r="N234" s="44"/>
      <c r="O234" s="57"/>
      <c r="P234" s="43"/>
      <c r="Q234" s="44"/>
      <c r="R234" s="44"/>
      <c r="S234" s="44"/>
      <c r="T234" s="4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21" customFormat="1" ht="16.5" customHeight="1" x14ac:dyDescent="0.2">
      <c r="A235" s="70"/>
      <c r="B235" s="70"/>
      <c r="C235" s="45"/>
      <c r="D235" s="83"/>
      <c r="E235" s="75" t="s">
        <v>59</v>
      </c>
      <c r="F235" s="46">
        <f>F232-F233+F234</f>
        <v>0</v>
      </c>
      <c r="G235" s="47">
        <f>G232-G233+G234</f>
        <v>0</v>
      </c>
      <c r="H235" s="46">
        <f>H232-H233+H234</f>
        <v>0</v>
      </c>
      <c r="I235" s="46"/>
      <c r="J235" s="46">
        <f>J232-J233+J234</f>
        <v>0</v>
      </c>
      <c r="K235" s="46"/>
      <c r="L235" s="46"/>
      <c r="M235" s="46"/>
      <c r="N235" s="46"/>
      <c r="O235" s="48"/>
      <c r="P235" s="47"/>
      <c r="Q235" s="46"/>
      <c r="R235" s="46"/>
      <c r="S235" s="61"/>
      <c r="T235" s="61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11" customFormat="1" ht="16.5" customHeight="1" x14ac:dyDescent="0.2">
      <c r="A236" s="49"/>
      <c r="B236" s="49"/>
      <c r="C236" s="49">
        <v>4190</v>
      </c>
      <c r="D236" s="127" t="s">
        <v>79</v>
      </c>
      <c r="E236" s="74" t="s">
        <v>56</v>
      </c>
      <c r="F236" s="42">
        <f>G236+P236</f>
        <v>500</v>
      </c>
      <c r="G236" s="43">
        <f>H236+K236+L236+M236</f>
        <v>500</v>
      </c>
      <c r="H236" s="44">
        <f>SUM(I236:J236)</f>
        <v>500</v>
      </c>
      <c r="I236" s="44"/>
      <c r="J236" s="44">
        <v>500</v>
      </c>
      <c r="K236" s="44"/>
      <c r="L236" s="44"/>
      <c r="M236" s="44"/>
      <c r="N236" s="44"/>
      <c r="O236" s="57"/>
      <c r="P236" s="58"/>
      <c r="Q236" s="44"/>
      <c r="R236" s="44"/>
      <c r="S236" s="44"/>
      <c r="T236" s="44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8" customFormat="1" ht="16.5" customHeight="1" x14ac:dyDescent="0.2">
      <c r="A237" s="41"/>
      <c r="B237" s="41"/>
      <c r="C237" s="49"/>
      <c r="D237" s="128"/>
      <c r="E237" s="74" t="s">
        <v>57</v>
      </c>
      <c r="F237" s="42">
        <f>G237+P237</f>
        <v>500</v>
      </c>
      <c r="G237" s="43">
        <f>H237+K237+L237+M237</f>
        <v>500</v>
      </c>
      <c r="H237" s="44">
        <f>SUM(I237:J237)</f>
        <v>500</v>
      </c>
      <c r="I237" s="44"/>
      <c r="J237" s="44">
        <v>500</v>
      </c>
      <c r="K237" s="44"/>
      <c r="L237" s="44"/>
      <c r="M237" s="44"/>
      <c r="N237" s="44"/>
      <c r="O237" s="57"/>
      <c r="P237" s="43"/>
      <c r="Q237" s="44"/>
      <c r="R237" s="44"/>
      <c r="S237" s="44"/>
      <c r="T237" s="44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8" customFormat="1" ht="16.5" customHeight="1" x14ac:dyDescent="0.2">
      <c r="A238" s="41"/>
      <c r="B238" s="41"/>
      <c r="C238" s="49"/>
      <c r="D238" s="128"/>
      <c r="E238" s="74" t="s">
        <v>58</v>
      </c>
      <c r="F238" s="42"/>
      <c r="G238" s="43"/>
      <c r="H238" s="44"/>
      <c r="I238" s="44"/>
      <c r="J238" s="44"/>
      <c r="K238" s="44"/>
      <c r="L238" s="44"/>
      <c r="M238" s="44"/>
      <c r="N238" s="44"/>
      <c r="O238" s="57"/>
      <c r="P238" s="43"/>
      <c r="Q238" s="44"/>
      <c r="R238" s="44"/>
      <c r="S238" s="44"/>
      <c r="T238" s="44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21" customFormat="1" ht="16.5" customHeight="1" x14ac:dyDescent="0.2">
      <c r="A239" s="70"/>
      <c r="B239" s="70"/>
      <c r="C239" s="45"/>
      <c r="D239" s="129"/>
      <c r="E239" s="75" t="s">
        <v>59</v>
      </c>
      <c r="F239" s="46">
        <f>F236-F237+F238</f>
        <v>0</v>
      </c>
      <c r="G239" s="47">
        <f>G236-G237+G238</f>
        <v>0</v>
      </c>
      <c r="H239" s="46">
        <f>H236-H237+H238</f>
        <v>0</v>
      </c>
      <c r="I239" s="46"/>
      <c r="J239" s="46">
        <f>J236-J237+J238</f>
        <v>0</v>
      </c>
      <c r="K239" s="46"/>
      <c r="L239" s="46"/>
      <c r="M239" s="46"/>
      <c r="N239" s="46"/>
      <c r="O239" s="48"/>
      <c r="P239" s="47"/>
      <c r="Q239" s="46"/>
      <c r="R239" s="46"/>
      <c r="S239" s="61"/>
      <c r="T239" s="61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1" customFormat="1" ht="16.5" customHeight="1" x14ac:dyDescent="0.2">
      <c r="A240" s="49"/>
      <c r="B240" s="49"/>
      <c r="C240" s="49">
        <v>4210</v>
      </c>
      <c r="D240" s="127" t="s">
        <v>24</v>
      </c>
      <c r="E240" s="74" t="s">
        <v>56</v>
      </c>
      <c r="F240" s="42">
        <f>G240+P240</f>
        <v>13150</v>
      </c>
      <c r="G240" s="43">
        <f>H240+K240+L240+M240</f>
        <v>13150</v>
      </c>
      <c r="H240" s="44">
        <f>SUM(I240:J240)</f>
        <v>13150</v>
      </c>
      <c r="I240" s="44"/>
      <c r="J240" s="44">
        <v>13150</v>
      </c>
      <c r="K240" s="44"/>
      <c r="L240" s="44"/>
      <c r="M240" s="44"/>
      <c r="N240" s="44"/>
      <c r="O240" s="57"/>
      <c r="P240" s="58"/>
      <c r="Q240" s="44"/>
      <c r="R240" s="44"/>
      <c r="S240" s="44"/>
      <c r="T240" s="44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8" customFormat="1" ht="16.5" customHeight="1" x14ac:dyDescent="0.2">
      <c r="A241" s="41"/>
      <c r="B241" s="41"/>
      <c r="C241" s="49"/>
      <c r="D241" s="128"/>
      <c r="E241" s="74" t="s">
        <v>57</v>
      </c>
      <c r="F241" s="42">
        <f>G241+P241</f>
        <v>1100</v>
      </c>
      <c r="G241" s="43">
        <f>H241+K241+L241+M241</f>
        <v>1100</v>
      </c>
      <c r="H241" s="44">
        <f>SUM(I241:J241)</f>
        <v>1100</v>
      </c>
      <c r="I241" s="44"/>
      <c r="J241" s="44">
        <v>1100</v>
      </c>
      <c r="K241" s="44"/>
      <c r="L241" s="44"/>
      <c r="M241" s="44"/>
      <c r="N241" s="44"/>
      <c r="O241" s="57"/>
      <c r="P241" s="43"/>
      <c r="Q241" s="44"/>
      <c r="R241" s="44"/>
      <c r="S241" s="44"/>
      <c r="T241" s="44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8" customFormat="1" ht="16.5" customHeight="1" x14ac:dyDescent="0.2">
      <c r="A242" s="41"/>
      <c r="B242" s="41"/>
      <c r="C242" s="49"/>
      <c r="D242" s="128"/>
      <c r="E242" s="74" t="s">
        <v>58</v>
      </c>
      <c r="F242" s="42"/>
      <c r="G242" s="43"/>
      <c r="H242" s="44"/>
      <c r="I242" s="44"/>
      <c r="J242" s="44"/>
      <c r="K242" s="44"/>
      <c r="L242" s="44"/>
      <c r="M242" s="44"/>
      <c r="N242" s="44"/>
      <c r="O242" s="57"/>
      <c r="P242" s="43"/>
      <c r="Q242" s="44"/>
      <c r="R242" s="44"/>
      <c r="S242" s="44"/>
      <c r="T242" s="44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21" customFormat="1" ht="16.5" customHeight="1" x14ac:dyDescent="0.2">
      <c r="A243" s="70"/>
      <c r="B243" s="70"/>
      <c r="C243" s="45"/>
      <c r="D243" s="129"/>
      <c r="E243" s="75" t="s">
        <v>59</v>
      </c>
      <c r="F243" s="46">
        <f>F240-F241+F242</f>
        <v>12050</v>
      </c>
      <c r="G243" s="47">
        <f>G240-G241+G242</f>
        <v>12050</v>
      </c>
      <c r="H243" s="46">
        <f>H240-H241+H242</f>
        <v>12050</v>
      </c>
      <c r="I243" s="46"/>
      <c r="J243" s="46">
        <f>J240-J241+J242</f>
        <v>12050</v>
      </c>
      <c r="K243" s="46"/>
      <c r="L243" s="46"/>
      <c r="M243" s="46"/>
      <c r="N243" s="46"/>
      <c r="O243" s="48"/>
      <c r="P243" s="47"/>
      <c r="Q243" s="46"/>
      <c r="R243" s="46"/>
      <c r="S243" s="61"/>
      <c r="T243" s="61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2" customFormat="1" ht="16.5" customHeight="1" x14ac:dyDescent="0.2">
      <c r="A244" s="49"/>
      <c r="B244" s="49"/>
      <c r="C244" s="49">
        <v>4240</v>
      </c>
      <c r="D244" s="127" t="s">
        <v>77</v>
      </c>
      <c r="E244" s="74" t="s">
        <v>56</v>
      </c>
      <c r="F244" s="42">
        <f>G244+P244</f>
        <v>3500</v>
      </c>
      <c r="G244" s="43">
        <f>H244+K244+L244+M244</f>
        <v>3500</v>
      </c>
      <c r="H244" s="44">
        <f>SUM(I244:J244)</f>
        <v>3500</v>
      </c>
      <c r="I244" s="44"/>
      <c r="J244" s="44">
        <v>3500</v>
      </c>
      <c r="K244" s="44"/>
      <c r="L244" s="44"/>
      <c r="M244" s="44"/>
      <c r="N244" s="44"/>
      <c r="O244" s="57"/>
      <c r="P244" s="58"/>
      <c r="Q244" s="44"/>
      <c r="R244" s="44"/>
      <c r="S244" s="44"/>
      <c r="T244" s="44"/>
      <c r="U244" s="11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9" customFormat="1" ht="16.5" customHeight="1" x14ac:dyDescent="0.2">
      <c r="A245" s="41"/>
      <c r="B245" s="41"/>
      <c r="C245" s="49"/>
      <c r="D245" s="128"/>
      <c r="E245" s="74" t="s">
        <v>57</v>
      </c>
      <c r="F245" s="42">
        <f>G245+P245</f>
        <v>900</v>
      </c>
      <c r="G245" s="43">
        <f>H245+K245+L245+M245</f>
        <v>900</v>
      </c>
      <c r="H245" s="44">
        <f>SUM(I245:J245)</f>
        <v>900</v>
      </c>
      <c r="I245" s="44"/>
      <c r="J245" s="44">
        <v>900</v>
      </c>
      <c r="K245" s="44"/>
      <c r="L245" s="44"/>
      <c r="M245" s="44"/>
      <c r="N245" s="44"/>
      <c r="O245" s="57"/>
      <c r="P245" s="43"/>
      <c r="Q245" s="44"/>
      <c r="R245" s="44"/>
      <c r="S245" s="44"/>
      <c r="T245" s="44"/>
      <c r="U245" s="18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19" customFormat="1" ht="16.5" customHeight="1" x14ac:dyDescent="0.2">
      <c r="A246" s="41"/>
      <c r="B246" s="41"/>
      <c r="C246" s="49"/>
      <c r="D246" s="128"/>
      <c r="E246" s="74" t="s">
        <v>58</v>
      </c>
      <c r="F246" s="42"/>
      <c r="G246" s="43"/>
      <c r="H246" s="44"/>
      <c r="I246" s="44"/>
      <c r="J246" s="44"/>
      <c r="K246" s="44"/>
      <c r="L246" s="44"/>
      <c r="M246" s="44"/>
      <c r="N246" s="44"/>
      <c r="O246" s="57"/>
      <c r="P246" s="43"/>
      <c r="Q246" s="44"/>
      <c r="R246" s="44"/>
      <c r="S246" s="44"/>
      <c r="T246" s="44"/>
      <c r="U246" s="18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21" customFormat="1" ht="16.5" customHeight="1" x14ac:dyDescent="0.2">
      <c r="A247" s="70"/>
      <c r="B247" s="70"/>
      <c r="C247" s="45"/>
      <c r="D247" s="129"/>
      <c r="E247" s="75" t="s">
        <v>59</v>
      </c>
      <c r="F247" s="46">
        <f>F244-F245+F246</f>
        <v>2600</v>
      </c>
      <c r="G247" s="47">
        <f>G244-G245+G246</f>
        <v>2600</v>
      </c>
      <c r="H247" s="46">
        <f>H244-H245+H246</f>
        <v>2600</v>
      </c>
      <c r="I247" s="46"/>
      <c r="J247" s="46">
        <f>J244-J245+J246</f>
        <v>2600</v>
      </c>
      <c r="K247" s="46"/>
      <c r="L247" s="46"/>
      <c r="M247" s="46"/>
      <c r="N247" s="46"/>
      <c r="O247" s="48"/>
      <c r="P247" s="47"/>
      <c r="Q247" s="46"/>
      <c r="R247" s="46"/>
      <c r="S247" s="61"/>
      <c r="T247" s="61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" customFormat="1" ht="16.5" customHeight="1" x14ac:dyDescent="0.2">
      <c r="A248" s="49"/>
      <c r="B248" s="49"/>
      <c r="C248" s="49">
        <v>4270</v>
      </c>
      <c r="D248" s="127" t="s">
        <v>26</v>
      </c>
      <c r="E248" s="74" t="s">
        <v>56</v>
      </c>
      <c r="F248" s="42">
        <f>G248+P248</f>
        <v>1000</v>
      </c>
      <c r="G248" s="43">
        <f>H248+K248+L248+M248</f>
        <v>1000</v>
      </c>
      <c r="H248" s="44">
        <f>SUM(I248:J248)</f>
        <v>1000</v>
      </c>
      <c r="I248" s="44"/>
      <c r="J248" s="44">
        <v>1000</v>
      </c>
      <c r="K248" s="44"/>
      <c r="L248" s="44"/>
      <c r="M248" s="44"/>
      <c r="N248" s="44"/>
      <c r="O248" s="57"/>
      <c r="P248" s="58"/>
      <c r="Q248" s="44"/>
      <c r="R248" s="44"/>
      <c r="S248" s="44"/>
      <c r="T248" s="44"/>
      <c r="U248" s="11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8" customFormat="1" ht="16.5" customHeight="1" x14ac:dyDescent="0.2">
      <c r="A249" s="41"/>
      <c r="B249" s="41"/>
      <c r="C249" s="49"/>
      <c r="D249" s="127"/>
      <c r="E249" s="74" t="s">
        <v>57</v>
      </c>
      <c r="F249" s="42">
        <f>G249+P249</f>
        <v>500</v>
      </c>
      <c r="G249" s="43">
        <f>H249+K249+L249+M249</f>
        <v>500</v>
      </c>
      <c r="H249" s="44">
        <f>SUM(I249:J249)</f>
        <v>500</v>
      </c>
      <c r="I249" s="44"/>
      <c r="J249" s="44">
        <v>500</v>
      </c>
      <c r="K249" s="44"/>
      <c r="L249" s="44"/>
      <c r="M249" s="44"/>
      <c r="N249" s="44"/>
      <c r="O249" s="57"/>
      <c r="P249" s="43"/>
      <c r="Q249" s="44"/>
      <c r="R249" s="44"/>
      <c r="S249" s="44"/>
      <c r="T249" s="44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8" customFormat="1" ht="16.5" customHeight="1" x14ac:dyDescent="0.2">
      <c r="A250" s="41"/>
      <c r="B250" s="41"/>
      <c r="C250" s="49"/>
      <c r="D250" s="128"/>
      <c r="E250" s="74" t="s">
        <v>58</v>
      </c>
      <c r="F250" s="42"/>
      <c r="G250" s="43"/>
      <c r="H250" s="44"/>
      <c r="I250" s="44"/>
      <c r="J250" s="44"/>
      <c r="K250" s="44"/>
      <c r="L250" s="44"/>
      <c r="M250" s="44"/>
      <c r="N250" s="44"/>
      <c r="O250" s="57"/>
      <c r="P250" s="43"/>
      <c r="Q250" s="44"/>
      <c r="R250" s="44"/>
      <c r="S250" s="44"/>
      <c r="T250" s="44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21" customFormat="1" ht="16.5" customHeight="1" x14ac:dyDescent="0.2">
      <c r="A251" s="70"/>
      <c r="B251" s="70"/>
      <c r="C251" s="45"/>
      <c r="D251" s="129"/>
      <c r="E251" s="75" t="s">
        <v>59</v>
      </c>
      <c r="F251" s="46">
        <f>F248-F249+F250</f>
        <v>500</v>
      </c>
      <c r="G251" s="47">
        <f>G248-G249+G250</f>
        <v>500</v>
      </c>
      <c r="H251" s="46">
        <f>H248-H249+H250</f>
        <v>500</v>
      </c>
      <c r="I251" s="46"/>
      <c r="J251" s="46">
        <f>J248-J249+J250</f>
        <v>500</v>
      </c>
      <c r="K251" s="46"/>
      <c r="L251" s="46"/>
      <c r="M251" s="46"/>
      <c r="N251" s="46"/>
      <c r="O251" s="48"/>
      <c r="P251" s="47"/>
      <c r="Q251" s="46"/>
      <c r="R251" s="46"/>
      <c r="S251" s="61"/>
      <c r="T251" s="6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" customFormat="1" ht="16.5" customHeight="1" x14ac:dyDescent="0.2">
      <c r="A252" s="49"/>
      <c r="B252" s="49"/>
      <c r="C252" s="49">
        <v>4280</v>
      </c>
      <c r="D252" s="127" t="s">
        <v>31</v>
      </c>
      <c r="E252" s="74" t="s">
        <v>56</v>
      </c>
      <c r="F252" s="42">
        <f>G252+P252</f>
        <v>1600</v>
      </c>
      <c r="G252" s="43">
        <f>H252+K252+L252+M252</f>
        <v>1600</v>
      </c>
      <c r="H252" s="44">
        <f>SUM(I252:J252)</f>
        <v>1600</v>
      </c>
      <c r="I252" s="44"/>
      <c r="J252" s="44">
        <v>1600</v>
      </c>
      <c r="K252" s="44"/>
      <c r="L252" s="44"/>
      <c r="M252" s="44"/>
      <c r="N252" s="44"/>
      <c r="O252" s="57"/>
      <c r="P252" s="58"/>
      <c r="Q252" s="44"/>
      <c r="R252" s="44"/>
      <c r="S252" s="44"/>
      <c r="T252" s="44"/>
      <c r="U252" s="11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8" customFormat="1" ht="16.5" customHeight="1" x14ac:dyDescent="0.2">
      <c r="A253" s="41"/>
      <c r="B253" s="41"/>
      <c r="C253" s="49"/>
      <c r="D253" s="128"/>
      <c r="E253" s="74" t="s">
        <v>57</v>
      </c>
      <c r="F253" s="42">
        <f>G253+P253</f>
        <v>500</v>
      </c>
      <c r="G253" s="43">
        <f>H253+K253+L253+M253</f>
        <v>500</v>
      </c>
      <c r="H253" s="44">
        <f>SUM(I253:J253)</f>
        <v>500</v>
      </c>
      <c r="I253" s="44"/>
      <c r="J253" s="44">
        <v>500</v>
      </c>
      <c r="K253" s="44"/>
      <c r="L253" s="44"/>
      <c r="M253" s="44"/>
      <c r="N253" s="44"/>
      <c r="O253" s="57"/>
      <c r="P253" s="43"/>
      <c r="Q253" s="44"/>
      <c r="R253" s="44"/>
      <c r="S253" s="44"/>
      <c r="T253" s="44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8" customFormat="1" ht="16.5" customHeight="1" x14ac:dyDescent="0.2">
      <c r="A254" s="41"/>
      <c r="B254" s="41"/>
      <c r="C254" s="49"/>
      <c r="D254" s="128"/>
      <c r="E254" s="74" t="s">
        <v>58</v>
      </c>
      <c r="F254" s="42"/>
      <c r="G254" s="43"/>
      <c r="H254" s="44"/>
      <c r="I254" s="44"/>
      <c r="J254" s="44"/>
      <c r="K254" s="44"/>
      <c r="L254" s="44"/>
      <c r="M254" s="44"/>
      <c r="N254" s="44"/>
      <c r="O254" s="57"/>
      <c r="P254" s="43"/>
      <c r="Q254" s="44"/>
      <c r="R254" s="44"/>
      <c r="S254" s="44"/>
      <c r="T254" s="4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21" customFormat="1" ht="16.5" customHeight="1" x14ac:dyDescent="0.2">
      <c r="A255" s="70"/>
      <c r="B255" s="70"/>
      <c r="C255" s="45"/>
      <c r="D255" s="129"/>
      <c r="E255" s="75" t="s">
        <v>59</v>
      </c>
      <c r="F255" s="46">
        <f>F252-F253+F254</f>
        <v>1100</v>
      </c>
      <c r="G255" s="47">
        <f>G252-G253+G254</f>
        <v>1100</v>
      </c>
      <c r="H255" s="46">
        <f>H252-H253+H254</f>
        <v>1100</v>
      </c>
      <c r="I255" s="46"/>
      <c r="J255" s="46">
        <f>J252-J253+J254</f>
        <v>1100</v>
      </c>
      <c r="K255" s="46"/>
      <c r="L255" s="46"/>
      <c r="M255" s="46"/>
      <c r="N255" s="46"/>
      <c r="O255" s="48"/>
      <c r="P255" s="47"/>
      <c r="Q255" s="46"/>
      <c r="R255" s="46"/>
      <c r="S255" s="61"/>
      <c r="T255" s="61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1" customFormat="1" ht="16.5" customHeight="1" x14ac:dyDescent="0.2">
      <c r="A256" s="49"/>
      <c r="B256" s="49"/>
      <c r="C256" s="49">
        <v>4440</v>
      </c>
      <c r="D256" s="81" t="s">
        <v>33</v>
      </c>
      <c r="E256" s="74" t="s">
        <v>56</v>
      </c>
      <c r="F256" s="42">
        <f>G256+P256</f>
        <v>71983</v>
      </c>
      <c r="G256" s="43">
        <f>H256+K256+L256+M256</f>
        <v>71983</v>
      </c>
      <c r="H256" s="44">
        <f>SUM(I256:J256)</f>
        <v>71983</v>
      </c>
      <c r="I256" s="44"/>
      <c r="J256" s="44">
        <v>71983</v>
      </c>
      <c r="K256" s="44"/>
      <c r="L256" s="44"/>
      <c r="M256" s="44"/>
      <c r="N256" s="44"/>
      <c r="O256" s="57"/>
      <c r="P256" s="58"/>
      <c r="Q256" s="44"/>
      <c r="R256" s="44"/>
      <c r="S256" s="44"/>
      <c r="T256" s="44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8" customFormat="1" ht="16.5" customHeight="1" x14ac:dyDescent="0.2">
      <c r="A257" s="41"/>
      <c r="B257" s="41"/>
      <c r="C257" s="49"/>
      <c r="D257" s="82"/>
      <c r="E257" s="74" t="s">
        <v>57</v>
      </c>
      <c r="F257" s="42">
        <f>G257+P257</f>
        <v>2530</v>
      </c>
      <c r="G257" s="43">
        <f>H257+K257+L257+M257</f>
        <v>2530</v>
      </c>
      <c r="H257" s="44">
        <f>SUM(I257:J257)</f>
        <v>2530</v>
      </c>
      <c r="I257" s="44"/>
      <c r="J257" s="44">
        <v>2530</v>
      </c>
      <c r="K257" s="44"/>
      <c r="L257" s="44"/>
      <c r="M257" s="44"/>
      <c r="N257" s="44"/>
      <c r="O257" s="57"/>
      <c r="P257" s="43"/>
      <c r="Q257" s="44"/>
      <c r="R257" s="44"/>
      <c r="S257" s="44"/>
      <c r="T257" s="44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8" customFormat="1" ht="16.5" customHeight="1" x14ac:dyDescent="0.2">
      <c r="A258" s="41"/>
      <c r="B258" s="41"/>
      <c r="C258" s="49"/>
      <c r="D258" s="82"/>
      <c r="E258" s="74" t="s">
        <v>58</v>
      </c>
      <c r="F258" s="42"/>
      <c r="G258" s="43"/>
      <c r="H258" s="44"/>
      <c r="I258" s="44"/>
      <c r="J258" s="44"/>
      <c r="K258" s="44"/>
      <c r="L258" s="44"/>
      <c r="M258" s="44"/>
      <c r="N258" s="44"/>
      <c r="O258" s="57"/>
      <c r="P258" s="43"/>
      <c r="Q258" s="44"/>
      <c r="R258" s="44"/>
      <c r="S258" s="44"/>
      <c r="T258" s="44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21" customFormat="1" ht="16.5" customHeight="1" x14ac:dyDescent="0.2">
      <c r="A259" s="70"/>
      <c r="B259" s="70"/>
      <c r="C259" s="45"/>
      <c r="D259" s="83"/>
      <c r="E259" s="75" t="s">
        <v>59</v>
      </c>
      <c r="F259" s="46">
        <f>F256-F257+F258</f>
        <v>69453</v>
      </c>
      <c r="G259" s="47">
        <f>G256-G257+G258</f>
        <v>69453</v>
      </c>
      <c r="H259" s="46">
        <f>H256-H257+H258</f>
        <v>69453</v>
      </c>
      <c r="I259" s="46"/>
      <c r="J259" s="46">
        <f>J256-J257+J258</f>
        <v>69453</v>
      </c>
      <c r="K259" s="46"/>
      <c r="L259" s="46"/>
      <c r="M259" s="46"/>
      <c r="N259" s="46"/>
      <c r="O259" s="48"/>
      <c r="P259" s="47"/>
      <c r="Q259" s="46"/>
      <c r="R259" s="46"/>
      <c r="S259" s="61"/>
      <c r="T259" s="61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3" customFormat="1" ht="16.5" customHeight="1" x14ac:dyDescent="0.2">
      <c r="A260" s="49"/>
      <c r="B260" s="49"/>
      <c r="C260" s="49">
        <v>4700</v>
      </c>
      <c r="D260" s="127" t="s">
        <v>34</v>
      </c>
      <c r="E260" s="74" t="s">
        <v>56</v>
      </c>
      <c r="F260" s="42">
        <f>G260+P260</f>
        <v>1000</v>
      </c>
      <c r="G260" s="43">
        <f>H260+K260+L260+M260</f>
        <v>1000</v>
      </c>
      <c r="H260" s="44">
        <f>SUM(I260:J260)</f>
        <v>1000</v>
      </c>
      <c r="I260" s="44"/>
      <c r="J260" s="44">
        <v>1000</v>
      </c>
      <c r="K260" s="44"/>
      <c r="L260" s="44"/>
      <c r="M260" s="44"/>
      <c r="N260" s="44"/>
      <c r="O260" s="57"/>
      <c r="P260" s="58"/>
      <c r="Q260" s="44"/>
      <c r="R260" s="44"/>
      <c r="S260" s="44"/>
      <c r="T260" s="44"/>
      <c r="U260" s="11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18" customFormat="1" ht="16.5" customHeight="1" x14ac:dyDescent="0.2">
      <c r="A261" s="41"/>
      <c r="B261" s="41"/>
      <c r="C261" s="49"/>
      <c r="D261" s="128"/>
      <c r="E261" s="74" t="s">
        <v>57</v>
      </c>
      <c r="F261" s="42">
        <f>G261+P261</f>
        <v>300</v>
      </c>
      <c r="G261" s="43">
        <f>H261+K261+L261+M261</f>
        <v>300</v>
      </c>
      <c r="H261" s="44">
        <f>SUM(I261:J261)</f>
        <v>300</v>
      </c>
      <c r="I261" s="44"/>
      <c r="J261" s="44">
        <v>300</v>
      </c>
      <c r="K261" s="44"/>
      <c r="L261" s="44"/>
      <c r="M261" s="44"/>
      <c r="N261" s="44"/>
      <c r="O261" s="57"/>
      <c r="P261" s="43"/>
      <c r="Q261" s="44"/>
      <c r="R261" s="44"/>
      <c r="S261" s="44"/>
      <c r="T261" s="44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18" customFormat="1" ht="16.5" customHeight="1" x14ac:dyDescent="0.2">
      <c r="A262" s="41"/>
      <c r="B262" s="41"/>
      <c r="C262" s="49"/>
      <c r="D262" s="128"/>
      <c r="E262" s="74" t="s">
        <v>58</v>
      </c>
      <c r="F262" s="42"/>
      <c r="G262" s="43"/>
      <c r="H262" s="44"/>
      <c r="I262" s="44"/>
      <c r="J262" s="44"/>
      <c r="K262" s="44"/>
      <c r="L262" s="44"/>
      <c r="M262" s="44"/>
      <c r="N262" s="44"/>
      <c r="O262" s="57"/>
      <c r="P262" s="43"/>
      <c r="Q262" s="44"/>
      <c r="R262" s="44"/>
      <c r="S262" s="44"/>
      <c r="T262" s="44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21" customFormat="1" ht="16.5" customHeight="1" x14ac:dyDescent="0.2">
      <c r="A263" s="70"/>
      <c r="B263" s="70"/>
      <c r="C263" s="45"/>
      <c r="D263" s="129"/>
      <c r="E263" s="75" t="s">
        <v>59</v>
      </c>
      <c r="F263" s="46">
        <f>F260-F261+F262</f>
        <v>700</v>
      </c>
      <c r="G263" s="47">
        <f>G260-G261+G262</f>
        <v>700</v>
      </c>
      <c r="H263" s="46">
        <f>H260-H261+H262</f>
        <v>700</v>
      </c>
      <c r="I263" s="46"/>
      <c r="J263" s="46">
        <f>J260-J261+J262</f>
        <v>700</v>
      </c>
      <c r="K263" s="46"/>
      <c r="L263" s="46"/>
      <c r="M263" s="46"/>
      <c r="N263" s="46"/>
      <c r="O263" s="48"/>
      <c r="P263" s="47"/>
      <c r="Q263" s="46"/>
      <c r="R263" s="46"/>
      <c r="S263" s="61"/>
      <c r="T263" s="61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18" customFormat="1" ht="15.95" customHeight="1" x14ac:dyDescent="0.2">
      <c r="A264" s="92"/>
      <c r="B264" s="92"/>
      <c r="C264" s="181" t="s">
        <v>63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3"/>
    </row>
    <row r="265" spans="1:84" s="118" customFormat="1" ht="15.95" customHeight="1" x14ac:dyDescent="0.2">
      <c r="A265" s="92"/>
      <c r="B265" s="41"/>
      <c r="C265" s="171" t="s">
        <v>202</v>
      </c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3"/>
    </row>
    <row r="266" spans="1:84" s="118" customFormat="1" ht="15.95" customHeight="1" x14ac:dyDescent="0.2">
      <c r="A266" s="92"/>
      <c r="B266" s="41"/>
      <c r="C266" s="171" t="s">
        <v>131</v>
      </c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3"/>
    </row>
    <row r="267" spans="1:84" s="118" customFormat="1" ht="15.95" customHeight="1" x14ac:dyDescent="0.2">
      <c r="A267" s="92"/>
      <c r="B267" s="41"/>
      <c r="C267" s="171" t="s">
        <v>132</v>
      </c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3"/>
    </row>
    <row r="268" spans="1:84" s="118" customFormat="1" ht="15.95" customHeight="1" x14ac:dyDescent="0.2">
      <c r="A268" s="92"/>
      <c r="B268" s="41"/>
      <c r="C268" s="171" t="s">
        <v>133</v>
      </c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3"/>
    </row>
    <row r="269" spans="1:84" s="118" customFormat="1" ht="5.25" customHeight="1" x14ac:dyDescent="0.2">
      <c r="A269" s="92"/>
      <c r="B269" s="41"/>
      <c r="C269" s="171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3"/>
    </row>
    <row r="270" spans="1:84" s="118" customFormat="1" ht="15.95" customHeight="1" x14ac:dyDescent="0.2">
      <c r="A270" s="92"/>
      <c r="B270" s="41"/>
      <c r="C270" s="171" t="s">
        <v>172</v>
      </c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3"/>
    </row>
    <row r="271" spans="1:84" s="118" customFormat="1" ht="15.95" customHeight="1" x14ac:dyDescent="0.2">
      <c r="A271" s="92"/>
      <c r="B271" s="41"/>
      <c r="C271" s="171" t="s">
        <v>170</v>
      </c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  <c r="R271" s="172"/>
      <c r="S271" s="172"/>
      <c r="T271" s="173"/>
    </row>
    <row r="272" spans="1:84" s="118" customFormat="1" ht="15.95" customHeight="1" x14ac:dyDescent="0.2">
      <c r="A272" s="92"/>
      <c r="B272" s="41"/>
      <c r="C272" s="171" t="s">
        <v>153</v>
      </c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2"/>
      <c r="R272" s="172"/>
      <c r="S272" s="172"/>
      <c r="T272" s="173"/>
    </row>
    <row r="273" spans="1:84" s="118" customFormat="1" ht="15.95" customHeight="1" x14ac:dyDescent="0.2">
      <c r="A273" s="92"/>
      <c r="B273" s="41"/>
      <c r="C273" s="171" t="s">
        <v>154</v>
      </c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  <c r="R273" s="172"/>
      <c r="S273" s="172"/>
      <c r="T273" s="173"/>
    </row>
    <row r="274" spans="1:84" s="118" customFormat="1" ht="15.95" customHeight="1" x14ac:dyDescent="0.2">
      <c r="A274" s="92"/>
      <c r="B274" s="41"/>
      <c r="C274" s="171" t="s">
        <v>155</v>
      </c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3"/>
    </row>
    <row r="275" spans="1:84" s="118" customFormat="1" ht="15.95" customHeight="1" x14ac:dyDescent="0.2">
      <c r="A275" s="92"/>
      <c r="B275" s="41"/>
      <c r="C275" s="171" t="s">
        <v>156</v>
      </c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3"/>
    </row>
    <row r="276" spans="1:84" s="118" customFormat="1" ht="15.95" customHeight="1" x14ac:dyDescent="0.2">
      <c r="A276" s="92"/>
      <c r="B276" s="41"/>
      <c r="C276" s="171" t="s">
        <v>157</v>
      </c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3"/>
    </row>
    <row r="277" spans="1:84" s="118" customFormat="1" ht="15.95" customHeight="1" x14ac:dyDescent="0.2">
      <c r="A277" s="92"/>
      <c r="B277" s="41"/>
      <c r="C277" s="171" t="s">
        <v>158</v>
      </c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2"/>
      <c r="R277" s="172"/>
      <c r="S277" s="172"/>
      <c r="T277" s="173"/>
    </row>
    <row r="278" spans="1:84" s="118" customFormat="1" ht="15.95" customHeight="1" x14ac:dyDescent="0.2">
      <c r="A278" s="92"/>
      <c r="B278" s="41"/>
      <c r="C278" s="171" t="s">
        <v>159</v>
      </c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3"/>
    </row>
    <row r="279" spans="1:84" s="118" customFormat="1" ht="15.95" customHeight="1" x14ac:dyDescent="0.2">
      <c r="A279" s="92"/>
      <c r="B279" s="41"/>
      <c r="C279" s="174" t="s">
        <v>171</v>
      </c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6"/>
    </row>
    <row r="280" spans="1:84" s="11" customFormat="1" ht="16.5" customHeight="1" x14ac:dyDescent="0.2">
      <c r="A280" s="41"/>
      <c r="B280" s="50">
        <v>80104</v>
      </c>
      <c r="C280" s="49"/>
      <c r="D280" s="86" t="s">
        <v>11</v>
      </c>
      <c r="E280" s="74" t="s">
        <v>56</v>
      </c>
      <c r="F280" s="42">
        <f>G280+P280</f>
        <v>13957806</v>
      </c>
      <c r="G280" s="43">
        <f>H280+K280+L280+M280</f>
        <v>13928877</v>
      </c>
      <c r="H280" s="44">
        <f>SUM(I280:J280)</f>
        <v>10317357</v>
      </c>
      <c r="I280" s="44">
        <v>9053479</v>
      </c>
      <c r="J280" s="44">
        <v>1263878</v>
      </c>
      <c r="K280" s="44">
        <v>3603520</v>
      </c>
      <c r="L280" s="44">
        <v>8000</v>
      </c>
      <c r="M280" s="119"/>
      <c r="N280" s="119"/>
      <c r="O280" s="201"/>
      <c r="P280" s="43">
        <f>Q280+S280+T280</f>
        <v>28929</v>
      </c>
      <c r="Q280" s="44">
        <v>28929</v>
      </c>
      <c r="R280" s="119"/>
      <c r="S280" s="119"/>
      <c r="T280" s="119"/>
      <c r="U280" s="2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18" customFormat="1" ht="16.5" customHeight="1" x14ac:dyDescent="0.2">
      <c r="A281" s="41"/>
      <c r="B281" s="41"/>
      <c r="C281" s="49"/>
      <c r="D281" s="86"/>
      <c r="E281" s="74" t="s">
        <v>57</v>
      </c>
      <c r="F281" s="42">
        <f>G281+P281</f>
        <v>34753</v>
      </c>
      <c r="G281" s="43">
        <f>H281+K281+L281+M281</f>
        <v>34753</v>
      </c>
      <c r="H281" s="44">
        <f>SUM(I281:J281)</f>
        <v>34753</v>
      </c>
      <c r="I281" s="44">
        <f t="shared" ref="I281" si="14">I285+I289+I293+I297+I301</f>
        <v>34753</v>
      </c>
      <c r="J281" s="44"/>
      <c r="K281" s="44"/>
      <c r="L281" s="44"/>
      <c r="M281" s="119"/>
      <c r="N281" s="119"/>
      <c r="O281" s="201"/>
      <c r="P281" s="43"/>
      <c r="Q281" s="44"/>
      <c r="R281" s="119"/>
      <c r="S281" s="119"/>
      <c r="T281" s="119"/>
      <c r="U281" s="19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18" customFormat="1" ht="16.5" customHeight="1" x14ac:dyDescent="0.2">
      <c r="A282" s="41"/>
      <c r="B282" s="41"/>
      <c r="C282" s="49"/>
      <c r="D282" s="86"/>
      <c r="E282" s="74" t="s">
        <v>58</v>
      </c>
      <c r="F282" s="42">
        <f>G282+P282</f>
        <v>11016</v>
      </c>
      <c r="G282" s="43">
        <f>H282+K282+L282+M282</f>
        <v>11016</v>
      </c>
      <c r="H282" s="44">
        <f>SUM(I282:J282)</f>
        <v>10776</v>
      </c>
      <c r="I282" s="44">
        <f t="shared" ref="I282:J282" si="15">I286+I290+I294+I298+I302</f>
        <v>3500</v>
      </c>
      <c r="J282" s="44">
        <f t="shared" si="15"/>
        <v>7276</v>
      </c>
      <c r="K282" s="44"/>
      <c r="L282" s="44">
        <f>L286+L290+L294+L298+L302</f>
        <v>240</v>
      </c>
      <c r="M282" s="119"/>
      <c r="N282" s="119"/>
      <c r="O282" s="201"/>
      <c r="P282" s="43"/>
      <c r="Q282" s="44"/>
      <c r="R282" s="119"/>
      <c r="S282" s="119"/>
      <c r="T282" s="119"/>
      <c r="U282" s="19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21" customFormat="1" ht="16.5" customHeight="1" x14ac:dyDescent="0.2">
      <c r="A283" s="70"/>
      <c r="B283" s="70"/>
      <c r="C283" s="45"/>
      <c r="D283" s="87"/>
      <c r="E283" s="75" t="s">
        <v>59</v>
      </c>
      <c r="F283" s="46">
        <f t="shared" ref="F283:Q283" si="16">F280-F281+F282</f>
        <v>13934069</v>
      </c>
      <c r="G283" s="47">
        <f t="shared" si="16"/>
        <v>13905140</v>
      </c>
      <c r="H283" s="46">
        <f t="shared" si="16"/>
        <v>10293380</v>
      </c>
      <c r="I283" s="61">
        <f>I280-I281+I282</f>
        <v>9022226</v>
      </c>
      <c r="J283" s="61">
        <f t="shared" si="16"/>
        <v>1271154</v>
      </c>
      <c r="K283" s="61">
        <f>K280-K281+K282</f>
        <v>3603520</v>
      </c>
      <c r="L283" s="61">
        <f>L280-L281+L282</f>
        <v>8240</v>
      </c>
      <c r="M283" s="46"/>
      <c r="N283" s="46"/>
      <c r="O283" s="48"/>
      <c r="P283" s="47">
        <f t="shared" si="16"/>
        <v>28929</v>
      </c>
      <c r="Q283" s="46">
        <f t="shared" si="16"/>
        <v>28929</v>
      </c>
      <c r="R283" s="46"/>
      <c r="S283" s="61"/>
      <c r="T283" s="61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11" customFormat="1" ht="15.95" customHeight="1" x14ac:dyDescent="0.2">
      <c r="A284" s="49"/>
      <c r="B284" s="49"/>
      <c r="C284" s="49">
        <v>3020</v>
      </c>
      <c r="D284" s="127" t="s">
        <v>21</v>
      </c>
      <c r="E284" s="74" t="s">
        <v>56</v>
      </c>
      <c r="F284" s="42">
        <f>G284+P284</f>
        <v>8000</v>
      </c>
      <c r="G284" s="43">
        <f>H284+K284+L284+M284</f>
        <v>8000</v>
      </c>
      <c r="H284" s="44"/>
      <c r="I284" s="44"/>
      <c r="J284" s="44"/>
      <c r="K284" s="44"/>
      <c r="L284" s="44">
        <v>8000</v>
      </c>
      <c r="M284" s="44"/>
      <c r="N284" s="44"/>
      <c r="O284" s="57"/>
      <c r="P284" s="58"/>
      <c r="Q284" s="44"/>
      <c r="R284" s="44"/>
      <c r="S284" s="44"/>
      <c r="T284" s="44"/>
      <c r="U284" s="1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18" customFormat="1" ht="15.95" customHeight="1" x14ac:dyDescent="0.2">
      <c r="A285" s="41"/>
      <c r="B285" s="41"/>
      <c r="C285" s="49"/>
      <c r="D285" s="128"/>
      <c r="E285" s="74" t="s">
        <v>57</v>
      </c>
      <c r="F285" s="42"/>
      <c r="G285" s="43"/>
      <c r="H285" s="44"/>
      <c r="I285" s="44"/>
      <c r="J285" s="44"/>
      <c r="K285" s="44"/>
      <c r="L285" s="44"/>
      <c r="M285" s="44"/>
      <c r="N285" s="44"/>
      <c r="O285" s="57"/>
      <c r="P285" s="43"/>
      <c r="Q285" s="44"/>
      <c r="R285" s="44"/>
      <c r="S285" s="44"/>
      <c r="T285" s="44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18" customFormat="1" ht="15.95" customHeight="1" x14ac:dyDescent="0.2">
      <c r="A286" s="41"/>
      <c r="B286" s="41"/>
      <c r="C286" s="49"/>
      <c r="D286" s="128"/>
      <c r="E286" s="74" t="s">
        <v>58</v>
      </c>
      <c r="F286" s="42">
        <f>G286+P286</f>
        <v>240</v>
      </c>
      <c r="G286" s="43">
        <f>H286+K286+L286+M286</f>
        <v>240</v>
      </c>
      <c r="H286" s="44"/>
      <c r="I286" s="44"/>
      <c r="J286" s="44"/>
      <c r="K286" s="44"/>
      <c r="L286" s="44">
        <v>240</v>
      </c>
      <c r="M286" s="44"/>
      <c r="N286" s="44"/>
      <c r="O286" s="57"/>
      <c r="P286" s="43"/>
      <c r="Q286" s="44"/>
      <c r="R286" s="44"/>
      <c r="S286" s="44"/>
      <c r="T286" s="44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21" customFormat="1" ht="15.95" customHeight="1" x14ac:dyDescent="0.2">
      <c r="A287" s="70"/>
      <c r="B287" s="70"/>
      <c r="C287" s="45"/>
      <c r="D287" s="129"/>
      <c r="E287" s="75" t="s">
        <v>59</v>
      </c>
      <c r="F287" s="46">
        <f>F284-F285+F286</f>
        <v>8240</v>
      </c>
      <c r="G287" s="47">
        <f>G284-G285+G286</f>
        <v>8240</v>
      </c>
      <c r="H287" s="46"/>
      <c r="I287" s="46"/>
      <c r="J287" s="46"/>
      <c r="K287" s="46"/>
      <c r="L287" s="46">
        <f>L284-L285+L286</f>
        <v>8240</v>
      </c>
      <c r="M287" s="46"/>
      <c r="N287" s="46"/>
      <c r="O287" s="48"/>
      <c r="P287" s="47"/>
      <c r="Q287" s="46"/>
      <c r="R287" s="46"/>
      <c r="S287" s="61"/>
      <c r="T287" s="61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1" customFormat="1" ht="15.95" customHeight="1" x14ac:dyDescent="0.2">
      <c r="A288" s="49"/>
      <c r="B288" s="49"/>
      <c r="C288" s="49">
        <v>4010</v>
      </c>
      <c r="D288" s="127" t="s">
        <v>29</v>
      </c>
      <c r="E288" s="74" t="s">
        <v>56</v>
      </c>
      <c r="F288" s="42">
        <f>G288+P288</f>
        <v>7171013</v>
      </c>
      <c r="G288" s="43">
        <f>H288+K288+L288+M288</f>
        <v>7171013</v>
      </c>
      <c r="H288" s="44">
        <f>SUM(I288:J288)</f>
        <v>7171013</v>
      </c>
      <c r="I288" s="44">
        <v>7171013</v>
      </c>
      <c r="J288" s="44"/>
      <c r="K288" s="44"/>
      <c r="L288" s="44"/>
      <c r="M288" s="44"/>
      <c r="N288" s="44"/>
      <c r="O288" s="57"/>
      <c r="P288" s="58"/>
      <c r="Q288" s="44"/>
      <c r="R288" s="44"/>
      <c r="S288" s="44"/>
      <c r="T288" s="44"/>
      <c r="U288" s="13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18" customFormat="1" ht="15.95" customHeight="1" x14ac:dyDescent="0.2">
      <c r="A289" s="41"/>
      <c r="B289" s="41"/>
      <c r="C289" s="49"/>
      <c r="D289" s="128"/>
      <c r="E289" s="74" t="s">
        <v>57</v>
      </c>
      <c r="F289" s="42">
        <f>G289+P289</f>
        <v>23323</v>
      </c>
      <c r="G289" s="43">
        <f>H289+K289+L289+M289</f>
        <v>23323</v>
      </c>
      <c r="H289" s="44">
        <f>SUM(I289:J289)</f>
        <v>23323</v>
      </c>
      <c r="I289" s="44">
        <v>23323</v>
      </c>
      <c r="J289" s="44"/>
      <c r="K289" s="44"/>
      <c r="L289" s="44"/>
      <c r="M289" s="44"/>
      <c r="N289" s="44"/>
      <c r="O289" s="57"/>
      <c r="P289" s="43"/>
      <c r="Q289" s="44"/>
      <c r="R289" s="44"/>
      <c r="S289" s="44"/>
      <c r="T289" s="44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18" customFormat="1" ht="15.95" customHeight="1" x14ac:dyDescent="0.2">
      <c r="A290" s="41"/>
      <c r="B290" s="41"/>
      <c r="C290" s="49"/>
      <c r="D290" s="128"/>
      <c r="E290" s="74" t="s">
        <v>58</v>
      </c>
      <c r="F290" s="42">
        <f>G290+P290</f>
        <v>3500</v>
      </c>
      <c r="G290" s="43">
        <f>H290+K290+L290+M290</f>
        <v>3500</v>
      </c>
      <c r="H290" s="44">
        <f>SUM(I290:J290)</f>
        <v>3500</v>
      </c>
      <c r="I290" s="44">
        <v>3500</v>
      </c>
      <c r="J290" s="44"/>
      <c r="K290" s="44"/>
      <c r="L290" s="44"/>
      <c r="M290" s="44"/>
      <c r="N290" s="44"/>
      <c r="O290" s="57"/>
      <c r="P290" s="43"/>
      <c r="Q290" s="44"/>
      <c r="R290" s="44"/>
      <c r="S290" s="44"/>
      <c r="T290" s="44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21" customFormat="1" ht="15.95" customHeight="1" x14ac:dyDescent="0.2">
      <c r="A291" s="70"/>
      <c r="B291" s="70"/>
      <c r="C291" s="45"/>
      <c r="D291" s="129"/>
      <c r="E291" s="75" t="s">
        <v>59</v>
      </c>
      <c r="F291" s="46">
        <f>F288-F289+F290</f>
        <v>7151190</v>
      </c>
      <c r="G291" s="47">
        <f>G288-G289+G290</f>
        <v>7151190</v>
      </c>
      <c r="H291" s="46">
        <f>H288-H289+H290</f>
        <v>7151190</v>
      </c>
      <c r="I291" s="46">
        <f>I288-I289+I290</f>
        <v>7151190</v>
      </c>
      <c r="J291" s="46"/>
      <c r="K291" s="46"/>
      <c r="L291" s="46"/>
      <c r="M291" s="46"/>
      <c r="N291" s="46"/>
      <c r="O291" s="48"/>
      <c r="P291" s="47"/>
      <c r="Q291" s="46"/>
      <c r="R291" s="46"/>
      <c r="S291" s="61"/>
      <c r="T291" s="6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1" customFormat="1" ht="15.95" customHeight="1" x14ac:dyDescent="0.2">
      <c r="A292" s="49"/>
      <c r="B292" s="49"/>
      <c r="C292" s="49">
        <v>4110</v>
      </c>
      <c r="D292" s="127" t="s">
        <v>22</v>
      </c>
      <c r="E292" s="74" t="s">
        <v>56</v>
      </c>
      <c r="F292" s="42">
        <f>G292+P292</f>
        <v>1222690</v>
      </c>
      <c r="G292" s="43">
        <f>H292+K292+L292+M292</f>
        <v>1222690</v>
      </c>
      <c r="H292" s="44">
        <f>SUM(I292:J292)</f>
        <v>1222690</v>
      </c>
      <c r="I292" s="44">
        <v>1222690</v>
      </c>
      <c r="J292" s="44"/>
      <c r="K292" s="44"/>
      <c r="L292" s="44"/>
      <c r="M292" s="44"/>
      <c r="N292" s="44"/>
      <c r="O292" s="57"/>
      <c r="P292" s="58"/>
      <c r="Q292" s="44"/>
      <c r="R292" s="44"/>
      <c r="S292" s="44"/>
      <c r="T292" s="44"/>
      <c r="U292" s="13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8" customFormat="1" ht="15.95" customHeight="1" x14ac:dyDescent="0.2">
      <c r="A293" s="41"/>
      <c r="B293" s="41"/>
      <c r="C293" s="49"/>
      <c r="D293" s="128"/>
      <c r="E293" s="74" t="s">
        <v>57</v>
      </c>
      <c r="F293" s="42">
        <f>G293+P293</f>
        <v>6937</v>
      </c>
      <c r="G293" s="43">
        <f>H293+K293+L293+M293</f>
        <v>6937</v>
      </c>
      <c r="H293" s="44">
        <f>SUM(I293:J293)</f>
        <v>6937</v>
      </c>
      <c r="I293" s="44">
        <v>6937</v>
      </c>
      <c r="J293" s="44"/>
      <c r="K293" s="44"/>
      <c r="L293" s="44"/>
      <c r="M293" s="44"/>
      <c r="N293" s="44"/>
      <c r="O293" s="57"/>
      <c r="P293" s="43"/>
      <c r="Q293" s="44"/>
      <c r="R293" s="44"/>
      <c r="S293" s="44"/>
      <c r="T293" s="44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18" customFormat="1" ht="15.95" customHeight="1" x14ac:dyDescent="0.2">
      <c r="A294" s="41"/>
      <c r="B294" s="41"/>
      <c r="C294" s="49"/>
      <c r="D294" s="128"/>
      <c r="E294" s="74" t="s">
        <v>58</v>
      </c>
      <c r="F294" s="42"/>
      <c r="G294" s="43"/>
      <c r="H294" s="44"/>
      <c r="I294" s="44"/>
      <c r="J294" s="44"/>
      <c r="K294" s="44"/>
      <c r="L294" s="44"/>
      <c r="M294" s="44"/>
      <c r="N294" s="44"/>
      <c r="O294" s="57"/>
      <c r="P294" s="43"/>
      <c r="Q294" s="44"/>
      <c r="R294" s="44"/>
      <c r="S294" s="44"/>
      <c r="T294" s="4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21" customFormat="1" ht="15.95" customHeight="1" x14ac:dyDescent="0.2">
      <c r="A295" s="70"/>
      <c r="B295" s="70"/>
      <c r="C295" s="45"/>
      <c r="D295" s="129"/>
      <c r="E295" s="75" t="s">
        <v>59</v>
      </c>
      <c r="F295" s="46">
        <f>F292-F293+F294</f>
        <v>1215753</v>
      </c>
      <c r="G295" s="47">
        <f>G292-G293+G294</f>
        <v>1215753</v>
      </c>
      <c r="H295" s="46">
        <f>H292-H293+H294</f>
        <v>1215753</v>
      </c>
      <c r="I295" s="46">
        <f>I292-I293+I294</f>
        <v>1215753</v>
      </c>
      <c r="J295" s="46"/>
      <c r="K295" s="46"/>
      <c r="L295" s="46"/>
      <c r="M295" s="46"/>
      <c r="N295" s="46"/>
      <c r="O295" s="48"/>
      <c r="P295" s="47"/>
      <c r="Q295" s="46"/>
      <c r="R295" s="46"/>
      <c r="S295" s="61"/>
      <c r="T295" s="61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11" customFormat="1" ht="15.95" customHeight="1" x14ac:dyDescent="0.2">
      <c r="A296" s="49"/>
      <c r="B296" s="49"/>
      <c r="C296" s="49">
        <v>4120</v>
      </c>
      <c r="D296" s="127" t="s">
        <v>94</v>
      </c>
      <c r="E296" s="74" t="s">
        <v>56</v>
      </c>
      <c r="F296" s="42">
        <f>G296+P296</f>
        <v>147918</v>
      </c>
      <c r="G296" s="43">
        <f>H296+K296+L296+M296</f>
        <v>147918</v>
      </c>
      <c r="H296" s="44">
        <f>SUM(I296:J296)</f>
        <v>147918</v>
      </c>
      <c r="I296" s="44">
        <v>147918</v>
      </c>
      <c r="J296" s="44"/>
      <c r="K296" s="44"/>
      <c r="L296" s="44"/>
      <c r="M296" s="44"/>
      <c r="N296" s="44"/>
      <c r="O296" s="57"/>
      <c r="P296" s="58"/>
      <c r="Q296" s="44"/>
      <c r="R296" s="44"/>
      <c r="S296" s="44"/>
      <c r="T296" s="44"/>
      <c r="U296" s="13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8" customFormat="1" ht="15.95" customHeight="1" x14ac:dyDescent="0.2">
      <c r="A297" s="41"/>
      <c r="B297" s="41"/>
      <c r="C297" s="49"/>
      <c r="D297" s="128"/>
      <c r="E297" s="74" t="s">
        <v>57</v>
      </c>
      <c r="F297" s="42">
        <f>G297+P297</f>
        <v>4493</v>
      </c>
      <c r="G297" s="43">
        <f>H297+K297+L297+M297</f>
        <v>4493</v>
      </c>
      <c r="H297" s="44">
        <f>SUM(I297:J297)</f>
        <v>4493</v>
      </c>
      <c r="I297" s="44">
        <v>4493</v>
      </c>
      <c r="J297" s="44"/>
      <c r="K297" s="44"/>
      <c r="L297" s="44"/>
      <c r="M297" s="44"/>
      <c r="N297" s="44"/>
      <c r="O297" s="57"/>
      <c r="P297" s="43"/>
      <c r="Q297" s="44"/>
      <c r="R297" s="44"/>
      <c r="S297" s="44"/>
      <c r="T297" s="44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8" customFormat="1" ht="15.95" customHeight="1" x14ac:dyDescent="0.2">
      <c r="A298" s="41"/>
      <c r="B298" s="41"/>
      <c r="C298" s="49"/>
      <c r="D298" s="128"/>
      <c r="E298" s="74" t="s">
        <v>58</v>
      </c>
      <c r="F298" s="42"/>
      <c r="G298" s="43"/>
      <c r="H298" s="44"/>
      <c r="I298" s="44"/>
      <c r="J298" s="44"/>
      <c r="K298" s="44"/>
      <c r="L298" s="44"/>
      <c r="M298" s="44"/>
      <c r="N298" s="44"/>
      <c r="O298" s="57"/>
      <c r="P298" s="43"/>
      <c r="Q298" s="44"/>
      <c r="R298" s="44"/>
      <c r="S298" s="44"/>
      <c r="T298" s="44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21" customFormat="1" ht="15.95" customHeight="1" x14ac:dyDescent="0.2">
      <c r="A299" s="70"/>
      <c r="B299" s="70"/>
      <c r="C299" s="45"/>
      <c r="D299" s="129"/>
      <c r="E299" s="75" t="s">
        <v>59</v>
      </c>
      <c r="F299" s="46">
        <f>F296-F297+F298</f>
        <v>143425</v>
      </c>
      <c r="G299" s="47">
        <f>G296-G297+G298</f>
        <v>143425</v>
      </c>
      <c r="H299" s="46">
        <f>H296-H297+H298</f>
        <v>143425</v>
      </c>
      <c r="I299" s="46">
        <f>I296-I297+I298</f>
        <v>143425</v>
      </c>
      <c r="J299" s="46"/>
      <c r="K299" s="46"/>
      <c r="L299" s="46"/>
      <c r="M299" s="46"/>
      <c r="N299" s="46"/>
      <c r="O299" s="48"/>
      <c r="P299" s="47"/>
      <c r="Q299" s="46"/>
      <c r="R299" s="46"/>
      <c r="S299" s="61"/>
      <c r="T299" s="61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13" customFormat="1" ht="18" customHeight="1" x14ac:dyDescent="0.2">
      <c r="A300" s="49"/>
      <c r="B300" s="49"/>
      <c r="C300" s="49">
        <v>4440</v>
      </c>
      <c r="D300" s="81" t="s">
        <v>33</v>
      </c>
      <c r="E300" s="74" t="s">
        <v>56</v>
      </c>
      <c r="F300" s="42">
        <f>G300+P300</f>
        <v>354787</v>
      </c>
      <c r="G300" s="43">
        <f>H300+K300+L300+M300</f>
        <v>354787</v>
      </c>
      <c r="H300" s="44">
        <f>SUM(I300:J300)</f>
        <v>354787</v>
      </c>
      <c r="I300" s="44"/>
      <c r="J300" s="44">
        <v>354787</v>
      </c>
      <c r="K300" s="44"/>
      <c r="L300" s="44"/>
      <c r="M300" s="44"/>
      <c r="N300" s="44"/>
      <c r="O300" s="57"/>
      <c r="P300" s="58"/>
      <c r="Q300" s="44"/>
      <c r="R300" s="44"/>
      <c r="S300" s="44"/>
      <c r="T300" s="44"/>
      <c r="U300" s="11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8" customFormat="1" ht="18" customHeight="1" x14ac:dyDescent="0.2">
      <c r="A301" s="41"/>
      <c r="B301" s="41"/>
      <c r="C301" s="49"/>
      <c r="D301" s="82"/>
      <c r="E301" s="74" t="s">
        <v>57</v>
      </c>
      <c r="F301" s="42"/>
      <c r="G301" s="43"/>
      <c r="H301" s="44"/>
      <c r="I301" s="44"/>
      <c r="J301" s="44"/>
      <c r="K301" s="44"/>
      <c r="L301" s="44"/>
      <c r="M301" s="44"/>
      <c r="N301" s="44"/>
      <c r="O301" s="57"/>
      <c r="P301" s="43"/>
      <c r="Q301" s="44"/>
      <c r="R301" s="44"/>
      <c r="S301" s="44"/>
      <c r="T301" s="44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18" customFormat="1" ht="18" customHeight="1" x14ac:dyDescent="0.2">
      <c r="A302" s="41"/>
      <c r="B302" s="41"/>
      <c r="C302" s="49"/>
      <c r="D302" s="82"/>
      <c r="E302" s="74" t="s">
        <v>58</v>
      </c>
      <c r="F302" s="42">
        <f>G302+P302</f>
        <v>7276</v>
      </c>
      <c r="G302" s="43">
        <f>H302+K302+L302+M302</f>
        <v>7276</v>
      </c>
      <c r="H302" s="44">
        <f>SUM(I302:J302)</f>
        <v>7276</v>
      </c>
      <c r="I302" s="44"/>
      <c r="J302" s="44">
        <v>7276</v>
      </c>
      <c r="K302" s="44"/>
      <c r="L302" s="44"/>
      <c r="M302" s="44"/>
      <c r="N302" s="44"/>
      <c r="O302" s="57"/>
      <c r="P302" s="43"/>
      <c r="Q302" s="44"/>
      <c r="R302" s="44"/>
      <c r="S302" s="44"/>
      <c r="T302" s="44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21" customFormat="1" ht="18" customHeight="1" x14ac:dyDescent="0.2">
      <c r="A303" s="70"/>
      <c r="B303" s="70"/>
      <c r="C303" s="45"/>
      <c r="D303" s="83"/>
      <c r="E303" s="75" t="s">
        <v>59</v>
      </c>
      <c r="F303" s="46">
        <f>F300-F301+F302</f>
        <v>362063</v>
      </c>
      <c r="G303" s="47">
        <f>G300-G301+G302</f>
        <v>362063</v>
      </c>
      <c r="H303" s="46">
        <f>H300-H301+H302</f>
        <v>362063</v>
      </c>
      <c r="I303" s="46"/>
      <c r="J303" s="46">
        <f>J300-J301+J302</f>
        <v>362063</v>
      </c>
      <c r="K303" s="46"/>
      <c r="L303" s="46"/>
      <c r="M303" s="46"/>
      <c r="N303" s="46"/>
      <c r="O303" s="48"/>
      <c r="P303" s="47"/>
      <c r="Q303" s="46"/>
      <c r="R303" s="46"/>
      <c r="S303" s="61"/>
      <c r="T303" s="61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118" customFormat="1" ht="17.25" customHeight="1" x14ac:dyDescent="0.2">
      <c r="A304" s="92"/>
      <c r="B304" s="92"/>
      <c r="C304" s="181" t="s">
        <v>63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3"/>
    </row>
    <row r="305" spans="1:20" s="118" customFormat="1" ht="17.25" customHeight="1" x14ac:dyDescent="0.2">
      <c r="A305" s="92"/>
      <c r="B305" s="41"/>
      <c r="C305" s="171" t="s">
        <v>140</v>
      </c>
      <c r="D305" s="172"/>
      <c r="E305" s="172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  <c r="P305" s="172"/>
      <c r="Q305" s="172"/>
      <c r="R305" s="172"/>
      <c r="S305" s="172"/>
      <c r="T305" s="173"/>
    </row>
    <row r="306" spans="1:20" s="118" customFormat="1" ht="17.25" customHeight="1" x14ac:dyDescent="0.2">
      <c r="A306" s="92"/>
      <c r="B306" s="41"/>
      <c r="C306" s="171" t="s">
        <v>143</v>
      </c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  <c r="P306" s="172"/>
      <c r="Q306" s="172"/>
      <c r="R306" s="172"/>
      <c r="S306" s="172"/>
      <c r="T306" s="173"/>
    </row>
    <row r="307" spans="1:20" s="118" customFormat="1" ht="7.5" customHeight="1" x14ac:dyDescent="0.2">
      <c r="A307" s="92"/>
      <c r="B307" s="41"/>
      <c r="C307" s="171"/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  <c r="P307" s="172"/>
      <c r="Q307" s="172"/>
      <c r="R307" s="172"/>
      <c r="S307" s="172"/>
      <c r="T307" s="173"/>
    </row>
    <row r="308" spans="1:20" s="118" customFormat="1" ht="17.25" customHeight="1" x14ac:dyDescent="0.2">
      <c r="A308" s="92"/>
      <c r="B308" s="41"/>
      <c r="C308" s="171" t="s">
        <v>203</v>
      </c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3"/>
    </row>
    <row r="309" spans="1:20" s="118" customFormat="1" ht="17.25" customHeight="1" x14ac:dyDescent="0.2">
      <c r="A309" s="92"/>
      <c r="B309" s="41"/>
      <c r="C309" s="171" t="s">
        <v>180</v>
      </c>
      <c r="D309" s="172"/>
      <c r="E309" s="172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3"/>
    </row>
    <row r="310" spans="1:20" s="118" customFormat="1" ht="9" customHeight="1" x14ac:dyDescent="0.2">
      <c r="A310" s="92"/>
      <c r="B310" s="41"/>
      <c r="C310" s="171"/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3"/>
    </row>
    <row r="311" spans="1:20" s="118" customFormat="1" ht="17.25" customHeight="1" x14ac:dyDescent="0.2">
      <c r="A311" s="92"/>
      <c r="B311" s="41"/>
      <c r="C311" s="171" t="s">
        <v>204</v>
      </c>
      <c r="D311" s="172"/>
      <c r="E311" s="172"/>
      <c r="F311" s="172"/>
      <c r="G311" s="172"/>
      <c r="H311" s="172"/>
      <c r="I311" s="172"/>
      <c r="J311" s="172"/>
      <c r="K311" s="172"/>
      <c r="L311" s="172"/>
      <c r="M311" s="172"/>
      <c r="N311" s="172"/>
      <c r="O311" s="172"/>
      <c r="P311" s="172"/>
      <c r="Q311" s="172"/>
      <c r="R311" s="172"/>
      <c r="S311" s="172"/>
      <c r="T311" s="173"/>
    </row>
    <row r="312" spans="1:20" s="118" customFormat="1" ht="17.25" customHeight="1" x14ac:dyDescent="0.2">
      <c r="A312" s="92"/>
      <c r="B312" s="41"/>
      <c r="C312" s="171" t="s">
        <v>183</v>
      </c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3"/>
    </row>
    <row r="313" spans="1:20" s="118" customFormat="1" ht="17.25" customHeight="1" x14ac:dyDescent="0.2">
      <c r="A313" s="92"/>
      <c r="B313" s="41"/>
      <c r="C313" s="171" t="s">
        <v>184</v>
      </c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3"/>
    </row>
    <row r="314" spans="1:20" s="118" customFormat="1" ht="6.75" customHeight="1" x14ac:dyDescent="0.2">
      <c r="A314" s="92"/>
      <c r="B314" s="41"/>
      <c r="C314" s="171"/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3"/>
    </row>
    <row r="315" spans="1:20" s="118" customFormat="1" ht="17.25" customHeight="1" x14ac:dyDescent="0.2">
      <c r="A315" s="92"/>
      <c r="B315" s="41"/>
      <c r="C315" s="171" t="s">
        <v>206</v>
      </c>
      <c r="D315" s="172"/>
      <c r="E315" s="172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3"/>
    </row>
    <row r="316" spans="1:20" s="118" customFormat="1" ht="17.25" customHeight="1" x14ac:dyDescent="0.2">
      <c r="A316" s="92"/>
      <c r="B316" s="41"/>
      <c r="C316" s="171" t="s">
        <v>163</v>
      </c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3"/>
    </row>
    <row r="317" spans="1:20" s="118" customFormat="1" ht="9" customHeight="1" x14ac:dyDescent="0.2">
      <c r="A317" s="92"/>
      <c r="B317" s="41"/>
      <c r="C317" s="171"/>
      <c r="D317" s="172"/>
      <c r="E317" s="172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3"/>
    </row>
    <row r="318" spans="1:20" s="118" customFormat="1" ht="17.25" customHeight="1" x14ac:dyDescent="0.2">
      <c r="A318" s="92"/>
      <c r="B318" s="41"/>
      <c r="C318" s="171" t="s">
        <v>205</v>
      </c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3"/>
    </row>
    <row r="319" spans="1:20" s="118" customFormat="1" ht="17.25" customHeight="1" x14ac:dyDescent="0.2">
      <c r="A319" s="92"/>
      <c r="B319" s="41"/>
      <c r="C319" s="171" t="s">
        <v>252</v>
      </c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3"/>
    </row>
    <row r="320" spans="1:20" s="118" customFormat="1" ht="17.25" customHeight="1" x14ac:dyDescent="0.2">
      <c r="A320" s="92"/>
      <c r="B320" s="41"/>
      <c r="C320" s="174" t="s">
        <v>253</v>
      </c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6"/>
    </row>
    <row r="321" spans="1:84" s="11" customFormat="1" ht="18" customHeight="1" x14ac:dyDescent="0.2">
      <c r="A321" s="41"/>
      <c r="B321" s="50">
        <v>80115</v>
      </c>
      <c r="C321" s="51"/>
      <c r="D321" s="135" t="s">
        <v>83</v>
      </c>
      <c r="E321" s="74" t="s">
        <v>56</v>
      </c>
      <c r="F321" s="42">
        <f>G321+P321</f>
        <v>3478439</v>
      </c>
      <c r="G321" s="43">
        <f>H321+K321+L321+M321</f>
        <v>3478439</v>
      </c>
      <c r="H321" s="44">
        <f>SUM(I321:J321)</f>
        <v>3462659</v>
      </c>
      <c r="I321" s="40">
        <v>3167777</v>
      </c>
      <c r="J321" s="40">
        <v>294882</v>
      </c>
      <c r="K321" s="40"/>
      <c r="L321" s="44">
        <v>15780</v>
      </c>
      <c r="M321" s="55"/>
      <c r="N321" s="55"/>
      <c r="O321" s="56"/>
      <c r="P321" s="39"/>
      <c r="Q321" s="40"/>
      <c r="R321" s="55"/>
      <c r="S321" s="55"/>
      <c r="T321" s="55"/>
      <c r="U321" s="2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8" customFormat="1" ht="18" customHeight="1" x14ac:dyDescent="0.2">
      <c r="A322" s="41"/>
      <c r="B322" s="41"/>
      <c r="C322" s="49"/>
      <c r="D322" s="136"/>
      <c r="E322" s="74" t="s">
        <v>57</v>
      </c>
      <c r="F322" s="42">
        <f>G322+P322</f>
        <v>6598.52</v>
      </c>
      <c r="G322" s="43">
        <f>H322+K322+L322+M322</f>
        <v>6598.52</v>
      </c>
      <c r="H322" s="44">
        <f>SUM(I322:J322)</f>
        <v>1821</v>
      </c>
      <c r="I322" s="44"/>
      <c r="J322" s="44">
        <f t="shared" ref="J322" si="17">J326+J330+J334+J338</f>
        <v>1821</v>
      </c>
      <c r="K322" s="44"/>
      <c r="L322" s="44">
        <f>L326+L330+L334+L338</f>
        <v>4777.5200000000004</v>
      </c>
      <c r="M322" s="119"/>
      <c r="N322" s="119"/>
      <c r="O322" s="201"/>
      <c r="P322" s="43"/>
      <c r="Q322" s="44"/>
      <c r="R322" s="119"/>
      <c r="S322" s="119"/>
      <c r="T322" s="119"/>
      <c r="U322" s="19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8" customFormat="1" ht="18" customHeight="1" x14ac:dyDescent="0.2">
      <c r="A323" s="41"/>
      <c r="B323" s="41"/>
      <c r="C323" s="49"/>
      <c r="D323" s="136"/>
      <c r="E323" s="74" t="s">
        <v>58</v>
      </c>
      <c r="F323" s="42">
        <f>G323+P323</f>
        <v>7070.52</v>
      </c>
      <c r="G323" s="43">
        <f>H323+K323+L323+M323</f>
        <v>7070.52</v>
      </c>
      <c r="H323" s="44">
        <f>SUM(I323:J323)</f>
        <v>7070.52</v>
      </c>
      <c r="I323" s="44"/>
      <c r="J323" s="44">
        <f t="shared" ref="J323" si="18">J327+J331+J335+J339</f>
        <v>7070.52</v>
      </c>
      <c r="K323" s="44"/>
      <c r="L323" s="44"/>
      <c r="M323" s="119"/>
      <c r="N323" s="119"/>
      <c r="O323" s="201"/>
      <c r="P323" s="43"/>
      <c r="Q323" s="44"/>
      <c r="R323" s="119"/>
      <c r="S323" s="119"/>
      <c r="T323" s="119"/>
      <c r="U323" s="19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21" customFormat="1" ht="18" customHeight="1" x14ac:dyDescent="0.2">
      <c r="A324" s="70"/>
      <c r="B324" s="70"/>
      <c r="C324" s="45"/>
      <c r="D324" s="137"/>
      <c r="E324" s="75" t="s">
        <v>59</v>
      </c>
      <c r="F324" s="46">
        <f>F321-F322+F323</f>
        <v>3478911</v>
      </c>
      <c r="G324" s="47">
        <f>G321-G322+G323</f>
        <v>3478911</v>
      </c>
      <c r="H324" s="46">
        <f>H321-H322+H323</f>
        <v>3467908.52</v>
      </c>
      <c r="I324" s="46">
        <f>I321-I322+I323</f>
        <v>3167777</v>
      </c>
      <c r="J324" s="61">
        <f>J321-J322+J323</f>
        <v>300131.52</v>
      </c>
      <c r="K324" s="46"/>
      <c r="L324" s="46">
        <f>L321-L322+L323</f>
        <v>11002.48</v>
      </c>
      <c r="M324" s="46"/>
      <c r="N324" s="46"/>
      <c r="O324" s="48"/>
      <c r="P324" s="47"/>
      <c r="Q324" s="46"/>
      <c r="R324" s="46"/>
      <c r="S324" s="61"/>
      <c r="T324" s="61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1" customFormat="1" ht="17.25" customHeight="1" x14ac:dyDescent="0.2">
      <c r="A325" s="49"/>
      <c r="B325" s="49"/>
      <c r="C325" s="49">
        <v>3020</v>
      </c>
      <c r="D325" s="127" t="s">
        <v>21</v>
      </c>
      <c r="E325" s="74" t="s">
        <v>56</v>
      </c>
      <c r="F325" s="42">
        <f>G325+P325</f>
        <v>15780</v>
      </c>
      <c r="G325" s="43">
        <f>H325+K325+L325+M325</f>
        <v>15780</v>
      </c>
      <c r="H325" s="44"/>
      <c r="I325" s="44"/>
      <c r="J325" s="44"/>
      <c r="K325" s="44"/>
      <c r="L325" s="44">
        <v>15780</v>
      </c>
      <c r="M325" s="44"/>
      <c r="N325" s="44"/>
      <c r="O325" s="57"/>
      <c r="P325" s="58"/>
      <c r="Q325" s="44"/>
      <c r="R325" s="44"/>
      <c r="S325" s="44"/>
      <c r="T325" s="44"/>
      <c r="U325" s="1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8" customFormat="1" ht="17.25" customHeight="1" x14ac:dyDescent="0.2">
      <c r="A326" s="41"/>
      <c r="B326" s="41"/>
      <c r="C326" s="49"/>
      <c r="D326" s="128"/>
      <c r="E326" s="74" t="s">
        <v>57</v>
      </c>
      <c r="F326" s="42">
        <f>G326+P326</f>
        <v>4777.5200000000004</v>
      </c>
      <c r="G326" s="43">
        <f>H326+K326+L326+M326</f>
        <v>4777.5200000000004</v>
      </c>
      <c r="H326" s="44"/>
      <c r="I326" s="44"/>
      <c r="J326" s="44"/>
      <c r="K326" s="44"/>
      <c r="L326" s="44">
        <v>4777.5200000000004</v>
      </c>
      <c r="M326" s="44"/>
      <c r="N326" s="44"/>
      <c r="O326" s="57"/>
      <c r="P326" s="43"/>
      <c r="Q326" s="44"/>
      <c r="R326" s="44"/>
      <c r="S326" s="44"/>
      <c r="T326" s="44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18" customFormat="1" ht="17.25" customHeight="1" x14ac:dyDescent="0.2">
      <c r="A327" s="41"/>
      <c r="B327" s="41"/>
      <c r="C327" s="49"/>
      <c r="D327" s="128"/>
      <c r="E327" s="74" t="s">
        <v>58</v>
      </c>
      <c r="F327" s="42"/>
      <c r="G327" s="43"/>
      <c r="H327" s="44"/>
      <c r="I327" s="44"/>
      <c r="J327" s="44"/>
      <c r="K327" s="44"/>
      <c r="L327" s="44"/>
      <c r="M327" s="44"/>
      <c r="N327" s="44"/>
      <c r="O327" s="57"/>
      <c r="P327" s="43"/>
      <c r="Q327" s="44"/>
      <c r="R327" s="44"/>
      <c r="S327" s="44"/>
      <c r="T327" s="44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21" customFormat="1" ht="17.25" customHeight="1" x14ac:dyDescent="0.2">
      <c r="A328" s="70"/>
      <c r="B328" s="70"/>
      <c r="C328" s="45"/>
      <c r="D328" s="129"/>
      <c r="E328" s="75" t="s">
        <v>59</v>
      </c>
      <c r="F328" s="46">
        <f>F325-F326+F327</f>
        <v>11002.48</v>
      </c>
      <c r="G328" s="47">
        <f>G325-G326+G327</f>
        <v>11002.48</v>
      </c>
      <c r="H328" s="46"/>
      <c r="I328" s="46"/>
      <c r="J328" s="46"/>
      <c r="K328" s="46"/>
      <c r="L328" s="46">
        <f>L325-L326+L327</f>
        <v>11002.48</v>
      </c>
      <c r="M328" s="46"/>
      <c r="N328" s="46"/>
      <c r="O328" s="48"/>
      <c r="P328" s="47"/>
      <c r="Q328" s="46"/>
      <c r="R328" s="46"/>
      <c r="S328" s="61"/>
      <c r="T328" s="61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</row>
    <row r="329" spans="1:84" s="1" customFormat="1" ht="17.25" customHeight="1" x14ac:dyDescent="0.2">
      <c r="A329" s="49"/>
      <c r="B329" s="49"/>
      <c r="C329" s="49">
        <v>4210</v>
      </c>
      <c r="D329" s="127" t="s">
        <v>24</v>
      </c>
      <c r="E329" s="74" t="s">
        <v>56</v>
      </c>
      <c r="F329" s="42">
        <f>G329+P329</f>
        <v>30000</v>
      </c>
      <c r="G329" s="43">
        <f>H329+K329+L329+M329</f>
        <v>30000</v>
      </c>
      <c r="H329" s="44">
        <f>SUM(I329:J329)</f>
        <v>30000</v>
      </c>
      <c r="I329" s="44"/>
      <c r="J329" s="44">
        <v>30000</v>
      </c>
      <c r="K329" s="44"/>
      <c r="L329" s="44"/>
      <c r="M329" s="44"/>
      <c r="N329" s="44"/>
      <c r="O329" s="57"/>
      <c r="P329" s="58"/>
      <c r="Q329" s="44"/>
      <c r="R329" s="44"/>
      <c r="S329" s="44"/>
      <c r="T329" s="44"/>
      <c r="U329" s="11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</row>
    <row r="330" spans="1:84" s="18" customFormat="1" ht="17.25" customHeight="1" x14ac:dyDescent="0.2">
      <c r="A330" s="41"/>
      <c r="B330" s="41"/>
      <c r="C330" s="49"/>
      <c r="D330" s="128"/>
      <c r="E330" s="74" t="s">
        <v>57</v>
      </c>
      <c r="F330" s="42"/>
      <c r="G330" s="43"/>
      <c r="H330" s="44"/>
      <c r="I330" s="44"/>
      <c r="J330" s="44"/>
      <c r="K330" s="44"/>
      <c r="L330" s="44"/>
      <c r="M330" s="44"/>
      <c r="N330" s="44"/>
      <c r="O330" s="57"/>
      <c r="P330" s="43"/>
      <c r="Q330" s="44"/>
      <c r="R330" s="44"/>
      <c r="S330" s="44"/>
      <c r="T330" s="44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</row>
    <row r="331" spans="1:84" s="18" customFormat="1" ht="17.25" customHeight="1" x14ac:dyDescent="0.2">
      <c r="A331" s="41"/>
      <c r="B331" s="41"/>
      <c r="C331" s="49"/>
      <c r="D331" s="128"/>
      <c r="E331" s="74" t="s">
        <v>58</v>
      </c>
      <c r="F331" s="42">
        <f>G331+P331</f>
        <v>2293</v>
      </c>
      <c r="G331" s="43">
        <f>H331+K331+L331+M331</f>
        <v>2293</v>
      </c>
      <c r="H331" s="44">
        <f>SUM(I331:J331)</f>
        <v>2293</v>
      </c>
      <c r="I331" s="44"/>
      <c r="J331" s="44">
        <v>2293</v>
      </c>
      <c r="K331" s="44"/>
      <c r="L331" s="44"/>
      <c r="M331" s="44"/>
      <c r="N331" s="44"/>
      <c r="O331" s="57"/>
      <c r="P331" s="43"/>
      <c r="Q331" s="44"/>
      <c r="R331" s="44"/>
      <c r="S331" s="44"/>
      <c r="T331" s="44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</row>
    <row r="332" spans="1:84" s="21" customFormat="1" ht="17.25" customHeight="1" x14ac:dyDescent="0.2">
      <c r="A332" s="70"/>
      <c r="B332" s="70"/>
      <c r="C332" s="45"/>
      <c r="D332" s="129"/>
      <c r="E332" s="75" t="s">
        <v>59</v>
      </c>
      <c r="F332" s="46">
        <f>F329-F330+F331</f>
        <v>32293</v>
      </c>
      <c r="G332" s="47">
        <f>G329-G330+G331</f>
        <v>32293</v>
      </c>
      <c r="H332" s="46">
        <f>H329-H330+H331</f>
        <v>32293</v>
      </c>
      <c r="I332" s="46"/>
      <c r="J332" s="46">
        <f>J329-J330+J331</f>
        <v>32293</v>
      </c>
      <c r="K332" s="46"/>
      <c r="L332" s="46"/>
      <c r="M332" s="46"/>
      <c r="N332" s="46"/>
      <c r="O332" s="48"/>
      <c r="P332" s="47"/>
      <c r="Q332" s="46"/>
      <c r="R332" s="46"/>
      <c r="S332" s="61"/>
      <c r="T332" s="61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</row>
    <row r="333" spans="1:84" s="1" customFormat="1" ht="17.25" customHeight="1" x14ac:dyDescent="0.2">
      <c r="A333" s="49"/>
      <c r="B333" s="49"/>
      <c r="C333" s="49">
        <v>4240</v>
      </c>
      <c r="D333" s="127" t="s">
        <v>77</v>
      </c>
      <c r="E333" s="74" t="s">
        <v>56</v>
      </c>
      <c r="F333" s="42">
        <f>G333+P333</f>
        <v>15500</v>
      </c>
      <c r="G333" s="43">
        <f>H333+K333+L333+M333</f>
        <v>15500</v>
      </c>
      <c r="H333" s="44">
        <f>SUM(I333:J333)</f>
        <v>15500</v>
      </c>
      <c r="I333" s="44"/>
      <c r="J333" s="44">
        <v>15500</v>
      </c>
      <c r="K333" s="44"/>
      <c r="L333" s="44"/>
      <c r="M333" s="44"/>
      <c r="N333" s="44"/>
      <c r="O333" s="57"/>
      <c r="P333" s="58"/>
      <c r="Q333" s="44"/>
      <c r="R333" s="44"/>
      <c r="S333" s="44"/>
      <c r="T333" s="44"/>
      <c r="U333" s="11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</row>
    <row r="334" spans="1:84" s="18" customFormat="1" ht="17.25" customHeight="1" x14ac:dyDescent="0.2">
      <c r="A334" s="41"/>
      <c r="B334" s="41"/>
      <c r="C334" s="49"/>
      <c r="D334" s="128"/>
      <c r="E334" s="74" t="s">
        <v>57</v>
      </c>
      <c r="F334" s="42"/>
      <c r="G334" s="43"/>
      <c r="H334" s="44"/>
      <c r="I334" s="44"/>
      <c r="J334" s="44"/>
      <c r="K334" s="44"/>
      <c r="L334" s="44"/>
      <c r="M334" s="44"/>
      <c r="N334" s="44"/>
      <c r="O334" s="57"/>
      <c r="P334" s="43"/>
      <c r="Q334" s="44"/>
      <c r="R334" s="44"/>
      <c r="S334" s="44"/>
      <c r="T334" s="4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8" customFormat="1" ht="17.25" customHeight="1" x14ac:dyDescent="0.2">
      <c r="A335" s="41"/>
      <c r="B335" s="41"/>
      <c r="C335" s="49"/>
      <c r="D335" s="128"/>
      <c r="E335" s="74" t="s">
        <v>58</v>
      </c>
      <c r="F335" s="42">
        <f>G335+P335</f>
        <v>4777.5200000000004</v>
      </c>
      <c r="G335" s="43">
        <f>H335+K335+L335+M335</f>
        <v>4777.5200000000004</v>
      </c>
      <c r="H335" s="44">
        <f>SUM(I335:J335)</f>
        <v>4777.5200000000004</v>
      </c>
      <c r="I335" s="44"/>
      <c r="J335" s="44">
        <v>4777.5200000000004</v>
      </c>
      <c r="K335" s="44"/>
      <c r="L335" s="44"/>
      <c r="M335" s="44"/>
      <c r="N335" s="44"/>
      <c r="O335" s="57"/>
      <c r="P335" s="43"/>
      <c r="Q335" s="44"/>
      <c r="R335" s="44"/>
      <c r="S335" s="44"/>
      <c r="T335" s="44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21" customFormat="1" ht="17.25" customHeight="1" x14ac:dyDescent="0.2">
      <c r="A336" s="70"/>
      <c r="B336" s="70"/>
      <c r="C336" s="45"/>
      <c r="D336" s="129"/>
      <c r="E336" s="75" t="s">
        <v>59</v>
      </c>
      <c r="F336" s="46">
        <f>F333-F334+F335</f>
        <v>20277.52</v>
      </c>
      <c r="G336" s="47">
        <f>G333-G334+G335</f>
        <v>20277.52</v>
      </c>
      <c r="H336" s="46">
        <f>H333-H334+H335</f>
        <v>20277.52</v>
      </c>
      <c r="I336" s="46"/>
      <c r="J336" s="46">
        <f>J333-J334+J335</f>
        <v>20277.52</v>
      </c>
      <c r="K336" s="46"/>
      <c r="L336" s="46"/>
      <c r="M336" s="46"/>
      <c r="N336" s="46"/>
      <c r="O336" s="48"/>
      <c r="P336" s="47"/>
      <c r="Q336" s="46"/>
      <c r="R336" s="46"/>
      <c r="S336" s="61"/>
      <c r="T336" s="61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11" customFormat="1" ht="16.5" customHeight="1" x14ac:dyDescent="0.2">
      <c r="A337" s="49"/>
      <c r="B337" s="49"/>
      <c r="C337" s="49">
        <v>4440</v>
      </c>
      <c r="D337" s="81" t="s">
        <v>33</v>
      </c>
      <c r="E337" s="74" t="s">
        <v>56</v>
      </c>
      <c r="F337" s="42">
        <f>G337+P337</f>
        <v>97589</v>
      </c>
      <c r="G337" s="43">
        <f>H337+K337+L337+M337</f>
        <v>97589</v>
      </c>
      <c r="H337" s="44">
        <f>SUM(I337:J337)</f>
        <v>97589</v>
      </c>
      <c r="I337" s="44"/>
      <c r="J337" s="44">
        <v>97589</v>
      </c>
      <c r="K337" s="44"/>
      <c r="L337" s="44"/>
      <c r="M337" s="44"/>
      <c r="N337" s="44"/>
      <c r="O337" s="57"/>
      <c r="P337" s="58"/>
      <c r="Q337" s="44"/>
      <c r="R337" s="44"/>
      <c r="S337" s="44"/>
      <c r="T337" s="44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8" customFormat="1" ht="16.5" customHeight="1" x14ac:dyDescent="0.2">
      <c r="A338" s="41"/>
      <c r="B338" s="41"/>
      <c r="C338" s="49"/>
      <c r="D338" s="82"/>
      <c r="E338" s="74" t="s">
        <v>57</v>
      </c>
      <c r="F338" s="42">
        <f>G338+P338</f>
        <v>1821</v>
      </c>
      <c r="G338" s="43">
        <f>H338+K338+L338+M338</f>
        <v>1821</v>
      </c>
      <c r="H338" s="44">
        <f>SUM(I338:J338)</f>
        <v>1821</v>
      </c>
      <c r="I338" s="44"/>
      <c r="J338" s="44">
        <v>1821</v>
      </c>
      <c r="K338" s="44"/>
      <c r="L338" s="44"/>
      <c r="M338" s="44"/>
      <c r="N338" s="44"/>
      <c r="O338" s="57"/>
      <c r="P338" s="43"/>
      <c r="Q338" s="44"/>
      <c r="R338" s="44"/>
      <c r="S338" s="44"/>
      <c r="T338" s="44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8" customFormat="1" ht="16.5" customHeight="1" x14ac:dyDescent="0.2">
      <c r="A339" s="41"/>
      <c r="B339" s="41"/>
      <c r="C339" s="49"/>
      <c r="D339" s="82"/>
      <c r="E339" s="74" t="s">
        <v>58</v>
      </c>
      <c r="F339" s="42"/>
      <c r="G339" s="43"/>
      <c r="H339" s="44"/>
      <c r="I339" s="44"/>
      <c r="J339" s="44"/>
      <c r="K339" s="44"/>
      <c r="L339" s="44"/>
      <c r="M339" s="44"/>
      <c r="N339" s="44"/>
      <c r="O339" s="57"/>
      <c r="P339" s="43"/>
      <c r="Q339" s="44"/>
      <c r="R339" s="44"/>
      <c r="S339" s="44"/>
      <c r="T339" s="44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21" customFormat="1" ht="16.5" customHeight="1" x14ac:dyDescent="0.2">
      <c r="A340" s="70"/>
      <c r="B340" s="70"/>
      <c r="C340" s="45"/>
      <c r="D340" s="83"/>
      <c r="E340" s="75" t="s">
        <v>59</v>
      </c>
      <c r="F340" s="46">
        <f>F337-F338+F339</f>
        <v>95768</v>
      </c>
      <c r="G340" s="47">
        <f>G337-G338+G339</f>
        <v>95768</v>
      </c>
      <c r="H340" s="46">
        <f>H337-H338+H339</f>
        <v>95768</v>
      </c>
      <c r="I340" s="46"/>
      <c r="J340" s="46">
        <f>J337-J338+J339</f>
        <v>95768</v>
      </c>
      <c r="K340" s="46"/>
      <c r="L340" s="46"/>
      <c r="M340" s="46"/>
      <c r="N340" s="46"/>
      <c r="O340" s="48"/>
      <c r="P340" s="47"/>
      <c r="Q340" s="46"/>
      <c r="R340" s="46"/>
      <c r="S340" s="61"/>
      <c r="T340" s="61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118" customFormat="1" ht="16.5" customHeight="1" x14ac:dyDescent="0.2">
      <c r="A341" s="92"/>
      <c r="B341" s="92"/>
      <c r="C341" s="181" t="s">
        <v>63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3"/>
    </row>
    <row r="342" spans="1:84" s="118" customFormat="1" ht="16.5" customHeight="1" x14ac:dyDescent="0.2">
      <c r="A342" s="92"/>
      <c r="B342" s="41"/>
      <c r="C342" s="171" t="s">
        <v>121</v>
      </c>
      <c r="D342" s="172"/>
      <c r="E342" s="172"/>
      <c r="F342" s="172"/>
      <c r="G342" s="172"/>
      <c r="H342" s="172"/>
      <c r="I342" s="172"/>
      <c r="J342" s="172"/>
      <c r="K342" s="172"/>
      <c r="L342" s="172"/>
      <c r="M342" s="172"/>
      <c r="N342" s="172"/>
      <c r="O342" s="172"/>
      <c r="P342" s="172"/>
      <c r="Q342" s="172"/>
      <c r="R342" s="172"/>
      <c r="S342" s="172"/>
      <c r="T342" s="173"/>
    </row>
    <row r="343" spans="1:84" s="118" customFormat="1" ht="16.5" customHeight="1" x14ac:dyDescent="0.2">
      <c r="A343" s="92"/>
      <c r="B343" s="41"/>
      <c r="C343" s="171" t="s">
        <v>207</v>
      </c>
      <c r="D343" s="172"/>
      <c r="E343" s="172"/>
      <c r="F343" s="172"/>
      <c r="G343" s="172"/>
      <c r="H343" s="172"/>
      <c r="I343" s="172"/>
      <c r="J343" s="172"/>
      <c r="K343" s="172"/>
      <c r="L343" s="172"/>
      <c r="M343" s="172"/>
      <c r="N343" s="172"/>
      <c r="O343" s="172"/>
      <c r="P343" s="172"/>
      <c r="Q343" s="172"/>
      <c r="R343" s="172"/>
      <c r="S343" s="172"/>
      <c r="T343" s="173"/>
    </row>
    <row r="344" spans="1:84" s="118" customFormat="1" ht="16.5" customHeight="1" x14ac:dyDescent="0.2">
      <c r="A344" s="92"/>
      <c r="B344" s="41"/>
      <c r="C344" s="171" t="s">
        <v>123</v>
      </c>
      <c r="D344" s="172"/>
      <c r="E344" s="172"/>
      <c r="F344" s="172"/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2"/>
      <c r="R344" s="172"/>
      <c r="S344" s="172"/>
      <c r="T344" s="173"/>
    </row>
    <row r="345" spans="1:84" s="118" customFormat="1" ht="16.5" customHeight="1" x14ac:dyDescent="0.2">
      <c r="A345" s="92"/>
      <c r="B345" s="41"/>
      <c r="C345" s="171" t="s">
        <v>208</v>
      </c>
      <c r="D345" s="172"/>
      <c r="E345" s="172"/>
      <c r="F345" s="172"/>
      <c r="G345" s="172"/>
      <c r="H345" s="172"/>
      <c r="I345" s="172"/>
      <c r="J345" s="172"/>
      <c r="K345" s="172"/>
      <c r="L345" s="172"/>
      <c r="M345" s="172"/>
      <c r="N345" s="172"/>
      <c r="O345" s="172"/>
      <c r="P345" s="172"/>
      <c r="Q345" s="172"/>
      <c r="R345" s="172"/>
      <c r="S345" s="172"/>
      <c r="T345" s="173"/>
    </row>
    <row r="346" spans="1:84" s="118" customFormat="1" ht="16.5" customHeight="1" x14ac:dyDescent="0.2">
      <c r="A346" s="92"/>
      <c r="B346" s="41"/>
      <c r="C346" s="174" t="s">
        <v>122</v>
      </c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6"/>
    </row>
    <row r="347" spans="1:84" s="11" customFormat="1" ht="16.5" customHeight="1" x14ac:dyDescent="0.2">
      <c r="A347" s="41"/>
      <c r="B347" s="50">
        <v>80120</v>
      </c>
      <c r="C347" s="49"/>
      <c r="D347" s="136" t="s">
        <v>87</v>
      </c>
      <c r="E347" s="74" t="s">
        <v>56</v>
      </c>
      <c r="F347" s="42">
        <f>G347+P347</f>
        <v>114625</v>
      </c>
      <c r="G347" s="43">
        <f>H347+K347+L347+M347</f>
        <v>114625</v>
      </c>
      <c r="H347" s="44">
        <f>SUM(I347:J347)</f>
        <v>114625</v>
      </c>
      <c r="I347" s="44">
        <v>113595</v>
      </c>
      <c r="J347" s="44">
        <v>1030</v>
      </c>
      <c r="K347" s="119"/>
      <c r="L347" s="119"/>
      <c r="M347" s="119"/>
      <c r="N347" s="119"/>
      <c r="O347" s="201"/>
      <c r="P347" s="58"/>
      <c r="Q347" s="119"/>
      <c r="R347" s="119"/>
      <c r="S347" s="119"/>
      <c r="T347" s="119"/>
      <c r="U347" s="9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8" customFormat="1" ht="16.5" customHeight="1" x14ac:dyDescent="0.2">
      <c r="A348" s="41"/>
      <c r="B348" s="41"/>
      <c r="C348" s="49"/>
      <c r="D348" s="136"/>
      <c r="E348" s="74" t="s">
        <v>57</v>
      </c>
      <c r="F348" s="42"/>
      <c r="G348" s="43"/>
      <c r="H348" s="44"/>
      <c r="I348" s="44"/>
      <c r="J348" s="44"/>
      <c r="K348" s="119"/>
      <c r="L348" s="119"/>
      <c r="M348" s="119"/>
      <c r="N348" s="119"/>
      <c r="O348" s="201"/>
      <c r="P348" s="58"/>
      <c r="Q348" s="119"/>
      <c r="R348" s="119"/>
      <c r="S348" s="119"/>
      <c r="T348" s="119"/>
      <c r="U348" s="19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8" customFormat="1" ht="16.5" customHeight="1" x14ac:dyDescent="0.2">
      <c r="A349" s="41"/>
      <c r="B349" s="41"/>
      <c r="C349" s="49"/>
      <c r="D349" s="136"/>
      <c r="E349" s="74" t="s">
        <v>58</v>
      </c>
      <c r="F349" s="42">
        <f>G349+P349</f>
        <v>303</v>
      </c>
      <c r="G349" s="43">
        <f>H349+K349+L349+M349</f>
        <v>303</v>
      </c>
      <c r="H349" s="44">
        <f>SUM(I349:J349)</f>
        <v>303</v>
      </c>
      <c r="I349" s="44"/>
      <c r="J349" s="44">
        <f>J353</f>
        <v>303</v>
      </c>
      <c r="K349" s="119"/>
      <c r="L349" s="119"/>
      <c r="M349" s="119"/>
      <c r="N349" s="119"/>
      <c r="O349" s="201"/>
      <c r="P349" s="58"/>
      <c r="Q349" s="119"/>
      <c r="R349" s="119"/>
      <c r="S349" s="119"/>
      <c r="T349" s="119"/>
      <c r="U349" s="1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21" customFormat="1" ht="16.5" customHeight="1" x14ac:dyDescent="0.2">
      <c r="A350" s="70"/>
      <c r="B350" s="70"/>
      <c r="C350" s="45"/>
      <c r="D350" s="137"/>
      <c r="E350" s="75" t="s">
        <v>59</v>
      </c>
      <c r="F350" s="46">
        <f>F347-F348+F349</f>
        <v>114928</v>
      </c>
      <c r="G350" s="47">
        <f>G347-G348+G349</f>
        <v>114928</v>
      </c>
      <c r="H350" s="46">
        <f>H347-H348+H349</f>
        <v>114928</v>
      </c>
      <c r="I350" s="46">
        <f>I347-I348+I349</f>
        <v>113595</v>
      </c>
      <c r="J350" s="46">
        <f>J347-J348+J349</f>
        <v>1333</v>
      </c>
      <c r="K350" s="46"/>
      <c r="L350" s="46"/>
      <c r="M350" s="46"/>
      <c r="N350" s="46"/>
      <c r="O350" s="48"/>
      <c r="P350" s="47"/>
      <c r="Q350" s="46"/>
      <c r="R350" s="46"/>
      <c r="S350" s="61"/>
      <c r="T350" s="61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2" customFormat="1" ht="16.5" customHeight="1" x14ac:dyDescent="0.2">
      <c r="A351" s="49"/>
      <c r="B351" s="49"/>
      <c r="C351" s="49">
        <v>4440</v>
      </c>
      <c r="D351" s="81" t="s">
        <v>33</v>
      </c>
      <c r="E351" s="74" t="s">
        <v>56</v>
      </c>
      <c r="F351" s="42">
        <f>G351+P351</f>
        <v>1030</v>
      </c>
      <c r="G351" s="43">
        <f>H351+K351+L351+M351</f>
        <v>1030</v>
      </c>
      <c r="H351" s="44">
        <f>SUM(I351:J351)</f>
        <v>1030</v>
      </c>
      <c r="I351" s="44"/>
      <c r="J351" s="44">
        <v>1030</v>
      </c>
      <c r="K351" s="44"/>
      <c r="L351" s="44"/>
      <c r="M351" s="44"/>
      <c r="N351" s="44"/>
      <c r="O351" s="57"/>
      <c r="P351" s="58"/>
      <c r="Q351" s="44"/>
      <c r="R351" s="44"/>
      <c r="S351" s="44"/>
      <c r="T351" s="44"/>
      <c r="U351" s="1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19" customFormat="1" ht="16.5" customHeight="1" x14ac:dyDescent="0.2">
      <c r="A352" s="41"/>
      <c r="B352" s="41"/>
      <c r="C352" s="49"/>
      <c r="D352" s="82"/>
      <c r="E352" s="74" t="s">
        <v>57</v>
      </c>
      <c r="F352" s="42"/>
      <c r="G352" s="43"/>
      <c r="H352" s="44"/>
      <c r="I352" s="44"/>
      <c r="J352" s="44"/>
      <c r="K352" s="44"/>
      <c r="L352" s="44"/>
      <c r="M352" s="44"/>
      <c r="N352" s="44"/>
      <c r="O352" s="57"/>
      <c r="P352" s="43"/>
      <c r="Q352" s="44"/>
      <c r="R352" s="44"/>
      <c r="S352" s="44"/>
      <c r="T352" s="44"/>
      <c r="U352" s="18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</row>
    <row r="353" spans="1:84" s="19" customFormat="1" ht="16.5" customHeight="1" x14ac:dyDescent="0.2">
      <c r="A353" s="41"/>
      <c r="B353" s="41"/>
      <c r="C353" s="49"/>
      <c r="D353" s="82"/>
      <c r="E353" s="74" t="s">
        <v>58</v>
      </c>
      <c r="F353" s="42">
        <f>G353+P353</f>
        <v>303</v>
      </c>
      <c r="G353" s="43">
        <f>H353+K353+L353+M353</f>
        <v>303</v>
      </c>
      <c r="H353" s="44">
        <f>SUM(I353:J353)</f>
        <v>303</v>
      </c>
      <c r="I353" s="44"/>
      <c r="J353" s="44">
        <v>303</v>
      </c>
      <c r="K353" s="44"/>
      <c r="L353" s="44"/>
      <c r="M353" s="44"/>
      <c r="N353" s="44"/>
      <c r="O353" s="57"/>
      <c r="P353" s="43"/>
      <c r="Q353" s="44"/>
      <c r="R353" s="44"/>
      <c r="S353" s="44"/>
      <c r="T353" s="44"/>
      <c r="U353" s="18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21" customFormat="1" ht="16.5" customHeight="1" x14ac:dyDescent="0.2">
      <c r="A354" s="70"/>
      <c r="B354" s="70"/>
      <c r="C354" s="45"/>
      <c r="D354" s="83"/>
      <c r="E354" s="75" t="s">
        <v>59</v>
      </c>
      <c r="F354" s="46">
        <f>F351-F352+F353</f>
        <v>1333</v>
      </c>
      <c r="G354" s="47">
        <f>G351-G352+G353</f>
        <v>1333</v>
      </c>
      <c r="H354" s="46">
        <f>H351-H352+H353</f>
        <v>1333</v>
      </c>
      <c r="I354" s="46"/>
      <c r="J354" s="46">
        <f>J351-J352+J353</f>
        <v>1333</v>
      </c>
      <c r="K354" s="46"/>
      <c r="L354" s="46"/>
      <c r="M354" s="46"/>
      <c r="N354" s="46"/>
      <c r="O354" s="48"/>
      <c r="P354" s="47"/>
      <c r="Q354" s="46"/>
      <c r="R354" s="46"/>
      <c r="S354" s="61"/>
      <c r="T354" s="61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118" customFormat="1" ht="16.5" customHeight="1" x14ac:dyDescent="0.2">
      <c r="A355" s="92"/>
      <c r="B355" s="92"/>
      <c r="C355" s="181" t="s">
        <v>63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3"/>
    </row>
    <row r="356" spans="1:84" s="118" customFormat="1" ht="16.5" customHeight="1" x14ac:dyDescent="0.2">
      <c r="A356" s="92"/>
      <c r="B356" s="41"/>
      <c r="C356" s="171" t="s">
        <v>124</v>
      </c>
      <c r="D356" s="172"/>
      <c r="E356" s="172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3"/>
    </row>
    <row r="357" spans="1:84" s="118" customFormat="1" ht="16.5" customHeight="1" x14ac:dyDescent="0.2">
      <c r="A357" s="92"/>
      <c r="B357" s="41"/>
      <c r="C357" s="174" t="s">
        <v>125</v>
      </c>
      <c r="D357" s="175"/>
      <c r="E357" s="175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6"/>
    </row>
    <row r="358" spans="1:84" s="11" customFormat="1" ht="16.5" customHeight="1" x14ac:dyDescent="0.2">
      <c r="A358" s="41"/>
      <c r="B358" s="50">
        <v>80148</v>
      </c>
      <c r="C358" s="51"/>
      <c r="D358" s="135" t="s">
        <v>39</v>
      </c>
      <c r="E358" s="74" t="s">
        <v>56</v>
      </c>
      <c r="F358" s="42">
        <f>G358+P358</f>
        <v>2560348</v>
      </c>
      <c r="G358" s="43">
        <f>H358+K358+L358+M358</f>
        <v>2560348</v>
      </c>
      <c r="H358" s="44">
        <f>SUM(I358:J358)</f>
        <v>2553148</v>
      </c>
      <c r="I358" s="40">
        <v>2372664</v>
      </c>
      <c r="J358" s="40">
        <v>180484</v>
      </c>
      <c r="K358" s="40"/>
      <c r="L358" s="44">
        <v>7200</v>
      </c>
      <c r="M358" s="55"/>
      <c r="N358" s="55"/>
      <c r="O358" s="56"/>
      <c r="P358" s="39"/>
      <c r="Q358" s="40"/>
      <c r="R358" s="55"/>
      <c r="S358" s="55"/>
      <c r="T358" s="55"/>
      <c r="U358" s="2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18" customFormat="1" ht="16.5" customHeight="1" x14ac:dyDescent="0.2">
      <c r="A359" s="41"/>
      <c r="B359" s="41"/>
      <c r="C359" s="49"/>
      <c r="D359" s="136"/>
      <c r="E359" s="74" t="s">
        <v>57</v>
      </c>
      <c r="F359" s="42">
        <f>G359+P359</f>
        <v>5400</v>
      </c>
      <c r="G359" s="43">
        <f>H359+K359+L359+M359</f>
        <v>5400</v>
      </c>
      <c r="H359" s="44">
        <f>SUM(I359:J359)</f>
        <v>5200</v>
      </c>
      <c r="I359" s="44">
        <f t="shared" ref="I359:J359" si="19">I363+I367+I371+I375+I379+I383+I387+I391+I395+I399+I403+I407</f>
        <v>1500</v>
      </c>
      <c r="J359" s="44">
        <f t="shared" si="19"/>
        <v>3700</v>
      </c>
      <c r="K359" s="44"/>
      <c r="L359" s="44">
        <f>L363+L367+L371+L375+L379+L383+L387+L391+L395+L399+L403+L407</f>
        <v>200</v>
      </c>
      <c r="M359" s="119"/>
      <c r="N359" s="119"/>
      <c r="O359" s="201"/>
      <c r="P359" s="43"/>
      <c r="Q359" s="44"/>
      <c r="R359" s="119"/>
      <c r="S359" s="119"/>
      <c r="T359" s="119"/>
      <c r="U359" s="1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18" customFormat="1" ht="16.5" customHeight="1" x14ac:dyDescent="0.2">
      <c r="A360" s="41"/>
      <c r="B360" s="41"/>
      <c r="C360" s="49"/>
      <c r="D360" s="136"/>
      <c r="E360" s="74" t="s">
        <v>58</v>
      </c>
      <c r="F360" s="42">
        <f>G360+P360</f>
        <v>6043</v>
      </c>
      <c r="G360" s="43">
        <f>H360+K360+L360+M360</f>
        <v>6043</v>
      </c>
      <c r="H360" s="44">
        <f>SUM(I360:J360)</f>
        <v>6043</v>
      </c>
      <c r="I360" s="44">
        <f t="shared" ref="I360:J360" si="20">I364+I368+I372+I376+I380+I384+I388+I392+I396+I400+I404+I408</f>
        <v>3000</v>
      </c>
      <c r="J360" s="44">
        <f t="shared" si="20"/>
        <v>3043</v>
      </c>
      <c r="K360" s="44"/>
      <c r="L360" s="44"/>
      <c r="M360" s="119"/>
      <c r="N360" s="119"/>
      <c r="O360" s="201"/>
      <c r="P360" s="43"/>
      <c r="Q360" s="44"/>
      <c r="R360" s="119"/>
      <c r="S360" s="119"/>
      <c r="T360" s="119"/>
      <c r="U360" s="19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21" customFormat="1" ht="16.5" customHeight="1" x14ac:dyDescent="0.2">
      <c r="A361" s="70"/>
      <c r="B361" s="70"/>
      <c r="C361" s="45"/>
      <c r="D361" s="137"/>
      <c r="E361" s="75" t="s">
        <v>59</v>
      </c>
      <c r="F361" s="46">
        <f t="shared" ref="F361:L361" si="21">F358-F359+F360</f>
        <v>2560991</v>
      </c>
      <c r="G361" s="47">
        <f t="shared" si="21"/>
        <v>2560991</v>
      </c>
      <c r="H361" s="46">
        <f t="shared" si="21"/>
        <v>2553991</v>
      </c>
      <c r="I361" s="46">
        <f t="shared" si="21"/>
        <v>2374164</v>
      </c>
      <c r="J361" s="61">
        <f t="shared" si="21"/>
        <v>179827</v>
      </c>
      <c r="K361" s="46"/>
      <c r="L361" s="46">
        <f t="shared" si="21"/>
        <v>7000</v>
      </c>
      <c r="M361" s="46"/>
      <c r="N361" s="46"/>
      <c r="O361" s="48"/>
      <c r="P361" s="47"/>
      <c r="Q361" s="46"/>
      <c r="R361" s="46"/>
      <c r="S361" s="61"/>
      <c r="T361" s="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1" customFormat="1" ht="16.5" customHeight="1" x14ac:dyDescent="0.2">
      <c r="A362" s="49"/>
      <c r="B362" s="49"/>
      <c r="C362" s="49">
        <v>3020</v>
      </c>
      <c r="D362" s="127" t="s">
        <v>21</v>
      </c>
      <c r="E362" s="74" t="s">
        <v>56</v>
      </c>
      <c r="F362" s="42">
        <f>G362+P362</f>
        <v>7200</v>
      </c>
      <c r="G362" s="43">
        <f>H362+K362+L362+M362</f>
        <v>7200</v>
      </c>
      <c r="H362" s="44"/>
      <c r="I362" s="44"/>
      <c r="J362" s="44"/>
      <c r="K362" s="44"/>
      <c r="L362" s="44">
        <v>7200</v>
      </c>
      <c r="M362" s="44"/>
      <c r="N362" s="44"/>
      <c r="O362" s="57"/>
      <c r="P362" s="58"/>
      <c r="Q362" s="44"/>
      <c r="R362" s="44"/>
      <c r="S362" s="44"/>
      <c r="T362" s="44"/>
      <c r="U362" s="1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8" customFormat="1" ht="16.5" customHeight="1" x14ac:dyDescent="0.2">
      <c r="A363" s="41"/>
      <c r="B363" s="41"/>
      <c r="C363" s="49"/>
      <c r="D363" s="128"/>
      <c r="E363" s="74" t="s">
        <v>57</v>
      </c>
      <c r="F363" s="42">
        <f>G363+P363</f>
        <v>200</v>
      </c>
      <c r="G363" s="43">
        <f>H363+K363+L363+M363</f>
        <v>200</v>
      </c>
      <c r="H363" s="44"/>
      <c r="I363" s="44"/>
      <c r="J363" s="44"/>
      <c r="K363" s="44"/>
      <c r="L363" s="44">
        <v>200</v>
      </c>
      <c r="M363" s="44"/>
      <c r="N363" s="44"/>
      <c r="O363" s="57"/>
      <c r="P363" s="43"/>
      <c r="Q363" s="44"/>
      <c r="R363" s="44"/>
      <c r="S363" s="44"/>
      <c r="T363" s="44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8" customFormat="1" ht="16.5" customHeight="1" x14ac:dyDescent="0.2">
      <c r="A364" s="41"/>
      <c r="B364" s="41"/>
      <c r="C364" s="49"/>
      <c r="D364" s="128"/>
      <c r="E364" s="74" t="s">
        <v>58</v>
      </c>
      <c r="F364" s="42"/>
      <c r="G364" s="43"/>
      <c r="H364" s="44"/>
      <c r="I364" s="44"/>
      <c r="J364" s="44"/>
      <c r="K364" s="44"/>
      <c r="L364" s="44"/>
      <c r="M364" s="44"/>
      <c r="N364" s="44"/>
      <c r="O364" s="57"/>
      <c r="P364" s="43"/>
      <c r="Q364" s="44"/>
      <c r="R364" s="44"/>
      <c r="S364" s="44"/>
      <c r="T364" s="4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21" customFormat="1" ht="16.5" customHeight="1" x14ac:dyDescent="0.2">
      <c r="A365" s="70"/>
      <c r="B365" s="70"/>
      <c r="C365" s="45"/>
      <c r="D365" s="129"/>
      <c r="E365" s="75" t="s">
        <v>59</v>
      </c>
      <c r="F365" s="46">
        <f>F362-F363+F364</f>
        <v>7000</v>
      </c>
      <c r="G365" s="47">
        <f>G362-G363+G364</f>
        <v>7000</v>
      </c>
      <c r="H365" s="46"/>
      <c r="I365" s="46"/>
      <c r="J365" s="46"/>
      <c r="K365" s="46"/>
      <c r="L365" s="46">
        <f>L362-L363+L364</f>
        <v>7000</v>
      </c>
      <c r="M365" s="46"/>
      <c r="N365" s="46"/>
      <c r="O365" s="48"/>
      <c r="P365" s="47"/>
      <c r="Q365" s="46"/>
      <c r="R365" s="46"/>
      <c r="S365" s="61"/>
      <c r="T365" s="61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7.100000000000001" customHeight="1" x14ac:dyDescent="0.2">
      <c r="A366" s="49"/>
      <c r="B366" s="49"/>
      <c r="C366" s="49">
        <v>4120</v>
      </c>
      <c r="D366" s="127" t="s">
        <v>94</v>
      </c>
      <c r="E366" s="74" t="s">
        <v>56</v>
      </c>
      <c r="F366" s="42">
        <f>G366+P366</f>
        <v>42898</v>
      </c>
      <c r="G366" s="43">
        <f>H366+K366+L366+M366</f>
        <v>42898</v>
      </c>
      <c r="H366" s="44">
        <f>SUM(I366:J366)</f>
        <v>42898</v>
      </c>
      <c r="I366" s="44">
        <v>42898</v>
      </c>
      <c r="J366" s="44"/>
      <c r="K366" s="44"/>
      <c r="L366" s="44"/>
      <c r="M366" s="44"/>
      <c r="N366" s="44"/>
      <c r="O366" s="57"/>
      <c r="P366" s="58"/>
      <c r="Q366" s="44"/>
      <c r="R366" s="44"/>
      <c r="S366" s="44"/>
      <c r="T366" s="44"/>
      <c r="U366" s="13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8" customFormat="1" ht="17.100000000000001" customHeight="1" x14ac:dyDescent="0.2">
      <c r="A367" s="41"/>
      <c r="B367" s="41"/>
      <c r="C367" s="49"/>
      <c r="D367" s="128"/>
      <c r="E367" s="74" t="s">
        <v>57</v>
      </c>
      <c r="F367" s="42">
        <f>G367+P367</f>
        <v>1000</v>
      </c>
      <c r="G367" s="43">
        <f>H367+K367+L367+M367</f>
        <v>1000</v>
      </c>
      <c r="H367" s="44">
        <f>SUM(I367:J367)</f>
        <v>1000</v>
      </c>
      <c r="I367" s="44">
        <v>1000</v>
      </c>
      <c r="J367" s="44"/>
      <c r="K367" s="44"/>
      <c r="L367" s="44"/>
      <c r="M367" s="44"/>
      <c r="N367" s="44"/>
      <c r="O367" s="57"/>
      <c r="P367" s="43"/>
      <c r="Q367" s="44"/>
      <c r="R367" s="44"/>
      <c r="S367" s="44"/>
      <c r="T367" s="44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8" customFormat="1" ht="17.100000000000001" customHeight="1" x14ac:dyDescent="0.2">
      <c r="A368" s="41"/>
      <c r="B368" s="41"/>
      <c r="C368" s="49"/>
      <c r="D368" s="128"/>
      <c r="E368" s="74" t="s">
        <v>58</v>
      </c>
      <c r="F368" s="42"/>
      <c r="G368" s="43"/>
      <c r="H368" s="44"/>
      <c r="I368" s="44"/>
      <c r="J368" s="44"/>
      <c r="K368" s="44"/>
      <c r="L368" s="44"/>
      <c r="M368" s="44"/>
      <c r="N368" s="44"/>
      <c r="O368" s="57"/>
      <c r="P368" s="43"/>
      <c r="Q368" s="44"/>
      <c r="R368" s="44"/>
      <c r="S368" s="44"/>
      <c r="T368" s="44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21" customFormat="1" ht="17.100000000000001" customHeight="1" x14ac:dyDescent="0.2">
      <c r="A369" s="70"/>
      <c r="B369" s="70"/>
      <c r="C369" s="45"/>
      <c r="D369" s="129"/>
      <c r="E369" s="75" t="s">
        <v>59</v>
      </c>
      <c r="F369" s="46">
        <f>F366-F367+F368</f>
        <v>41898</v>
      </c>
      <c r="G369" s="47">
        <f>G366-G367+G368</f>
        <v>41898</v>
      </c>
      <c r="H369" s="46">
        <f>H366-H367+H368</f>
        <v>41898</v>
      </c>
      <c r="I369" s="46">
        <f>I366-I367+I368</f>
        <v>41898</v>
      </c>
      <c r="J369" s="46"/>
      <c r="K369" s="46"/>
      <c r="L369" s="46"/>
      <c r="M369" s="46"/>
      <c r="N369" s="46"/>
      <c r="O369" s="48"/>
      <c r="P369" s="47"/>
      <c r="Q369" s="46"/>
      <c r="R369" s="46"/>
      <c r="S369" s="61"/>
      <c r="T369" s="61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17.100000000000001" customHeight="1" x14ac:dyDescent="0.2">
      <c r="A370" s="49"/>
      <c r="B370" s="49"/>
      <c r="C370" s="49">
        <v>4140</v>
      </c>
      <c r="D370" s="127" t="s">
        <v>30</v>
      </c>
      <c r="E370" s="74" t="s">
        <v>56</v>
      </c>
      <c r="F370" s="42">
        <f>G370+P370</f>
        <v>500</v>
      </c>
      <c r="G370" s="43">
        <f>H370+K370+L370+M370</f>
        <v>500</v>
      </c>
      <c r="H370" s="44">
        <f>SUM(I370:J370)</f>
        <v>500</v>
      </c>
      <c r="I370" s="44"/>
      <c r="J370" s="44">
        <v>500</v>
      </c>
      <c r="K370" s="44"/>
      <c r="L370" s="44"/>
      <c r="M370" s="44"/>
      <c r="N370" s="44"/>
      <c r="O370" s="57"/>
      <c r="P370" s="58"/>
      <c r="Q370" s="44"/>
      <c r="R370" s="44"/>
      <c r="S370" s="44"/>
      <c r="T370" s="44"/>
      <c r="U370" s="11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8" customFormat="1" ht="17.100000000000001" customHeight="1" x14ac:dyDescent="0.2">
      <c r="A371" s="41"/>
      <c r="B371" s="41"/>
      <c r="C371" s="49"/>
      <c r="D371" s="128"/>
      <c r="E371" s="74" t="s">
        <v>57</v>
      </c>
      <c r="F371" s="42">
        <f>G371+P371</f>
        <v>500</v>
      </c>
      <c r="G371" s="43">
        <f>H371+K371+L371+M371</f>
        <v>500</v>
      </c>
      <c r="H371" s="44">
        <f>SUM(I371:J371)</f>
        <v>500</v>
      </c>
      <c r="I371" s="44"/>
      <c r="J371" s="44">
        <v>500</v>
      </c>
      <c r="K371" s="44"/>
      <c r="L371" s="44"/>
      <c r="M371" s="44"/>
      <c r="N371" s="44"/>
      <c r="O371" s="57"/>
      <c r="P371" s="43"/>
      <c r="Q371" s="44"/>
      <c r="R371" s="44"/>
      <c r="S371" s="44"/>
      <c r="T371" s="44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8" customFormat="1" ht="17.100000000000001" customHeight="1" x14ac:dyDescent="0.2">
      <c r="A372" s="41"/>
      <c r="B372" s="41"/>
      <c r="C372" s="49"/>
      <c r="D372" s="128"/>
      <c r="E372" s="74" t="s">
        <v>58</v>
      </c>
      <c r="F372" s="42"/>
      <c r="G372" s="43"/>
      <c r="H372" s="44"/>
      <c r="I372" s="44"/>
      <c r="J372" s="44"/>
      <c r="K372" s="44"/>
      <c r="L372" s="44"/>
      <c r="M372" s="44"/>
      <c r="N372" s="44"/>
      <c r="O372" s="57"/>
      <c r="P372" s="43"/>
      <c r="Q372" s="44"/>
      <c r="R372" s="44"/>
      <c r="S372" s="44"/>
      <c r="T372" s="44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21" customFormat="1" ht="17.100000000000001" customHeight="1" x14ac:dyDescent="0.2">
      <c r="A373" s="70"/>
      <c r="B373" s="70"/>
      <c r="C373" s="45"/>
      <c r="D373" s="129"/>
      <c r="E373" s="75" t="s">
        <v>59</v>
      </c>
      <c r="F373" s="46">
        <f>F370-F371+F372</f>
        <v>0</v>
      </c>
      <c r="G373" s="47">
        <f>G370-G371+G372</f>
        <v>0</v>
      </c>
      <c r="H373" s="46">
        <f>H370-H371+H372</f>
        <v>0</v>
      </c>
      <c r="I373" s="46"/>
      <c r="J373" s="46">
        <f>J370-J371+J372</f>
        <v>0</v>
      </c>
      <c r="K373" s="46"/>
      <c r="L373" s="46"/>
      <c r="M373" s="46"/>
      <c r="N373" s="46"/>
      <c r="O373" s="48"/>
      <c r="P373" s="47"/>
      <c r="Q373" s="46"/>
      <c r="R373" s="46"/>
      <c r="S373" s="61"/>
      <c r="T373" s="61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" customFormat="1" ht="17.100000000000001" customHeight="1" x14ac:dyDescent="0.2">
      <c r="A374" s="49"/>
      <c r="B374" s="49"/>
      <c r="C374" s="49">
        <v>4170</v>
      </c>
      <c r="D374" s="127" t="s">
        <v>23</v>
      </c>
      <c r="E374" s="74" t="s">
        <v>56</v>
      </c>
      <c r="F374" s="42">
        <f>G374+P374</f>
        <v>14000</v>
      </c>
      <c r="G374" s="43">
        <f>H374+K374+L374+M374</f>
        <v>14000</v>
      </c>
      <c r="H374" s="44">
        <f>SUM(I374:J374)</f>
        <v>14000</v>
      </c>
      <c r="I374" s="44">
        <v>14000</v>
      </c>
      <c r="J374" s="44"/>
      <c r="K374" s="44"/>
      <c r="L374" s="44"/>
      <c r="M374" s="44"/>
      <c r="N374" s="44"/>
      <c r="O374" s="57"/>
      <c r="P374" s="58"/>
      <c r="Q374" s="44"/>
      <c r="R374" s="44"/>
      <c r="S374" s="44"/>
      <c r="T374" s="44"/>
      <c r="U374" s="13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</row>
    <row r="375" spans="1:84" s="19" customFormat="1" ht="17.100000000000001" customHeight="1" x14ac:dyDescent="0.2">
      <c r="A375" s="41"/>
      <c r="B375" s="41"/>
      <c r="C375" s="49"/>
      <c r="D375" s="128"/>
      <c r="E375" s="74" t="s">
        <v>57</v>
      </c>
      <c r="F375" s="42">
        <f>G375+P375</f>
        <v>500</v>
      </c>
      <c r="G375" s="43">
        <f>H375+K375+L375+M375</f>
        <v>500</v>
      </c>
      <c r="H375" s="44">
        <f>SUM(I375:J375)</f>
        <v>500</v>
      </c>
      <c r="I375" s="44">
        <v>500</v>
      </c>
      <c r="J375" s="44"/>
      <c r="K375" s="44"/>
      <c r="L375" s="44"/>
      <c r="M375" s="44"/>
      <c r="N375" s="44"/>
      <c r="O375" s="57"/>
      <c r="P375" s="43"/>
      <c r="Q375" s="44"/>
      <c r="R375" s="44"/>
      <c r="S375" s="44"/>
      <c r="T375" s="44"/>
      <c r="U375" s="18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</row>
    <row r="376" spans="1:84" s="19" customFormat="1" ht="17.100000000000001" customHeight="1" x14ac:dyDescent="0.2">
      <c r="A376" s="41"/>
      <c r="B376" s="41"/>
      <c r="C376" s="49"/>
      <c r="D376" s="128"/>
      <c r="E376" s="74" t="s">
        <v>58</v>
      </c>
      <c r="F376" s="42">
        <f>G376+P376</f>
        <v>3000</v>
      </c>
      <c r="G376" s="43">
        <f>H376+K376+L376+M376</f>
        <v>3000</v>
      </c>
      <c r="H376" s="44">
        <f>SUM(I376:J376)</f>
        <v>3000</v>
      </c>
      <c r="I376" s="44">
        <v>3000</v>
      </c>
      <c r="J376" s="44"/>
      <c r="K376" s="44"/>
      <c r="L376" s="44"/>
      <c r="M376" s="44"/>
      <c r="N376" s="44"/>
      <c r="O376" s="57"/>
      <c r="P376" s="43"/>
      <c r="Q376" s="44"/>
      <c r="R376" s="44"/>
      <c r="S376" s="44"/>
      <c r="T376" s="44"/>
      <c r="U376" s="18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21" customFormat="1" ht="17.100000000000001" customHeight="1" x14ac:dyDescent="0.2">
      <c r="A377" s="70"/>
      <c r="B377" s="70"/>
      <c r="C377" s="45"/>
      <c r="D377" s="129"/>
      <c r="E377" s="75" t="s">
        <v>59</v>
      </c>
      <c r="F377" s="46">
        <f>F374-F375+F376</f>
        <v>16500</v>
      </c>
      <c r="G377" s="47">
        <f>G374-G375+G376</f>
        <v>16500</v>
      </c>
      <c r="H377" s="46">
        <f>H374-H375+H376</f>
        <v>16500</v>
      </c>
      <c r="I377" s="46">
        <f>I374-I375+I376</f>
        <v>16500</v>
      </c>
      <c r="J377" s="46"/>
      <c r="K377" s="46"/>
      <c r="L377" s="46"/>
      <c r="M377" s="46"/>
      <c r="N377" s="46"/>
      <c r="O377" s="48"/>
      <c r="P377" s="47"/>
      <c r="Q377" s="46"/>
      <c r="R377" s="46"/>
      <c r="S377" s="61"/>
      <c r="T377" s="61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1" customFormat="1" ht="17.100000000000001" customHeight="1" x14ac:dyDescent="0.2">
      <c r="A378" s="49"/>
      <c r="B378" s="49"/>
      <c r="C378" s="49">
        <v>4260</v>
      </c>
      <c r="D378" s="127" t="s">
        <v>85</v>
      </c>
      <c r="E378" s="74" t="s">
        <v>56</v>
      </c>
      <c r="F378" s="42">
        <f>G378+P378</f>
        <v>7000</v>
      </c>
      <c r="G378" s="43">
        <f>H378+K378+L378+M378</f>
        <v>7000</v>
      </c>
      <c r="H378" s="44">
        <f>SUM(I378:J378)</f>
        <v>7000</v>
      </c>
      <c r="I378" s="44"/>
      <c r="J378" s="44">
        <v>7000</v>
      </c>
      <c r="K378" s="44"/>
      <c r="L378" s="44"/>
      <c r="M378" s="44"/>
      <c r="N378" s="44"/>
      <c r="O378" s="57"/>
      <c r="P378" s="58"/>
      <c r="Q378" s="44"/>
      <c r="R378" s="44"/>
      <c r="S378" s="44"/>
      <c r="T378" s="44"/>
      <c r="U378" s="11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8" customFormat="1" ht="17.100000000000001" customHeight="1" x14ac:dyDescent="0.2">
      <c r="A379" s="41"/>
      <c r="B379" s="41"/>
      <c r="C379" s="49"/>
      <c r="D379" s="128"/>
      <c r="E379" s="74" t="s">
        <v>57</v>
      </c>
      <c r="F379" s="42">
        <f>G379+P379</f>
        <v>1000</v>
      </c>
      <c r="G379" s="43">
        <f>H379+K379+L379+M379</f>
        <v>1000</v>
      </c>
      <c r="H379" s="44">
        <f>SUM(I379:J379)</f>
        <v>1000</v>
      </c>
      <c r="I379" s="44"/>
      <c r="J379" s="44">
        <v>1000</v>
      </c>
      <c r="K379" s="44"/>
      <c r="L379" s="44"/>
      <c r="M379" s="44"/>
      <c r="N379" s="44"/>
      <c r="O379" s="57"/>
      <c r="P379" s="43"/>
      <c r="Q379" s="44"/>
      <c r="R379" s="44"/>
      <c r="S379" s="44"/>
      <c r="T379" s="44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8" customFormat="1" ht="17.100000000000001" customHeight="1" x14ac:dyDescent="0.2">
      <c r="A380" s="41"/>
      <c r="B380" s="41"/>
      <c r="C380" s="49"/>
      <c r="D380" s="128"/>
      <c r="E380" s="74" t="s">
        <v>58</v>
      </c>
      <c r="F380" s="42"/>
      <c r="G380" s="43"/>
      <c r="H380" s="44"/>
      <c r="I380" s="44"/>
      <c r="J380" s="44"/>
      <c r="K380" s="44"/>
      <c r="L380" s="44"/>
      <c r="M380" s="44"/>
      <c r="N380" s="44"/>
      <c r="O380" s="57"/>
      <c r="P380" s="43"/>
      <c r="Q380" s="44"/>
      <c r="R380" s="44"/>
      <c r="S380" s="44"/>
      <c r="T380" s="44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21" customFormat="1" ht="17.100000000000001" customHeight="1" x14ac:dyDescent="0.2">
      <c r="A381" s="70"/>
      <c r="B381" s="70"/>
      <c r="C381" s="45"/>
      <c r="D381" s="129"/>
      <c r="E381" s="75" t="s">
        <v>59</v>
      </c>
      <c r="F381" s="46">
        <f>F378-F379+F380</f>
        <v>6000</v>
      </c>
      <c r="G381" s="47">
        <f>G378-G379+G380</f>
        <v>6000</v>
      </c>
      <c r="H381" s="46">
        <f>H378-H379+H380</f>
        <v>6000</v>
      </c>
      <c r="I381" s="46"/>
      <c r="J381" s="46">
        <f>J378-J379+J380</f>
        <v>6000</v>
      </c>
      <c r="K381" s="46"/>
      <c r="L381" s="46"/>
      <c r="M381" s="46"/>
      <c r="N381" s="46"/>
      <c r="O381" s="48"/>
      <c r="P381" s="47"/>
      <c r="Q381" s="46"/>
      <c r="R381" s="46"/>
      <c r="S381" s="61"/>
      <c r="T381" s="6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" customFormat="1" ht="17.100000000000001" customHeight="1" x14ac:dyDescent="0.2">
      <c r="A382" s="49"/>
      <c r="B382" s="49"/>
      <c r="C382" s="49">
        <v>4270</v>
      </c>
      <c r="D382" s="127" t="s">
        <v>26</v>
      </c>
      <c r="E382" s="74" t="s">
        <v>56</v>
      </c>
      <c r="F382" s="42">
        <f>G382+P382</f>
        <v>7900</v>
      </c>
      <c r="G382" s="43">
        <f>H382+K382+L382+M382</f>
        <v>7900</v>
      </c>
      <c r="H382" s="44">
        <f>SUM(I382:J382)</f>
        <v>7900</v>
      </c>
      <c r="I382" s="44"/>
      <c r="J382" s="44">
        <v>7900</v>
      </c>
      <c r="K382" s="44"/>
      <c r="L382" s="44"/>
      <c r="M382" s="44"/>
      <c r="N382" s="44"/>
      <c r="O382" s="57"/>
      <c r="P382" s="58"/>
      <c r="Q382" s="44"/>
      <c r="R382" s="44"/>
      <c r="S382" s="44"/>
      <c r="T382" s="44"/>
      <c r="U382" s="11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</row>
    <row r="383" spans="1:84" s="18" customFormat="1" ht="17.100000000000001" customHeight="1" x14ac:dyDescent="0.2">
      <c r="A383" s="41"/>
      <c r="B383" s="41"/>
      <c r="C383" s="49"/>
      <c r="D383" s="128"/>
      <c r="E383" s="74" t="s">
        <v>57</v>
      </c>
      <c r="F383" s="42">
        <f>G383+P383</f>
        <v>500</v>
      </c>
      <c r="G383" s="43">
        <f>H383+K383+L383+M383</f>
        <v>500</v>
      </c>
      <c r="H383" s="44">
        <f>SUM(I383:J383)</f>
        <v>500</v>
      </c>
      <c r="I383" s="44"/>
      <c r="J383" s="44">
        <v>500</v>
      </c>
      <c r="K383" s="44"/>
      <c r="L383" s="44"/>
      <c r="M383" s="44"/>
      <c r="N383" s="44"/>
      <c r="O383" s="57"/>
      <c r="P383" s="43"/>
      <c r="Q383" s="44"/>
      <c r="R383" s="44"/>
      <c r="S383" s="44"/>
      <c r="T383" s="44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</row>
    <row r="384" spans="1:84" s="18" customFormat="1" ht="17.100000000000001" customHeight="1" x14ac:dyDescent="0.2">
      <c r="A384" s="41"/>
      <c r="B384" s="41"/>
      <c r="C384" s="49"/>
      <c r="D384" s="128"/>
      <c r="E384" s="74" t="s">
        <v>58</v>
      </c>
      <c r="F384" s="42"/>
      <c r="G384" s="43"/>
      <c r="H384" s="44"/>
      <c r="I384" s="44"/>
      <c r="J384" s="44"/>
      <c r="K384" s="44"/>
      <c r="L384" s="44"/>
      <c r="M384" s="44"/>
      <c r="N384" s="44"/>
      <c r="O384" s="57"/>
      <c r="P384" s="43"/>
      <c r="Q384" s="44"/>
      <c r="R384" s="44"/>
      <c r="S384" s="44"/>
      <c r="T384" s="4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21" customFormat="1" ht="17.100000000000001" customHeight="1" x14ac:dyDescent="0.2">
      <c r="A385" s="70"/>
      <c r="B385" s="70"/>
      <c r="C385" s="45"/>
      <c r="D385" s="129"/>
      <c r="E385" s="75" t="s">
        <v>59</v>
      </c>
      <c r="F385" s="46">
        <f>F382-F383+F384</f>
        <v>7400</v>
      </c>
      <c r="G385" s="47">
        <f>G382-G383+G384</f>
        <v>7400</v>
      </c>
      <c r="H385" s="46">
        <f>H382-H383+H384</f>
        <v>7400</v>
      </c>
      <c r="I385" s="46"/>
      <c r="J385" s="46">
        <f>J382-J383+J384</f>
        <v>7400</v>
      </c>
      <c r="K385" s="46"/>
      <c r="L385" s="46"/>
      <c r="M385" s="46"/>
      <c r="N385" s="46"/>
      <c r="O385" s="48"/>
      <c r="P385" s="47"/>
      <c r="Q385" s="46"/>
      <c r="R385" s="46"/>
      <c r="S385" s="61"/>
      <c r="T385" s="61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" customFormat="1" ht="17.100000000000001" customHeight="1" x14ac:dyDescent="0.2">
      <c r="A386" s="49"/>
      <c r="B386" s="49"/>
      <c r="C386" s="49">
        <v>4280</v>
      </c>
      <c r="D386" s="127" t="s">
        <v>31</v>
      </c>
      <c r="E386" s="74" t="s">
        <v>56</v>
      </c>
      <c r="F386" s="42">
        <f>G386+P386</f>
        <v>3750</v>
      </c>
      <c r="G386" s="43">
        <f>H386+K386+L386+M386</f>
        <v>3750</v>
      </c>
      <c r="H386" s="44">
        <f>SUM(I386:J386)</f>
        <v>3750</v>
      </c>
      <c r="I386" s="44"/>
      <c r="J386" s="44">
        <v>3750</v>
      </c>
      <c r="K386" s="44"/>
      <c r="L386" s="44"/>
      <c r="M386" s="44"/>
      <c r="N386" s="44"/>
      <c r="O386" s="57"/>
      <c r="P386" s="58"/>
      <c r="Q386" s="44"/>
      <c r="R386" s="44"/>
      <c r="S386" s="44"/>
      <c r="T386" s="44"/>
      <c r="U386" s="11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</row>
    <row r="387" spans="1:84" s="18" customFormat="1" ht="17.100000000000001" customHeight="1" x14ac:dyDescent="0.2">
      <c r="A387" s="41"/>
      <c r="B387" s="41"/>
      <c r="C387" s="49"/>
      <c r="D387" s="128"/>
      <c r="E387" s="74" t="s">
        <v>57</v>
      </c>
      <c r="F387" s="42">
        <f>G387+P387</f>
        <v>800</v>
      </c>
      <c r="G387" s="43">
        <f>H387+K387+L387+M387</f>
        <v>800</v>
      </c>
      <c r="H387" s="44">
        <f>SUM(I387:J387)</f>
        <v>800</v>
      </c>
      <c r="I387" s="44"/>
      <c r="J387" s="44">
        <v>800</v>
      </c>
      <c r="K387" s="44"/>
      <c r="L387" s="44"/>
      <c r="M387" s="44"/>
      <c r="N387" s="44"/>
      <c r="O387" s="57"/>
      <c r="P387" s="43"/>
      <c r="Q387" s="44"/>
      <c r="R387" s="44"/>
      <c r="S387" s="44"/>
      <c r="T387" s="44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</row>
    <row r="388" spans="1:84" s="18" customFormat="1" ht="17.100000000000001" customHeight="1" x14ac:dyDescent="0.2">
      <c r="A388" s="41"/>
      <c r="B388" s="41"/>
      <c r="C388" s="49"/>
      <c r="D388" s="128"/>
      <c r="E388" s="74" t="s">
        <v>58</v>
      </c>
      <c r="F388" s="42"/>
      <c r="G388" s="43"/>
      <c r="H388" s="44"/>
      <c r="I388" s="44"/>
      <c r="J388" s="44"/>
      <c r="K388" s="44"/>
      <c r="L388" s="44"/>
      <c r="M388" s="44"/>
      <c r="N388" s="44"/>
      <c r="O388" s="57"/>
      <c r="P388" s="43"/>
      <c r="Q388" s="44"/>
      <c r="R388" s="44"/>
      <c r="S388" s="44"/>
      <c r="T388" s="44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</row>
    <row r="389" spans="1:84" s="21" customFormat="1" ht="17.100000000000001" customHeight="1" x14ac:dyDescent="0.2">
      <c r="A389" s="70"/>
      <c r="B389" s="70"/>
      <c r="C389" s="45"/>
      <c r="D389" s="129"/>
      <c r="E389" s="75" t="s">
        <v>59</v>
      </c>
      <c r="F389" s="46">
        <f>F386-F387+F388</f>
        <v>2950</v>
      </c>
      <c r="G389" s="47">
        <f>G386-G387+G388</f>
        <v>2950</v>
      </c>
      <c r="H389" s="46">
        <f>H386-H387+H388</f>
        <v>2950</v>
      </c>
      <c r="I389" s="46"/>
      <c r="J389" s="46">
        <f>J386-J387+J388</f>
        <v>2950</v>
      </c>
      <c r="K389" s="46"/>
      <c r="L389" s="46"/>
      <c r="M389" s="46"/>
      <c r="N389" s="46"/>
      <c r="O389" s="48"/>
      <c r="P389" s="47"/>
      <c r="Q389" s="46"/>
      <c r="R389" s="46"/>
      <c r="S389" s="61"/>
      <c r="T389" s="61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4" customFormat="1" ht="17.100000000000001" customHeight="1" x14ac:dyDescent="0.2">
      <c r="A390" s="49"/>
      <c r="B390" s="49"/>
      <c r="C390" s="49">
        <v>4300</v>
      </c>
      <c r="D390" s="127" t="s">
        <v>27</v>
      </c>
      <c r="E390" s="74" t="s">
        <v>56</v>
      </c>
      <c r="F390" s="42">
        <f>G390+P390</f>
        <v>8377</v>
      </c>
      <c r="G390" s="43">
        <f>H390+K390+L390+M390</f>
        <v>8377</v>
      </c>
      <c r="H390" s="44">
        <f>SUM(I390:J390)</f>
        <v>8377</v>
      </c>
      <c r="I390" s="44"/>
      <c r="J390" s="44">
        <v>8377</v>
      </c>
      <c r="K390" s="44"/>
      <c r="L390" s="44"/>
      <c r="M390" s="44"/>
      <c r="N390" s="44"/>
      <c r="O390" s="57"/>
      <c r="P390" s="58"/>
      <c r="Q390" s="44"/>
      <c r="R390" s="44"/>
      <c r="S390" s="44"/>
      <c r="T390" s="44"/>
      <c r="U390" s="11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18" customFormat="1" ht="17.100000000000001" customHeight="1" x14ac:dyDescent="0.2">
      <c r="A391" s="41"/>
      <c r="B391" s="41"/>
      <c r="C391" s="49"/>
      <c r="D391" s="128"/>
      <c r="E391" s="74" t="s">
        <v>57</v>
      </c>
      <c r="F391" s="42"/>
      <c r="G391" s="43"/>
      <c r="H391" s="44"/>
      <c r="I391" s="44"/>
      <c r="J391" s="44"/>
      <c r="K391" s="44"/>
      <c r="L391" s="44"/>
      <c r="M391" s="44"/>
      <c r="N391" s="44"/>
      <c r="O391" s="57"/>
      <c r="P391" s="43"/>
      <c r="Q391" s="44"/>
      <c r="R391" s="44"/>
      <c r="S391" s="44"/>
      <c r="T391" s="44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18" customFormat="1" ht="17.100000000000001" customHeight="1" x14ac:dyDescent="0.2">
      <c r="A392" s="41"/>
      <c r="B392" s="41"/>
      <c r="C392" s="49"/>
      <c r="D392" s="128"/>
      <c r="E392" s="74" t="s">
        <v>58</v>
      </c>
      <c r="F392" s="42">
        <f>G392+P392</f>
        <v>200</v>
      </c>
      <c r="G392" s="43">
        <f>H392+K392+L392+M392</f>
        <v>200</v>
      </c>
      <c r="H392" s="44">
        <f>SUM(I392:J392)</f>
        <v>200</v>
      </c>
      <c r="I392" s="44"/>
      <c r="J392" s="44">
        <v>200</v>
      </c>
      <c r="K392" s="44"/>
      <c r="L392" s="44"/>
      <c r="M392" s="44"/>
      <c r="N392" s="44"/>
      <c r="O392" s="57"/>
      <c r="P392" s="43"/>
      <c r="Q392" s="44"/>
      <c r="R392" s="44"/>
      <c r="S392" s="44"/>
      <c r="T392" s="44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21" customFormat="1" ht="17.100000000000001" customHeight="1" x14ac:dyDescent="0.2">
      <c r="A393" s="70"/>
      <c r="B393" s="70"/>
      <c r="C393" s="45"/>
      <c r="D393" s="129"/>
      <c r="E393" s="75" t="s">
        <v>59</v>
      </c>
      <c r="F393" s="46">
        <f>F390-F391+F392</f>
        <v>8577</v>
      </c>
      <c r="G393" s="47">
        <f>G390-G391+G392</f>
        <v>8577</v>
      </c>
      <c r="H393" s="46">
        <f>H390-H391+H392</f>
        <v>8577</v>
      </c>
      <c r="I393" s="46"/>
      <c r="J393" s="46">
        <f>J390-J391+J392</f>
        <v>8577</v>
      </c>
      <c r="K393" s="46"/>
      <c r="L393" s="46"/>
      <c r="M393" s="46"/>
      <c r="N393" s="46"/>
      <c r="O393" s="48"/>
      <c r="P393" s="47"/>
      <c r="Q393" s="46"/>
      <c r="R393" s="46"/>
      <c r="S393" s="61"/>
      <c r="T393" s="61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14" customFormat="1" ht="17.100000000000001" customHeight="1" x14ac:dyDescent="0.2">
      <c r="A394" s="49"/>
      <c r="B394" s="49"/>
      <c r="C394" s="49">
        <v>4410</v>
      </c>
      <c r="D394" s="127" t="s">
        <v>32</v>
      </c>
      <c r="E394" s="74" t="s">
        <v>56</v>
      </c>
      <c r="F394" s="42">
        <f>G394+P394</f>
        <v>5400</v>
      </c>
      <c r="G394" s="43">
        <f>H394+K394+L394+M394</f>
        <v>5400</v>
      </c>
      <c r="H394" s="44">
        <f>SUM(I394:J394)</f>
        <v>5400</v>
      </c>
      <c r="I394" s="44"/>
      <c r="J394" s="44">
        <v>5400</v>
      </c>
      <c r="K394" s="44"/>
      <c r="L394" s="44"/>
      <c r="M394" s="44"/>
      <c r="N394" s="44"/>
      <c r="O394" s="57"/>
      <c r="P394" s="58"/>
      <c r="Q394" s="44"/>
      <c r="R394" s="44"/>
      <c r="S394" s="44"/>
      <c r="T394" s="44"/>
      <c r="U394" s="11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18" customFormat="1" ht="17.100000000000001" customHeight="1" x14ac:dyDescent="0.2">
      <c r="A395" s="41"/>
      <c r="B395" s="41"/>
      <c r="C395" s="49"/>
      <c r="D395" s="128"/>
      <c r="E395" s="74" t="s">
        <v>57</v>
      </c>
      <c r="F395" s="42">
        <f>G395+P395</f>
        <v>100</v>
      </c>
      <c r="G395" s="43">
        <f>H395+K395+L395+M395</f>
        <v>100</v>
      </c>
      <c r="H395" s="44">
        <f>SUM(I395:J395)</f>
        <v>100</v>
      </c>
      <c r="I395" s="44"/>
      <c r="J395" s="44">
        <v>100</v>
      </c>
      <c r="K395" s="44"/>
      <c r="L395" s="44"/>
      <c r="M395" s="44"/>
      <c r="N395" s="44"/>
      <c r="O395" s="57"/>
      <c r="P395" s="43"/>
      <c r="Q395" s="44"/>
      <c r="R395" s="44"/>
      <c r="S395" s="44"/>
      <c r="T395" s="44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18" customFormat="1" ht="17.100000000000001" customHeight="1" x14ac:dyDescent="0.2">
      <c r="A396" s="41"/>
      <c r="B396" s="41"/>
      <c r="C396" s="49"/>
      <c r="D396" s="128"/>
      <c r="E396" s="74" t="s">
        <v>58</v>
      </c>
      <c r="F396" s="42"/>
      <c r="G396" s="43"/>
      <c r="H396" s="44"/>
      <c r="I396" s="44"/>
      <c r="J396" s="44"/>
      <c r="K396" s="44"/>
      <c r="L396" s="44"/>
      <c r="M396" s="44"/>
      <c r="N396" s="44"/>
      <c r="O396" s="57"/>
      <c r="P396" s="43"/>
      <c r="Q396" s="44"/>
      <c r="R396" s="44"/>
      <c r="S396" s="44"/>
      <c r="T396" s="44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21" customFormat="1" ht="17.100000000000001" customHeight="1" x14ac:dyDescent="0.2">
      <c r="A397" s="70"/>
      <c r="B397" s="70"/>
      <c r="C397" s="45"/>
      <c r="D397" s="129"/>
      <c r="E397" s="75" t="s">
        <v>59</v>
      </c>
      <c r="F397" s="46">
        <f>F394-F395+F396</f>
        <v>5300</v>
      </c>
      <c r="G397" s="47">
        <f>G394-G395+G396</f>
        <v>5300</v>
      </c>
      <c r="H397" s="46">
        <f>H394-H395+H396</f>
        <v>5300</v>
      </c>
      <c r="I397" s="46"/>
      <c r="J397" s="46">
        <f>J394-J395+J396</f>
        <v>5300</v>
      </c>
      <c r="K397" s="46"/>
      <c r="L397" s="46"/>
      <c r="M397" s="46"/>
      <c r="N397" s="46"/>
      <c r="O397" s="48"/>
      <c r="P397" s="47"/>
      <c r="Q397" s="46"/>
      <c r="R397" s="46"/>
      <c r="S397" s="61"/>
      <c r="T397" s="61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</row>
    <row r="398" spans="1:84" s="14" customFormat="1" ht="16.5" customHeight="1" x14ac:dyDescent="0.2">
      <c r="A398" s="49"/>
      <c r="B398" s="49"/>
      <c r="C398" s="49">
        <v>4440</v>
      </c>
      <c r="D398" s="127" t="s">
        <v>33</v>
      </c>
      <c r="E398" s="74" t="s">
        <v>56</v>
      </c>
      <c r="F398" s="42">
        <f>G398+P398</f>
        <v>68200</v>
      </c>
      <c r="G398" s="43">
        <f>H398+K398+L398+M398</f>
        <v>68200</v>
      </c>
      <c r="H398" s="44">
        <f>SUM(I398:J398)</f>
        <v>68200</v>
      </c>
      <c r="I398" s="44"/>
      <c r="J398" s="44">
        <v>68200</v>
      </c>
      <c r="K398" s="44"/>
      <c r="L398" s="44"/>
      <c r="M398" s="44"/>
      <c r="N398" s="44"/>
      <c r="O398" s="57"/>
      <c r="P398" s="58"/>
      <c r="Q398" s="44"/>
      <c r="R398" s="44"/>
      <c r="S398" s="44"/>
      <c r="T398" s="44"/>
      <c r="U398" s="11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</row>
    <row r="399" spans="1:84" s="18" customFormat="1" ht="16.5" customHeight="1" x14ac:dyDescent="0.2">
      <c r="A399" s="41"/>
      <c r="B399" s="41"/>
      <c r="C399" s="49"/>
      <c r="D399" s="128"/>
      <c r="E399" s="74" t="s">
        <v>57</v>
      </c>
      <c r="F399" s="42"/>
      <c r="G399" s="43"/>
      <c r="H399" s="44"/>
      <c r="I399" s="44"/>
      <c r="J399" s="44"/>
      <c r="K399" s="44"/>
      <c r="L399" s="44"/>
      <c r="M399" s="44"/>
      <c r="N399" s="44"/>
      <c r="O399" s="57"/>
      <c r="P399" s="43"/>
      <c r="Q399" s="44"/>
      <c r="R399" s="44"/>
      <c r="S399" s="44"/>
      <c r="T399" s="44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8" customFormat="1" ht="16.5" customHeight="1" x14ac:dyDescent="0.2">
      <c r="A400" s="41"/>
      <c r="B400" s="41"/>
      <c r="C400" s="49"/>
      <c r="D400" s="128"/>
      <c r="E400" s="74" t="s">
        <v>58</v>
      </c>
      <c r="F400" s="42">
        <f>G400+P400</f>
        <v>2816</v>
      </c>
      <c r="G400" s="43">
        <f>H400+K400+L400+M400</f>
        <v>2816</v>
      </c>
      <c r="H400" s="44">
        <f>SUM(I400:J400)</f>
        <v>2816</v>
      </c>
      <c r="I400" s="44"/>
      <c r="J400" s="44">
        <v>2816</v>
      </c>
      <c r="K400" s="44"/>
      <c r="L400" s="44"/>
      <c r="M400" s="44"/>
      <c r="N400" s="44"/>
      <c r="O400" s="57"/>
      <c r="P400" s="43"/>
      <c r="Q400" s="44"/>
      <c r="R400" s="44"/>
      <c r="S400" s="44"/>
      <c r="T400" s="44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21" customFormat="1" ht="16.5" customHeight="1" x14ac:dyDescent="0.2">
      <c r="A401" s="70"/>
      <c r="B401" s="70"/>
      <c r="C401" s="45"/>
      <c r="D401" s="129"/>
      <c r="E401" s="75" t="s">
        <v>59</v>
      </c>
      <c r="F401" s="46">
        <f>F398-F399+F400</f>
        <v>71016</v>
      </c>
      <c r="G401" s="47">
        <f>G398-G399+G400</f>
        <v>71016</v>
      </c>
      <c r="H401" s="46">
        <f>H398-H399+H400</f>
        <v>71016</v>
      </c>
      <c r="I401" s="46"/>
      <c r="J401" s="46">
        <f>J398-J399+J400</f>
        <v>71016</v>
      </c>
      <c r="K401" s="46"/>
      <c r="L401" s="46"/>
      <c r="M401" s="46"/>
      <c r="N401" s="46"/>
      <c r="O401" s="48"/>
      <c r="P401" s="47"/>
      <c r="Q401" s="46"/>
      <c r="R401" s="46"/>
      <c r="S401" s="61"/>
      <c r="T401" s="6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4" customFormat="1" ht="16.5" customHeight="1" x14ac:dyDescent="0.2">
      <c r="A402" s="49"/>
      <c r="B402" s="49"/>
      <c r="C402" s="49">
        <v>4510</v>
      </c>
      <c r="D402" s="127" t="s">
        <v>66</v>
      </c>
      <c r="E402" s="74" t="s">
        <v>56</v>
      </c>
      <c r="F402" s="42">
        <f>G402+P402</f>
        <v>2820</v>
      </c>
      <c r="G402" s="43">
        <f>H402+K402+L402+M402</f>
        <v>2820</v>
      </c>
      <c r="H402" s="44">
        <f>SUM(I402:J402)</f>
        <v>2820</v>
      </c>
      <c r="I402" s="44"/>
      <c r="J402" s="44">
        <v>2820</v>
      </c>
      <c r="K402" s="44"/>
      <c r="L402" s="44"/>
      <c r="M402" s="44"/>
      <c r="N402" s="44"/>
      <c r="O402" s="57"/>
      <c r="P402" s="58"/>
      <c r="Q402" s="44"/>
      <c r="R402" s="44"/>
      <c r="S402" s="44"/>
      <c r="T402" s="44"/>
      <c r="U402" s="21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18" customFormat="1" ht="16.5" customHeight="1" x14ac:dyDescent="0.2">
      <c r="A403" s="41"/>
      <c r="B403" s="41"/>
      <c r="C403" s="49"/>
      <c r="D403" s="128"/>
      <c r="E403" s="74" t="s">
        <v>57</v>
      </c>
      <c r="F403" s="42">
        <f>G403+P403</f>
        <v>800</v>
      </c>
      <c r="G403" s="43">
        <f>H403+K403+L403+M403</f>
        <v>800</v>
      </c>
      <c r="H403" s="44">
        <f>SUM(I403:J403)</f>
        <v>800</v>
      </c>
      <c r="I403" s="44"/>
      <c r="J403" s="44">
        <v>800</v>
      </c>
      <c r="K403" s="44"/>
      <c r="L403" s="44"/>
      <c r="M403" s="44"/>
      <c r="N403" s="44"/>
      <c r="O403" s="57"/>
      <c r="P403" s="43"/>
      <c r="Q403" s="44"/>
      <c r="R403" s="44"/>
      <c r="S403" s="44"/>
      <c r="T403" s="44"/>
      <c r="U403" s="21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8" customFormat="1" ht="16.5" customHeight="1" x14ac:dyDescent="0.2">
      <c r="A404" s="41"/>
      <c r="B404" s="41"/>
      <c r="C404" s="49"/>
      <c r="D404" s="128"/>
      <c r="E404" s="74" t="s">
        <v>58</v>
      </c>
      <c r="F404" s="42"/>
      <c r="G404" s="43"/>
      <c r="H404" s="44"/>
      <c r="I404" s="44"/>
      <c r="J404" s="44"/>
      <c r="K404" s="44"/>
      <c r="L404" s="44"/>
      <c r="M404" s="44"/>
      <c r="N404" s="44"/>
      <c r="O404" s="57"/>
      <c r="P404" s="43"/>
      <c r="Q404" s="44"/>
      <c r="R404" s="44"/>
      <c r="S404" s="44"/>
      <c r="T404" s="44"/>
      <c r="U404" s="21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21" customFormat="1" ht="16.5" customHeight="1" x14ac:dyDescent="0.2">
      <c r="A405" s="70"/>
      <c r="B405" s="70"/>
      <c r="C405" s="45"/>
      <c r="D405" s="129"/>
      <c r="E405" s="75" t="s">
        <v>59</v>
      </c>
      <c r="F405" s="46">
        <f>F402-F403+F404</f>
        <v>2020</v>
      </c>
      <c r="G405" s="47">
        <f>G402-G403+G404</f>
        <v>2020</v>
      </c>
      <c r="H405" s="46">
        <f>H402-H403+H404</f>
        <v>2020</v>
      </c>
      <c r="I405" s="46"/>
      <c r="J405" s="46">
        <f>J402-J403+J404</f>
        <v>2020</v>
      </c>
      <c r="K405" s="46"/>
      <c r="L405" s="46"/>
      <c r="M405" s="46"/>
      <c r="N405" s="46"/>
      <c r="O405" s="48"/>
      <c r="P405" s="47"/>
      <c r="Q405" s="46"/>
      <c r="R405" s="46"/>
      <c r="S405" s="61"/>
      <c r="T405" s="61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3" customFormat="1" ht="16.5" customHeight="1" x14ac:dyDescent="0.2">
      <c r="A406" s="49"/>
      <c r="B406" s="49"/>
      <c r="C406" s="49">
        <v>4700</v>
      </c>
      <c r="D406" s="127" t="s">
        <v>34</v>
      </c>
      <c r="E406" s="74" t="s">
        <v>56</v>
      </c>
      <c r="F406" s="42">
        <f>G406+P406</f>
        <v>1072</v>
      </c>
      <c r="G406" s="43">
        <f>H406+K406+L406+M406</f>
        <v>1072</v>
      </c>
      <c r="H406" s="44">
        <f>SUM(I406:J406)</f>
        <v>1072</v>
      </c>
      <c r="I406" s="44"/>
      <c r="J406" s="44">
        <v>1072</v>
      </c>
      <c r="K406" s="44"/>
      <c r="L406" s="44"/>
      <c r="M406" s="44"/>
      <c r="N406" s="44"/>
      <c r="O406" s="57"/>
      <c r="P406" s="58"/>
      <c r="Q406" s="44"/>
      <c r="R406" s="44"/>
      <c r="S406" s="44"/>
      <c r="T406" s="44"/>
      <c r="U406" s="1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18" customFormat="1" ht="16.5" customHeight="1" x14ac:dyDescent="0.2">
      <c r="A407" s="41"/>
      <c r="B407" s="41"/>
      <c r="C407" s="49"/>
      <c r="D407" s="128"/>
      <c r="E407" s="74" t="s">
        <v>57</v>
      </c>
      <c r="F407" s="42"/>
      <c r="G407" s="43"/>
      <c r="H407" s="44"/>
      <c r="I407" s="44"/>
      <c r="J407" s="44"/>
      <c r="K407" s="44"/>
      <c r="L407" s="44"/>
      <c r="M407" s="44"/>
      <c r="N407" s="44"/>
      <c r="O407" s="57"/>
      <c r="P407" s="43"/>
      <c r="Q407" s="44"/>
      <c r="R407" s="44"/>
      <c r="S407" s="44"/>
      <c r="T407" s="44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18" customFormat="1" ht="16.5" customHeight="1" x14ac:dyDescent="0.2">
      <c r="A408" s="41"/>
      <c r="B408" s="41"/>
      <c r="C408" s="49"/>
      <c r="D408" s="128"/>
      <c r="E408" s="74" t="s">
        <v>58</v>
      </c>
      <c r="F408" s="42">
        <f>G408+P408</f>
        <v>27</v>
      </c>
      <c r="G408" s="43">
        <f>H408+K408+L408+M408</f>
        <v>27</v>
      </c>
      <c r="H408" s="44">
        <f>SUM(I408:J408)</f>
        <v>27</v>
      </c>
      <c r="I408" s="44"/>
      <c r="J408" s="44">
        <v>27</v>
      </c>
      <c r="K408" s="44"/>
      <c r="L408" s="44"/>
      <c r="M408" s="44"/>
      <c r="N408" s="44"/>
      <c r="O408" s="57"/>
      <c r="P408" s="43"/>
      <c r="Q408" s="44"/>
      <c r="R408" s="44"/>
      <c r="S408" s="44"/>
      <c r="T408" s="44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21" customFormat="1" ht="16.5" customHeight="1" x14ac:dyDescent="0.2">
      <c r="A409" s="70"/>
      <c r="B409" s="70"/>
      <c r="C409" s="45"/>
      <c r="D409" s="129"/>
      <c r="E409" s="75" t="s">
        <v>59</v>
      </c>
      <c r="F409" s="46">
        <f>F406-F407+F408</f>
        <v>1099</v>
      </c>
      <c r="G409" s="47">
        <f>G406-G407+G408</f>
        <v>1099</v>
      </c>
      <c r="H409" s="46">
        <f>H406-H407+H408</f>
        <v>1099</v>
      </c>
      <c r="I409" s="46"/>
      <c r="J409" s="46">
        <f>J406-J407+J408</f>
        <v>1099</v>
      </c>
      <c r="K409" s="46"/>
      <c r="L409" s="46"/>
      <c r="M409" s="46"/>
      <c r="N409" s="46"/>
      <c r="O409" s="48"/>
      <c r="P409" s="47"/>
      <c r="Q409" s="46"/>
      <c r="R409" s="46"/>
      <c r="S409" s="61"/>
      <c r="T409" s="61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118" customFormat="1" ht="16.5" customHeight="1" x14ac:dyDescent="0.2">
      <c r="A410" s="92"/>
      <c r="B410" s="92"/>
      <c r="C410" s="181" t="s">
        <v>63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3"/>
    </row>
    <row r="411" spans="1:84" s="118" customFormat="1" ht="16.5" customHeight="1" x14ac:dyDescent="0.2">
      <c r="A411" s="92"/>
      <c r="B411" s="41"/>
      <c r="C411" s="171" t="s">
        <v>209</v>
      </c>
      <c r="D411" s="172"/>
      <c r="E411" s="172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2"/>
      <c r="R411" s="172"/>
      <c r="S411" s="172"/>
      <c r="T411" s="173"/>
    </row>
    <row r="412" spans="1:84" s="118" customFormat="1" ht="16.5" customHeight="1" x14ac:dyDescent="0.2">
      <c r="A412" s="92"/>
      <c r="B412" s="41"/>
      <c r="C412" s="171" t="s">
        <v>134</v>
      </c>
      <c r="D412" s="172"/>
      <c r="E412" s="172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2"/>
      <c r="R412" s="172"/>
      <c r="S412" s="172"/>
      <c r="T412" s="173"/>
    </row>
    <row r="413" spans="1:84" s="118" customFormat="1" ht="16.5" customHeight="1" x14ac:dyDescent="0.2">
      <c r="A413" s="92"/>
      <c r="B413" s="41"/>
      <c r="C413" s="171" t="s">
        <v>135</v>
      </c>
      <c r="D413" s="172"/>
      <c r="E413" s="172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3"/>
    </row>
    <row r="414" spans="1:84" s="118" customFormat="1" ht="16.5" customHeight="1" x14ac:dyDescent="0.2">
      <c r="A414" s="92"/>
      <c r="B414" s="41"/>
      <c r="C414" s="171" t="s">
        <v>136</v>
      </c>
      <c r="D414" s="172"/>
      <c r="E414" s="172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2"/>
      <c r="R414" s="172"/>
      <c r="S414" s="172"/>
      <c r="T414" s="173"/>
    </row>
    <row r="415" spans="1:84" s="118" customFormat="1" ht="16.5" customHeight="1" x14ac:dyDescent="0.2">
      <c r="A415" s="92"/>
      <c r="B415" s="41"/>
      <c r="C415" s="171" t="s">
        <v>137</v>
      </c>
      <c r="D415" s="172"/>
      <c r="E415" s="172"/>
      <c r="F415" s="172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2"/>
      <c r="R415" s="172"/>
      <c r="S415" s="172"/>
      <c r="T415" s="173"/>
    </row>
    <row r="416" spans="1:84" s="118" customFormat="1" ht="16.5" customHeight="1" x14ac:dyDescent="0.2">
      <c r="A416" s="92"/>
      <c r="B416" s="41"/>
      <c r="C416" s="171" t="s">
        <v>138</v>
      </c>
      <c r="D416" s="172"/>
      <c r="E416" s="172"/>
      <c r="F416" s="172"/>
      <c r="G416" s="172"/>
      <c r="H416" s="172"/>
      <c r="I416" s="172"/>
      <c r="J416" s="172"/>
      <c r="K416" s="172"/>
      <c r="L416" s="172"/>
      <c r="M416" s="172"/>
      <c r="N416" s="172"/>
      <c r="O416" s="172"/>
      <c r="P416" s="172"/>
      <c r="Q416" s="172"/>
      <c r="R416" s="172"/>
      <c r="S416" s="172"/>
      <c r="T416" s="173"/>
    </row>
    <row r="417" spans="1:20" s="118" customFormat="1" ht="16.5" customHeight="1" x14ac:dyDescent="0.2">
      <c r="A417" s="92"/>
      <c r="B417" s="41"/>
      <c r="C417" s="171" t="s">
        <v>139</v>
      </c>
      <c r="D417" s="172"/>
      <c r="E417" s="172"/>
      <c r="F417" s="172"/>
      <c r="G417" s="172"/>
      <c r="H417" s="172"/>
      <c r="I417" s="172"/>
      <c r="J417" s="172"/>
      <c r="K417" s="172"/>
      <c r="L417" s="172"/>
      <c r="M417" s="172"/>
      <c r="N417" s="172"/>
      <c r="O417" s="172"/>
      <c r="P417" s="172"/>
      <c r="Q417" s="172"/>
      <c r="R417" s="172"/>
      <c r="S417" s="172"/>
      <c r="T417" s="173"/>
    </row>
    <row r="418" spans="1:20" s="118" customFormat="1" ht="6.75" customHeight="1" x14ac:dyDescent="0.2">
      <c r="A418" s="92"/>
      <c r="B418" s="41"/>
      <c r="C418" s="171"/>
      <c r="D418" s="172"/>
      <c r="E418" s="172"/>
      <c r="F418" s="172"/>
      <c r="G418" s="172"/>
      <c r="H418" s="172"/>
      <c r="I418" s="172"/>
      <c r="J418" s="172"/>
      <c r="K418" s="172"/>
      <c r="L418" s="172"/>
      <c r="M418" s="172"/>
      <c r="N418" s="172"/>
      <c r="O418" s="172"/>
      <c r="P418" s="172"/>
      <c r="Q418" s="172"/>
      <c r="R418" s="172"/>
      <c r="S418" s="172"/>
      <c r="T418" s="173"/>
    </row>
    <row r="419" spans="1:20" s="118" customFormat="1" ht="16.5" customHeight="1" x14ac:dyDescent="0.2">
      <c r="A419" s="92"/>
      <c r="B419" s="41"/>
      <c r="C419" s="171" t="s">
        <v>161</v>
      </c>
      <c r="D419" s="172"/>
      <c r="E419" s="172"/>
      <c r="F419" s="172"/>
      <c r="G419" s="172"/>
      <c r="H419" s="172"/>
      <c r="I419" s="172"/>
      <c r="J419" s="172"/>
      <c r="K419" s="172"/>
      <c r="L419" s="172"/>
      <c r="M419" s="172"/>
      <c r="N419" s="172"/>
      <c r="O419" s="172"/>
      <c r="P419" s="172"/>
      <c r="Q419" s="172"/>
      <c r="R419" s="172"/>
      <c r="S419" s="172"/>
      <c r="T419" s="173"/>
    </row>
    <row r="420" spans="1:20" s="118" customFormat="1" ht="16.5" customHeight="1" x14ac:dyDescent="0.2">
      <c r="A420" s="92"/>
      <c r="B420" s="41"/>
      <c r="C420" s="171" t="s">
        <v>173</v>
      </c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  <c r="R420" s="172"/>
      <c r="S420" s="172"/>
      <c r="T420" s="173"/>
    </row>
    <row r="421" spans="1:20" s="118" customFormat="1" ht="16.5" customHeight="1" x14ac:dyDescent="0.2">
      <c r="A421" s="92"/>
      <c r="B421" s="41"/>
      <c r="C421" s="171" t="s">
        <v>174</v>
      </c>
      <c r="D421" s="172"/>
      <c r="E421" s="172"/>
      <c r="F421" s="172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2"/>
      <c r="R421" s="172"/>
      <c r="S421" s="172"/>
      <c r="T421" s="173"/>
    </row>
    <row r="422" spans="1:20" s="118" customFormat="1" ht="16.5" customHeight="1" x14ac:dyDescent="0.2">
      <c r="A422" s="92"/>
      <c r="B422" s="41"/>
      <c r="C422" s="171" t="s">
        <v>157</v>
      </c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2"/>
      <c r="R422" s="172"/>
      <c r="S422" s="172"/>
      <c r="T422" s="173"/>
    </row>
    <row r="423" spans="1:20" s="118" customFormat="1" ht="16.5" customHeight="1" x14ac:dyDescent="0.2">
      <c r="A423" s="92"/>
      <c r="B423" s="41"/>
      <c r="C423" s="171" t="s">
        <v>175</v>
      </c>
      <c r="D423" s="172"/>
      <c r="E423" s="172"/>
      <c r="F423" s="172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2"/>
      <c r="R423" s="172"/>
      <c r="S423" s="172"/>
      <c r="T423" s="173"/>
    </row>
    <row r="424" spans="1:20" s="118" customFormat="1" ht="16.5" customHeight="1" x14ac:dyDescent="0.2">
      <c r="A424" s="92"/>
      <c r="B424" s="41"/>
      <c r="C424" s="171" t="s">
        <v>176</v>
      </c>
      <c r="D424" s="172"/>
      <c r="E424" s="172"/>
      <c r="F424" s="172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2"/>
      <c r="R424" s="172"/>
      <c r="S424" s="172"/>
      <c r="T424" s="173"/>
    </row>
    <row r="425" spans="1:20" s="118" customFormat="1" ht="6" customHeight="1" x14ac:dyDescent="0.2">
      <c r="A425" s="92"/>
      <c r="B425" s="41"/>
      <c r="C425" s="171"/>
      <c r="D425" s="172"/>
      <c r="E425" s="172"/>
      <c r="F425" s="172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2"/>
      <c r="R425" s="172"/>
      <c r="S425" s="172"/>
      <c r="T425" s="173"/>
    </row>
    <row r="426" spans="1:20" s="118" customFormat="1" ht="16.5" customHeight="1" x14ac:dyDescent="0.2">
      <c r="A426" s="92"/>
      <c r="B426" s="41"/>
      <c r="C426" s="171" t="s">
        <v>210</v>
      </c>
      <c r="D426" s="172"/>
      <c r="E426" s="172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3"/>
    </row>
    <row r="427" spans="1:20" s="118" customFormat="1" ht="16.5" customHeight="1" x14ac:dyDescent="0.2">
      <c r="A427" s="92"/>
      <c r="B427" s="41"/>
      <c r="C427" s="171" t="s">
        <v>120</v>
      </c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3"/>
    </row>
    <row r="428" spans="1:20" s="118" customFormat="1" ht="16.5" customHeight="1" x14ac:dyDescent="0.2">
      <c r="A428" s="92"/>
      <c r="B428" s="41"/>
      <c r="C428" s="171" t="s">
        <v>185</v>
      </c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3"/>
    </row>
    <row r="429" spans="1:20" s="118" customFormat="1" ht="5.25" customHeight="1" x14ac:dyDescent="0.2">
      <c r="A429" s="92"/>
      <c r="B429" s="41"/>
      <c r="C429" s="171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3"/>
    </row>
    <row r="430" spans="1:20" s="118" customFormat="1" ht="16.5" customHeight="1" x14ac:dyDescent="0.2">
      <c r="A430" s="92"/>
      <c r="B430" s="41"/>
      <c r="C430" s="171" t="s">
        <v>206</v>
      </c>
      <c r="D430" s="172"/>
      <c r="E430" s="172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2"/>
      <c r="R430" s="172"/>
      <c r="S430" s="172"/>
      <c r="T430" s="173"/>
    </row>
    <row r="431" spans="1:20" s="118" customFormat="1" ht="16.5" customHeight="1" x14ac:dyDescent="0.2">
      <c r="A431" s="92"/>
      <c r="B431" s="41"/>
      <c r="C431" s="171" t="s">
        <v>181</v>
      </c>
      <c r="D431" s="172"/>
      <c r="E431" s="172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3"/>
    </row>
    <row r="432" spans="1:20" s="118" customFormat="1" ht="9" customHeight="1" x14ac:dyDescent="0.2">
      <c r="A432" s="92"/>
      <c r="B432" s="41"/>
      <c r="C432" s="171"/>
      <c r="D432" s="172"/>
      <c r="E432" s="172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3"/>
    </row>
    <row r="433" spans="1:84" s="118" customFormat="1" ht="16.5" customHeight="1" x14ac:dyDescent="0.2">
      <c r="A433" s="92"/>
      <c r="B433" s="41"/>
      <c r="C433" s="171" t="s">
        <v>205</v>
      </c>
      <c r="D433" s="172"/>
      <c r="E433" s="172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3"/>
    </row>
    <row r="434" spans="1:84" s="118" customFormat="1" ht="16.5" customHeight="1" x14ac:dyDescent="0.2">
      <c r="A434" s="92"/>
      <c r="B434" s="41"/>
      <c r="C434" s="171" t="s">
        <v>254</v>
      </c>
      <c r="D434" s="172"/>
      <c r="E434" s="172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3"/>
    </row>
    <row r="435" spans="1:84" s="118" customFormat="1" ht="16.5" customHeight="1" x14ac:dyDescent="0.2">
      <c r="A435" s="92"/>
      <c r="B435" s="41"/>
      <c r="C435" s="174" t="s">
        <v>255</v>
      </c>
      <c r="D435" s="175"/>
      <c r="E435" s="175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6"/>
    </row>
    <row r="436" spans="1:84" s="11" customFormat="1" ht="45" customHeight="1" x14ac:dyDescent="0.2">
      <c r="A436" s="41"/>
      <c r="B436" s="50">
        <v>80149</v>
      </c>
      <c r="C436" s="51"/>
      <c r="D436" s="168" t="s">
        <v>76</v>
      </c>
      <c r="E436" s="74" t="s">
        <v>56</v>
      </c>
      <c r="F436" s="42">
        <f>G436+P436</f>
        <v>1435191</v>
      </c>
      <c r="G436" s="43">
        <f>H436+K436+L436+M436</f>
        <v>1435191</v>
      </c>
      <c r="H436" s="44">
        <f>SUM(I436:J436)</f>
        <v>720091</v>
      </c>
      <c r="I436" s="40">
        <v>694190</v>
      </c>
      <c r="J436" s="40">
        <v>25901</v>
      </c>
      <c r="K436" s="44">
        <v>715100</v>
      </c>
      <c r="L436" s="40"/>
      <c r="M436" s="55"/>
      <c r="N436" s="55"/>
      <c r="O436" s="56"/>
      <c r="P436" s="39"/>
      <c r="Q436" s="40"/>
      <c r="R436" s="55"/>
      <c r="S436" s="55"/>
      <c r="T436" s="55"/>
      <c r="U436" s="1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8" customFormat="1" ht="42" customHeight="1" x14ac:dyDescent="0.2">
      <c r="A437" s="41"/>
      <c r="B437" s="41"/>
      <c r="C437" s="49"/>
      <c r="D437" s="169"/>
      <c r="E437" s="74" t="s">
        <v>57</v>
      </c>
      <c r="F437" s="42"/>
      <c r="G437" s="43"/>
      <c r="H437" s="44"/>
      <c r="I437" s="44"/>
      <c r="J437" s="44"/>
      <c r="K437" s="44"/>
      <c r="L437" s="44"/>
      <c r="M437" s="119"/>
      <c r="N437" s="119"/>
      <c r="O437" s="201"/>
      <c r="P437" s="43"/>
      <c r="Q437" s="44"/>
      <c r="R437" s="119"/>
      <c r="S437" s="119"/>
      <c r="T437" s="119"/>
      <c r="U437" s="19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</row>
    <row r="438" spans="1:84" s="18" customFormat="1" ht="42" customHeight="1" x14ac:dyDescent="0.2">
      <c r="A438" s="41"/>
      <c r="B438" s="41"/>
      <c r="C438" s="49"/>
      <c r="D438" s="169"/>
      <c r="E438" s="74" t="s">
        <v>58</v>
      </c>
      <c r="F438" s="42">
        <f>G438+P438</f>
        <v>583</v>
      </c>
      <c r="G438" s="43">
        <f>H438+K438+L438+M438</f>
        <v>583</v>
      </c>
      <c r="H438" s="44">
        <f>SUM(I438:J438)</f>
        <v>583</v>
      </c>
      <c r="I438" s="44"/>
      <c r="J438" s="44">
        <f>J442</f>
        <v>583</v>
      </c>
      <c r="K438" s="44"/>
      <c r="L438" s="44"/>
      <c r="M438" s="119"/>
      <c r="N438" s="119"/>
      <c r="O438" s="201"/>
      <c r="P438" s="43"/>
      <c r="Q438" s="44"/>
      <c r="R438" s="119"/>
      <c r="S438" s="119"/>
      <c r="T438" s="119"/>
      <c r="U438" s="19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</row>
    <row r="439" spans="1:84" s="21" customFormat="1" ht="45" customHeight="1" x14ac:dyDescent="0.2">
      <c r="A439" s="70"/>
      <c r="B439" s="49"/>
      <c r="C439" s="63"/>
      <c r="D439" s="170"/>
      <c r="E439" s="75" t="s">
        <v>59</v>
      </c>
      <c r="F439" s="46">
        <f t="shared" ref="F439:K439" si="22">F436-F437+F438</f>
        <v>1435774</v>
      </c>
      <c r="G439" s="47">
        <f t="shared" si="22"/>
        <v>1435774</v>
      </c>
      <c r="H439" s="46">
        <f t="shared" si="22"/>
        <v>720674</v>
      </c>
      <c r="I439" s="46">
        <f t="shared" si="22"/>
        <v>694190</v>
      </c>
      <c r="J439" s="46">
        <f t="shared" si="22"/>
        <v>26484</v>
      </c>
      <c r="K439" s="46">
        <f t="shared" si="22"/>
        <v>715100</v>
      </c>
      <c r="L439" s="46"/>
      <c r="M439" s="46"/>
      <c r="N439" s="46"/>
      <c r="O439" s="48"/>
      <c r="P439" s="47"/>
      <c r="Q439" s="46"/>
      <c r="R439" s="46"/>
      <c r="S439" s="61"/>
      <c r="T439" s="61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13" customFormat="1" ht="16.5" customHeight="1" x14ac:dyDescent="0.2">
      <c r="A440" s="49"/>
      <c r="B440" s="49"/>
      <c r="C440" s="49">
        <v>4440</v>
      </c>
      <c r="D440" s="127" t="s">
        <v>33</v>
      </c>
      <c r="E440" s="74" t="s">
        <v>56</v>
      </c>
      <c r="F440" s="42">
        <f>G440+P440</f>
        <v>15686</v>
      </c>
      <c r="G440" s="43">
        <f>H440+K440+L440+M440</f>
        <v>15686</v>
      </c>
      <c r="H440" s="44">
        <f>SUM(I440:J440)</f>
        <v>15686</v>
      </c>
      <c r="I440" s="44"/>
      <c r="J440" s="44">
        <v>15686</v>
      </c>
      <c r="K440" s="44"/>
      <c r="L440" s="44"/>
      <c r="M440" s="44"/>
      <c r="N440" s="44"/>
      <c r="O440" s="57"/>
      <c r="P440" s="58"/>
      <c r="Q440" s="44"/>
      <c r="R440" s="44"/>
      <c r="S440" s="44"/>
      <c r="T440" s="44"/>
      <c r="U440" s="11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18" customFormat="1" ht="16.5" customHeight="1" x14ac:dyDescent="0.2">
      <c r="A441" s="41"/>
      <c r="B441" s="41"/>
      <c r="C441" s="49"/>
      <c r="D441" s="128"/>
      <c r="E441" s="74" t="s">
        <v>57</v>
      </c>
      <c r="F441" s="42"/>
      <c r="G441" s="43"/>
      <c r="H441" s="44"/>
      <c r="I441" s="44"/>
      <c r="J441" s="44"/>
      <c r="K441" s="44"/>
      <c r="L441" s="44"/>
      <c r="M441" s="44"/>
      <c r="N441" s="44"/>
      <c r="O441" s="57"/>
      <c r="P441" s="43"/>
      <c r="Q441" s="44"/>
      <c r="R441" s="44"/>
      <c r="S441" s="44"/>
      <c r="T441" s="44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18" customFormat="1" ht="16.5" customHeight="1" x14ac:dyDescent="0.2">
      <c r="A442" s="41"/>
      <c r="B442" s="41"/>
      <c r="C442" s="49"/>
      <c r="D442" s="128"/>
      <c r="E442" s="74" t="s">
        <v>58</v>
      </c>
      <c r="F442" s="42">
        <f>G442+P442</f>
        <v>583</v>
      </c>
      <c r="G442" s="43">
        <f>H442+K442+L442+M442</f>
        <v>583</v>
      </c>
      <c r="H442" s="44">
        <f>SUM(I442:J442)</f>
        <v>583</v>
      </c>
      <c r="I442" s="44"/>
      <c r="J442" s="44">
        <v>583</v>
      </c>
      <c r="K442" s="44"/>
      <c r="L442" s="44"/>
      <c r="M442" s="44"/>
      <c r="N442" s="44"/>
      <c r="O442" s="57"/>
      <c r="P442" s="43"/>
      <c r="Q442" s="44"/>
      <c r="R442" s="44"/>
      <c r="S442" s="44"/>
      <c r="T442" s="44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21" customFormat="1" ht="16.5" customHeight="1" x14ac:dyDescent="0.2">
      <c r="A443" s="70"/>
      <c r="B443" s="70"/>
      <c r="C443" s="45"/>
      <c r="D443" s="129"/>
      <c r="E443" s="75" t="s">
        <v>59</v>
      </c>
      <c r="F443" s="46">
        <f>F440-F441+F442</f>
        <v>16269</v>
      </c>
      <c r="G443" s="47">
        <f>G440-G441+G442</f>
        <v>16269</v>
      </c>
      <c r="H443" s="46">
        <f>H440-H441+H442</f>
        <v>16269</v>
      </c>
      <c r="I443" s="46"/>
      <c r="J443" s="46">
        <f>J440-J441+J442</f>
        <v>16269</v>
      </c>
      <c r="K443" s="46"/>
      <c r="L443" s="46"/>
      <c r="M443" s="46"/>
      <c r="N443" s="46"/>
      <c r="O443" s="48"/>
      <c r="P443" s="47"/>
      <c r="Q443" s="46"/>
      <c r="R443" s="46"/>
      <c r="S443" s="61"/>
      <c r="T443" s="61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18" customFormat="1" ht="16.5" customHeight="1" x14ac:dyDescent="0.2">
      <c r="A444" s="92"/>
      <c r="B444" s="92"/>
      <c r="C444" s="181" t="s">
        <v>63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3"/>
    </row>
    <row r="445" spans="1:84" s="118" customFormat="1" ht="16.5" customHeight="1" x14ac:dyDescent="0.2">
      <c r="A445" s="92"/>
      <c r="B445" s="41"/>
      <c r="C445" s="171" t="s">
        <v>187</v>
      </c>
      <c r="D445" s="172"/>
      <c r="E445" s="172"/>
      <c r="F445" s="172"/>
      <c r="G445" s="172"/>
      <c r="H445" s="172"/>
      <c r="I445" s="172"/>
      <c r="J445" s="172"/>
      <c r="K445" s="172"/>
      <c r="L445" s="172"/>
      <c r="M445" s="172"/>
      <c r="N445" s="172"/>
      <c r="O445" s="172"/>
      <c r="P445" s="172"/>
      <c r="Q445" s="172"/>
      <c r="R445" s="172"/>
      <c r="S445" s="172"/>
      <c r="T445" s="173"/>
    </row>
    <row r="446" spans="1:84" s="118" customFormat="1" ht="16.5" customHeight="1" x14ac:dyDescent="0.2">
      <c r="A446" s="92"/>
      <c r="B446" s="41"/>
      <c r="C446" s="171" t="s">
        <v>186</v>
      </c>
      <c r="D446" s="172"/>
      <c r="E446" s="172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3"/>
    </row>
    <row r="447" spans="1:84" s="118" customFormat="1" ht="6.75" customHeight="1" x14ac:dyDescent="0.2">
      <c r="A447" s="92"/>
      <c r="B447" s="41"/>
      <c r="C447" s="171"/>
      <c r="D447" s="172"/>
      <c r="E447" s="172"/>
      <c r="F447" s="172"/>
      <c r="G447" s="172"/>
      <c r="H447" s="172"/>
      <c r="I447" s="172"/>
      <c r="J447" s="172"/>
      <c r="K447" s="172"/>
      <c r="L447" s="172"/>
      <c r="M447" s="172"/>
      <c r="N447" s="172"/>
      <c r="O447" s="172"/>
      <c r="P447" s="172"/>
      <c r="Q447" s="172"/>
      <c r="R447" s="172"/>
      <c r="S447" s="172"/>
      <c r="T447" s="173"/>
    </row>
    <row r="448" spans="1:84" s="118" customFormat="1" ht="16.5" customHeight="1" x14ac:dyDescent="0.2">
      <c r="A448" s="92"/>
      <c r="B448" s="41"/>
      <c r="C448" s="171" t="s">
        <v>232</v>
      </c>
      <c r="D448" s="172"/>
      <c r="E448" s="172"/>
      <c r="F448" s="172"/>
      <c r="G448" s="172"/>
      <c r="H448" s="172"/>
      <c r="I448" s="172"/>
      <c r="J448" s="172"/>
      <c r="K448" s="172"/>
      <c r="L448" s="172"/>
      <c r="M448" s="172"/>
      <c r="N448" s="172"/>
      <c r="O448" s="172"/>
      <c r="P448" s="172"/>
      <c r="Q448" s="172"/>
      <c r="R448" s="172"/>
      <c r="S448" s="172"/>
      <c r="T448" s="173"/>
    </row>
    <row r="449" spans="1:84" s="118" customFormat="1" ht="16.5" customHeight="1" x14ac:dyDescent="0.2">
      <c r="A449" s="92"/>
      <c r="B449" s="41"/>
      <c r="C449" s="174" t="s">
        <v>182</v>
      </c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6"/>
    </row>
    <row r="450" spans="1:84" s="11" customFormat="1" ht="25.5" customHeight="1" x14ac:dyDescent="0.2">
      <c r="A450" s="41"/>
      <c r="B450" s="50">
        <v>80150</v>
      </c>
      <c r="C450" s="49"/>
      <c r="D450" s="133" t="s">
        <v>84</v>
      </c>
      <c r="E450" s="74" t="s">
        <v>56</v>
      </c>
      <c r="F450" s="42">
        <f>G450+P450</f>
        <v>5357537</v>
      </c>
      <c r="G450" s="43">
        <f>H450+K450+L450+M450</f>
        <v>5357537</v>
      </c>
      <c r="H450" s="44">
        <f>SUM(I450:J450)</f>
        <v>4904537</v>
      </c>
      <c r="I450" s="44">
        <v>4867870</v>
      </c>
      <c r="J450" s="44">
        <v>36667</v>
      </c>
      <c r="K450" s="44">
        <v>453000</v>
      </c>
      <c r="L450" s="44"/>
      <c r="M450" s="119"/>
      <c r="N450" s="119"/>
      <c r="O450" s="201"/>
      <c r="P450" s="43"/>
      <c r="Q450" s="44"/>
      <c r="R450" s="119"/>
      <c r="S450" s="119"/>
      <c r="T450" s="119"/>
      <c r="U450" s="1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8" customFormat="1" ht="28.5" customHeight="1" x14ac:dyDescent="0.2">
      <c r="A451" s="41"/>
      <c r="B451" s="41"/>
      <c r="C451" s="49"/>
      <c r="D451" s="133"/>
      <c r="E451" s="74" t="s">
        <v>57</v>
      </c>
      <c r="F451" s="42"/>
      <c r="G451" s="43"/>
      <c r="H451" s="44"/>
      <c r="I451" s="44"/>
      <c r="J451" s="44"/>
      <c r="K451" s="44"/>
      <c r="L451" s="44"/>
      <c r="M451" s="119"/>
      <c r="N451" s="119"/>
      <c r="O451" s="201"/>
      <c r="P451" s="43"/>
      <c r="Q451" s="44"/>
      <c r="R451" s="119"/>
      <c r="S451" s="119"/>
      <c r="T451" s="119"/>
      <c r="U451" s="19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8" customFormat="1" ht="25.5" customHeight="1" x14ac:dyDescent="0.2">
      <c r="A452" s="41"/>
      <c r="B452" s="41"/>
      <c r="C452" s="49"/>
      <c r="D452" s="133"/>
      <c r="E452" s="74" t="s">
        <v>58</v>
      </c>
      <c r="F452" s="42">
        <f>G452+P452</f>
        <v>4231</v>
      </c>
      <c r="G452" s="43">
        <f>H452+K452+L452+M452</f>
        <v>4231</v>
      </c>
      <c r="H452" s="44">
        <f>SUM(I452:J452)</f>
        <v>4231</v>
      </c>
      <c r="I452" s="44">
        <f>I456</f>
        <v>3323</v>
      </c>
      <c r="J452" s="44">
        <f>J460</f>
        <v>908</v>
      </c>
      <c r="K452" s="44"/>
      <c r="L452" s="44"/>
      <c r="M452" s="119"/>
      <c r="N452" s="119"/>
      <c r="O452" s="201"/>
      <c r="P452" s="43"/>
      <c r="Q452" s="44"/>
      <c r="R452" s="119"/>
      <c r="S452" s="119"/>
      <c r="T452" s="119"/>
      <c r="U452" s="19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21" customFormat="1" ht="27.75" customHeight="1" x14ac:dyDescent="0.2">
      <c r="A453" s="70"/>
      <c r="B453" s="49"/>
      <c r="C453" s="63"/>
      <c r="D453" s="134"/>
      <c r="E453" s="75" t="s">
        <v>59</v>
      </c>
      <c r="F453" s="46">
        <f t="shared" ref="F453:K453" si="23">F450-F451+F452</f>
        <v>5361768</v>
      </c>
      <c r="G453" s="47">
        <f t="shared" si="23"/>
        <v>5361768</v>
      </c>
      <c r="H453" s="46">
        <f t="shared" si="23"/>
        <v>4908768</v>
      </c>
      <c r="I453" s="46">
        <f t="shared" si="23"/>
        <v>4871193</v>
      </c>
      <c r="J453" s="46">
        <f t="shared" si="23"/>
        <v>37575</v>
      </c>
      <c r="K453" s="46">
        <f t="shared" si="23"/>
        <v>453000</v>
      </c>
      <c r="L453" s="46"/>
      <c r="M453" s="46"/>
      <c r="N453" s="46"/>
      <c r="O453" s="48"/>
      <c r="P453" s="47"/>
      <c r="Q453" s="46"/>
      <c r="R453" s="46"/>
      <c r="S453" s="61"/>
      <c r="T453" s="61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11" customFormat="1" ht="16.5" customHeight="1" x14ac:dyDescent="0.2">
      <c r="A454" s="49"/>
      <c r="B454" s="49"/>
      <c r="C454" s="49">
        <v>4010</v>
      </c>
      <c r="D454" s="127" t="s">
        <v>29</v>
      </c>
      <c r="E454" s="74" t="s">
        <v>56</v>
      </c>
      <c r="F454" s="42">
        <f>G454+P454</f>
        <v>3916309</v>
      </c>
      <c r="G454" s="43">
        <f>H454+K454+L454+M454</f>
        <v>3916309</v>
      </c>
      <c r="H454" s="44">
        <f>SUM(I454:J454)</f>
        <v>3916309</v>
      </c>
      <c r="I454" s="44">
        <v>3916309</v>
      </c>
      <c r="J454" s="44"/>
      <c r="K454" s="44"/>
      <c r="L454" s="44"/>
      <c r="M454" s="44"/>
      <c r="N454" s="44"/>
      <c r="O454" s="57"/>
      <c r="P454" s="58"/>
      <c r="Q454" s="44"/>
      <c r="R454" s="44"/>
      <c r="S454" s="44"/>
      <c r="T454" s="44"/>
      <c r="U454" s="1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8" customFormat="1" ht="16.5" customHeight="1" x14ac:dyDescent="0.2">
      <c r="A455" s="41"/>
      <c r="B455" s="41"/>
      <c r="C455" s="49"/>
      <c r="D455" s="128"/>
      <c r="E455" s="74" t="s">
        <v>57</v>
      </c>
      <c r="F455" s="42"/>
      <c r="G455" s="43"/>
      <c r="H455" s="44"/>
      <c r="I455" s="44"/>
      <c r="J455" s="44"/>
      <c r="K455" s="44"/>
      <c r="L455" s="44"/>
      <c r="M455" s="44"/>
      <c r="N455" s="44"/>
      <c r="O455" s="57"/>
      <c r="P455" s="43"/>
      <c r="Q455" s="44"/>
      <c r="R455" s="44"/>
      <c r="S455" s="44"/>
      <c r="T455" s="44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</row>
    <row r="456" spans="1:84" s="18" customFormat="1" ht="16.5" customHeight="1" x14ac:dyDescent="0.2">
      <c r="A456" s="41"/>
      <c r="B456" s="41"/>
      <c r="C456" s="49"/>
      <c r="D456" s="128"/>
      <c r="E456" s="74" t="s">
        <v>58</v>
      </c>
      <c r="F456" s="42">
        <f>G456+P456</f>
        <v>3323</v>
      </c>
      <c r="G456" s="43">
        <f>H456+K456+L456+M456</f>
        <v>3323</v>
      </c>
      <c r="H456" s="44">
        <f>SUM(I456:J456)</f>
        <v>3323</v>
      </c>
      <c r="I456" s="44">
        <v>3323</v>
      </c>
      <c r="J456" s="44"/>
      <c r="K456" s="44"/>
      <c r="L456" s="44"/>
      <c r="M456" s="44"/>
      <c r="N456" s="44"/>
      <c r="O456" s="57"/>
      <c r="P456" s="43"/>
      <c r="Q456" s="44"/>
      <c r="R456" s="44"/>
      <c r="S456" s="44"/>
      <c r="T456" s="44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</row>
    <row r="457" spans="1:84" s="21" customFormat="1" ht="16.5" customHeight="1" x14ac:dyDescent="0.2">
      <c r="A457" s="70"/>
      <c r="B457" s="70"/>
      <c r="C457" s="45"/>
      <c r="D457" s="129"/>
      <c r="E457" s="75" t="s">
        <v>59</v>
      </c>
      <c r="F457" s="46">
        <f>F454-F455+F456</f>
        <v>3919632</v>
      </c>
      <c r="G457" s="47">
        <f>G454-G455+G456</f>
        <v>3919632</v>
      </c>
      <c r="H457" s="46">
        <f>H454-H455+H456</f>
        <v>3919632</v>
      </c>
      <c r="I457" s="46">
        <f>I454-I455+I456</f>
        <v>3919632</v>
      </c>
      <c r="J457" s="46"/>
      <c r="K457" s="46"/>
      <c r="L457" s="46"/>
      <c r="M457" s="46"/>
      <c r="N457" s="46"/>
      <c r="O457" s="48"/>
      <c r="P457" s="47"/>
      <c r="Q457" s="46"/>
      <c r="R457" s="46"/>
      <c r="S457" s="61"/>
      <c r="T457" s="61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14" customFormat="1" ht="16.5" customHeight="1" x14ac:dyDescent="0.2">
      <c r="A458" s="49"/>
      <c r="B458" s="49"/>
      <c r="C458" s="49">
        <v>4440</v>
      </c>
      <c r="D458" s="127" t="s">
        <v>33</v>
      </c>
      <c r="E458" s="74" t="s">
        <v>56</v>
      </c>
      <c r="F458" s="42">
        <f>G458+P458</f>
        <v>22567</v>
      </c>
      <c r="G458" s="43">
        <f>H458+K458+L458+M458</f>
        <v>22567</v>
      </c>
      <c r="H458" s="44">
        <f>SUM(I458:J458)</f>
        <v>22567</v>
      </c>
      <c r="I458" s="44"/>
      <c r="J458" s="44">
        <v>22567</v>
      </c>
      <c r="K458" s="44"/>
      <c r="L458" s="44"/>
      <c r="M458" s="44"/>
      <c r="N458" s="44"/>
      <c r="O458" s="57"/>
      <c r="P458" s="58"/>
      <c r="Q458" s="44"/>
      <c r="R458" s="44"/>
      <c r="S458" s="44"/>
      <c r="T458" s="44"/>
      <c r="U458" s="11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18" customFormat="1" ht="16.5" customHeight="1" x14ac:dyDescent="0.2">
      <c r="A459" s="41"/>
      <c r="B459" s="41"/>
      <c r="C459" s="49"/>
      <c r="D459" s="128"/>
      <c r="E459" s="74" t="s">
        <v>57</v>
      </c>
      <c r="F459" s="42"/>
      <c r="G459" s="43"/>
      <c r="H459" s="44"/>
      <c r="I459" s="44"/>
      <c r="J459" s="44"/>
      <c r="K459" s="44"/>
      <c r="L459" s="44"/>
      <c r="M459" s="44"/>
      <c r="N459" s="44"/>
      <c r="O459" s="57"/>
      <c r="P459" s="43"/>
      <c r="Q459" s="44"/>
      <c r="R459" s="44"/>
      <c r="S459" s="44"/>
      <c r="T459" s="44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18" customFormat="1" ht="16.5" customHeight="1" x14ac:dyDescent="0.2">
      <c r="A460" s="41"/>
      <c r="B460" s="41"/>
      <c r="C460" s="49"/>
      <c r="D460" s="128"/>
      <c r="E460" s="74" t="s">
        <v>58</v>
      </c>
      <c r="F460" s="42">
        <f>G460+P460</f>
        <v>908</v>
      </c>
      <c r="G460" s="43">
        <f>H460+K460+L460+M460</f>
        <v>908</v>
      </c>
      <c r="H460" s="44">
        <f>SUM(I460:J460)</f>
        <v>908</v>
      </c>
      <c r="I460" s="44"/>
      <c r="J460" s="44">
        <v>908</v>
      </c>
      <c r="K460" s="44"/>
      <c r="L460" s="44"/>
      <c r="M460" s="44"/>
      <c r="N460" s="44"/>
      <c r="O460" s="57"/>
      <c r="P460" s="43"/>
      <c r="Q460" s="44"/>
      <c r="R460" s="44"/>
      <c r="S460" s="44"/>
      <c r="T460" s="44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21" customFormat="1" ht="16.5" customHeight="1" x14ac:dyDescent="0.2">
      <c r="A461" s="70"/>
      <c r="B461" s="70"/>
      <c r="C461" s="45"/>
      <c r="D461" s="129"/>
      <c r="E461" s="75" t="s">
        <v>59</v>
      </c>
      <c r="F461" s="46">
        <f>F458-F459+F460</f>
        <v>23475</v>
      </c>
      <c r="G461" s="47">
        <f>G458-G459+G460</f>
        <v>23475</v>
      </c>
      <c r="H461" s="46">
        <f>H458-H459+H460</f>
        <v>23475</v>
      </c>
      <c r="I461" s="46"/>
      <c r="J461" s="46">
        <f>J458-J459+J460</f>
        <v>23475</v>
      </c>
      <c r="K461" s="46"/>
      <c r="L461" s="46"/>
      <c r="M461" s="46"/>
      <c r="N461" s="46"/>
      <c r="O461" s="48"/>
      <c r="P461" s="47"/>
      <c r="Q461" s="46"/>
      <c r="R461" s="46"/>
      <c r="S461" s="61"/>
      <c r="T461" s="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118" customFormat="1" ht="16.5" customHeight="1" x14ac:dyDescent="0.2">
      <c r="A462" s="92"/>
      <c r="B462" s="92"/>
      <c r="C462" s="181" t="s">
        <v>63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3"/>
    </row>
    <row r="463" spans="1:84" s="118" customFormat="1" ht="16.5" customHeight="1" x14ac:dyDescent="0.2">
      <c r="A463" s="92"/>
      <c r="B463" s="41"/>
      <c r="C463" s="171" t="s">
        <v>140</v>
      </c>
      <c r="D463" s="172"/>
      <c r="E463" s="172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2"/>
      <c r="R463" s="172"/>
      <c r="S463" s="172"/>
      <c r="T463" s="173"/>
    </row>
    <row r="464" spans="1:84" s="118" customFormat="1" ht="16.5" customHeight="1" x14ac:dyDescent="0.2">
      <c r="A464" s="92"/>
      <c r="B464" s="41"/>
      <c r="C464" s="171" t="s">
        <v>144</v>
      </c>
      <c r="D464" s="172"/>
      <c r="E464" s="172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2"/>
      <c r="R464" s="172"/>
      <c r="S464" s="172"/>
      <c r="T464" s="173"/>
    </row>
    <row r="465" spans="1:84" s="118" customFormat="1" ht="8.25" customHeight="1" x14ac:dyDescent="0.2">
      <c r="A465" s="92"/>
      <c r="B465" s="41"/>
      <c r="C465" s="171"/>
      <c r="D465" s="172"/>
      <c r="E465" s="172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2"/>
      <c r="R465" s="172"/>
      <c r="S465" s="172"/>
      <c r="T465" s="173"/>
    </row>
    <row r="466" spans="1:84" s="118" customFormat="1" ht="16.5" customHeight="1" x14ac:dyDescent="0.2">
      <c r="A466" s="92"/>
      <c r="B466" s="41"/>
      <c r="C466" s="171" t="s">
        <v>161</v>
      </c>
      <c r="D466" s="172"/>
      <c r="E466" s="172"/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2"/>
      <c r="R466" s="172"/>
      <c r="S466" s="172"/>
      <c r="T466" s="173"/>
    </row>
    <row r="467" spans="1:84" s="118" customFormat="1" ht="16.5" customHeight="1" x14ac:dyDescent="0.2">
      <c r="A467" s="92"/>
      <c r="B467" s="41"/>
      <c r="C467" s="174" t="s">
        <v>160</v>
      </c>
      <c r="D467" s="175"/>
      <c r="E467" s="175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6"/>
    </row>
    <row r="468" spans="1:84" s="11" customFormat="1" ht="81.75" customHeight="1" x14ac:dyDescent="0.2">
      <c r="A468" s="41"/>
      <c r="B468" s="50">
        <v>80152</v>
      </c>
      <c r="C468" s="51"/>
      <c r="D468" s="133" t="s">
        <v>86</v>
      </c>
      <c r="E468" s="74" t="s">
        <v>56</v>
      </c>
      <c r="F468" s="42">
        <f>G468+P468</f>
        <v>301088</v>
      </c>
      <c r="G468" s="43">
        <f>H468+K468+L468+M468</f>
        <v>301088</v>
      </c>
      <c r="H468" s="44">
        <f>SUM(I468:J468)</f>
        <v>301088</v>
      </c>
      <c r="I468" s="40">
        <v>290624</v>
      </c>
      <c r="J468" s="40">
        <v>10464</v>
      </c>
      <c r="K468" s="44"/>
      <c r="L468" s="40"/>
      <c r="M468" s="55"/>
      <c r="N468" s="55"/>
      <c r="O468" s="56"/>
      <c r="P468" s="39"/>
      <c r="Q468" s="40"/>
      <c r="R468" s="55"/>
      <c r="S468" s="55"/>
      <c r="T468" s="55"/>
      <c r="U468" s="1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8" customFormat="1" ht="81.75" customHeight="1" x14ac:dyDescent="0.2">
      <c r="A469" s="41"/>
      <c r="B469" s="41"/>
      <c r="C469" s="49"/>
      <c r="D469" s="133"/>
      <c r="E469" s="74" t="s">
        <v>57</v>
      </c>
      <c r="F469" s="42"/>
      <c r="G469" s="43"/>
      <c r="H469" s="44"/>
      <c r="I469" s="44"/>
      <c r="J469" s="44"/>
      <c r="K469" s="44"/>
      <c r="L469" s="44"/>
      <c r="M469" s="119"/>
      <c r="N469" s="119"/>
      <c r="O469" s="201"/>
      <c r="P469" s="43"/>
      <c r="Q469" s="44"/>
      <c r="R469" s="119"/>
      <c r="S469" s="119"/>
      <c r="T469" s="119"/>
      <c r="U469" s="1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</row>
    <row r="470" spans="1:84" s="18" customFormat="1" ht="81.75" customHeight="1" x14ac:dyDescent="0.2">
      <c r="A470" s="41"/>
      <c r="B470" s="41"/>
      <c r="C470" s="49"/>
      <c r="D470" s="133"/>
      <c r="E470" s="74" t="s">
        <v>58</v>
      </c>
      <c r="F470" s="42">
        <f>G470+P470</f>
        <v>121</v>
      </c>
      <c r="G470" s="43">
        <f>H470+K470+L470+M470</f>
        <v>121</v>
      </c>
      <c r="H470" s="44">
        <f>SUM(I470:J470)</f>
        <v>121</v>
      </c>
      <c r="I470" s="44"/>
      <c r="J470" s="44">
        <f>J474</f>
        <v>121</v>
      </c>
      <c r="K470" s="44"/>
      <c r="L470" s="44"/>
      <c r="M470" s="119"/>
      <c r="N470" s="119"/>
      <c r="O470" s="201"/>
      <c r="P470" s="43"/>
      <c r="Q470" s="44"/>
      <c r="R470" s="119"/>
      <c r="S470" s="119"/>
      <c r="T470" s="119"/>
      <c r="U470" s="19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</row>
    <row r="471" spans="1:84" s="21" customFormat="1" ht="81.75" customHeight="1" x14ac:dyDescent="0.2">
      <c r="A471" s="70"/>
      <c r="B471" s="49"/>
      <c r="C471" s="63"/>
      <c r="D471" s="134"/>
      <c r="E471" s="75" t="s">
        <v>59</v>
      </c>
      <c r="F471" s="46">
        <f t="shared" ref="F471:J471" si="24">F468-F469+F470</f>
        <v>301209</v>
      </c>
      <c r="G471" s="47">
        <f t="shared" si="24"/>
        <v>301209</v>
      </c>
      <c r="H471" s="46">
        <f t="shared" si="24"/>
        <v>301209</v>
      </c>
      <c r="I471" s="46">
        <f t="shared" si="24"/>
        <v>290624</v>
      </c>
      <c r="J471" s="46">
        <f t="shared" si="24"/>
        <v>10585</v>
      </c>
      <c r="K471" s="46"/>
      <c r="L471" s="46"/>
      <c r="M471" s="46"/>
      <c r="N471" s="46"/>
      <c r="O471" s="48"/>
      <c r="P471" s="47"/>
      <c r="Q471" s="46"/>
      <c r="R471" s="46"/>
      <c r="S471" s="61"/>
      <c r="T471" s="6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</row>
    <row r="472" spans="1:84" s="13" customFormat="1" ht="16.5" customHeight="1" x14ac:dyDescent="0.2">
      <c r="A472" s="49"/>
      <c r="B472" s="49"/>
      <c r="C472" s="49">
        <v>4440</v>
      </c>
      <c r="D472" s="127" t="s">
        <v>33</v>
      </c>
      <c r="E472" s="74" t="s">
        <v>56</v>
      </c>
      <c r="F472" s="42">
        <f>G472+P472</f>
        <v>8964</v>
      </c>
      <c r="G472" s="43">
        <f>H472+K472+L472+M472</f>
        <v>8964</v>
      </c>
      <c r="H472" s="44">
        <f>SUM(I472:J472)</f>
        <v>8964</v>
      </c>
      <c r="I472" s="44"/>
      <c r="J472" s="44">
        <v>8964</v>
      </c>
      <c r="K472" s="44"/>
      <c r="L472" s="44"/>
      <c r="M472" s="44"/>
      <c r="N472" s="44"/>
      <c r="O472" s="57"/>
      <c r="P472" s="58"/>
      <c r="Q472" s="44"/>
      <c r="R472" s="44"/>
      <c r="S472" s="44"/>
      <c r="T472" s="44"/>
      <c r="U472" s="11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18" customFormat="1" ht="16.5" customHeight="1" x14ac:dyDescent="0.2">
      <c r="A473" s="41"/>
      <c r="B473" s="41"/>
      <c r="C473" s="49"/>
      <c r="D473" s="128"/>
      <c r="E473" s="74" t="s">
        <v>57</v>
      </c>
      <c r="F473" s="42"/>
      <c r="G473" s="43"/>
      <c r="H473" s="44"/>
      <c r="I473" s="44"/>
      <c r="J473" s="44"/>
      <c r="K473" s="44"/>
      <c r="L473" s="44"/>
      <c r="M473" s="44"/>
      <c r="N473" s="44"/>
      <c r="O473" s="57"/>
      <c r="P473" s="43"/>
      <c r="Q473" s="44"/>
      <c r="R473" s="44"/>
      <c r="S473" s="44"/>
      <c r="T473" s="44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18" customFormat="1" ht="16.5" customHeight="1" x14ac:dyDescent="0.2">
      <c r="A474" s="41"/>
      <c r="B474" s="41"/>
      <c r="C474" s="49"/>
      <c r="D474" s="128"/>
      <c r="E474" s="74" t="s">
        <v>58</v>
      </c>
      <c r="F474" s="42">
        <f>G474+P474</f>
        <v>121</v>
      </c>
      <c r="G474" s="43">
        <f>H474+K474+L474+M474</f>
        <v>121</v>
      </c>
      <c r="H474" s="44">
        <f>SUM(I474:J474)</f>
        <v>121</v>
      </c>
      <c r="I474" s="44"/>
      <c r="J474" s="44">
        <v>121</v>
      </c>
      <c r="K474" s="44"/>
      <c r="L474" s="44"/>
      <c r="M474" s="44"/>
      <c r="N474" s="44"/>
      <c r="O474" s="57"/>
      <c r="P474" s="43"/>
      <c r="Q474" s="44"/>
      <c r="R474" s="44"/>
      <c r="S474" s="44"/>
      <c r="T474" s="4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21" customFormat="1" ht="16.5" customHeight="1" x14ac:dyDescent="0.2">
      <c r="A475" s="70"/>
      <c r="B475" s="70"/>
      <c r="C475" s="45"/>
      <c r="D475" s="129"/>
      <c r="E475" s="75" t="s">
        <v>59</v>
      </c>
      <c r="F475" s="46">
        <f>F472-F473+F474</f>
        <v>9085</v>
      </c>
      <c r="G475" s="47">
        <f>G472-G473+G474</f>
        <v>9085</v>
      </c>
      <c r="H475" s="46">
        <f>H472-H473+H474</f>
        <v>9085</v>
      </c>
      <c r="I475" s="46"/>
      <c r="J475" s="46">
        <f>J472-J473+J474</f>
        <v>9085</v>
      </c>
      <c r="K475" s="46"/>
      <c r="L475" s="46"/>
      <c r="M475" s="46"/>
      <c r="N475" s="46"/>
      <c r="O475" s="48"/>
      <c r="P475" s="47"/>
      <c r="Q475" s="46"/>
      <c r="R475" s="46"/>
      <c r="S475" s="61"/>
      <c r="T475" s="61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</row>
    <row r="476" spans="1:84" s="118" customFormat="1" ht="15.95" customHeight="1" x14ac:dyDescent="0.2">
      <c r="A476" s="92"/>
      <c r="B476" s="92"/>
      <c r="C476" s="181" t="s">
        <v>63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3"/>
    </row>
    <row r="477" spans="1:84" s="118" customFormat="1" ht="15.95" customHeight="1" x14ac:dyDescent="0.2">
      <c r="A477" s="92"/>
      <c r="B477" s="41"/>
      <c r="C477" s="171" t="s">
        <v>124</v>
      </c>
      <c r="D477" s="172"/>
      <c r="E477" s="172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2"/>
      <c r="R477" s="172"/>
      <c r="S477" s="172"/>
      <c r="T477" s="173"/>
    </row>
    <row r="478" spans="1:84" s="118" customFormat="1" ht="15.95" customHeight="1" x14ac:dyDescent="0.2">
      <c r="A478" s="92"/>
      <c r="B478" s="41"/>
      <c r="C478" s="174" t="s">
        <v>126</v>
      </c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6"/>
    </row>
    <row r="479" spans="1:84" s="14" customFormat="1" ht="16.5" customHeight="1" x14ac:dyDescent="0.2">
      <c r="A479" s="41"/>
      <c r="B479" s="50">
        <v>80195</v>
      </c>
      <c r="C479" s="51"/>
      <c r="D479" s="135" t="s">
        <v>0</v>
      </c>
      <c r="E479" s="74" t="s">
        <v>56</v>
      </c>
      <c r="F479" s="42">
        <f>G479+P479</f>
        <v>326233</v>
      </c>
      <c r="G479" s="43">
        <f>H479+K479+L479+M479</f>
        <v>326233</v>
      </c>
      <c r="H479" s="44">
        <f>SUM(I479:J479)</f>
        <v>251828</v>
      </c>
      <c r="I479" s="40">
        <v>7000</v>
      </c>
      <c r="J479" s="40">
        <v>244828</v>
      </c>
      <c r="K479" s="40"/>
      <c r="L479" s="44">
        <v>74405</v>
      </c>
      <c r="M479" s="40"/>
      <c r="N479" s="55"/>
      <c r="O479" s="56"/>
      <c r="P479" s="39"/>
      <c r="Q479" s="40"/>
      <c r="R479" s="55"/>
      <c r="S479" s="55"/>
      <c r="T479" s="55"/>
      <c r="U479" s="2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</row>
    <row r="480" spans="1:84" s="18" customFormat="1" ht="16.5" customHeight="1" x14ac:dyDescent="0.2">
      <c r="A480" s="41"/>
      <c r="B480" s="41"/>
      <c r="C480" s="49"/>
      <c r="D480" s="136"/>
      <c r="E480" s="74" t="s">
        <v>57</v>
      </c>
      <c r="F480" s="42">
        <f>G480+P480</f>
        <v>896</v>
      </c>
      <c r="G480" s="43">
        <f>H480+K480+L480+M480</f>
        <v>896</v>
      </c>
      <c r="H480" s="44">
        <f>SUM(I480:J480)</f>
        <v>896</v>
      </c>
      <c r="I480" s="44"/>
      <c r="J480" s="44">
        <f>J484</f>
        <v>896</v>
      </c>
      <c r="K480" s="44"/>
      <c r="L480" s="44"/>
      <c r="M480" s="44"/>
      <c r="N480" s="119"/>
      <c r="O480" s="201"/>
      <c r="P480" s="43"/>
      <c r="Q480" s="44"/>
      <c r="R480" s="119"/>
      <c r="S480" s="119"/>
      <c r="T480" s="119"/>
      <c r="U480" s="19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18" customFormat="1" ht="16.5" customHeight="1" x14ac:dyDescent="0.2">
      <c r="A481" s="41"/>
      <c r="B481" s="41"/>
      <c r="C481" s="49"/>
      <c r="D481" s="136"/>
      <c r="E481" s="74" t="s">
        <v>58</v>
      </c>
      <c r="F481" s="42"/>
      <c r="G481" s="43"/>
      <c r="H481" s="44"/>
      <c r="I481" s="44"/>
      <c r="J481" s="44"/>
      <c r="K481" s="44"/>
      <c r="L481" s="44"/>
      <c r="M481" s="44"/>
      <c r="N481" s="119"/>
      <c r="O481" s="201"/>
      <c r="P481" s="43"/>
      <c r="Q481" s="44"/>
      <c r="R481" s="119"/>
      <c r="S481" s="119"/>
      <c r="T481" s="119"/>
      <c r="U481" s="19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21" customFormat="1" ht="16.5" customHeight="1" x14ac:dyDescent="0.2">
      <c r="A482" s="70"/>
      <c r="B482" s="70"/>
      <c r="C482" s="45"/>
      <c r="D482" s="137"/>
      <c r="E482" s="75" t="s">
        <v>59</v>
      </c>
      <c r="F482" s="46">
        <f>F479-F480+F481</f>
        <v>325337</v>
      </c>
      <c r="G482" s="47">
        <f>G479-G480+G481</f>
        <v>325337</v>
      </c>
      <c r="H482" s="46">
        <f>H479-H480+H481</f>
        <v>250932</v>
      </c>
      <c r="I482" s="61">
        <f>I479-I480+I481</f>
        <v>7000</v>
      </c>
      <c r="J482" s="61">
        <f>J479-J480+J481</f>
        <v>243932</v>
      </c>
      <c r="K482" s="46"/>
      <c r="L482" s="61">
        <f>L479-L480+L481</f>
        <v>74405</v>
      </c>
      <c r="M482" s="61"/>
      <c r="N482" s="46"/>
      <c r="O482" s="48"/>
      <c r="P482" s="47"/>
      <c r="Q482" s="46"/>
      <c r="R482" s="46"/>
      <c r="S482" s="61"/>
      <c r="T482" s="61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14" customFormat="1" ht="16.5" customHeight="1" x14ac:dyDescent="0.2">
      <c r="A483" s="49"/>
      <c r="B483" s="49"/>
      <c r="C483" s="49">
        <v>4440</v>
      </c>
      <c r="D483" s="81" t="s">
        <v>33</v>
      </c>
      <c r="E483" s="74" t="s">
        <v>56</v>
      </c>
      <c r="F483" s="42">
        <f>G483+P483</f>
        <v>230817</v>
      </c>
      <c r="G483" s="43">
        <f>H483+K483+L483+M483</f>
        <v>230817</v>
      </c>
      <c r="H483" s="44">
        <f>SUM(I483:J483)</f>
        <v>230817</v>
      </c>
      <c r="I483" s="44"/>
      <c r="J483" s="44">
        <v>230817</v>
      </c>
      <c r="K483" s="44"/>
      <c r="L483" s="44"/>
      <c r="M483" s="44"/>
      <c r="N483" s="44"/>
      <c r="O483" s="57"/>
      <c r="P483" s="58"/>
      <c r="Q483" s="44"/>
      <c r="R483" s="44"/>
      <c r="S483" s="44"/>
      <c r="T483" s="44"/>
      <c r="U483" s="10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18" customFormat="1" ht="16.5" customHeight="1" x14ac:dyDescent="0.2">
      <c r="A484" s="41"/>
      <c r="B484" s="41"/>
      <c r="C484" s="49"/>
      <c r="D484" s="82"/>
      <c r="E484" s="74" t="s">
        <v>57</v>
      </c>
      <c r="F484" s="42">
        <f>G484+P484</f>
        <v>896</v>
      </c>
      <c r="G484" s="43">
        <f>H484+K484+L484+M484</f>
        <v>896</v>
      </c>
      <c r="H484" s="44">
        <f>SUM(I484:J484)</f>
        <v>896</v>
      </c>
      <c r="I484" s="44"/>
      <c r="J484" s="44">
        <v>896</v>
      </c>
      <c r="K484" s="44"/>
      <c r="L484" s="44"/>
      <c r="M484" s="44"/>
      <c r="N484" s="44"/>
      <c r="O484" s="57"/>
      <c r="P484" s="43"/>
      <c r="Q484" s="44"/>
      <c r="R484" s="44"/>
      <c r="S484" s="44"/>
      <c r="T484" s="4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</row>
    <row r="485" spans="1:84" s="18" customFormat="1" ht="16.5" customHeight="1" x14ac:dyDescent="0.2">
      <c r="A485" s="41"/>
      <c r="B485" s="41"/>
      <c r="C485" s="49"/>
      <c r="D485" s="82"/>
      <c r="E485" s="74" t="s">
        <v>58</v>
      </c>
      <c r="F485" s="42"/>
      <c r="G485" s="43"/>
      <c r="H485" s="44"/>
      <c r="I485" s="44"/>
      <c r="J485" s="44"/>
      <c r="K485" s="44"/>
      <c r="L485" s="44"/>
      <c r="M485" s="44"/>
      <c r="N485" s="44"/>
      <c r="O485" s="57"/>
      <c r="P485" s="43"/>
      <c r="Q485" s="44"/>
      <c r="R485" s="44"/>
      <c r="S485" s="44"/>
      <c r="T485" s="44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</row>
    <row r="486" spans="1:84" s="21" customFormat="1" ht="16.5" customHeight="1" x14ac:dyDescent="0.2">
      <c r="A486" s="70"/>
      <c r="B486" s="70"/>
      <c r="C486" s="45"/>
      <c r="D486" s="83"/>
      <c r="E486" s="75" t="s">
        <v>59</v>
      </c>
      <c r="F486" s="46">
        <f>F483-F484+F485</f>
        <v>229921</v>
      </c>
      <c r="G486" s="47">
        <f>G483-G484+G485</f>
        <v>229921</v>
      </c>
      <c r="H486" s="46">
        <f>H483-H484+H485</f>
        <v>229921</v>
      </c>
      <c r="I486" s="46"/>
      <c r="J486" s="46">
        <f>J483-J484+J485</f>
        <v>229921</v>
      </c>
      <c r="K486" s="46"/>
      <c r="L486" s="46"/>
      <c r="M486" s="46"/>
      <c r="N486" s="46"/>
      <c r="O486" s="48"/>
      <c r="P486" s="47"/>
      <c r="Q486" s="46"/>
      <c r="R486" s="46"/>
      <c r="S486" s="61"/>
      <c r="T486" s="61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</row>
    <row r="487" spans="1:84" s="118" customFormat="1" ht="15.95" customHeight="1" x14ac:dyDescent="0.2">
      <c r="A487" s="92"/>
      <c r="B487" s="92"/>
      <c r="C487" s="181" t="s">
        <v>63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3"/>
    </row>
    <row r="488" spans="1:84" s="118" customFormat="1" ht="15.95" customHeight="1" x14ac:dyDescent="0.2">
      <c r="A488" s="92"/>
      <c r="B488" s="41"/>
      <c r="C488" s="171" t="s">
        <v>124</v>
      </c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3"/>
    </row>
    <row r="489" spans="1:84" s="118" customFormat="1" ht="15.95" customHeight="1" x14ac:dyDescent="0.2">
      <c r="A489" s="92"/>
      <c r="B489" s="41"/>
      <c r="C489" s="174" t="s">
        <v>127</v>
      </c>
      <c r="D489" s="175"/>
      <c r="E489" s="175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6"/>
    </row>
    <row r="490" spans="1:84" s="1" customFormat="1" ht="16.5" customHeight="1" x14ac:dyDescent="0.2">
      <c r="A490" s="52">
        <v>852</v>
      </c>
      <c r="B490" s="52"/>
      <c r="C490" s="108"/>
      <c r="D490" s="130" t="s">
        <v>13</v>
      </c>
      <c r="E490" s="78" t="s">
        <v>56</v>
      </c>
      <c r="F490" s="64">
        <f>G490+P490</f>
        <v>7936735.0199999996</v>
      </c>
      <c r="G490" s="30">
        <f>H490+K490+L490+M490</f>
        <v>7936735.0199999996</v>
      </c>
      <c r="H490" s="31">
        <f>SUM(I490:J490)</f>
        <v>5435398.7999999998</v>
      </c>
      <c r="I490" s="31">
        <v>3418548.78</v>
      </c>
      <c r="J490" s="31">
        <v>2016850.02</v>
      </c>
      <c r="K490" s="31">
        <v>20000</v>
      </c>
      <c r="L490" s="31">
        <v>2481336.2200000002</v>
      </c>
      <c r="M490" s="31"/>
      <c r="N490" s="53"/>
      <c r="O490" s="199"/>
      <c r="P490" s="30"/>
      <c r="Q490" s="31"/>
      <c r="R490" s="31"/>
      <c r="S490" s="53"/>
      <c r="T490" s="53"/>
      <c r="U490" s="2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18" customFormat="1" ht="16.5" customHeight="1" x14ac:dyDescent="0.2">
      <c r="A491" s="28"/>
      <c r="B491" s="28"/>
      <c r="C491" s="69"/>
      <c r="D491" s="131"/>
      <c r="E491" s="72" t="s">
        <v>57</v>
      </c>
      <c r="F491" s="29">
        <f>G491+P491</f>
        <v>63071</v>
      </c>
      <c r="G491" s="32">
        <f>H491+K491+L491+M491</f>
        <v>63071</v>
      </c>
      <c r="H491" s="33">
        <f>SUM(I491:J491)</f>
        <v>44787</v>
      </c>
      <c r="I491" s="33">
        <f t="shared" ref="I491:J491" si="25">I495+I511+I522+I540+I559+I575</f>
        <v>20075</v>
      </c>
      <c r="J491" s="33">
        <f t="shared" si="25"/>
        <v>24712</v>
      </c>
      <c r="K491" s="33"/>
      <c r="L491" s="33">
        <f>L495+L511+L522+L540+L559+L575</f>
        <v>18284</v>
      </c>
      <c r="M491" s="33"/>
      <c r="N491" s="54"/>
      <c r="O491" s="202"/>
      <c r="P491" s="32"/>
      <c r="Q491" s="33"/>
      <c r="R491" s="33"/>
      <c r="S491" s="54"/>
      <c r="T491" s="54"/>
      <c r="U491" s="19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8" customFormat="1" ht="16.5" customHeight="1" x14ac:dyDescent="0.2">
      <c r="A492" s="28"/>
      <c r="B492" s="28"/>
      <c r="C492" s="69"/>
      <c r="D492" s="88"/>
      <c r="E492" s="72" t="s">
        <v>58</v>
      </c>
      <c r="F492" s="29">
        <f>G492+P492</f>
        <v>43260.09</v>
      </c>
      <c r="G492" s="32">
        <f>H492+K492+L492+M492</f>
        <v>43260.09</v>
      </c>
      <c r="H492" s="33">
        <f>SUM(I492:J492)</f>
        <v>43260.09</v>
      </c>
      <c r="I492" s="33"/>
      <c r="J492" s="33">
        <f t="shared" ref="J492" si="26">J496+J512+J523+J541+J560+J576</f>
        <v>43260.09</v>
      </c>
      <c r="K492" s="33"/>
      <c r="L492" s="33"/>
      <c r="M492" s="33"/>
      <c r="N492" s="54"/>
      <c r="O492" s="202"/>
      <c r="P492" s="32"/>
      <c r="Q492" s="33"/>
      <c r="R492" s="33"/>
      <c r="S492" s="54"/>
      <c r="T492" s="54"/>
      <c r="U492" s="19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21" customFormat="1" ht="16.5" customHeight="1" x14ac:dyDescent="0.2">
      <c r="A493" s="69"/>
      <c r="B493" s="34"/>
      <c r="C493" s="34"/>
      <c r="D493" s="89"/>
      <c r="E493" s="73" t="s">
        <v>59</v>
      </c>
      <c r="F493" s="35">
        <f t="shared" ref="F493:K493" si="27">F490-F491+F492</f>
        <v>7916924.1099999994</v>
      </c>
      <c r="G493" s="36">
        <f t="shared" si="27"/>
        <v>7916924.1099999994</v>
      </c>
      <c r="H493" s="35">
        <f t="shared" si="27"/>
        <v>5433871.8899999997</v>
      </c>
      <c r="I493" s="84">
        <f t="shared" si="27"/>
        <v>3398473.78</v>
      </c>
      <c r="J493" s="84">
        <f t="shared" si="27"/>
        <v>2035398.11</v>
      </c>
      <c r="K493" s="84">
        <f t="shared" si="27"/>
        <v>20000</v>
      </c>
      <c r="L493" s="84">
        <f>L490-L491+L492</f>
        <v>2463052.2200000002</v>
      </c>
      <c r="M493" s="84"/>
      <c r="N493" s="35"/>
      <c r="O493" s="37"/>
      <c r="P493" s="36"/>
      <c r="Q493" s="84"/>
      <c r="R493" s="84"/>
      <c r="S493" s="84"/>
      <c r="T493" s="84"/>
      <c r="U493" s="1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13" customFormat="1" ht="16.5" customHeight="1" x14ac:dyDescent="0.2">
      <c r="A494" s="41"/>
      <c r="B494" s="50">
        <v>85205</v>
      </c>
      <c r="C494" s="51"/>
      <c r="D494" s="135" t="s">
        <v>54</v>
      </c>
      <c r="E494" s="74" t="s">
        <v>56</v>
      </c>
      <c r="F494" s="42">
        <f>G494+P494</f>
        <v>900</v>
      </c>
      <c r="G494" s="43">
        <f>H494+K494+L494+M494</f>
        <v>900</v>
      </c>
      <c r="H494" s="44">
        <f>SUM(I494:J494)</f>
        <v>900</v>
      </c>
      <c r="I494" s="55"/>
      <c r="J494" s="40">
        <f>J498+J502</f>
        <v>900</v>
      </c>
      <c r="K494" s="55"/>
      <c r="L494" s="55"/>
      <c r="M494" s="55"/>
      <c r="N494" s="55"/>
      <c r="O494" s="56"/>
      <c r="P494" s="60"/>
      <c r="Q494" s="55"/>
      <c r="R494" s="55"/>
      <c r="S494" s="55"/>
      <c r="T494" s="55"/>
      <c r="U494" s="3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18" customFormat="1" ht="16.5" customHeight="1" x14ac:dyDescent="0.2">
      <c r="A495" s="41"/>
      <c r="B495" s="41"/>
      <c r="C495" s="49"/>
      <c r="D495" s="136"/>
      <c r="E495" s="74" t="s">
        <v>57</v>
      </c>
      <c r="F495" s="42">
        <f>G495+P495</f>
        <v>500</v>
      </c>
      <c r="G495" s="43">
        <f>H495+K495+L495+M495</f>
        <v>500</v>
      </c>
      <c r="H495" s="44">
        <f>SUM(I495:J495)</f>
        <v>500</v>
      </c>
      <c r="I495" s="119"/>
      <c r="J495" s="44">
        <f t="shared" ref="J495:J496" si="28">J499+J503</f>
        <v>500</v>
      </c>
      <c r="K495" s="119"/>
      <c r="L495" s="119"/>
      <c r="M495" s="119"/>
      <c r="N495" s="119"/>
      <c r="O495" s="201"/>
      <c r="P495" s="58"/>
      <c r="Q495" s="119"/>
      <c r="R495" s="119"/>
      <c r="S495" s="119"/>
      <c r="T495" s="119"/>
      <c r="U495" s="19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8" customFormat="1" ht="16.5" customHeight="1" x14ac:dyDescent="0.2">
      <c r="A496" s="41"/>
      <c r="B496" s="41"/>
      <c r="C496" s="49"/>
      <c r="D496" s="136"/>
      <c r="E496" s="74" t="s">
        <v>58</v>
      </c>
      <c r="F496" s="42">
        <f>G496+P496</f>
        <v>500</v>
      </c>
      <c r="G496" s="43">
        <f>H496+K496+L496+M496</f>
        <v>500</v>
      </c>
      <c r="H496" s="44">
        <f>SUM(I496:J496)</f>
        <v>500</v>
      </c>
      <c r="I496" s="119"/>
      <c r="J496" s="44">
        <f t="shared" si="28"/>
        <v>500</v>
      </c>
      <c r="K496" s="119"/>
      <c r="L496" s="119"/>
      <c r="M496" s="119"/>
      <c r="N496" s="119"/>
      <c r="O496" s="201"/>
      <c r="P496" s="58"/>
      <c r="Q496" s="119"/>
      <c r="R496" s="119"/>
      <c r="S496" s="119"/>
      <c r="T496" s="119"/>
      <c r="U496" s="19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21" customFormat="1" ht="16.5" customHeight="1" x14ac:dyDescent="0.2">
      <c r="A497" s="70"/>
      <c r="B497" s="70"/>
      <c r="C497" s="45"/>
      <c r="D497" s="137"/>
      <c r="E497" s="75" t="s">
        <v>59</v>
      </c>
      <c r="F497" s="46">
        <f>F494-F495+F496</f>
        <v>900</v>
      </c>
      <c r="G497" s="47">
        <f>G494-G495+G496</f>
        <v>900</v>
      </c>
      <c r="H497" s="46">
        <f>H494-H495+H496</f>
        <v>900</v>
      </c>
      <c r="I497" s="46"/>
      <c r="J497" s="46">
        <f>J494-J495+J496</f>
        <v>900</v>
      </c>
      <c r="K497" s="46"/>
      <c r="L497" s="46"/>
      <c r="M497" s="46"/>
      <c r="N497" s="46"/>
      <c r="O497" s="48"/>
      <c r="P497" s="47"/>
      <c r="Q497" s="46"/>
      <c r="R497" s="46"/>
      <c r="S497" s="61"/>
      <c r="T497" s="61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1" customFormat="1" ht="15.95" customHeight="1" x14ac:dyDescent="0.2">
      <c r="A498" s="49"/>
      <c r="B498" s="49"/>
      <c r="C498" s="49">
        <v>4210</v>
      </c>
      <c r="D498" s="127" t="s">
        <v>24</v>
      </c>
      <c r="E498" s="74" t="s">
        <v>56</v>
      </c>
      <c r="F498" s="42">
        <f>G498+P498</f>
        <v>400</v>
      </c>
      <c r="G498" s="43">
        <f>H498+K498+L498+M498</f>
        <v>400</v>
      </c>
      <c r="H498" s="44">
        <f>SUM(I498:J498)</f>
        <v>400</v>
      </c>
      <c r="I498" s="44"/>
      <c r="J498" s="44">
        <v>400</v>
      </c>
      <c r="K498" s="44"/>
      <c r="L498" s="44"/>
      <c r="M498" s="44"/>
      <c r="N498" s="44"/>
      <c r="O498" s="57"/>
      <c r="P498" s="58"/>
      <c r="Q498" s="44"/>
      <c r="R498" s="44"/>
      <c r="S498" s="44"/>
      <c r="T498" s="44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</row>
    <row r="499" spans="1:84" s="18" customFormat="1" ht="15.95" customHeight="1" x14ac:dyDescent="0.2">
      <c r="A499" s="41"/>
      <c r="B499" s="41"/>
      <c r="C499" s="49"/>
      <c r="D499" s="128"/>
      <c r="E499" s="74" t="s">
        <v>57</v>
      </c>
      <c r="F499" s="42"/>
      <c r="G499" s="43"/>
      <c r="H499" s="44"/>
      <c r="I499" s="44"/>
      <c r="J499" s="44"/>
      <c r="K499" s="44"/>
      <c r="L499" s="44"/>
      <c r="M499" s="44"/>
      <c r="N499" s="44"/>
      <c r="O499" s="57"/>
      <c r="P499" s="43"/>
      <c r="Q499" s="44"/>
      <c r="R499" s="44"/>
      <c r="S499" s="44"/>
      <c r="T499" s="44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</row>
    <row r="500" spans="1:84" s="18" customFormat="1" ht="15.95" customHeight="1" x14ac:dyDescent="0.2">
      <c r="A500" s="41"/>
      <c r="B500" s="41"/>
      <c r="C500" s="49"/>
      <c r="D500" s="128"/>
      <c r="E500" s="74" t="s">
        <v>58</v>
      </c>
      <c r="F500" s="42">
        <f>G500+P500</f>
        <v>500</v>
      </c>
      <c r="G500" s="43">
        <f>H500+K500+L500+M500</f>
        <v>500</v>
      </c>
      <c r="H500" s="44">
        <f>SUM(I500:J500)</f>
        <v>500</v>
      </c>
      <c r="I500" s="44"/>
      <c r="J500" s="44">
        <v>500</v>
      </c>
      <c r="K500" s="44"/>
      <c r="L500" s="44"/>
      <c r="M500" s="44"/>
      <c r="N500" s="44"/>
      <c r="O500" s="57"/>
      <c r="P500" s="43"/>
      <c r="Q500" s="44"/>
      <c r="R500" s="44"/>
      <c r="S500" s="44"/>
      <c r="T500" s="44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</row>
    <row r="501" spans="1:84" s="21" customFormat="1" ht="15.95" customHeight="1" x14ac:dyDescent="0.2">
      <c r="A501" s="70"/>
      <c r="B501" s="70"/>
      <c r="C501" s="45"/>
      <c r="D501" s="129"/>
      <c r="E501" s="75" t="s">
        <v>59</v>
      </c>
      <c r="F501" s="46">
        <f>F498-F499+F500</f>
        <v>900</v>
      </c>
      <c r="G501" s="47">
        <f>G498-G499+G500</f>
        <v>900</v>
      </c>
      <c r="H501" s="46">
        <f>H498-H499+H500</f>
        <v>900</v>
      </c>
      <c r="I501" s="46"/>
      <c r="J501" s="46">
        <f>J498-J499+J500</f>
        <v>900</v>
      </c>
      <c r="K501" s="46"/>
      <c r="L501" s="46"/>
      <c r="M501" s="46"/>
      <c r="N501" s="46"/>
      <c r="O501" s="48"/>
      <c r="P501" s="47"/>
      <c r="Q501" s="46"/>
      <c r="R501" s="46"/>
      <c r="S501" s="61"/>
      <c r="T501" s="6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14" customFormat="1" ht="15.95" customHeight="1" x14ac:dyDescent="0.2">
      <c r="A502" s="49"/>
      <c r="B502" s="49"/>
      <c r="C502" s="49">
        <v>4300</v>
      </c>
      <c r="D502" s="127" t="s">
        <v>27</v>
      </c>
      <c r="E502" s="74" t="s">
        <v>56</v>
      </c>
      <c r="F502" s="42">
        <f>G502+P502</f>
        <v>500</v>
      </c>
      <c r="G502" s="43">
        <f>H502+K502+L502+M502</f>
        <v>500</v>
      </c>
      <c r="H502" s="44">
        <f>SUM(I502:J502)</f>
        <v>500</v>
      </c>
      <c r="I502" s="44"/>
      <c r="J502" s="44">
        <v>500</v>
      </c>
      <c r="K502" s="44"/>
      <c r="L502" s="44"/>
      <c r="M502" s="44"/>
      <c r="N502" s="44"/>
      <c r="O502" s="57"/>
      <c r="P502" s="58"/>
      <c r="Q502" s="44"/>
      <c r="R502" s="44"/>
      <c r="S502" s="44"/>
      <c r="T502" s="44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18" customFormat="1" ht="15.95" customHeight="1" x14ac:dyDescent="0.2">
      <c r="A503" s="41"/>
      <c r="B503" s="41"/>
      <c r="C503" s="49"/>
      <c r="D503" s="128"/>
      <c r="E503" s="74" t="s">
        <v>57</v>
      </c>
      <c r="F503" s="42">
        <f>G503+P503</f>
        <v>500</v>
      </c>
      <c r="G503" s="43">
        <f>H503+K503+L503+M503</f>
        <v>500</v>
      </c>
      <c r="H503" s="44">
        <f>SUM(I503:J503)</f>
        <v>500</v>
      </c>
      <c r="I503" s="44"/>
      <c r="J503" s="44">
        <v>500</v>
      </c>
      <c r="K503" s="44"/>
      <c r="L503" s="44"/>
      <c r="M503" s="44"/>
      <c r="N503" s="44"/>
      <c r="O503" s="57"/>
      <c r="P503" s="43"/>
      <c r="Q503" s="44"/>
      <c r="R503" s="44"/>
      <c r="S503" s="44"/>
      <c r="T503" s="44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8" customFormat="1" ht="15.95" customHeight="1" x14ac:dyDescent="0.2">
      <c r="A504" s="41"/>
      <c r="B504" s="41"/>
      <c r="C504" s="49"/>
      <c r="D504" s="128"/>
      <c r="E504" s="74" t="s">
        <v>58</v>
      </c>
      <c r="F504" s="42"/>
      <c r="G504" s="43"/>
      <c r="H504" s="44"/>
      <c r="I504" s="44"/>
      <c r="J504" s="44"/>
      <c r="K504" s="44"/>
      <c r="L504" s="44"/>
      <c r="M504" s="44"/>
      <c r="N504" s="44"/>
      <c r="O504" s="57"/>
      <c r="P504" s="43"/>
      <c r="Q504" s="44"/>
      <c r="R504" s="44"/>
      <c r="S504" s="44"/>
      <c r="T504" s="4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21" customFormat="1" ht="15.95" customHeight="1" x14ac:dyDescent="0.2">
      <c r="A505" s="70"/>
      <c r="B505" s="41"/>
      <c r="C505" s="45"/>
      <c r="D505" s="129"/>
      <c r="E505" s="75" t="s">
        <v>59</v>
      </c>
      <c r="F505" s="46">
        <f>F502-F503+F504</f>
        <v>0</v>
      </c>
      <c r="G505" s="47">
        <f>G502-G503+G504</f>
        <v>0</v>
      </c>
      <c r="H505" s="46">
        <f>H502-H503+H504</f>
        <v>0</v>
      </c>
      <c r="I505" s="46"/>
      <c r="J505" s="46">
        <f>J502-J503+J504</f>
        <v>0</v>
      </c>
      <c r="K505" s="46"/>
      <c r="L505" s="46"/>
      <c r="M505" s="46"/>
      <c r="N505" s="46"/>
      <c r="O505" s="48"/>
      <c r="P505" s="47"/>
      <c r="Q505" s="46"/>
      <c r="R505" s="46"/>
      <c r="S505" s="61"/>
      <c r="T505" s="61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118" customFormat="1" ht="15.95" customHeight="1" x14ac:dyDescent="0.2">
      <c r="A506" s="92"/>
      <c r="B506" s="92"/>
      <c r="C506" s="181" t="s">
        <v>63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3"/>
    </row>
    <row r="507" spans="1:84" s="118" customFormat="1" ht="15.95" customHeight="1" x14ac:dyDescent="0.2">
      <c r="A507" s="92"/>
      <c r="B507" s="41"/>
      <c r="C507" s="171" t="s">
        <v>216</v>
      </c>
      <c r="D507" s="172"/>
      <c r="E507" s="172"/>
      <c r="F507" s="172"/>
      <c r="G507" s="172"/>
      <c r="H507" s="172"/>
      <c r="I507" s="172"/>
      <c r="J507" s="172"/>
      <c r="K507" s="172"/>
      <c r="L507" s="172"/>
      <c r="M507" s="172"/>
      <c r="N507" s="172"/>
      <c r="O507" s="172"/>
      <c r="P507" s="172"/>
      <c r="Q507" s="172"/>
      <c r="R507" s="172"/>
      <c r="S507" s="172"/>
      <c r="T507" s="173"/>
    </row>
    <row r="508" spans="1:84" s="118" customFormat="1" ht="15.95" customHeight="1" x14ac:dyDescent="0.2">
      <c r="A508" s="92"/>
      <c r="B508" s="41"/>
      <c r="C508" s="171" t="s">
        <v>214</v>
      </c>
      <c r="D508" s="172"/>
      <c r="E508" s="172"/>
      <c r="F508" s="172"/>
      <c r="G508" s="172"/>
      <c r="H508" s="172"/>
      <c r="I508" s="172"/>
      <c r="J508" s="172"/>
      <c r="K508" s="172"/>
      <c r="L508" s="172"/>
      <c r="M508" s="172"/>
      <c r="N508" s="172"/>
      <c r="O508" s="172"/>
      <c r="P508" s="172"/>
      <c r="Q508" s="172"/>
      <c r="R508" s="172"/>
      <c r="S508" s="172"/>
      <c r="T508" s="173"/>
    </row>
    <row r="509" spans="1:84" s="118" customFormat="1" ht="15.95" customHeight="1" x14ac:dyDescent="0.2">
      <c r="A509" s="92"/>
      <c r="B509" s="41"/>
      <c r="C509" s="174" t="s">
        <v>215</v>
      </c>
      <c r="D509" s="175"/>
      <c r="E509" s="175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6"/>
    </row>
    <row r="510" spans="1:84" s="13" customFormat="1" ht="42.75" customHeight="1" x14ac:dyDescent="0.2">
      <c r="A510" s="41"/>
      <c r="B510" s="50">
        <v>85213</v>
      </c>
      <c r="C510" s="51"/>
      <c r="D510" s="138" t="s">
        <v>88</v>
      </c>
      <c r="E510" s="74" t="s">
        <v>56</v>
      </c>
      <c r="F510" s="42">
        <f>G510+P510</f>
        <v>99339.44</v>
      </c>
      <c r="G510" s="43">
        <f>H510+K510+L510+M510</f>
        <v>99339.44</v>
      </c>
      <c r="H510" s="44">
        <f>SUM(I510:J510)</f>
        <v>99339.44</v>
      </c>
      <c r="I510" s="40"/>
      <c r="J510" s="40">
        <v>99339.44</v>
      </c>
      <c r="K510" s="40"/>
      <c r="L510" s="55"/>
      <c r="M510" s="55"/>
      <c r="N510" s="55"/>
      <c r="O510" s="56"/>
      <c r="P510" s="60"/>
      <c r="Q510" s="55"/>
      <c r="R510" s="55"/>
      <c r="S510" s="55"/>
      <c r="T510" s="55"/>
      <c r="U510" s="1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8" customFormat="1" ht="42.75" customHeight="1" x14ac:dyDescent="0.2">
      <c r="A511" s="41"/>
      <c r="B511" s="41"/>
      <c r="C511" s="49"/>
      <c r="D511" s="133"/>
      <c r="E511" s="74" t="s">
        <v>57</v>
      </c>
      <c r="F511" s="42">
        <f>G511+P511</f>
        <v>2057</v>
      </c>
      <c r="G511" s="43">
        <f>H511+K511+L511+M511</f>
        <v>2057</v>
      </c>
      <c r="H511" s="44">
        <f>SUM(I511:J511)</f>
        <v>2057</v>
      </c>
      <c r="I511" s="44"/>
      <c r="J511" s="44">
        <f>J515</f>
        <v>2057</v>
      </c>
      <c r="K511" s="44"/>
      <c r="L511" s="119"/>
      <c r="M511" s="119"/>
      <c r="N511" s="119"/>
      <c r="O511" s="201"/>
      <c r="P511" s="58"/>
      <c r="Q511" s="119"/>
      <c r="R511" s="119"/>
      <c r="S511" s="119"/>
      <c r="T511" s="119"/>
      <c r="U511" s="19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8" customFormat="1" ht="42.75" customHeight="1" x14ac:dyDescent="0.2">
      <c r="A512" s="41"/>
      <c r="B512" s="41"/>
      <c r="C512" s="49"/>
      <c r="D512" s="133"/>
      <c r="E512" s="74" t="s">
        <v>58</v>
      </c>
      <c r="F512" s="42"/>
      <c r="G512" s="43"/>
      <c r="H512" s="44"/>
      <c r="I512" s="44"/>
      <c r="J512" s="44"/>
      <c r="K512" s="44"/>
      <c r="L512" s="119"/>
      <c r="M512" s="119"/>
      <c r="N512" s="119"/>
      <c r="O512" s="201"/>
      <c r="P512" s="58"/>
      <c r="Q512" s="119"/>
      <c r="R512" s="119"/>
      <c r="S512" s="119"/>
      <c r="T512" s="119"/>
      <c r="U512" s="19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21" customFormat="1" ht="42.75" customHeight="1" x14ac:dyDescent="0.2">
      <c r="A513" s="49"/>
      <c r="B513" s="49"/>
      <c r="C513" s="63"/>
      <c r="D513" s="134"/>
      <c r="E513" s="75" t="s">
        <v>59</v>
      </c>
      <c r="F513" s="46">
        <f>F510-F511+F512</f>
        <v>97282.44</v>
      </c>
      <c r="G513" s="47">
        <f>G510-G511+G512</f>
        <v>97282.44</v>
      </c>
      <c r="H513" s="46">
        <f>H510-H511+H512</f>
        <v>97282.44</v>
      </c>
      <c r="I513" s="46"/>
      <c r="J513" s="46">
        <f>J510-J511+J512</f>
        <v>97282.44</v>
      </c>
      <c r="K513" s="46"/>
      <c r="L513" s="46"/>
      <c r="M513" s="46"/>
      <c r="N513" s="46"/>
      <c r="O513" s="48"/>
      <c r="P513" s="47"/>
      <c r="Q513" s="46"/>
      <c r="R513" s="46"/>
      <c r="S513" s="61"/>
      <c r="T513" s="61"/>
      <c r="U513" s="11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14" customFormat="1" ht="16.5" customHeight="1" x14ac:dyDescent="0.2">
      <c r="A514" s="49"/>
      <c r="B514" s="49"/>
      <c r="C514" s="51">
        <v>4130</v>
      </c>
      <c r="D514" s="127" t="s">
        <v>37</v>
      </c>
      <c r="E514" s="74" t="s">
        <v>56</v>
      </c>
      <c r="F514" s="42">
        <f>G514+P514</f>
        <v>98992</v>
      </c>
      <c r="G514" s="43">
        <f>H514+K514+L514+M514</f>
        <v>98992</v>
      </c>
      <c r="H514" s="44">
        <f>SUM(I514:J514)</f>
        <v>98992</v>
      </c>
      <c r="I514" s="44"/>
      <c r="J514" s="44">
        <v>98992</v>
      </c>
      <c r="K514" s="44"/>
      <c r="L514" s="44"/>
      <c r="M514" s="44"/>
      <c r="N514" s="44"/>
      <c r="O514" s="57"/>
      <c r="P514" s="58"/>
      <c r="Q514" s="44"/>
      <c r="R514" s="44"/>
      <c r="S514" s="44"/>
      <c r="T514" s="44"/>
      <c r="U514" s="1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18" customFormat="1" ht="16.5" customHeight="1" x14ac:dyDescent="0.2">
      <c r="A515" s="41"/>
      <c r="B515" s="41"/>
      <c r="C515" s="49"/>
      <c r="D515" s="128"/>
      <c r="E515" s="74" t="s">
        <v>57</v>
      </c>
      <c r="F515" s="42">
        <f>G515+P515</f>
        <v>2057</v>
      </c>
      <c r="G515" s="43">
        <f>H515+K515+L515+M515</f>
        <v>2057</v>
      </c>
      <c r="H515" s="44">
        <f>SUM(I515:J515)</f>
        <v>2057</v>
      </c>
      <c r="I515" s="44"/>
      <c r="J515" s="44">
        <v>2057</v>
      </c>
      <c r="K515" s="44"/>
      <c r="L515" s="44"/>
      <c r="M515" s="44"/>
      <c r="N515" s="44"/>
      <c r="O515" s="57"/>
      <c r="P515" s="43"/>
      <c r="Q515" s="44"/>
      <c r="R515" s="44"/>
      <c r="S515" s="44"/>
      <c r="T515" s="44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8" customFormat="1" ht="16.5" customHeight="1" x14ac:dyDescent="0.2">
      <c r="A516" s="41"/>
      <c r="B516" s="41"/>
      <c r="C516" s="49"/>
      <c r="D516" s="128"/>
      <c r="E516" s="74" t="s">
        <v>58</v>
      </c>
      <c r="F516" s="42"/>
      <c r="G516" s="43"/>
      <c r="H516" s="44"/>
      <c r="I516" s="44"/>
      <c r="J516" s="44"/>
      <c r="K516" s="44"/>
      <c r="L516" s="44"/>
      <c r="M516" s="44"/>
      <c r="N516" s="44"/>
      <c r="O516" s="57"/>
      <c r="P516" s="43"/>
      <c r="Q516" s="44"/>
      <c r="R516" s="44"/>
      <c r="S516" s="44"/>
      <c r="T516" s="44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21" customFormat="1" ht="16.5" customHeight="1" x14ac:dyDescent="0.2">
      <c r="A517" s="70"/>
      <c r="B517" s="70"/>
      <c r="C517" s="45"/>
      <c r="D517" s="129"/>
      <c r="E517" s="75" t="s">
        <v>59</v>
      </c>
      <c r="F517" s="46">
        <f>F514-F515+F516</f>
        <v>96935</v>
      </c>
      <c r="G517" s="47">
        <f>G514-G515+G516</f>
        <v>96935</v>
      </c>
      <c r="H517" s="46">
        <f>H514-H515+H516</f>
        <v>96935</v>
      </c>
      <c r="I517" s="46"/>
      <c r="J517" s="46">
        <f>J514-J515+J516</f>
        <v>96935</v>
      </c>
      <c r="K517" s="46"/>
      <c r="L517" s="46"/>
      <c r="M517" s="46"/>
      <c r="N517" s="46"/>
      <c r="O517" s="48"/>
      <c r="P517" s="47"/>
      <c r="Q517" s="46"/>
      <c r="R517" s="46"/>
      <c r="S517" s="61"/>
      <c r="T517" s="61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118" customFormat="1" ht="16.5" customHeight="1" x14ac:dyDescent="0.2">
      <c r="A518" s="92"/>
      <c r="B518" s="92"/>
      <c r="C518" s="181" t="s">
        <v>63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3"/>
    </row>
    <row r="519" spans="1:84" s="118" customFormat="1" ht="16.5" customHeight="1" x14ac:dyDescent="0.2">
      <c r="A519" s="92"/>
      <c r="B519" s="41"/>
      <c r="C519" s="171" t="s">
        <v>118</v>
      </c>
      <c r="D519" s="172"/>
      <c r="E519" s="172"/>
      <c r="F519" s="172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3"/>
    </row>
    <row r="520" spans="1:84" s="118" customFormat="1" ht="45" customHeight="1" x14ac:dyDescent="0.2">
      <c r="A520" s="92"/>
      <c r="B520" s="41"/>
      <c r="C520" s="174" t="s">
        <v>211</v>
      </c>
      <c r="D520" s="175"/>
      <c r="E520" s="175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6"/>
    </row>
    <row r="521" spans="1:84" s="1" customFormat="1" ht="16.5" customHeight="1" x14ac:dyDescent="0.2">
      <c r="A521" s="41"/>
      <c r="B521" s="50">
        <v>85216</v>
      </c>
      <c r="C521" s="51"/>
      <c r="D521" s="135" t="s">
        <v>38</v>
      </c>
      <c r="E521" s="74" t="s">
        <v>56</v>
      </c>
      <c r="F521" s="42">
        <f>G521+P521</f>
        <v>1129221.58</v>
      </c>
      <c r="G521" s="43">
        <f>H521+K521+L521+M521</f>
        <v>1129221.58</v>
      </c>
      <c r="H521" s="40">
        <f>SUM(I521:J521)</f>
        <v>5221.58</v>
      </c>
      <c r="I521" s="55"/>
      <c r="J521" s="40">
        <f>J525+J529</f>
        <v>5221.58</v>
      </c>
      <c r="K521" s="40"/>
      <c r="L521" s="40">
        <f>L525+L529</f>
        <v>1124000</v>
      </c>
      <c r="M521" s="55"/>
      <c r="N521" s="55"/>
      <c r="O521" s="56"/>
      <c r="P521" s="60"/>
      <c r="Q521" s="55"/>
      <c r="R521" s="55"/>
      <c r="S521" s="55"/>
      <c r="T521" s="55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18" customFormat="1" ht="16.5" customHeight="1" x14ac:dyDescent="0.2">
      <c r="A522" s="41"/>
      <c r="B522" s="41"/>
      <c r="C522" s="49"/>
      <c r="D522" s="136"/>
      <c r="E522" s="74" t="s">
        <v>57</v>
      </c>
      <c r="F522" s="42">
        <f>G522+P522</f>
        <v>18284</v>
      </c>
      <c r="G522" s="43">
        <f>H522+K522+L522+M522</f>
        <v>18284</v>
      </c>
      <c r="H522" s="44"/>
      <c r="I522" s="119"/>
      <c r="J522" s="44"/>
      <c r="K522" s="44"/>
      <c r="L522" s="44">
        <f>L526+L530</f>
        <v>18284</v>
      </c>
      <c r="M522" s="119"/>
      <c r="N522" s="119"/>
      <c r="O522" s="201"/>
      <c r="P522" s="58"/>
      <c r="Q522" s="119"/>
      <c r="R522" s="119"/>
      <c r="S522" s="119"/>
      <c r="T522" s="119"/>
      <c r="U522" s="19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18" customFormat="1" ht="16.5" customHeight="1" x14ac:dyDescent="0.2">
      <c r="A523" s="41"/>
      <c r="B523" s="41"/>
      <c r="C523" s="49"/>
      <c r="D523" s="136"/>
      <c r="E523" s="74" t="s">
        <v>58</v>
      </c>
      <c r="F523" s="42">
        <f>G523+P523</f>
        <v>605.09</v>
      </c>
      <c r="G523" s="43">
        <f>H523+K523+L523+M523</f>
        <v>605.09</v>
      </c>
      <c r="H523" s="44">
        <f>SUM(I523:J523)</f>
        <v>605.09</v>
      </c>
      <c r="I523" s="119"/>
      <c r="J523" s="44">
        <f>J527+J531</f>
        <v>605.09</v>
      </c>
      <c r="K523" s="44"/>
      <c r="L523" s="44"/>
      <c r="M523" s="119"/>
      <c r="N523" s="119"/>
      <c r="O523" s="201"/>
      <c r="P523" s="58"/>
      <c r="Q523" s="119"/>
      <c r="R523" s="119"/>
      <c r="S523" s="119"/>
      <c r="T523" s="119"/>
      <c r="U523" s="19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</row>
    <row r="524" spans="1:84" s="21" customFormat="1" ht="16.5" customHeight="1" x14ac:dyDescent="0.2">
      <c r="A524" s="70"/>
      <c r="B524" s="70"/>
      <c r="C524" s="45"/>
      <c r="D524" s="137"/>
      <c r="E524" s="75" t="s">
        <v>59</v>
      </c>
      <c r="F524" s="46">
        <f>F521-F522+F523</f>
        <v>1111542.6700000002</v>
      </c>
      <c r="G524" s="47">
        <f>G521-G522+G523</f>
        <v>1111542.6700000002</v>
      </c>
      <c r="H524" s="46">
        <f>H521-H522+H523</f>
        <v>5826.67</v>
      </c>
      <c r="I524" s="46"/>
      <c r="J524" s="46">
        <f>J521-J522+J523</f>
        <v>5826.67</v>
      </c>
      <c r="K524" s="46"/>
      <c r="L524" s="46">
        <f>L521-L522+L523</f>
        <v>1105716</v>
      </c>
      <c r="M524" s="46"/>
      <c r="N524" s="46"/>
      <c r="O524" s="48"/>
      <c r="P524" s="47"/>
      <c r="Q524" s="46"/>
      <c r="R524" s="46"/>
      <c r="S524" s="61"/>
      <c r="T524" s="61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</row>
    <row r="525" spans="1:84" s="1" customFormat="1" ht="41.1" customHeight="1" x14ac:dyDescent="0.2">
      <c r="A525" s="49"/>
      <c r="B525" s="49"/>
      <c r="C525" s="49">
        <v>2910</v>
      </c>
      <c r="D525" s="127" t="s">
        <v>62</v>
      </c>
      <c r="E525" s="74" t="s">
        <v>56</v>
      </c>
      <c r="F525" s="42">
        <f>G525+P525</f>
        <v>5221.58</v>
      </c>
      <c r="G525" s="43">
        <f>H525+K525+L525+M525</f>
        <v>5221.58</v>
      </c>
      <c r="H525" s="40">
        <f>SUM(I525:J525)</f>
        <v>5221.58</v>
      </c>
      <c r="I525" s="44"/>
      <c r="J525" s="44">
        <v>5221.58</v>
      </c>
      <c r="K525" s="44"/>
      <c r="L525" s="44"/>
      <c r="M525" s="44"/>
      <c r="N525" s="44"/>
      <c r="O525" s="57"/>
      <c r="P525" s="58"/>
      <c r="Q525" s="44"/>
      <c r="R525" s="44"/>
      <c r="S525" s="44"/>
      <c r="T525" s="44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</row>
    <row r="526" spans="1:84" s="18" customFormat="1" ht="41.1" customHeight="1" x14ac:dyDescent="0.2">
      <c r="A526" s="41"/>
      <c r="B526" s="41"/>
      <c r="C526" s="49"/>
      <c r="D526" s="128"/>
      <c r="E526" s="74" t="s">
        <v>57</v>
      </c>
      <c r="F526" s="42"/>
      <c r="G526" s="43"/>
      <c r="H526" s="44"/>
      <c r="I526" s="44"/>
      <c r="J526" s="44"/>
      <c r="K526" s="44"/>
      <c r="L526" s="44"/>
      <c r="M526" s="44"/>
      <c r="N526" s="44"/>
      <c r="O526" s="57"/>
      <c r="P526" s="43"/>
      <c r="Q526" s="44"/>
      <c r="R526" s="44"/>
      <c r="S526" s="44"/>
      <c r="T526" s="44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</row>
    <row r="527" spans="1:84" s="18" customFormat="1" ht="41.1" customHeight="1" x14ac:dyDescent="0.2">
      <c r="A527" s="41"/>
      <c r="B527" s="41"/>
      <c r="C527" s="49"/>
      <c r="D527" s="128"/>
      <c r="E527" s="74" t="s">
        <v>58</v>
      </c>
      <c r="F527" s="42">
        <f>G527+P527</f>
        <v>605.09</v>
      </c>
      <c r="G527" s="43">
        <f>H527+K527+L527+M527</f>
        <v>605.09</v>
      </c>
      <c r="H527" s="44">
        <f>SUM(I527:J527)</f>
        <v>605.09</v>
      </c>
      <c r="I527" s="44"/>
      <c r="J527" s="44">
        <v>605.09</v>
      </c>
      <c r="K527" s="44"/>
      <c r="L527" s="44"/>
      <c r="M527" s="44"/>
      <c r="N527" s="44"/>
      <c r="O527" s="57"/>
      <c r="P527" s="43"/>
      <c r="Q527" s="44"/>
      <c r="R527" s="44"/>
      <c r="S527" s="44"/>
      <c r="T527" s="44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</row>
    <row r="528" spans="1:84" s="21" customFormat="1" ht="41.1" customHeight="1" x14ac:dyDescent="0.2">
      <c r="A528" s="70"/>
      <c r="B528" s="70"/>
      <c r="C528" s="45"/>
      <c r="D528" s="129"/>
      <c r="E528" s="75" t="s">
        <v>59</v>
      </c>
      <c r="F528" s="46">
        <f>F525-F526+F527</f>
        <v>5826.67</v>
      </c>
      <c r="G528" s="47">
        <f>G525-G526+G527</f>
        <v>5826.67</v>
      </c>
      <c r="H528" s="46">
        <f>H525-H526+H527</f>
        <v>5826.67</v>
      </c>
      <c r="I528" s="46"/>
      <c r="J528" s="46">
        <f>J525-J526+J527</f>
        <v>5826.67</v>
      </c>
      <c r="K528" s="46"/>
      <c r="L528" s="46"/>
      <c r="M528" s="46"/>
      <c r="N528" s="46"/>
      <c r="O528" s="48"/>
      <c r="P528" s="47"/>
      <c r="Q528" s="46"/>
      <c r="R528" s="46"/>
      <c r="S528" s="61"/>
      <c r="T528" s="61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</row>
    <row r="529" spans="1:84" s="1" customFormat="1" ht="16.5" customHeight="1" x14ac:dyDescent="0.2">
      <c r="A529" s="49"/>
      <c r="B529" s="49"/>
      <c r="C529" s="49">
        <v>3110</v>
      </c>
      <c r="D529" s="127" t="s">
        <v>36</v>
      </c>
      <c r="E529" s="74" t="s">
        <v>56</v>
      </c>
      <c r="F529" s="42">
        <f>G529+P529</f>
        <v>1124000</v>
      </c>
      <c r="G529" s="43">
        <f>H529+K529+L529+M529</f>
        <v>1124000</v>
      </c>
      <c r="H529" s="44"/>
      <c r="I529" s="44"/>
      <c r="J529" s="44"/>
      <c r="K529" s="44"/>
      <c r="L529" s="44">
        <v>1124000</v>
      </c>
      <c r="M529" s="44"/>
      <c r="N529" s="44"/>
      <c r="O529" s="57"/>
      <c r="P529" s="58"/>
      <c r="Q529" s="44"/>
      <c r="R529" s="44"/>
      <c r="S529" s="44"/>
      <c r="T529" s="44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</row>
    <row r="530" spans="1:84" s="18" customFormat="1" ht="16.5" customHeight="1" x14ac:dyDescent="0.2">
      <c r="A530" s="41"/>
      <c r="B530" s="41"/>
      <c r="C530" s="49"/>
      <c r="D530" s="128"/>
      <c r="E530" s="74" t="s">
        <v>57</v>
      </c>
      <c r="F530" s="42">
        <f>G530+P530</f>
        <v>18284</v>
      </c>
      <c r="G530" s="43">
        <f>H530+K530+L530+M530</f>
        <v>18284</v>
      </c>
      <c r="H530" s="44"/>
      <c r="I530" s="44"/>
      <c r="J530" s="44"/>
      <c r="K530" s="44"/>
      <c r="L530" s="44">
        <v>18284</v>
      </c>
      <c r="M530" s="44"/>
      <c r="N530" s="44"/>
      <c r="O530" s="57"/>
      <c r="P530" s="43"/>
      <c r="Q530" s="44"/>
      <c r="R530" s="44"/>
      <c r="S530" s="44"/>
      <c r="T530" s="44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</row>
    <row r="531" spans="1:84" s="18" customFormat="1" ht="16.5" customHeight="1" x14ac:dyDescent="0.2">
      <c r="A531" s="41"/>
      <c r="B531" s="41"/>
      <c r="C531" s="49"/>
      <c r="D531" s="128"/>
      <c r="E531" s="74" t="s">
        <v>58</v>
      </c>
      <c r="F531" s="42"/>
      <c r="G531" s="43"/>
      <c r="H531" s="44"/>
      <c r="I531" s="44"/>
      <c r="J531" s="44"/>
      <c r="K531" s="44"/>
      <c r="L531" s="44"/>
      <c r="M531" s="44"/>
      <c r="N531" s="44"/>
      <c r="O531" s="57"/>
      <c r="P531" s="43"/>
      <c r="Q531" s="44"/>
      <c r="R531" s="44"/>
      <c r="S531" s="44"/>
      <c r="T531" s="44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</row>
    <row r="532" spans="1:84" s="21" customFormat="1" ht="16.5" customHeight="1" x14ac:dyDescent="0.2">
      <c r="A532" s="70"/>
      <c r="B532" s="70"/>
      <c r="C532" s="45"/>
      <c r="D532" s="129"/>
      <c r="E532" s="75" t="s">
        <v>59</v>
      </c>
      <c r="F532" s="46">
        <f>F529-F530+F531</f>
        <v>1105716</v>
      </c>
      <c r="G532" s="47">
        <f>G529-G530+G531</f>
        <v>1105716</v>
      </c>
      <c r="H532" s="46"/>
      <c r="I532" s="46"/>
      <c r="J532" s="46"/>
      <c r="K532" s="46"/>
      <c r="L532" s="46">
        <f>L529-L530+L531</f>
        <v>1105716</v>
      </c>
      <c r="M532" s="46"/>
      <c r="N532" s="46"/>
      <c r="O532" s="48"/>
      <c r="P532" s="47"/>
      <c r="Q532" s="46"/>
      <c r="R532" s="46"/>
      <c r="S532" s="61"/>
      <c r="T532" s="61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</row>
    <row r="533" spans="1:84" s="118" customFormat="1" ht="16.5" customHeight="1" x14ac:dyDescent="0.2">
      <c r="A533" s="92"/>
      <c r="B533" s="92"/>
      <c r="C533" s="181" t="s">
        <v>63</v>
      </c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3"/>
    </row>
    <row r="534" spans="1:84" s="118" customFormat="1" ht="16.5" customHeight="1" x14ac:dyDescent="0.2">
      <c r="A534" s="92"/>
      <c r="B534" s="41"/>
      <c r="C534" s="171" t="s">
        <v>238</v>
      </c>
      <c r="D534" s="172"/>
      <c r="E534" s="172"/>
      <c r="F534" s="172"/>
      <c r="G534" s="172"/>
      <c r="H534" s="172"/>
      <c r="I534" s="172"/>
      <c r="J534" s="172"/>
      <c r="K534" s="172"/>
      <c r="L534" s="172"/>
      <c r="M534" s="172"/>
      <c r="N534" s="172"/>
      <c r="O534" s="172"/>
      <c r="P534" s="172"/>
      <c r="Q534" s="172"/>
      <c r="R534" s="172"/>
      <c r="S534" s="172"/>
      <c r="T534" s="173"/>
    </row>
    <row r="535" spans="1:84" s="118" customFormat="1" ht="16.5" customHeight="1" x14ac:dyDescent="0.2">
      <c r="A535" s="92"/>
      <c r="B535" s="41"/>
      <c r="C535" s="171" t="s">
        <v>114</v>
      </c>
      <c r="D535" s="172"/>
      <c r="E535" s="172"/>
      <c r="F535" s="172"/>
      <c r="G535" s="172"/>
      <c r="H535" s="172"/>
      <c r="I535" s="172"/>
      <c r="J535" s="172"/>
      <c r="K535" s="172"/>
      <c r="L535" s="172"/>
      <c r="M535" s="172"/>
      <c r="N535" s="172"/>
      <c r="O535" s="172"/>
      <c r="P535" s="172"/>
      <c r="Q535" s="172"/>
      <c r="R535" s="172"/>
      <c r="S535" s="172"/>
      <c r="T535" s="173"/>
    </row>
    <row r="536" spans="1:84" s="118" customFormat="1" ht="7.5" customHeight="1" x14ac:dyDescent="0.2">
      <c r="A536" s="92"/>
      <c r="B536" s="41"/>
      <c r="C536" s="171"/>
      <c r="D536" s="172"/>
      <c r="E536" s="172"/>
      <c r="F536" s="172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3"/>
    </row>
    <row r="537" spans="1:84" s="118" customFormat="1" ht="16.5" customHeight="1" x14ac:dyDescent="0.2">
      <c r="A537" s="92"/>
      <c r="B537" s="41"/>
      <c r="C537" s="171" t="s">
        <v>119</v>
      </c>
      <c r="D537" s="172"/>
      <c r="E537" s="172"/>
      <c r="F537" s="172"/>
      <c r="G537" s="172"/>
      <c r="H537" s="172"/>
      <c r="I537" s="172"/>
      <c r="J537" s="172"/>
      <c r="K537" s="172"/>
      <c r="L537" s="172"/>
      <c r="M537" s="172"/>
      <c r="N537" s="172"/>
      <c r="O537" s="172"/>
      <c r="P537" s="172"/>
      <c r="Q537" s="172"/>
      <c r="R537" s="172"/>
      <c r="S537" s="172"/>
      <c r="T537" s="173"/>
    </row>
    <row r="538" spans="1:84" s="118" customFormat="1" ht="42" customHeight="1" x14ac:dyDescent="0.2">
      <c r="A538" s="92"/>
      <c r="B538" s="41"/>
      <c r="C538" s="174" t="s">
        <v>212</v>
      </c>
      <c r="D538" s="175"/>
      <c r="E538" s="175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6"/>
    </row>
    <row r="539" spans="1:84" s="1" customFormat="1" ht="16.5" customHeight="1" x14ac:dyDescent="0.2">
      <c r="A539" s="41"/>
      <c r="B539" s="50">
        <v>85219</v>
      </c>
      <c r="C539" s="51"/>
      <c r="D539" s="135" t="s">
        <v>6</v>
      </c>
      <c r="E539" s="74" t="s">
        <v>56</v>
      </c>
      <c r="F539" s="42">
        <f>G539+P539</f>
        <v>3232632</v>
      </c>
      <c r="G539" s="43">
        <f>H539+K539+L539+M539</f>
        <v>3232632</v>
      </c>
      <c r="H539" s="44">
        <f>SUM(I539:J539)</f>
        <v>3222632</v>
      </c>
      <c r="I539" s="40">
        <v>2588073</v>
      </c>
      <c r="J539" s="40">
        <v>634559</v>
      </c>
      <c r="K539" s="40"/>
      <c r="L539" s="44">
        <v>10000</v>
      </c>
      <c r="M539" s="55"/>
      <c r="N539" s="55"/>
      <c r="O539" s="56"/>
      <c r="P539" s="39"/>
      <c r="Q539" s="40"/>
      <c r="R539" s="55"/>
      <c r="S539" s="55"/>
      <c r="T539" s="55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</row>
    <row r="540" spans="1:84" s="18" customFormat="1" ht="16.5" customHeight="1" x14ac:dyDescent="0.2">
      <c r="A540" s="41"/>
      <c r="B540" s="41"/>
      <c r="C540" s="49"/>
      <c r="D540" s="136"/>
      <c r="E540" s="74" t="s">
        <v>57</v>
      </c>
      <c r="F540" s="42">
        <f>G540+P540</f>
        <v>75</v>
      </c>
      <c r="G540" s="43">
        <f>H540+K540+L540+M540</f>
        <v>75</v>
      </c>
      <c r="H540" s="44">
        <f>SUM(I540:J540)</f>
        <v>75</v>
      </c>
      <c r="I540" s="44">
        <f>I544+I548+I552</f>
        <v>75</v>
      </c>
      <c r="J540" s="44"/>
      <c r="K540" s="44"/>
      <c r="L540" s="44"/>
      <c r="M540" s="119"/>
      <c r="N540" s="119"/>
      <c r="O540" s="201"/>
      <c r="P540" s="43"/>
      <c r="Q540" s="44"/>
      <c r="R540" s="119"/>
      <c r="S540" s="119"/>
      <c r="T540" s="119"/>
      <c r="U540" s="19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</row>
    <row r="541" spans="1:84" s="18" customFormat="1" ht="16.5" customHeight="1" x14ac:dyDescent="0.2">
      <c r="A541" s="41"/>
      <c r="B541" s="41"/>
      <c r="C541" s="49"/>
      <c r="D541" s="136"/>
      <c r="E541" s="74" t="s">
        <v>58</v>
      </c>
      <c r="F541" s="42"/>
      <c r="G541" s="43"/>
      <c r="H541" s="44"/>
      <c r="I541" s="44"/>
      <c r="J541" s="44"/>
      <c r="K541" s="44"/>
      <c r="L541" s="44"/>
      <c r="M541" s="119"/>
      <c r="N541" s="119"/>
      <c r="O541" s="201"/>
      <c r="P541" s="43"/>
      <c r="Q541" s="44"/>
      <c r="R541" s="119"/>
      <c r="S541" s="119"/>
      <c r="T541" s="119"/>
      <c r="U541" s="19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</row>
    <row r="542" spans="1:84" s="21" customFormat="1" ht="16.5" customHeight="1" x14ac:dyDescent="0.2">
      <c r="A542" s="70"/>
      <c r="B542" s="70"/>
      <c r="C542" s="45"/>
      <c r="D542" s="137"/>
      <c r="E542" s="75" t="s">
        <v>59</v>
      </c>
      <c r="F542" s="46">
        <f t="shared" ref="F542:L542" si="29">F539-F540+F541</f>
        <v>3232557</v>
      </c>
      <c r="G542" s="47">
        <f t="shared" si="29"/>
        <v>3232557</v>
      </c>
      <c r="H542" s="46">
        <f t="shared" si="29"/>
        <v>3222557</v>
      </c>
      <c r="I542" s="46">
        <f t="shared" si="29"/>
        <v>2587998</v>
      </c>
      <c r="J542" s="61">
        <f t="shared" si="29"/>
        <v>634559</v>
      </c>
      <c r="K542" s="46"/>
      <c r="L542" s="46">
        <f t="shared" si="29"/>
        <v>10000</v>
      </c>
      <c r="M542" s="46"/>
      <c r="N542" s="46"/>
      <c r="O542" s="48"/>
      <c r="P542" s="47"/>
      <c r="Q542" s="46"/>
      <c r="R542" s="46"/>
      <c r="S542" s="61"/>
      <c r="T542" s="61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</row>
    <row r="543" spans="1:84" s="1" customFormat="1" ht="16.5" customHeight="1" x14ac:dyDescent="0.2">
      <c r="A543" s="49"/>
      <c r="B543" s="49"/>
      <c r="C543" s="49">
        <v>4010</v>
      </c>
      <c r="D543" s="127" t="s">
        <v>29</v>
      </c>
      <c r="E543" s="74" t="s">
        <v>56</v>
      </c>
      <c r="F543" s="42">
        <f>G543+P543</f>
        <v>2003423</v>
      </c>
      <c r="G543" s="43">
        <f>H543+K543+L543+M543</f>
        <v>2003423</v>
      </c>
      <c r="H543" s="44">
        <f>SUM(I543:J543)</f>
        <v>2003423</v>
      </c>
      <c r="I543" s="44">
        <v>2003423</v>
      </c>
      <c r="J543" s="44"/>
      <c r="K543" s="44"/>
      <c r="L543" s="44"/>
      <c r="M543" s="44"/>
      <c r="N543" s="44"/>
      <c r="O543" s="57"/>
      <c r="P543" s="58"/>
      <c r="Q543" s="44"/>
      <c r="R543" s="44"/>
      <c r="S543" s="44"/>
      <c r="T543" s="44"/>
      <c r="U543" s="14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18" customFormat="1" ht="16.5" customHeight="1" x14ac:dyDescent="0.2">
      <c r="A544" s="41"/>
      <c r="B544" s="41"/>
      <c r="C544" s="49"/>
      <c r="D544" s="128"/>
      <c r="E544" s="74" t="s">
        <v>57</v>
      </c>
      <c r="F544" s="42">
        <f>G544+P544</f>
        <v>62</v>
      </c>
      <c r="G544" s="43">
        <f>H544+K544+L544+M544</f>
        <v>62</v>
      </c>
      <c r="H544" s="44">
        <f>SUM(I544:J544)</f>
        <v>62</v>
      </c>
      <c r="I544" s="44">
        <v>62</v>
      </c>
      <c r="J544" s="44"/>
      <c r="K544" s="44"/>
      <c r="L544" s="44"/>
      <c r="M544" s="44"/>
      <c r="N544" s="44"/>
      <c r="O544" s="57"/>
      <c r="P544" s="43"/>
      <c r="Q544" s="44"/>
      <c r="R544" s="44"/>
      <c r="S544" s="44"/>
      <c r="T544" s="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</row>
    <row r="545" spans="1:84" s="18" customFormat="1" ht="16.5" customHeight="1" x14ac:dyDescent="0.2">
      <c r="A545" s="41"/>
      <c r="B545" s="41"/>
      <c r="C545" s="49"/>
      <c r="D545" s="128"/>
      <c r="E545" s="74" t="s">
        <v>58</v>
      </c>
      <c r="F545" s="42"/>
      <c r="G545" s="43"/>
      <c r="H545" s="44"/>
      <c r="I545" s="44"/>
      <c r="J545" s="44"/>
      <c r="K545" s="44"/>
      <c r="L545" s="44"/>
      <c r="M545" s="44"/>
      <c r="N545" s="44"/>
      <c r="O545" s="57"/>
      <c r="P545" s="43"/>
      <c r="Q545" s="44"/>
      <c r="R545" s="44"/>
      <c r="S545" s="44"/>
      <c r="T545" s="44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</row>
    <row r="546" spans="1:84" s="21" customFormat="1" ht="16.5" customHeight="1" x14ac:dyDescent="0.2">
      <c r="A546" s="70"/>
      <c r="B546" s="70"/>
      <c r="C546" s="45"/>
      <c r="D546" s="129"/>
      <c r="E546" s="75" t="s">
        <v>59</v>
      </c>
      <c r="F546" s="46">
        <f>F543-F544+F545</f>
        <v>2003361</v>
      </c>
      <c r="G546" s="47">
        <f>G543-G544+G545</f>
        <v>2003361</v>
      </c>
      <c r="H546" s="46">
        <f>H543-H544+H545</f>
        <v>2003361</v>
      </c>
      <c r="I546" s="46">
        <f>I543-I544+I545</f>
        <v>2003361</v>
      </c>
      <c r="J546" s="46"/>
      <c r="K546" s="46"/>
      <c r="L546" s="46"/>
      <c r="M546" s="46"/>
      <c r="N546" s="46"/>
      <c r="O546" s="48"/>
      <c r="P546" s="47"/>
      <c r="Q546" s="46"/>
      <c r="R546" s="46"/>
      <c r="S546" s="61"/>
      <c r="T546" s="61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</row>
    <row r="547" spans="1:84" s="1" customFormat="1" ht="16.5" customHeight="1" x14ac:dyDescent="0.2">
      <c r="A547" s="49"/>
      <c r="B547" s="49"/>
      <c r="C547" s="49">
        <v>4110</v>
      </c>
      <c r="D547" s="127" t="s">
        <v>22</v>
      </c>
      <c r="E547" s="74" t="s">
        <v>56</v>
      </c>
      <c r="F547" s="42">
        <f>G547+P547</f>
        <v>368858</v>
      </c>
      <c r="G547" s="43">
        <f>H547+K547+L547+M547</f>
        <v>368858</v>
      </c>
      <c r="H547" s="44">
        <f>SUM(I547:J547)</f>
        <v>368858</v>
      </c>
      <c r="I547" s="44">
        <v>368858</v>
      </c>
      <c r="J547" s="44"/>
      <c r="K547" s="44"/>
      <c r="L547" s="44"/>
      <c r="M547" s="44"/>
      <c r="N547" s="44"/>
      <c r="O547" s="57"/>
      <c r="P547" s="58"/>
      <c r="Q547" s="44"/>
      <c r="R547" s="44"/>
      <c r="S547" s="44"/>
      <c r="T547" s="44"/>
      <c r="U547" s="14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</row>
    <row r="548" spans="1:84" s="18" customFormat="1" ht="16.5" customHeight="1" x14ac:dyDescent="0.2">
      <c r="A548" s="41"/>
      <c r="B548" s="41"/>
      <c r="C548" s="49"/>
      <c r="D548" s="128"/>
      <c r="E548" s="74" t="s">
        <v>57</v>
      </c>
      <c r="F548" s="42">
        <f>G548+P548</f>
        <v>11</v>
      </c>
      <c r="G548" s="43">
        <f>H548+K548+L548+M548</f>
        <v>11</v>
      </c>
      <c r="H548" s="44">
        <f>SUM(I548:J548)</f>
        <v>11</v>
      </c>
      <c r="I548" s="44">
        <v>11</v>
      </c>
      <c r="J548" s="44"/>
      <c r="K548" s="44"/>
      <c r="L548" s="44"/>
      <c r="M548" s="44"/>
      <c r="N548" s="44"/>
      <c r="O548" s="57"/>
      <c r="P548" s="43"/>
      <c r="Q548" s="44"/>
      <c r="R548" s="44"/>
      <c r="S548" s="44"/>
      <c r="T548" s="44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</row>
    <row r="549" spans="1:84" s="18" customFormat="1" ht="16.5" customHeight="1" x14ac:dyDescent="0.2">
      <c r="A549" s="41"/>
      <c r="B549" s="41"/>
      <c r="C549" s="49"/>
      <c r="D549" s="128"/>
      <c r="E549" s="74" t="s">
        <v>58</v>
      </c>
      <c r="F549" s="42"/>
      <c r="G549" s="43"/>
      <c r="H549" s="44"/>
      <c r="I549" s="44"/>
      <c r="J549" s="44"/>
      <c r="K549" s="44"/>
      <c r="L549" s="44"/>
      <c r="M549" s="44"/>
      <c r="N549" s="44"/>
      <c r="O549" s="57"/>
      <c r="P549" s="43"/>
      <c r="Q549" s="44"/>
      <c r="R549" s="44"/>
      <c r="S549" s="44"/>
      <c r="T549" s="44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</row>
    <row r="550" spans="1:84" s="21" customFormat="1" ht="16.5" customHeight="1" x14ac:dyDescent="0.2">
      <c r="A550" s="70"/>
      <c r="B550" s="70"/>
      <c r="C550" s="45"/>
      <c r="D550" s="129"/>
      <c r="E550" s="75" t="s">
        <v>59</v>
      </c>
      <c r="F550" s="46">
        <f>F547-F548+F549</f>
        <v>368847</v>
      </c>
      <c r="G550" s="47">
        <f>G547-G548+G549</f>
        <v>368847</v>
      </c>
      <c r="H550" s="46">
        <f>H547-H548+H549</f>
        <v>368847</v>
      </c>
      <c r="I550" s="46">
        <f>I547-I548+I549</f>
        <v>368847</v>
      </c>
      <c r="J550" s="46"/>
      <c r="K550" s="46"/>
      <c r="L550" s="46"/>
      <c r="M550" s="46"/>
      <c r="N550" s="46"/>
      <c r="O550" s="48"/>
      <c r="P550" s="47"/>
      <c r="Q550" s="46"/>
      <c r="R550" s="46"/>
      <c r="S550" s="61"/>
      <c r="T550" s="61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</row>
    <row r="551" spans="1:84" s="1" customFormat="1" ht="16.5" customHeight="1" x14ac:dyDescent="0.2">
      <c r="A551" s="49"/>
      <c r="B551" s="49"/>
      <c r="C551" s="49">
        <v>4120</v>
      </c>
      <c r="D551" s="127" t="s">
        <v>94</v>
      </c>
      <c r="E551" s="74" t="s">
        <v>56</v>
      </c>
      <c r="F551" s="42">
        <f>G551+P551</f>
        <v>45233</v>
      </c>
      <c r="G551" s="43">
        <f>H551+K551+L551+M551</f>
        <v>45233</v>
      </c>
      <c r="H551" s="44">
        <f>SUM(I551:J551)</f>
        <v>45233</v>
      </c>
      <c r="I551" s="44">
        <v>45233</v>
      </c>
      <c r="J551" s="44"/>
      <c r="K551" s="44"/>
      <c r="L551" s="44"/>
      <c r="M551" s="44"/>
      <c r="N551" s="44"/>
      <c r="O551" s="57"/>
      <c r="P551" s="58"/>
      <c r="Q551" s="44"/>
      <c r="R551" s="44"/>
      <c r="S551" s="44"/>
      <c r="T551" s="44"/>
      <c r="U551" s="14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</row>
    <row r="552" spans="1:84" s="18" customFormat="1" ht="16.5" customHeight="1" x14ac:dyDescent="0.2">
      <c r="A552" s="41"/>
      <c r="B552" s="41"/>
      <c r="C552" s="49"/>
      <c r="D552" s="128"/>
      <c r="E552" s="74" t="s">
        <v>57</v>
      </c>
      <c r="F552" s="42">
        <f>G552+P552</f>
        <v>2</v>
      </c>
      <c r="G552" s="43">
        <f>H552+K552+L552+M552</f>
        <v>2</v>
      </c>
      <c r="H552" s="44">
        <f>SUM(I552:J552)</f>
        <v>2</v>
      </c>
      <c r="I552" s="44">
        <v>2</v>
      </c>
      <c r="J552" s="44"/>
      <c r="K552" s="44"/>
      <c r="L552" s="44"/>
      <c r="M552" s="44"/>
      <c r="N552" s="44"/>
      <c r="O552" s="57"/>
      <c r="P552" s="43"/>
      <c r="Q552" s="44"/>
      <c r="R552" s="44"/>
      <c r="S552" s="44"/>
      <c r="T552" s="44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</row>
    <row r="553" spans="1:84" s="18" customFormat="1" ht="16.5" customHeight="1" x14ac:dyDescent="0.2">
      <c r="A553" s="41"/>
      <c r="B553" s="41"/>
      <c r="C553" s="49"/>
      <c r="D553" s="128"/>
      <c r="E553" s="74" t="s">
        <v>58</v>
      </c>
      <c r="F553" s="42"/>
      <c r="G553" s="43"/>
      <c r="H553" s="44"/>
      <c r="I553" s="44"/>
      <c r="J553" s="44"/>
      <c r="K553" s="44"/>
      <c r="L553" s="44"/>
      <c r="M553" s="44"/>
      <c r="N553" s="44"/>
      <c r="O553" s="57"/>
      <c r="P553" s="43"/>
      <c r="Q553" s="44"/>
      <c r="R553" s="44"/>
      <c r="S553" s="44"/>
      <c r="T553" s="44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</row>
    <row r="554" spans="1:84" s="21" customFormat="1" ht="16.5" customHeight="1" x14ac:dyDescent="0.2">
      <c r="A554" s="70"/>
      <c r="B554" s="70"/>
      <c r="C554" s="45"/>
      <c r="D554" s="129"/>
      <c r="E554" s="75" t="s">
        <v>59</v>
      </c>
      <c r="F554" s="46">
        <f>F551-F552+F553</f>
        <v>45231</v>
      </c>
      <c r="G554" s="47">
        <f>G551-G552+G553</f>
        <v>45231</v>
      </c>
      <c r="H554" s="46">
        <f>H551-H552+H553</f>
        <v>45231</v>
      </c>
      <c r="I554" s="46">
        <f>I551-I552+I553</f>
        <v>45231</v>
      </c>
      <c r="J554" s="46"/>
      <c r="K554" s="46"/>
      <c r="L554" s="46"/>
      <c r="M554" s="46"/>
      <c r="N554" s="46"/>
      <c r="O554" s="48"/>
      <c r="P554" s="47"/>
      <c r="Q554" s="46"/>
      <c r="R554" s="46"/>
      <c r="S554" s="61"/>
      <c r="T554" s="61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</row>
    <row r="555" spans="1:84" s="118" customFormat="1" ht="16.5" customHeight="1" x14ac:dyDescent="0.2">
      <c r="A555" s="92"/>
      <c r="B555" s="92"/>
      <c r="C555" s="181" t="s">
        <v>63</v>
      </c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3"/>
    </row>
    <row r="556" spans="1:84" s="118" customFormat="1" ht="16.5" customHeight="1" x14ac:dyDescent="0.2">
      <c r="A556" s="92"/>
      <c r="B556" s="41"/>
      <c r="C556" s="171" t="s">
        <v>118</v>
      </c>
      <c r="D556" s="172"/>
      <c r="E556" s="172"/>
      <c r="F556" s="172"/>
      <c r="G556" s="172"/>
      <c r="H556" s="172"/>
      <c r="I556" s="172"/>
      <c r="J556" s="172"/>
      <c r="K556" s="172"/>
      <c r="L556" s="172"/>
      <c r="M556" s="172"/>
      <c r="N556" s="172"/>
      <c r="O556" s="172"/>
      <c r="P556" s="172"/>
      <c r="Q556" s="172"/>
      <c r="R556" s="172"/>
      <c r="S556" s="172"/>
      <c r="T556" s="173"/>
    </row>
    <row r="557" spans="1:84" s="118" customFormat="1" ht="63" customHeight="1" x14ac:dyDescent="0.2">
      <c r="A557" s="92"/>
      <c r="B557" s="41"/>
      <c r="C557" s="174" t="s">
        <v>213</v>
      </c>
      <c r="D557" s="175"/>
      <c r="E557" s="175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6"/>
    </row>
    <row r="558" spans="1:84" s="1" customFormat="1" ht="17.25" customHeight="1" x14ac:dyDescent="0.2">
      <c r="A558" s="41"/>
      <c r="B558" s="50">
        <v>85228</v>
      </c>
      <c r="C558" s="51"/>
      <c r="D558" s="135" t="s">
        <v>12</v>
      </c>
      <c r="E558" s="74" t="s">
        <v>56</v>
      </c>
      <c r="F558" s="42">
        <f>G558+P558</f>
        <v>695550</v>
      </c>
      <c r="G558" s="43">
        <f>H558+K558+L558+M558</f>
        <v>695550</v>
      </c>
      <c r="H558" s="44">
        <f>SUM(I558:J558)</f>
        <v>687800</v>
      </c>
      <c r="I558" s="40">
        <v>664522</v>
      </c>
      <c r="J558" s="40">
        <v>23278</v>
      </c>
      <c r="K558" s="40"/>
      <c r="L558" s="44">
        <v>7750</v>
      </c>
      <c r="M558" s="55"/>
      <c r="N558" s="55"/>
      <c r="O558" s="56"/>
      <c r="P558" s="60"/>
      <c r="Q558" s="55"/>
      <c r="R558" s="55"/>
      <c r="S558" s="55"/>
      <c r="T558" s="55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</row>
    <row r="559" spans="1:84" s="18" customFormat="1" ht="17.25" customHeight="1" x14ac:dyDescent="0.2">
      <c r="A559" s="41"/>
      <c r="B559" s="41"/>
      <c r="C559" s="49"/>
      <c r="D559" s="136"/>
      <c r="E559" s="74" t="s">
        <v>57</v>
      </c>
      <c r="F559" s="42">
        <f>G559+P559</f>
        <v>100</v>
      </c>
      <c r="G559" s="43">
        <f>H559+K559+L559+M559</f>
        <v>100</v>
      </c>
      <c r="H559" s="44">
        <f>SUM(I559:J559)</f>
        <v>100</v>
      </c>
      <c r="I559" s="44"/>
      <c r="J559" s="44">
        <f>J563+J567</f>
        <v>100</v>
      </c>
      <c r="K559" s="44"/>
      <c r="L559" s="44"/>
      <c r="M559" s="119"/>
      <c r="N559" s="119"/>
      <c r="O559" s="201"/>
      <c r="P559" s="58"/>
      <c r="Q559" s="119"/>
      <c r="R559" s="119"/>
      <c r="S559" s="119"/>
      <c r="T559" s="119"/>
      <c r="U559" s="1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</row>
    <row r="560" spans="1:84" s="18" customFormat="1" ht="17.25" customHeight="1" x14ac:dyDescent="0.2">
      <c r="A560" s="41"/>
      <c r="B560" s="41"/>
      <c r="C560" s="49"/>
      <c r="D560" s="136"/>
      <c r="E560" s="74" t="s">
        <v>58</v>
      </c>
      <c r="F560" s="42">
        <f>G560+P560</f>
        <v>100</v>
      </c>
      <c r="G560" s="43">
        <f>H560+K560+L560+M560</f>
        <v>100</v>
      </c>
      <c r="H560" s="44">
        <f>SUM(I560:J560)</f>
        <v>100</v>
      </c>
      <c r="I560" s="44"/>
      <c r="J560" s="44">
        <f>J564+J568</f>
        <v>100</v>
      </c>
      <c r="K560" s="44"/>
      <c r="L560" s="44"/>
      <c r="M560" s="119"/>
      <c r="N560" s="119"/>
      <c r="O560" s="201"/>
      <c r="P560" s="58"/>
      <c r="Q560" s="119"/>
      <c r="R560" s="119"/>
      <c r="S560" s="119"/>
      <c r="T560" s="119"/>
      <c r="U560" s="19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</row>
    <row r="561" spans="1:84" s="21" customFormat="1" ht="17.25" customHeight="1" x14ac:dyDescent="0.2">
      <c r="A561" s="70"/>
      <c r="B561" s="70"/>
      <c r="C561" s="45"/>
      <c r="D561" s="137"/>
      <c r="E561" s="75" t="s">
        <v>59</v>
      </c>
      <c r="F561" s="46">
        <f t="shared" ref="F561:L561" si="30">F558-F559+F560</f>
        <v>695550</v>
      </c>
      <c r="G561" s="47">
        <f t="shared" si="30"/>
        <v>695550</v>
      </c>
      <c r="H561" s="46">
        <f t="shared" si="30"/>
        <v>687800</v>
      </c>
      <c r="I561" s="46">
        <f t="shared" si="30"/>
        <v>664522</v>
      </c>
      <c r="J561" s="46">
        <f t="shared" si="30"/>
        <v>23278</v>
      </c>
      <c r="K561" s="46"/>
      <c r="L561" s="46">
        <f t="shared" si="30"/>
        <v>7750</v>
      </c>
      <c r="M561" s="46"/>
      <c r="N561" s="46"/>
      <c r="O561" s="48"/>
      <c r="P561" s="47"/>
      <c r="Q561" s="46"/>
      <c r="R561" s="46"/>
      <c r="S561" s="61"/>
      <c r="T561" s="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</row>
    <row r="562" spans="1:84" s="1" customFormat="1" ht="16.5" customHeight="1" x14ac:dyDescent="0.2">
      <c r="A562" s="49"/>
      <c r="B562" s="49"/>
      <c r="C562" s="49">
        <v>4210</v>
      </c>
      <c r="D562" s="127" t="s">
        <v>24</v>
      </c>
      <c r="E562" s="74" t="s">
        <v>56</v>
      </c>
      <c r="F562" s="42">
        <f>G562+P562</f>
        <v>3500</v>
      </c>
      <c r="G562" s="43">
        <f>H562+K562+L562+M562</f>
        <v>3500</v>
      </c>
      <c r="H562" s="44">
        <f>SUM(I562:J562)</f>
        <v>3500</v>
      </c>
      <c r="I562" s="44"/>
      <c r="J562" s="44">
        <v>3500</v>
      </c>
      <c r="K562" s="44"/>
      <c r="L562" s="44"/>
      <c r="M562" s="44"/>
      <c r="N562" s="44"/>
      <c r="O562" s="57"/>
      <c r="P562" s="58"/>
      <c r="Q562" s="44"/>
      <c r="R562" s="44"/>
      <c r="S562" s="44"/>
      <c r="T562" s="44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</row>
    <row r="563" spans="1:84" s="18" customFormat="1" ht="16.5" customHeight="1" x14ac:dyDescent="0.2">
      <c r="A563" s="41"/>
      <c r="B563" s="41"/>
      <c r="C563" s="49"/>
      <c r="D563" s="128"/>
      <c r="E563" s="74" t="s">
        <v>57</v>
      </c>
      <c r="F563" s="42"/>
      <c r="G563" s="43"/>
      <c r="H563" s="44"/>
      <c r="I563" s="44"/>
      <c r="J563" s="44"/>
      <c r="K563" s="44"/>
      <c r="L563" s="44"/>
      <c r="M563" s="44"/>
      <c r="N563" s="44"/>
      <c r="O563" s="57"/>
      <c r="P563" s="43"/>
      <c r="Q563" s="44"/>
      <c r="R563" s="44"/>
      <c r="S563" s="44"/>
      <c r="T563" s="44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</row>
    <row r="564" spans="1:84" s="18" customFormat="1" ht="16.5" customHeight="1" x14ac:dyDescent="0.2">
      <c r="A564" s="41"/>
      <c r="B564" s="41"/>
      <c r="C564" s="49"/>
      <c r="D564" s="128"/>
      <c r="E564" s="74" t="s">
        <v>58</v>
      </c>
      <c r="F564" s="42">
        <f>G564+P564</f>
        <v>100</v>
      </c>
      <c r="G564" s="43">
        <f>H564+K564+L564+M564</f>
        <v>100</v>
      </c>
      <c r="H564" s="44">
        <f>SUM(I564:J564)</f>
        <v>100</v>
      </c>
      <c r="I564" s="44"/>
      <c r="J564" s="44">
        <v>100</v>
      </c>
      <c r="K564" s="44"/>
      <c r="L564" s="44"/>
      <c r="M564" s="44"/>
      <c r="N564" s="44"/>
      <c r="O564" s="57"/>
      <c r="P564" s="43"/>
      <c r="Q564" s="44"/>
      <c r="R564" s="44"/>
      <c r="S564" s="44"/>
      <c r="T564" s="4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</row>
    <row r="565" spans="1:84" s="21" customFormat="1" ht="16.5" customHeight="1" x14ac:dyDescent="0.2">
      <c r="A565" s="70"/>
      <c r="B565" s="70"/>
      <c r="C565" s="45"/>
      <c r="D565" s="129"/>
      <c r="E565" s="75" t="s">
        <v>59</v>
      </c>
      <c r="F565" s="46">
        <f>F562-F563+F564</f>
        <v>3600</v>
      </c>
      <c r="G565" s="47">
        <f>G562-G563+G564</f>
        <v>3600</v>
      </c>
      <c r="H565" s="46">
        <f>H562-H563+H564</f>
        <v>3600</v>
      </c>
      <c r="I565" s="46"/>
      <c r="J565" s="46">
        <f>J562-J563+J564</f>
        <v>3600</v>
      </c>
      <c r="K565" s="46"/>
      <c r="L565" s="46"/>
      <c r="M565" s="46"/>
      <c r="N565" s="46"/>
      <c r="O565" s="48"/>
      <c r="P565" s="47"/>
      <c r="Q565" s="46"/>
      <c r="R565" s="46"/>
      <c r="S565" s="61"/>
      <c r="T565" s="61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</row>
    <row r="566" spans="1:84" s="1" customFormat="1" ht="16.5" customHeight="1" x14ac:dyDescent="0.2">
      <c r="A566" s="49"/>
      <c r="B566" s="49"/>
      <c r="C566" s="49">
        <v>4280</v>
      </c>
      <c r="D566" s="127" t="s">
        <v>31</v>
      </c>
      <c r="E566" s="74" t="s">
        <v>56</v>
      </c>
      <c r="F566" s="42">
        <f>G566+P566</f>
        <v>100</v>
      </c>
      <c r="G566" s="43">
        <f>H566+K566+L566+M566</f>
        <v>100</v>
      </c>
      <c r="H566" s="44">
        <f>SUM(I566:J566)</f>
        <v>100</v>
      </c>
      <c r="I566" s="44"/>
      <c r="J566" s="44">
        <v>100</v>
      </c>
      <c r="K566" s="44"/>
      <c r="L566" s="44"/>
      <c r="M566" s="44"/>
      <c r="N566" s="44"/>
      <c r="O566" s="57"/>
      <c r="P566" s="58"/>
      <c r="Q566" s="44"/>
      <c r="R566" s="44"/>
      <c r="S566" s="44"/>
      <c r="T566" s="44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</row>
    <row r="567" spans="1:84" s="18" customFormat="1" ht="16.5" customHeight="1" x14ac:dyDescent="0.2">
      <c r="A567" s="41"/>
      <c r="B567" s="41"/>
      <c r="C567" s="49"/>
      <c r="D567" s="128"/>
      <c r="E567" s="74" t="s">
        <v>57</v>
      </c>
      <c r="F567" s="42">
        <f>G567+P567</f>
        <v>100</v>
      </c>
      <c r="G567" s="43">
        <f>H567+K567+L567+M567</f>
        <v>100</v>
      </c>
      <c r="H567" s="44">
        <f>SUM(I567:J567)</f>
        <v>100</v>
      </c>
      <c r="I567" s="44"/>
      <c r="J567" s="44">
        <v>100</v>
      </c>
      <c r="K567" s="44"/>
      <c r="L567" s="44"/>
      <c r="M567" s="44"/>
      <c r="N567" s="44"/>
      <c r="O567" s="57"/>
      <c r="P567" s="43"/>
      <c r="Q567" s="44"/>
      <c r="R567" s="44"/>
      <c r="S567" s="44"/>
      <c r="T567" s="44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18" customFormat="1" ht="16.5" customHeight="1" x14ac:dyDescent="0.2">
      <c r="A568" s="41"/>
      <c r="B568" s="41"/>
      <c r="C568" s="49"/>
      <c r="D568" s="128"/>
      <c r="E568" s="74" t="s">
        <v>58</v>
      </c>
      <c r="F568" s="42"/>
      <c r="G568" s="43"/>
      <c r="H568" s="44"/>
      <c r="I568" s="44"/>
      <c r="J568" s="44"/>
      <c r="K568" s="44"/>
      <c r="L568" s="44"/>
      <c r="M568" s="44"/>
      <c r="N568" s="44"/>
      <c r="O568" s="57"/>
      <c r="P568" s="43"/>
      <c r="Q568" s="44"/>
      <c r="R568" s="44"/>
      <c r="S568" s="44"/>
      <c r="T568" s="44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</row>
    <row r="569" spans="1:84" s="21" customFormat="1" ht="16.5" customHeight="1" x14ac:dyDescent="0.2">
      <c r="A569" s="70"/>
      <c r="B569" s="70"/>
      <c r="C569" s="45"/>
      <c r="D569" s="129"/>
      <c r="E569" s="75" t="s">
        <v>59</v>
      </c>
      <c r="F569" s="46">
        <f>F566-F567+F568</f>
        <v>0</v>
      </c>
      <c r="G569" s="47">
        <f>G566-G567+G568</f>
        <v>0</v>
      </c>
      <c r="H569" s="46">
        <f>H566-H567+H568</f>
        <v>0</v>
      </c>
      <c r="I569" s="46"/>
      <c r="J569" s="46">
        <f>J566-J567+J568</f>
        <v>0</v>
      </c>
      <c r="K569" s="46"/>
      <c r="L569" s="46"/>
      <c r="M569" s="46"/>
      <c r="N569" s="46"/>
      <c r="O569" s="48"/>
      <c r="P569" s="47"/>
      <c r="Q569" s="46"/>
      <c r="R569" s="46"/>
      <c r="S569" s="61"/>
      <c r="T569" s="61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</row>
    <row r="570" spans="1:84" s="118" customFormat="1" ht="16.5" customHeight="1" x14ac:dyDescent="0.2">
      <c r="A570" s="92"/>
      <c r="B570" s="92"/>
      <c r="C570" s="181" t="s">
        <v>63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3"/>
    </row>
    <row r="571" spans="1:84" s="118" customFormat="1" ht="16.5" customHeight="1" x14ac:dyDescent="0.2">
      <c r="A571" s="92"/>
      <c r="B571" s="41"/>
      <c r="C571" s="171" t="s">
        <v>217</v>
      </c>
      <c r="D571" s="172"/>
      <c r="E571" s="172"/>
      <c r="F571" s="172"/>
      <c r="G571" s="172"/>
      <c r="H571" s="172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3"/>
    </row>
    <row r="572" spans="1:84" s="118" customFormat="1" ht="16.5" customHeight="1" x14ac:dyDescent="0.2">
      <c r="A572" s="92"/>
      <c r="B572" s="41"/>
      <c r="C572" s="171" t="s">
        <v>218</v>
      </c>
      <c r="D572" s="172"/>
      <c r="E572" s="172"/>
      <c r="F572" s="172"/>
      <c r="G572" s="172"/>
      <c r="H572" s="172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3"/>
    </row>
    <row r="573" spans="1:84" s="118" customFormat="1" ht="16.5" customHeight="1" x14ac:dyDescent="0.2">
      <c r="A573" s="92"/>
      <c r="B573" s="41"/>
      <c r="C573" s="174" t="s">
        <v>219</v>
      </c>
      <c r="D573" s="175"/>
      <c r="E573" s="175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6"/>
    </row>
    <row r="574" spans="1:84" s="14" customFormat="1" ht="17.100000000000001" customHeight="1" x14ac:dyDescent="0.2">
      <c r="A574" s="41"/>
      <c r="B574" s="50">
        <v>85295</v>
      </c>
      <c r="C574" s="51"/>
      <c r="D574" s="135" t="s">
        <v>0</v>
      </c>
      <c r="E574" s="74" t="s">
        <v>56</v>
      </c>
      <c r="F574" s="42">
        <f>G574+P574</f>
        <v>452763</v>
      </c>
      <c r="G574" s="43">
        <f>H574+K574+L574+M574</f>
        <v>452763</v>
      </c>
      <c r="H574" s="44">
        <f>SUM(I574:J574)</f>
        <v>400763</v>
      </c>
      <c r="I574" s="44">
        <v>165725</v>
      </c>
      <c r="J574" s="44">
        <v>235038</v>
      </c>
      <c r="K574" s="44">
        <v>20000</v>
      </c>
      <c r="L574" s="44">
        <v>32000</v>
      </c>
      <c r="M574" s="44"/>
      <c r="N574" s="55"/>
      <c r="O574" s="56"/>
      <c r="P574" s="40"/>
      <c r="Q574" s="44"/>
      <c r="R574" s="44"/>
      <c r="S574" s="55"/>
      <c r="T574" s="55"/>
      <c r="U574" s="1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18" customFormat="1" ht="17.100000000000001" customHeight="1" x14ac:dyDescent="0.2">
      <c r="A575" s="41"/>
      <c r="B575" s="41"/>
      <c r="C575" s="49"/>
      <c r="D575" s="136"/>
      <c r="E575" s="74" t="s">
        <v>57</v>
      </c>
      <c r="F575" s="42">
        <f>G575+P575</f>
        <v>42055</v>
      </c>
      <c r="G575" s="43">
        <f>H575+K575+L575+M575</f>
        <v>42055</v>
      </c>
      <c r="H575" s="44">
        <f>SUM(I575:J575)</f>
        <v>42055</v>
      </c>
      <c r="I575" s="44">
        <f>I579+I583+I587+I591+I595+I599+I603</f>
        <v>20000</v>
      </c>
      <c r="J575" s="44">
        <f>J579+J583+J587+J591+J595+J599+J603</f>
        <v>22055</v>
      </c>
      <c r="K575" s="44"/>
      <c r="L575" s="44"/>
      <c r="M575" s="44"/>
      <c r="N575" s="119"/>
      <c r="O575" s="201"/>
      <c r="P575" s="43"/>
      <c r="Q575" s="44"/>
      <c r="R575" s="44"/>
      <c r="S575" s="119"/>
      <c r="T575" s="119"/>
      <c r="U575" s="19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8" customFormat="1" ht="17.100000000000001" customHeight="1" x14ac:dyDescent="0.2">
      <c r="A576" s="41"/>
      <c r="B576" s="41"/>
      <c r="C576" s="49"/>
      <c r="D576" s="136"/>
      <c r="E576" s="74" t="s">
        <v>58</v>
      </c>
      <c r="F576" s="42">
        <f>G576+P576</f>
        <v>42055</v>
      </c>
      <c r="G576" s="43">
        <f>H576+K576+L576+M576</f>
        <v>42055</v>
      </c>
      <c r="H576" s="44">
        <f>SUM(I576:J576)</f>
        <v>42055</v>
      </c>
      <c r="I576" s="44"/>
      <c r="J576" s="44">
        <f>J580+J584+J588+J592+J596+J600+J604</f>
        <v>42055</v>
      </c>
      <c r="K576" s="44"/>
      <c r="L576" s="44"/>
      <c r="M576" s="44"/>
      <c r="N576" s="119"/>
      <c r="O576" s="201"/>
      <c r="P576" s="44"/>
      <c r="Q576" s="44"/>
      <c r="R576" s="44"/>
      <c r="S576" s="119"/>
      <c r="T576" s="119"/>
      <c r="U576" s="19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21" customFormat="1" ht="17.100000000000001" customHeight="1" x14ac:dyDescent="0.2">
      <c r="A577" s="70"/>
      <c r="B577" s="70"/>
      <c r="C577" s="45"/>
      <c r="D577" s="137"/>
      <c r="E577" s="75" t="s">
        <v>59</v>
      </c>
      <c r="F577" s="46">
        <f t="shared" ref="F577:L577" si="31">F574-F575+F576</f>
        <v>452763</v>
      </c>
      <c r="G577" s="47">
        <f t="shared" si="31"/>
        <v>452763</v>
      </c>
      <c r="H577" s="46">
        <f t="shared" si="31"/>
        <v>400763</v>
      </c>
      <c r="I577" s="46">
        <f t="shared" si="31"/>
        <v>145725</v>
      </c>
      <c r="J577" s="46">
        <f t="shared" si="31"/>
        <v>255038</v>
      </c>
      <c r="K577" s="46">
        <f t="shared" si="31"/>
        <v>20000</v>
      </c>
      <c r="L577" s="46">
        <f t="shared" si="31"/>
        <v>32000</v>
      </c>
      <c r="M577" s="46"/>
      <c r="N577" s="46"/>
      <c r="O577" s="48"/>
      <c r="P577" s="46"/>
      <c r="Q577" s="46"/>
      <c r="R577" s="46"/>
      <c r="S577" s="61"/>
      <c r="T577" s="61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4" customFormat="1" ht="17.100000000000001" customHeight="1" x14ac:dyDescent="0.2">
      <c r="A578" s="49"/>
      <c r="B578" s="49"/>
      <c r="C578" s="49">
        <v>4010</v>
      </c>
      <c r="D578" s="127" t="s">
        <v>29</v>
      </c>
      <c r="E578" s="74" t="s">
        <v>56</v>
      </c>
      <c r="F578" s="42">
        <f>G578+P578</f>
        <v>95152</v>
      </c>
      <c r="G578" s="43">
        <f>H578+K578+L578+M578</f>
        <v>95152</v>
      </c>
      <c r="H578" s="44">
        <f>SUM(I578:J578)</f>
        <v>95152</v>
      </c>
      <c r="I578" s="44">
        <v>95152</v>
      </c>
      <c r="J578" s="44"/>
      <c r="K578" s="44"/>
      <c r="L578" s="44"/>
      <c r="M578" s="44"/>
      <c r="N578" s="44"/>
      <c r="O578" s="57"/>
      <c r="P578" s="58"/>
      <c r="Q578" s="44"/>
      <c r="R578" s="44"/>
      <c r="S578" s="44"/>
      <c r="T578" s="44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18" customFormat="1" ht="17.100000000000001" customHeight="1" x14ac:dyDescent="0.2">
      <c r="A579" s="41"/>
      <c r="B579" s="41"/>
      <c r="C579" s="49"/>
      <c r="D579" s="128"/>
      <c r="E579" s="74" t="s">
        <v>57</v>
      </c>
      <c r="F579" s="42">
        <f>G579+P579</f>
        <v>6000</v>
      </c>
      <c r="G579" s="43">
        <f>H579+K579+L579+M579</f>
        <v>6000</v>
      </c>
      <c r="H579" s="44">
        <f>SUM(I579:J579)</f>
        <v>6000</v>
      </c>
      <c r="I579" s="44">
        <v>6000</v>
      </c>
      <c r="J579" s="44"/>
      <c r="K579" s="44"/>
      <c r="L579" s="44"/>
      <c r="M579" s="44"/>
      <c r="N579" s="44"/>
      <c r="O579" s="57"/>
      <c r="P579" s="43"/>
      <c r="Q579" s="44"/>
      <c r="R579" s="44"/>
      <c r="S579" s="44"/>
      <c r="T579" s="44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</row>
    <row r="580" spans="1:84" s="18" customFormat="1" ht="17.100000000000001" customHeight="1" x14ac:dyDescent="0.2">
      <c r="A580" s="41"/>
      <c r="B580" s="41"/>
      <c r="C580" s="49"/>
      <c r="D580" s="128"/>
      <c r="E580" s="74" t="s">
        <v>58</v>
      </c>
      <c r="F580" s="42"/>
      <c r="G580" s="43"/>
      <c r="H580" s="44"/>
      <c r="I580" s="44"/>
      <c r="J580" s="44"/>
      <c r="K580" s="44"/>
      <c r="L580" s="44"/>
      <c r="M580" s="44"/>
      <c r="N580" s="44"/>
      <c r="O580" s="57"/>
      <c r="P580" s="43"/>
      <c r="Q580" s="44"/>
      <c r="R580" s="44"/>
      <c r="S580" s="44"/>
      <c r="T580" s="44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</row>
    <row r="581" spans="1:84" s="21" customFormat="1" ht="17.100000000000001" customHeight="1" x14ac:dyDescent="0.2">
      <c r="A581" s="70"/>
      <c r="B581" s="70"/>
      <c r="C581" s="63"/>
      <c r="D581" s="129"/>
      <c r="E581" s="75" t="s">
        <v>59</v>
      </c>
      <c r="F581" s="46">
        <f>F578-F579+F580</f>
        <v>89152</v>
      </c>
      <c r="G581" s="47">
        <f>G578-G579+G580</f>
        <v>89152</v>
      </c>
      <c r="H581" s="46">
        <f>H578-H579+H580</f>
        <v>89152</v>
      </c>
      <c r="I581" s="46">
        <f>I578-I579+I580</f>
        <v>89152</v>
      </c>
      <c r="J581" s="46"/>
      <c r="K581" s="46"/>
      <c r="L581" s="46"/>
      <c r="M581" s="46"/>
      <c r="N581" s="46"/>
      <c r="O581" s="48"/>
      <c r="P581" s="47"/>
      <c r="Q581" s="46"/>
      <c r="R581" s="46"/>
      <c r="S581" s="61"/>
      <c r="T581" s="6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</row>
    <row r="582" spans="1:84" s="1" customFormat="1" ht="17.100000000000001" customHeight="1" x14ac:dyDescent="0.2">
      <c r="A582" s="49"/>
      <c r="B582" s="49"/>
      <c r="C582" s="49">
        <v>4110</v>
      </c>
      <c r="D582" s="127" t="s">
        <v>22</v>
      </c>
      <c r="E582" s="74" t="s">
        <v>56</v>
      </c>
      <c r="F582" s="42">
        <f>G582+P582</f>
        <v>25724</v>
      </c>
      <c r="G582" s="43">
        <f>H582+K582+L582+M582</f>
        <v>25724</v>
      </c>
      <c r="H582" s="44">
        <f>SUM(I582:J582)</f>
        <v>25724</v>
      </c>
      <c r="I582" s="44">
        <v>25724</v>
      </c>
      <c r="J582" s="44"/>
      <c r="K582" s="44"/>
      <c r="L582" s="44"/>
      <c r="M582" s="44"/>
      <c r="N582" s="44"/>
      <c r="O582" s="57"/>
      <c r="P582" s="58"/>
      <c r="Q582" s="44"/>
      <c r="R582" s="44"/>
      <c r="S582" s="44"/>
      <c r="T582" s="44"/>
      <c r="U582" s="14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</row>
    <row r="583" spans="1:84" s="18" customFormat="1" ht="17.100000000000001" customHeight="1" x14ac:dyDescent="0.2">
      <c r="A583" s="41"/>
      <c r="B583" s="41"/>
      <c r="C583" s="49"/>
      <c r="D583" s="128"/>
      <c r="E583" s="74" t="s">
        <v>57</v>
      </c>
      <c r="F583" s="42">
        <f>G583+P583</f>
        <v>8000</v>
      </c>
      <c r="G583" s="43">
        <f>H583+K583+L583+M583</f>
        <v>8000</v>
      </c>
      <c r="H583" s="44">
        <f>SUM(I583:J583)</f>
        <v>8000</v>
      </c>
      <c r="I583" s="44">
        <v>8000</v>
      </c>
      <c r="J583" s="44"/>
      <c r="K583" s="44"/>
      <c r="L583" s="44"/>
      <c r="M583" s="44"/>
      <c r="N583" s="44"/>
      <c r="O583" s="57"/>
      <c r="P583" s="43"/>
      <c r="Q583" s="44"/>
      <c r="R583" s="44"/>
      <c r="S583" s="44"/>
      <c r="T583" s="44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</row>
    <row r="584" spans="1:84" s="18" customFormat="1" ht="17.100000000000001" customHeight="1" x14ac:dyDescent="0.2">
      <c r="A584" s="41"/>
      <c r="B584" s="41"/>
      <c r="C584" s="49"/>
      <c r="D584" s="128"/>
      <c r="E584" s="74" t="s">
        <v>58</v>
      </c>
      <c r="F584" s="42"/>
      <c r="G584" s="43"/>
      <c r="H584" s="44"/>
      <c r="I584" s="44"/>
      <c r="J584" s="44"/>
      <c r="K584" s="44"/>
      <c r="L584" s="44"/>
      <c r="M584" s="44"/>
      <c r="N584" s="44"/>
      <c r="O584" s="57"/>
      <c r="P584" s="43"/>
      <c r="Q584" s="44"/>
      <c r="R584" s="44"/>
      <c r="S584" s="44"/>
      <c r="T584" s="4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</row>
    <row r="585" spans="1:84" s="21" customFormat="1" ht="17.100000000000001" customHeight="1" x14ac:dyDescent="0.2">
      <c r="A585" s="70"/>
      <c r="B585" s="70"/>
      <c r="C585" s="63"/>
      <c r="D585" s="129"/>
      <c r="E585" s="75" t="s">
        <v>59</v>
      </c>
      <c r="F585" s="46">
        <f>F582-F583+F584</f>
        <v>17724</v>
      </c>
      <c r="G585" s="47">
        <f>G582-G583+G584</f>
        <v>17724</v>
      </c>
      <c r="H585" s="46">
        <f>H582-H583+H584</f>
        <v>17724</v>
      </c>
      <c r="I585" s="46">
        <f>I582-I583+I584</f>
        <v>17724</v>
      </c>
      <c r="J585" s="46"/>
      <c r="K585" s="46"/>
      <c r="L585" s="46"/>
      <c r="M585" s="46"/>
      <c r="N585" s="46"/>
      <c r="O585" s="48"/>
      <c r="P585" s="47"/>
      <c r="Q585" s="46"/>
      <c r="R585" s="46"/>
      <c r="S585" s="61"/>
      <c r="T585" s="61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</row>
    <row r="586" spans="1:84" s="1" customFormat="1" ht="17.100000000000001" customHeight="1" x14ac:dyDescent="0.2">
      <c r="A586" s="49"/>
      <c r="B586" s="49"/>
      <c r="C586" s="49">
        <v>4120</v>
      </c>
      <c r="D586" s="127" t="s">
        <v>94</v>
      </c>
      <c r="E586" s="74" t="s">
        <v>56</v>
      </c>
      <c r="F586" s="42">
        <f>G586+P586</f>
        <v>3651</v>
      </c>
      <c r="G586" s="43">
        <f>H586+K586+L586+M586</f>
        <v>3651</v>
      </c>
      <c r="H586" s="44">
        <f>SUM(I586:J586)</f>
        <v>3651</v>
      </c>
      <c r="I586" s="44">
        <v>3651</v>
      </c>
      <c r="J586" s="44"/>
      <c r="K586" s="44"/>
      <c r="L586" s="44"/>
      <c r="M586" s="44"/>
      <c r="N586" s="44"/>
      <c r="O586" s="57"/>
      <c r="P586" s="58"/>
      <c r="Q586" s="44"/>
      <c r="R586" s="44"/>
      <c r="S586" s="44"/>
      <c r="T586" s="44"/>
      <c r="U586" s="14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</row>
    <row r="587" spans="1:84" s="18" customFormat="1" ht="17.100000000000001" customHeight="1" x14ac:dyDescent="0.2">
      <c r="A587" s="41"/>
      <c r="B587" s="41"/>
      <c r="C587" s="49"/>
      <c r="D587" s="128"/>
      <c r="E587" s="74" t="s">
        <v>57</v>
      </c>
      <c r="F587" s="42">
        <f>G587+P587</f>
        <v>1000</v>
      </c>
      <c r="G587" s="43">
        <f>H587+K587+L587+M587</f>
        <v>1000</v>
      </c>
      <c r="H587" s="44">
        <f>SUM(I587:J587)</f>
        <v>1000</v>
      </c>
      <c r="I587" s="44">
        <v>1000</v>
      </c>
      <c r="J587" s="44"/>
      <c r="K587" s="44"/>
      <c r="L587" s="44"/>
      <c r="M587" s="44"/>
      <c r="N587" s="44"/>
      <c r="O587" s="57"/>
      <c r="P587" s="43"/>
      <c r="Q587" s="44"/>
      <c r="R587" s="44"/>
      <c r="S587" s="44"/>
      <c r="T587" s="44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</row>
    <row r="588" spans="1:84" s="18" customFormat="1" ht="17.100000000000001" customHeight="1" x14ac:dyDescent="0.2">
      <c r="A588" s="41"/>
      <c r="B588" s="41"/>
      <c r="C588" s="49"/>
      <c r="D588" s="128"/>
      <c r="E588" s="74" t="s">
        <v>58</v>
      </c>
      <c r="F588" s="42"/>
      <c r="G588" s="43"/>
      <c r="H588" s="44"/>
      <c r="I588" s="44"/>
      <c r="J588" s="44"/>
      <c r="K588" s="44"/>
      <c r="L588" s="44"/>
      <c r="M588" s="44"/>
      <c r="N588" s="44"/>
      <c r="O588" s="57"/>
      <c r="P588" s="43"/>
      <c r="Q588" s="44"/>
      <c r="R588" s="44"/>
      <c r="S588" s="44"/>
      <c r="T588" s="44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</row>
    <row r="589" spans="1:84" s="21" customFormat="1" ht="17.100000000000001" customHeight="1" x14ac:dyDescent="0.2">
      <c r="A589" s="70"/>
      <c r="B589" s="70"/>
      <c r="C589" s="63"/>
      <c r="D589" s="129"/>
      <c r="E589" s="75" t="s">
        <v>59</v>
      </c>
      <c r="F589" s="46">
        <f>F586-F587+F588</f>
        <v>2651</v>
      </c>
      <c r="G589" s="47">
        <f>G586-G587+G588</f>
        <v>2651</v>
      </c>
      <c r="H589" s="46">
        <f>H586-H587+H588</f>
        <v>2651</v>
      </c>
      <c r="I589" s="46">
        <f>I586-I587+I588</f>
        <v>2651</v>
      </c>
      <c r="J589" s="46"/>
      <c r="K589" s="46"/>
      <c r="L589" s="46"/>
      <c r="M589" s="46"/>
      <c r="N589" s="46"/>
      <c r="O589" s="48"/>
      <c r="P589" s="47"/>
      <c r="Q589" s="46"/>
      <c r="R589" s="46"/>
      <c r="S589" s="61"/>
      <c r="T589" s="61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</row>
    <row r="590" spans="1:84" s="1" customFormat="1" ht="16.5" customHeight="1" x14ac:dyDescent="0.2">
      <c r="A590" s="49"/>
      <c r="B590" s="49"/>
      <c r="C590" s="49">
        <v>4170</v>
      </c>
      <c r="D590" s="127" t="s">
        <v>72</v>
      </c>
      <c r="E590" s="74" t="s">
        <v>56</v>
      </c>
      <c r="F590" s="42">
        <f>G590+P590</f>
        <v>41198</v>
      </c>
      <c r="G590" s="43">
        <f>H590+K590+L590+M590</f>
        <v>41198</v>
      </c>
      <c r="H590" s="44">
        <f>SUM(I590:J590)</f>
        <v>41198</v>
      </c>
      <c r="I590" s="44">
        <v>41198</v>
      </c>
      <c r="J590" s="44"/>
      <c r="K590" s="44"/>
      <c r="L590" s="44"/>
      <c r="M590" s="44"/>
      <c r="N590" s="44"/>
      <c r="O590" s="57"/>
      <c r="P590" s="58"/>
      <c r="Q590" s="44"/>
      <c r="R590" s="44"/>
      <c r="S590" s="44"/>
      <c r="T590" s="44"/>
      <c r="U590" s="14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</row>
    <row r="591" spans="1:84" s="18" customFormat="1" ht="16.5" customHeight="1" x14ac:dyDescent="0.2">
      <c r="A591" s="41"/>
      <c r="B591" s="41"/>
      <c r="C591" s="49"/>
      <c r="D591" s="128"/>
      <c r="E591" s="74" t="s">
        <v>57</v>
      </c>
      <c r="F591" s="42">
        <f>G591+P591</f>
        <v>5000</v>
      </c>
      <c r="G591" s="43">
        <f>H591+K591+L591+M591</f>
        <v>5000</v>
      </c>
      <c r="H591" s="44">
        <f>SUM(I591:J591)</f>
        <v>5000</v>
      </c>
      <c r="I591" s="44">
        <v>5000</v>
      </c>
      <c r="J591" s="44"/>
      <c r="K591" s="44"/>
      <c r="L591" s="44"/>
      <c r="M591" s="44"/>
      <c r="N591" s="44"/>
      <c r="O591" s="57"/>
      <c r="P591" s="43"/>
      <c r="Q591" s="44"/>
      <c r="R591" s="44"/>
      <c r="S591" s="44"/>
      <c r="T591" s="44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</row>
    <row r="592" spans="1:84" s="18" customFormat="1" ht="16.5" customHeight="1" x14ac:dyDescent="0.2">
      <c r="A592" s="41"/>
      <c r="B592" s="41"/>
      <c r="C592" s="49"/>
      <c r="D592" s="128"/>
      <c r="E592" s="74" t="s">
        <v>58</v>
      </c>
      <c r="F592" s="42"/>
      <c r="G592" s="43"/>
      <c r="H592" s="44"/>
      <c r="I592" s="44"/>
      <c r="J592" s="44"/>
      <c r="K592" s="44"/>
      <c r="L592" s="44"/>
      <c r="M592" s="44"/>
      <c r="N592" s="44"/>
      <c r="O592" s="57"/>
      <c r="P592" s="43"/>
      <c r="Q592" s="44"/>
      <c r="R592" s="44"/>
      <c r="S592" s="44"/>
      <c r="T592" s="44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</row>
    <row r="593" spans="1:84" s="21" customFormat="1" ht="16.5" customHeight="1" x14ac:dyDescent="0.2">
      <c r="A593" s="70"/>
      <c r="B593" s="70"/>
      <c r="C593" s="63"/>
      <c r="D593" s="129"/>
      <c r="E593" s="75" t="s">
        <v>59</v>
      </c>
      <c r="F593" s="46">
        <f>F590-F591+F592</f>
        <v>36198</v>
      </c>
      <c r="G593" s="47">
        <f>G590-G591+G592</f>
        <v>36198</v>
      </c>
      <c r="H593" s="46">
        <f>H590-H591+H592</f>
        <v>36198</v>
      </c>
      <c r="I593" s="46">
        <f>I590-I591+I592</f>
        <v>36198</v>
      </c>
      <c r="J593" s="46"/>
      <c r="K593" s="46"/>
      <c r="L593" s="46"/>
      <c r="M593" s="46"/>
      <c r="N593" s="46"/>
      <c r="O593" s="48"/>
      <c r="P593" s="47"/>
      <c r="Q593" s="46"/>
      <c r="R593" s="46"/>
      <c r="S593" s="61"/>
      <c r="T593" s="61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</row>
    <row r="594" spans="1:84" s="1" customFormat="1" ht="16.5" customHeight="1" x14ac:dyDescent="0.2">
      <c r="A594" s="49"/>
      <c r="B594" s="49"/>
      <c r="C594" s="49">
        <v>4210</v>
      </c>
      <c r="D594" s="127" t="s">
        <v>24</v>
      </c>
      <c r="E594" s="74" t="s">
        <v>56</v>
      </c>
      <c r="F594" s="42">
        <f>G594+P594</f>
        <v>69074</v>
      </c>
      <c r="G594" s="43">
        <f>H594+K594+L594+M594</f>
        <v>69074</v>
      </c>
      <c r="H594" s="44">
        <f>SUM(I594:J594)</f>
        <v>69074</v>
      </c>
      <c r="I594" s="44"/>
      <c r="J594" s="44">
        <v>69074</v>
      </c>
      <c r="K594" s="44"/>
      <c r="L594" s="44"/>
      <c r="M594" s="44"/>
      <c r="N594" s="44"/>
      <c r="O594" s="57"/>
      <c r="P594" s="58"/>
      <c r="Q594" s="44"/>
      <c r="R594" s="44"/>
      <c r="S594" s="44"/>
      <c r="T594" s="4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</row>
    <row r="595" spans="1:84" s="18" customFormat="1" ht="16.5" customHeight="1" x14ac:dyDescent="0.2">
      <c r="A595" s="41"/>
      <c r="B595" s="41"/>
      <c r="C595" s="49"/>
      <c r="D595" s="128"/>
      <c r="E595" s="74" t="s">
        <v>57</v>
      </c>
      <c r="F595" s="42"/>
      <c r="G595" s="43"/>
      <c r="H595" s="44"/>
      <c r="I595" s="44"/>
      <c r="J595" s="44"/>
      <c r="K595" s="44"/>
      <c r="L595" s="44"/>
      <c r="M595" s="44"/>
      <c r="N595" s="44"/>
      <c r="O595" s="57"/>
      <c r="P595" s="43"/>
      <c r="Q595" s="44"/>
      <c r="R595" s="44"/>
      <c r="S595" s="44"/>
      <c r="T595" s="44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</row>
    <row r="596" spans="1:84" s="18" customFormat="1" ht="16.5" customHeight="1" x14ac:dyDescent="0.2">
      <c r="A596" s="41"/>
      <c r="B596" s="41"/>
      <c r="C596" s="49"/>
      <c r="D596" s="128"/>
      <c r="E596" s="74" t="s">
        <v>58</v>
      </c>
      <c r="F596" s="42">
        <f>G596+P596</f>
        <v>42055</v>
      </c>
      <c r="G596" s="43">
        <f>H596+K596+L596+M596</f>
        <v>42055</v>
      </c>
      <c r="H596" s="44">
        <f>SUM(I596:J596)</f>
        <v>42055</v>
      </c>
      <c r="I596" s="44"/>
      <c r="J596" s="44">
        <v>42055</v>
      </c>
      <c r="K596" s="44"/>
      <c r="L596" s="44"/>
      <c r="M596" s="44"/>
      <c r="N596" s="44"/>
      <c r="O596" s="57"/>
      <c r="P596" s="43"/>
      <c r="Q596" s="44"/>
      <c r="R596" s="44"/>
      <c r="S596" s="44"/>
      <c r="T596" s="44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</row>
    <row r="597" spans="1:84" s="21" customFormat="1" ht="16.5" customHeight="1" x14ac:dyDescent="0.2">
      <c r="A597" s="70"/>
      <c r="B597" s="70"/>
      <c r="C597" s="45"/>
      <c r="D597" s="129"/>
      <c r="E597" s="75" t="s">
        <v>59</v>
      </c>
      <c r="F597" s="46">
        <f>F594-F595+F596</f>
        <v>111129</v>
      </c>
      <c r="G597" s="47">
        <f>G594-G595+G596</f>
        <v>111129</v>
      </c>
      <c r="H597" s="46">
        <f>H594-H595+H596</f>
        <v>111129</v>
      </c>
      <c r="I597" s="46"/>
      <c r="J597" s="46">
        <f>J594-J595+J596</f>
        <v>111129</v>
      </c>
      <c r="K597" s="46"/>
      <c r="L597" s="46"/>
      <c r="M597" s="46"/>
      <c r="N597" s="46"/>
      <c r="O597" s="48"/>
      <c r="P597" s="47"/>
      <c r="Q597" s="46"/>
      <c r="R597" s="46"/>
      <c r="S597" s="61"/>
      <c r="T597" s="61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</row>
    <row r="598" spans="1:84" s="1" customFormat="1" ht="16.5" customHeight="1" x14ac:dyDescent="0.2">
      <c r="A598" s="49"/>
      <c r="B598" s="49"/>
      <c r="C598" s="49">
        <v>4220</v>
      </c>
      <c r="D598" s="127" t="s">
        <v>61</v>
      </c>
      <c r="E598" s="74" t="s">
        <v>56</v>
      </c>
      <c r="F598" s="42">
        <f>G598+P598</f>
        <v>5842</v>
      </c>
      <c r="G598" s="43">
        <f>H598+K598+L598+M598</f>
        <v>5842</v>
      </c>
      <c r="H598" s="44">
        <f>SUM(I598:J598)</f>
        <v>5842</v>
      </c>
      <c r="I598" s="44"/>
      <c r="J598" s="44">
        <v>5842</v>
      </c>
      <c r="K598" s="44"/>
      <c r="L598" s="44"/>
      <c r="M598" s="44"/>
      <c r="N598" s="44"/>
      <c r="O598" s="57"/>
      <c r="P598" s="58"/>
      <c r="Q598" s="44"/>
      <c r="R598" s="44"/>
      <c r="S598" s="44"/>
      <c r="T598" s="44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</row>
    <row r="599" spans="1:84" s="18" customFormat="1" ht="16.5" customHeight="1" x14ac:dyDescent="0.2">
      <c r="A599" s="41"/>
      <c r="B599" s="41"/>
      <c r="C599" s="49"/>
      <c r="D599" s="128"/>
      <c r="E599" s="74" t="s">
        <v>57</v>
      </c>
      <c r="F599" s="42">
        <f>G599+P599</f>
        <v>1639</v>
      </c>
      <c r="G599" s="43">
        <f>H599+K599+L599+M599</f>
        <v>1639</v>
      </c>
      <c r="H599" s="44">
        <f>SUM(I599:J599)</f>
        <v>1639</v>
      </c>
      <c r="I599" s="44"/>
      <c r="J599" s="44">
        <v>1639</v>
      </c>
      <c r="K599" s="44"/>
      <c r="L599" s="44"/>
      <c r="M599" s="44"/>
      <c r="N599" s="44"/>
      <c r="O599" s="57"/>
      <c r="P599" s="43"/>
      <c r="Q599" s="44"/>
      <c r="R599" s="44"/>
      <c r="S599" s="44"/>
      <c r="T599" s="44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</row>
    <row r="600" spans="1:84" s="18" customFormat="1" ht="16.5" customHeight="1" x14ac:dyDescent="0.2">
      <c r="A600" s="41"/>
      <c r="B600" s="41"/>
      <c r="C600" s="49"/>
      <c r="D600" s="128"/>
      <c r="E600" s="74" t="s">
        <v>58</v>
      </c>
      <c r="F600" s="42"/>
      <c r="G600" s="43"/>
      <c r="H600" s="44"/>
      <c r="I600" s="44"/>
      <c r="J600" s="44"/>
      <c r="K600" s="44"/>
      <c r="L600" s="44"/>
      <c r="M600" s="44"/>
      <c r="N600" s="44"/>
      <c r="O600" s="57"/>
      <c r="P600" s="43"/>
      <c r="Q600" s="44"/>
      <c r="R600" s="44"/>
      <c r="S600" s="44"/>
      <c r="T600" s="44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</row>
    <row r="601" spans="1:84" s="21" customFormat="1" ht="16.5" customHeight="1" x14ac:dyDescent="0.2">
      <c r="A601" s="70"/>
      <c r="B601" s="70"/>
      <c r="C601" s="45"/>
      <c r="D601" s="129"/>
      <c r="E601" s="75" t="s">
        <v>59</v>
      </c>
      <c r="F601" s="46">
        <f>F598-F599+F600</f>
        <v>4203</v>
      </c>
      <c r="G601" s="47">
        <f>G598-G599+G600</f>
        <v>4203</v>
      </c>
      <c r="H601" s="46">
        <f>H598-H599+H600</f>
        <v>4203</v>
      </c>
      <c r="I601" s="46"/>
      <c r="J601" s="46">
        <f>J598-J599+J600</f>
        <v>4203</v>
      </c>
      <c r="K601" s="46"/>
      <c r="L601" s="46"/>
      <c r="M601" s="46"/>
      <c r="N601" s="46"/>
      <c r="O601" s="48"/>
      <c r="P601" s="47"/>
      <c r="Q601" s="46"/>
      <c r="R601" s="46"/>
      <c r="S601" s="61"/>
      <c r="T601" s="6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</row>
    <row r="602" spans="1:84" s="21" customFormat="1" ht="16.5" customHeight="1" x14ac:dyDescent="0.2">
      <c r="A602" s="49"/>
      <c r="B602" s="49"/>
      <c r="C602" s="49">
        <v>4300</v>
      </c>
      <c r="D602" s="127" t="s">
        <v>27</v>
      </c>
      <c r="E602" s="74" t="s">
        <v>56</v>
      </c>
      <c r="F602" s="42">
        <f>G602+P602</f>
        <v>132862</v>
      </c>
      <c r="G602" s="43">
        <f>H602+K602+L602+M602</f>
        <v>132862</v>
      </c>
      <c r="H602" s="44">
        <f>SUM(I602:J602)</f>
        <v>132862</v>
      </c>
      <c r="I602" s="44"/>
      <c r="J602" s="44">
        <v>132862</v>
      </c>
      <c r="K602" s="44"/>
      <c r="L602" s="44"/>
      <c r="M602" s="44"/>
      <c r="N602" s="44"/>
      <c r="O602" s="57"/>
      <c r="P602" s="58"/>
      <c r="Q602" s="44"/>
      <c r="R602" s="44"/>
      <c r="S602" s="44"/>
      <c r="T602" s="44"/>
      <c r="U602" s="1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</row>
    <row r="603" spans="1:84" s="21" customFormat="1" ht="16.5" customHeight="1" x14ac:dyDescent="0.2">
      <c r="A603" s="41"/>
      <c r="B603" s="41"/>
      <c r="C603" s="49"/>
      <c r="D603" s="128"/>
      <c r="E603" s="74" t="s">
        <v>57</v>
      </c>
      <c r="F603" s="42">
        <f>G603+P603</f>
        <v>20416</v>
      </c>
      <c r="G603" s="43">
        <f>H603+K603+L603+M603</f>
        <v>20416</v>
      </c>
      <c r="H603" s="44">
        <f>SUM(I603:J603)</f>
        <v>20416</v>
      </c>
      <c r="I603" s="44"/>
      <c r="J603" s="44">
        <v>20416</v>
      </c>
      <c r="K603" s="44"/>
      <c r="L603" s="44"/>
      <c r="M603" s="44"/>
      <c r="N603" s="44"/>
      <c r="O603" s="57"/>
      <c r="P603" s="43"/>
      <c r="Q603" s="44"/>
      <c r="R603" s="44"/>
      <c r="S603" s="44"/>
      <c r="T603" s="44"/>
      <c r="U603" s="18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</row>
    <row r="604" spans="1:84" s="21" customFormat="1" ht="16.5" customHeight="1" x14ac:dyDescent="0.2">
      <c r="A604" s="41"/>
      <c r="B604" s="41"/>
      <c r="C604" s="49"/>
      <c r="D604" s="128"/>
      <c r="E604" s="74" t="s">
        <v>58</v>
      </c>
      <c r="F604" s="42"/>
      <c r="G604" s="43"/>
      <c r="H604" s="44"/>
      <c r="I604" s="44"/>
      <c r="J604" s="44"/>
      <c r="K604" s="44"/>
      <c r="L604" s="44"/>
      <c r="M604" s="44"/>
      <c r="N604" s="44"/>
      <c r="O604" s="57"/>
      <c r="P604" s="43"/>
      <c r="Q604" s="44"/>
      <c r="R604" s="44"/>
      <c r="S604" s="44"/>
      <c r="T604" s="44"/>
      <c r="U604" s="18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</row>
    <row r="605" spans="1:84" s="21" customFormat="1" ht="16.5" customHeight="1" x14ac:dyDescent="0.2">
      <c r="A605" s="70"/>
      <c r="B605" s="70"/>
      <c r="C605" s="45"/>
      <c r="D605" s="129"/>
      <c r="E605" s="75" t="s">
        <v>59</v>
      </c>
      <c r="F605" s="46">
        <f>F602-F603+F604</f>
        <v>112446</v>
      </c>
      <c r="G605" s="47">
        <f>G602-G603+G604</f>
        <v>112446</v>
      </c>
      <c r="H605" s="46">
        <f>H602-H603+H604</f>
        <v>112446</v>
      </c>
      <c r="I605" s="46"/>
      <c r="J605" s="46">
        <f>J602-J603+J604</f>
        <v>112446</v>
      </c>
      <c r="K605" s="46"/>
      <c r="L605" s="46"/>
      <c r="M605" s="46"/>
      <c r="N605" s="46"/>
      <c r="O605" s="48"/>
      <c r="P605" s="47"/>
      <c r="Q605" s="46"/>
      <c r="R605" s="46"/>
      <c r="S605" s="61"/>
      <c r="T605" s="61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</row>
    <row r="606" spans="1:84" s="118" customFormat="1" ht="16.5" customHeight="1" x14ac:dyDescent="0.2">
      <c r="A606" s="92"/>
      <c r="B606" s="92"/>
      <c r="C606" s="181" t="s">
        <v>63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3"/>
    </row>
    <row r="607" spans="1:84" s="118" customFormat="1" ht="16.5" customHeight="1" x14ac:dyDescent="0.2">
      <c r="A607" s="92"/>
      <c r="B607" s="41"/>
      <c r="C607" s="212" t="s">
        <v>235</v>
      </c>
      <c r="D607" s="213"/>
      <c r="E607" s="213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4"/>
    </row>
    <row r="608" spans="1:84" s="118" customFormat="1" ht="16.5" customHeight="1" x14ac:dyDescent="0.2">
      <c r="A608" s="92"/>
      <c r="B608" s="41"/>
      <c r="C608" s="212" t="s">
        <v>242</v>
      </c>
      <c r="D608" s="213"/>
      <c r="E608" s="213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4"/>
    </row>
    <row r="609" spans="1:84" s="118" customFormat="1" ht="16.5" customHeight="1" x14ac:dyDescent="0.2">
      <c r="A609" s="92"/>
      <c r="B609" s="41"/>
      <c r="C609" s="212" t="s">
        <v>243</v>
      </c>
      <c r="D609" s="213"/>
      <c r="E609" s="213"/>
      <c r="F609" s="213"/>
      <c r="G609" s="213"/>
      <c r="H609" s="213"/>
      <c r="I609" s="213"/>
      <c r="J609" s="213"/>
      <c r="K609" s="213"/>
      <c r="L609" s="213"/>
      <c r="M609" s="213"/>
      <c r="N609" s="213"/>
      <c r="O609" s="213"/>
      <c r="P609" s="213"/>
      <c r="Q609" s="213"/>
      <c r="R609" s="213"/>
      <c r="S609" s="213"/>
      <c r="T609" s="214"/>
    </row>
    <row r="610" spans="1:84" s="118" customFormat="1" ht="16.5" customHeight="1" x14ac:dyDescent="0.2">
      <c r="A610" s="92"/>
      <c r="B610" s="41"/>
      <c r="C610" s="212" t="s">
        <v>244</v>
      </c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  <c r="N610" s="213"/>
      <c r="O610" s="213"/>
      <c r="P610" s="213"/>
      <c r="Q610" s="213"/>
      <c r="R610" s="213"/>
      <c r="S610" s="213"/>
      <c r="T610" s="214"/>
    </row>
    <row r="611" spans="1:84" s="118" customFormat="1" ht="16.5" customHeight="1" x14ac:dyDescent="0.2">
      <c r="A611" s="92"/>
      <c r="B611" s="41"/>
      <c r="C611" s="212" t="s">
        <v>245</v>
      </c>
      <c r="D611" s="213"/>
      <c r="E611" s="213"/>
      <c r="F611" s="213"/>
      <c r="G611" s="213"/>
      <c r="H611" s="213"/>
      <c r="I611" s="213"/>
      <c r="J611" s="213"/>
      <c r="K611" s="213"/>
      <c r="L611" s="213"/>
      <c r="M611" s="213"/>
      <c r="N611" s="213"/>
      <c r="O611" s="213"/>
      <c r="P611" s="213"/>
      <c r="Q611" s="213"/>
      <c r="R611" s="213"/>
      <c r="S611" s="213"/>
      <c r="T611" s="214"/>
    </row>
    <row r="612" spans="1:84" s="118" customFormat="1" ht="16.5" customHeight="1" x14ac:dyDescent="0.2">
      <c r="A612" s="92"/>
      <c r="B612" s="41"/>
      <c r="C612" s="212" t="s">
        <v>246</v>
      </c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  <c r="N612" s="213"/>
      <c r="O612" s="213"/>
      <c r="P612" s="213"/>
      <c r="Q612" s="213"/>
      <c r="R612" s="213"/>
      <c r="S612" s="213"/>
      <c r="T612" s="214"/>
    </row>
    <row r="613" spans="1:84" s="118" customFormat="1" ht="16.5" customHeight="1" x14ac:dyDescent="0.2">
      <c r="A613" s="92"/>
      <c r="B613" s="41"/>
      <c r="C613" s="212" t="s">
        <v>247</v>
      </c>
      <c r="D613" s="213"/>
      <c r="E613" s="213"/>
      <c r="F613" s="213"/>
      <c r="G613" s="213"/>
      <c r="H613" s="213"/>
      <c r="I613" s="213"/>
      <c r="J613" s="213"/>
      <c r="K613" s="213"/>
      <c r="L613" s="213"/>
      <c r="M613" s="213"/>
      <c r="N613" s="213"/>
      <c r="O613" s="213"/>
      <c r="P613" s="213"/>
      <c r="Q613" s="213"/>
      <c r="R613" s="213"/>
      <c r="S613" s="213"/>
      <c r="T613" s="214"/>
    </row>
    <row r="614" spans="1:84" s="118" customFormat="1" ht="6.75" customHeight="1" x14ac:dyDescent="0.2">
      <c r="A614" s="92"/>
      <c r="B614" s="41"/>
      <c r="C614" s="171"/>
      <c r="D614" s="172"/>
      <c r="E614" s="172"/>
      <c r="F614" s="172"/>
      <c r="G614" s="172"/>
      <c r="H614" s="172"/>
      <c r="I614" s="172"/>
      <c r="J614" s="172"/>
      <c r="K614" s="172"/>
      <c r="L614" s="172"/>
      <c r="M614" s="172"/>
      <c r="N614" s="172"/>
      <c r="O614" s="172"/>
      <c r="P614" s="172"/>
      <c r="Q614" s="172"/>
      <c r="R614" s="172"/>
      <c r="S614" s="172"/>
      <c r="T614" s="173"/>
    </row>
    <row r="615" spans="1:84" s="118" customFormat="1" ht="27.75" customHeight="1" x14ac:dyDescent="0.2">
      <c r="A615" s="92"/>
      <c r="B615" s="41"/>
      <c r="C615" s="171" t="s">
        <v>220</v>
      </c>
      <c r="D615" s="172"/>
      <c r="E615" s="172"/>
      <c r="F615" s="172"/>
      <c r="G615" s="172"/>
      <c r="H615" s="172"/>
      <c r="I615" s="172"/>
      <c r="J615" s="172"/>
      <c r="K615" s="172"/>
      <c r="L615" s="172"/>
      <c r="M615" s="172"/>
      <c r="N615" s="172"/>
      <c r="O615" s="172"/>
      <c r="P615" s="172"/>
      <c r="Q615" s="172"/>
      <c r="R615" s="172"/>
      <c r="S615" s="172"/>
      <c r="T615" s="173"/>
    </row>
    <row r="616" spans="1:84" s="118" customFormat="1" ht="16.5" customHeight="1" x14ac:dyDescent="0.2">
      <c r="A616" s="92"/>
      <c r="B616" s="41"/>
      <c r="C616" s="212" t="s">
        <v>248</v>
      </c>
      <c r="D616" s="213"/>
      <c r="E616" s="213"/>
      <c r="F616" s="213"/>
      <c r="G616" s="213"/>
      <c r="H616" s="213"/>
      <c r="I616" s="213"/>
      <c r="J616" s="213"/>
      <c r="K616" s="213"/>
      <c r="L616" s="213"/>
      <c r="M616" s="213"/>
      <c r="N616" s="213"/>
      <c r="O616" s="213"/>
      <c r="P616" s="213"/>
      <c r="Q616" s="213"/>
      <c r="R616" s="213"/>
      <c r="S616" s="213"/>
      <c r="T616" s="214"/>
    </row>
    <row r="617" spans="1:84" s="118" customFormat="1" ht="16.5" customHeight="1" x14ac:dyDescent="0.2">
      <c r="A617" s="92"/>
      <c r="B617" s="41"/>
      <c r="C617" s="212" t="s">
        <v>249</v>
      </c>
      <c r="D617" s="213"/>
      <c r="E617" s="213"/>
      <c r="F617" s="213"/>
      <c r="G617" s="213"/>
      <c r="H617" s="213"/>
      <c r="I617" s="213"/>
      <c r="J617" s="213"/>
      <c r="K617" s="213"/>
      <c r="L617" s="213"/>
      <c r="M617" s="213"/>
      <c r="N617" s="213"/>
      <c r="O617" s="213"/>
      <c r="P617" s="213"/>
      <c r="Q617" s="213"/>
      <c r="R617" s="213"/>
      <c r="S617" s="213"/>
      <c r="T617" s="214"/>
    </row>
    <row r="618" spans="1:84" s="118" customFormat="1" ht="16.5" customHeight="1" x14ac:dyDescent="0.2">
      <c r="A618" s="92"/>
      <c r="B618" s="41"/>
      <c r="C618" s="215" t="s">
        <v>250</v>
      </c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7"/>
    </row>
    <row r="619" spans="1:84" s="1" customFormat="1" ht="16.5" customHeight="1" x14ac:dyDescent="0.2">
      <c r="A619" s="52">
        <v>854</v>
      </c>
      <c r="B619" s="52"/>
      <c r="C619" s="101"/>
      <c r="D619" s="130" t="s">
        <v>7</v>
      </c>
      <c r="E619" s="72" t="s">
        <v>56</v>
      </c>
      <c r="F619" s="29">
        <f>G619+P619</f>
        <v>2268812</v>
      </c>
      <c r="G619" s="30">
        <f>H619+K619+L619+M619</f>
        <v>2268812</v>
      </c>
      <c r="H619" s="31">
        <f>SUM(I619:J619)</f>
        <v>2131249</v>
      </c>
      <c r="I619" s="31">
        <v>1990939</v>
      </c>
      <c r="J619" s="31">
        <v>140310</v>
      </c>
      <c r="K619" s="31">
        <v>82100</v>
      </c>
      <c r="L619" s="31">
        <v>55463</v>
      </c>
      <c r="M619" s="53"/>
      <c r="N619" s="53"/>
      <c r="O619" s="199"/>
      <c r="P619" s="59"/>
      <c r="Q619" s="53"/>
      <c r="R619" s="53"/>
      <c r="S619" s="53"/>
      <c r="T619" s="53"/>
      <c r="U619" s="2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8" customFormat="1" ht="16.5" customHeight="1" x14ac:dyDescent="0.2">
      <c r="A620" s="28"/>
      <c r="B620" s="28"/>
      <c r="C620" s="69"/>
      <c r="D620" s="131"/>
      <c r="E620" s="72" t="s">
        <v>57</v>
      </c>
      <c r="F620" s="29">
        <f>G620+P620</f>
        <v>3879</v>
      </c>
      <c r="G620" s="32">
        <f>H620+K620+L620+M620</f>
        <v>3879</v>
      </c>
      <c r="H620" s="33">
        <f>SUM(I620:J620)</f>
        <v>1169</v>
      </c>
      <c r="I620" s="33"/>
      <c r="J620" s="33">
        <f>J624+J652</f>
        <v>1169</v>
      </c>
      <c r="K620" s="33"/>
      <c r="L620" s="33">
        <f>L624+L652</f>
        <v>2710</v>
      </c>
      <c r="M620" s="54"/>
      <c r="N620" s="54"/>
      <c r="O620" s="202"/>
      <c r="P620" s="62"/>
      <c r="Q620" s="54"/>
      <c r="R620" s="54"/>
      <c r="S620" s="54"/>
      <c r="T620" s="54"/>
      <c r="U620" s="19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18" customFormat="1" ht="16.5" customHeight="1" x14ac:dyDescent="0.2">
      <c r="A621" s="28"/>
      <c r="B621" s="28"/>
      <c r="C621" s="69"/>
      <c r="D621" s="131"/>
      <c r="E621" s="72" t="s">
        <v>58</v>
      </c>
      <c r="F621" s="29">
        <f>G621+P621</f>
        <v>1169</v>
      </c>
      <c r="G621" s="32">
        <f>H621+K621+L621+M621</f>
        <v>1169</v>
      </c>
      <c r="H621" s="33">
        <f>SUM(I621:J621)</f>
        <v>1169</v>
      </c>
      <c r="I621" s="33">
        <f>I625+I653</f>
        <v>969</v>
      </c>
      <c r="J621" s="33">
        <f>J625+J653</f>
        <v>200</v>
      </c>
      <c r="K621" s="33"/>
      <c r="L621" s="33"/>
      <c r="M621" s="54"/>
      <c r="N621" s="54"/>
      <c r="O621" s="202"/>
      <c r="P621" s="62"/>
      <c r="Q621" s="54"/>
      <c r="R621" s="54"/>
      <c r="S621" s="54"/>
      <c r="T621" s="54"/>
      <c r="U621" s="19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21" customFormat="1" ht="16.5" customHeight="1" x14ac:dyDescent="0.2">
      <c r="A622" s="69"/>
      <c r="B622" s="69"/>
      <c r="C622" s="34"/>
      <c r="D622" s="132"/>
      <c r="E622" s="73" t="s">
        <v>59</v>
      </c>
      <c r="F622" s="35">
        <f t="shared" ref="F622:L622" si="32">F619-F620+F621</f>
        <v>2266102</v>
      </c>
      <c r="G622" s="36">
        <f t="shared" si="32"/>
        <v>2266102</v>
      </c>
      <c r="H622" s="35">
        <f t="shared" si="32"/>
        <v>2131249</v>
      </c>
      <c r="I622" s="84">
        <f t="shared" si="32"/>
        <v>1991908</v>
      </c>
      <c r="J622" s="84">
        <f t="shared" si="32"/>
        <v>139341</v>
      </c>
      <c r="K622" s="84">
        <f t="shared" si="32"/>
        <v>82100</v>
      </c>
      <c r="L622" s="84">
        <f t="shared" si="32"/>
        <v>52753</v>
      </c>
      <c r="M622" s="35"/>
      <c r="N622" s="35"/>
      <c r="O622" s="37"/>
      <c r="P622" s="36"/>
      <c r="Q622" s="35"/>
      <c r="R622" s="35"/>
      <c r="S622" s="84"/>
      <c r="T622" s="84"/>
      <c r="U622" s="1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1" customFormat="1" ht="17.25" customHeight="1" x14ac:dyDescent="0.2">
      <c r="A623" s="41"/>
      <c r="B623" s="50">
        <v>85401</v>
      </c>
      <c r="C623" s="49"/>
      <c r="D623" s="85" t="s">
        <v>8</v>
      </c>
      <c r="E623" s="74" t="s">
        <v>56</v>
      </c>
      <c r="F623" s="38">
        <f>G623+P623</f>
        <v>2032281</v>
      </c>
      <c r="G623" s="39">
        <f>H623+K623+L623+M623</f>
        <v>2032281</v>
      </c>
      <c r="H623" s="40">
        <f>SUM(I623:J623)</f>
        <v>2029281</v>
      </c>
      <c r="I623" s="40">
        <v>1895971</v>
      </c>
      <c r="J623" s="40">
        <v>133310</v>
      </c>
      <c r="K623" s="55"/>
      <c r="L623" s="40">
        <v>3000</v>
      </c>
      <c r="M623" s="55"/>
      <c r="N623" s="55"/>
      <c r="O623" s="56"/>
      <c r="P623" s="60"/>
      <c r="Q623" s="55"/>
      <c r="R623" s="55"/>
      <c r="S623" s="55"/>
      <c r="T623" s="55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8" customFormat="1" ht="17.25" customHeight="1" x14ac:dyDescent="0.2">
      <c r="A624" s="41"/>
      <c r="B624" s="41"/>
      <c r="C624" s="49"/>
      <c r="D624" s="86"/>
      <c r="E624" s="74" t="s">
        <v>57</v>
      </c>
      <c r="F624" s="42">
        <f>G624+P624</f>
        <v>1169</v>
      </c>
      <c r="G624" s="43">
        <f>H624+K624+L624+M624</f>
        <v>1169</v>
      </c>
      <c r="H624" s="44">
        <f>SUM(I624:J624)</f>
        <v>1169</v>
      </c>
      <c r="I624" s="44"/>
      <c r="J624" s="44">
        <f>J628+J632+J636+J640</f>
        <v>1169</v>
      </c>
      <c r="K624" s="119"/>
      <c r="L624" s="44"/>
      <c r="M624" s="119"/>
      <c r="N624" s="119"/>
      <c r="O624" s="201"/>
      <c r="P624" s="58"/>
      <c r="Q624" s="119"/>
      <c r="R624" s="119"/>
      <c r="S624" s="119"/>
      <c r="T624" s="119"/>
      <c r="U624" s="19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18" customFormat="1" ht="17.25" customHeight="1" x14ac:dyDescent="0.2">
      <c r="A625" s="41"/>
      <c r="B625" s="41"/>
      <c r="C625" s="49"/>
      <c r="D625" s="86"/>
      <c r="E625" s="74" t="s">
        <v>58</v>
      </c>
      <c r="F625" s="42">
        <f>G625+P625</f>
        <v>1169</v>
      </c>
      <c r="G625" s="43">
        <f>H625+K625+L625+M625</f>
        <v>1169</v>
      </c>
      <c r="H625" s="44">
        <f>SUM(I625:J625)</f>
        <v>1169</v>
      </c>
      <c r="I625" s="44">
        <f t="shared" ref="I625" si="33">I629+I633+I637+I641</f>
        <v>969</v>
      </c>
      <c r="J625" s="44">
        <f>J629+J633+J637+J641</f>
        <v>200</v>
      </c>
      <c r="K625" s="119"/>
      <c r="L625" s="44"/>
      <c r="M625" s="119"/>
      <c r="N625" s="119"/>
      <c r="O625" s="201"/>
      <c r="P625" s="58"/>
      <c r="Q625" s="119"/>
      <c r="R625" s="119"/>
      <c r="S625" s="119"/>
      <c r="T625" s="119"/>
      <c r="U625" s="19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21" customFormat="1" ht="17.25" customHeight="1" x14ac:dyDescent="0.2">
      <c r="A626" s="70"/>
      <c r="B626" s="70"/>
      <c r="C626" s="45"/>
      <c r="D626" s="87"/>
      <c r="E626" s="75" t="s">
        <v>59</v>
      </c>
      <c r="F626" s="46">
        <f>F623-F624+F625</f>
        <v>2032281</v>
      </c>
      <c r="G626" s="47">
        <f>G623-G624+G625</f>
        <v>2032281</v>
      </c>
      <c r="H626" s="46">
        <f>H623-H624+H625</f>
        <v>2029281</v>
      </c>
      <c r="I626" s="46">
        <f>I623-I624+I625</f>
        <v>1896940</v>
      </c>
      <c r="J626" s="46">
        <f>J623-J624+J625</f>
        <v>132341</v>
      </c>
      <c r="K626" s="46"/>
      <c r="L626" s="61">
        <f>L623-L624+L625</f>
        <v>3000</v>
      </c>
      <c r="M626" s="46"/>
      <c r="N626" s="46"/>
      <c r="O626" s="48"/>
      <c r="P626" s="47"/>
      <c r="Q626" s="46"/>
      <c r="R626" s="46"/>
      <c r="S626" s="61"/>
      <c r="T626" s="61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</row>
    <row r="627" spans="1:84" s="1" customFormat="1" ht="17.25" customHeight="1" x14ac:dyDescent="0.2">
      <c r="A627" s="49"/>
      <c r="B627" s="49"/>
      <c r="C627" s="51">
        <v>4010</v>
      </c>
      <c r="D627" s="127" t="s">
        <v>29</v>
      </c>
      <c r="E627" s="74" t="s">
        <v>56</v>
      </c>
      <c r="F627" s="42">
        <f>G627+P627</f>
        <v>1497059</v>
      </c>
      <c r="G627" s="43">
        <f>H627+K627+L627+M627</f>
        <v>1497059</v>
      </c>
      <c r="H627" s="44">
        <f>SUM(I627:J627)</f>
        <v>1497059</v>
      </c>
      <c r="I627" s="44">
        <v>1497059</v>
      </c>
      <c r="J627" s="44"/>
      <c r="K627" s="44"/>
      <c r="L627" s="44"/>
      <c r="M627" s="44"/>
      <c r="N627" s="44"/>
      <c r="O627" s="57"/>
      <c r="P627" s="58"/>
      <c r="Q627" s="44"/>
      <c r="R627" s="44"/>
      <c r="S627" s="44"/>
      <c r="T627" s="44"/>
      <c r="U627" s="14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</row>
    <row r="628" spans="1:84" s="18" customFormat="1" ht="17.25" customHeight="1" x14ac:dyDescent="0.2">
      <c r="A628" s="41"/>
      <c r="B628" s="41"/>
      <c r="C628" s="49"/>
      <c r="D628" s="128"/>
      <c r="E628" s="74" t="s">
        <v>57</v>
      </c>
      <c r="F628" s="42"/>
      <c r="G628" s="43"/>
      <c r="H628" s="44"/>
      <c r="I628" s="44"/>
      <c r="J628" s="44"/>
      <c r="K628" s="44"/>
      <c r="L628" s="44"/>
      <c r="M628" s="44"/>
      <c r="N628" s="44"/>
      <c r="O628" s="57"/>
      <c r="P628" s="43"/>
      <c r="Q628" s="44"/>
      <c r="R628" s="44"/>
      <c r="S628" s="44"/>
      <c r="T628" s="44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</row>
    <row r="629" spans="1:84" s="18" customFormat="1" ht="17.25" customHeight="1" x14ac:dyDescent="0.2">
      <c r="A629" s="41"/>
      <c r="B629" s="41"/>
      <c r="C629" s="49"/>
      <c r="D629" s="128"/>
      <c r="E629" s="74" t="s">
        <v>58</v>
      </c>
      <c r="F629" s="42">
        <f>G629+P629</f>
        <v>969</v>
      </c>
      <c r="G629" s="43">
        <f>H629+K629+L629+M629</f>
        <v>969</v>
      </c>
      <c r="H629" s="44">
        <f>SUM(I629:J629)</f>
        <v>969</v>
      </c>
      <c r="I629" s="44">
        <v>969</v>
      </c>
      <c r="J629" s="44"/>
      <c r="K629" s="44"/>
      <c r="L629" s="44"/>
      <c r="M629" s="44"/>
      <c r="N629" s="44"/>
      <c r="O629" s="57"/>
      <c r="P629" s="43"/>
      <c r="Q629" s="44"/>
      <c r="R629" s="44"/>
      <c r="S629" s="44"/>
      <c r="T629" s="44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</row>
    <row r="630" spans="1:84" s="21" customFormat="1" ht="17.25" customHeight="1" x14ac:dyDescent="0.2">
      <c r="A630" s="70"/>
      <c r="B630" s="70"/>
      <c r="C630" s="45"/>
      <c r="D630" s="129"/>
      <c r="E630" s="75" t="s">
        <v>59</v>
      </c>
      <c r="F630" s="46">
        <f>F627-F628+F629</f>
        <v>1498028</v>
      </c>
      <c r="G630" s="47">
        <f>G627-G628+G629</f>
        <v>1498028</v>
      </c>
      <c r="H630" s="46">
        <f>H627-H628+H629</f>
        <v>1498028</v>
      </c>
      <c r="I630" s="46">
        <f>I627-I628+I629</f>
        <v>1498028</v>
      </c>
      <c r="J630" s="46"/>
      <c r="K630" s="46"/>
      <c r="L630" s="46"/>
      <c r="M630" s="46"/>
      <c r="N630" s="46"/>
      <c r="O630" s="48"/>
      <c r="P630" s="47"/>
      <c r="Q630" s="46"/>
      <c r="R630" s="46"/>
      <c r="S630" s="61"/>
      <c r="T630" s="61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14" customFormat="1" ht="17.25" customHeight="1" x14ac:dyDescent="0.2">
      <c r="A631" s="49"/>
      <c r="B631" s="49"/>
      <c r="C631" s="49">
        <v>4210</v>
      </c>
      <c r="D631" s="127" t="s">
        <v>24</v>
      </c>
      <c r="E631" s="74" t="s">
        <v>56</v>
      </c>
      <c r="F631" s="42">
        <f>G631+P631</f>
        <v>9751</v>
      </c>
      <c r="G631" s="43">
        <f>H631+K631+L631+M631</f>
        <v>9751</v>
      </c>
      <c r="H631" s="44">
        <f>SUM(I631:J631)</f>
        <v>9751</v>
      </c>
      <c r="I631" s="44"/>
      <c r="J631" s="44">
        <v>9751</v>
      </c>
      <c r="K631" s="44"/>
      <c r="L631" s="44"/>
      <c r="M631" s="44"/>
      <c r="N631" s="44"/>
      <c r="O631" s="57"/>
      <c r="P631" s="58"/>
      <c r="Q631" s="44"/>
      <c r="R631" s="44"/>
      <c r="S631" s="44"/>
      <c r="T631" s="44"/>
      <c r="U631" s="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18" customFormat="1" ht="17.25" customHeight="1" x14ac:dyDescent="0.2">
      <c r="A632" s="41"/>
      <c r="B632" s="41"/>
      <c r="C632" s="49"/>
      <c r="D632" s="128"/>
      <c r="E632" s="74" t="s">
        <v>57</v>
      </c>
      <c r="F632" s="42"/>
      <c r="G632" s="43"/>
      <c r="H632" s="44"/>
      <c r="I632" s="44"/>
      <c r="J632" s="44"/>
      <c r="K632" s="44"/>
      <c r="L632" s="44"/>
      <c r="M632" s="44"/>
      <c r="N632" s="44"/>
      <c r="O632" s="57"/>
      <c r="P632" s="43"/>
      <c r="Q632" s="44"/>
      <c r="R632" s="44"/>
      <c r="S632" s="44"/>
      <c r="T632" s="44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</row>
    <row r="633" spans="1:84" s="18" customFormat="1" ht="17.25" customHeight="1" x14ac:dyDescent="0.2">
      <c r="A633" s="41"/>
      <c r="B633" s="41"/>
      <c r="C633" s="49"/>
      <c r="D633" s="128"/>
      <c r="E633" s="74" t="s">
        <v>58</v>
      </c>
      <c r="F633" s="42">
        <f>G633+P633</f>
        <v>200</v>
      </c>
      <c r="G633" s="43">
        <f>H633+K633+L633+M633</f>
        <v>200</v>
      </c>
      <c r="H633" s="44">
        <f>SUM(I633:J633)</f>
        <v>200</v>
      </c>
      <c r="I633" s="44"/>
      <c r="J633" s="44">
        <v>200</v>
      </c>
      <c r="K633" s="44"/>
      <c r="L633" s="44"/>
      <c r="M633" s="44"/>
      <c r="N633" s="44"/>
      <c r="O633" s="57"/>
      <c r="P633" s="43"/>
      <c r="Q633" s="44"/>
      <c r="R633" s="44"/>
      <c r="S633" s="44"/>
      <c r="T633" s="44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</row>
    <row r="634" spans="1:84" s="21" customFormat="1" ht="17.25" customHeight="1" x14ac:dyDescent="0.2">
      <c r="A634" s="70"/>
      <c r="B634" s="70"/>
      <c r="C634" s="45"/>
      <c r="D634" s="129"/>
      <c r="E634" s="75" t="s">
        <v>59</v>
      </c>
      <c r="F634" s="46">
        <f>F631-F632+F633</f>
        <v>9951</v>
      </c>
      <c r="G634" s="47">
        <f>G631-G632+G633</f>
        <v>9951</v>
      </c>
      <c r="H634" s="46">
        <f>H631-H632+H633</f>
        <v>9951</v>
      </c>
      <c r="I634" s="46"/>
      <c r="J634" s="46">
        <f>J631-J632+J633</f>
        <v>9951</v>
      </c>
      <c r="K634" s="46"/>
      <c r="L634" s="46"/>
      <c r="M634" s="46"/>
      <c r="N634" s="46"/>
      <c r="O634" s="48"/>
      <c r="P634" s="47"/>
      <c r="Q634" s="46"/>
      <c r="R634" s="46"/>
      <c r="S634" s="61"/>
      <c r="T634" s="61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</row>
    <row r="635" spans="1:84" s="1" customFormat="1" ht="17.25" customHeight="1" x14ac:dyDescent="0.2">
      <c r="A635" s="49"/>
      <c r="B635" s="49"/>
      <c r="C635" s="49">
        <v>4440</v>
      </c>
      <c r="D635" s="81" t="s">
        <v>33</v>
      </c>
      <c r="E635" s="74" t="s">
        <v>56</v>
      </c>
      <c r="F635" s="42">
        <f>G635+P635</f>
        <v>101050</v>
      </c>
      <c r="G635" s="43">
        <f>H635+K635+L635+M635</f>
        <v>101050</v>
      </c>
      <c r="H635" s="44">
        <f>SUM(I635:J635)</f>
        <v>101050</v>
      </c>
      <c r="I635" s="44"/>
      <c r="J635" s="44">
        <v>101050</v>
      </c>
      <c r="K635" s="44"/>
      <c r="L635" s="44"/>
      <c r="M635" s="44"/>
      <c r="N635" s="44"/>
      <c r="O635" s="57"/>
      <c r="P635" s="58"/>
      <c r="Q635" s="44"/>
      <c r="R635" s="44"/>
      <c r="S635" s="44"/>
      <c r="T635" s="44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</row>
    <row r="636" spans="1:84" s="19" customFormat="1" ht="17.25" customHeight="1" x14ac:dyDescent="0.2">
      <c r="A636" s="41"/>
      <c r="B636" s="41"/>
      <c r="C636" s="49"/>
      <c r="D636" s="82"/>
      <c r="E636" s="74" t="s">
        <v>57</v>
      </c>
      <c r="F636" s="42">
        <f>G636+P636</f>
        <v>969</v>
      </c>
      <c r="G636" s="43">
        <f>H636+K636+L636+M636</f>
        <v>969</v>
      </c>
      <c r="H636" s="44">
        <f>SUM(I636:J636)</f>
        <v>969</v>
      </c>
      <c r="I636" s="44"/>
      <c r="J636" s="44">
        <v>969</v>
      </c>
      <c r="K636" s="44"/>
      <c r="L636" s="44"/>
      <c r="M636" s="44"/>
      <c r="N636" s="44"/>
      <c r="O636" s="57"/>
      <c r="P636" s="43"/>
      <c r="Q636" s="44"/>
      <c r="R636" s="44"/>
      <c r="S636" s="44"/>
      <c r="T636" s="44"/>
      <c r="U636" s="18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</row>
    <row r="637" spans="1:84" s="19" customFormat="1" ht="17.25" customHeight="1" x14ac:dyDescent="0.2">
      <c r="A637" s="41"/>
      <c r="B637" s="41"/>
      <c r="C637" s="49"/>
      <c r="D637" s="82"/>
      <c r="E637" s="74" t="s">
        <v>58</v>
      </c>
      <c r="F637" s="42"/>
      <c r="G637" s="43"/>
      <c r="H637" s="44"/>
      <c r="I637" s="44"/>
      <c r="J637" s="44"/>
      <c r="K637" s="44"/>
      <c r="L637" s="44"/>
      <c r="M637" s="44"/>
      <c r="N637" s="44"/>
      <c r="O637" s="57"/>
      <c r="P637" s="43"/>
      <c r="Q637" s="44"/>
      <c r="R637" s="44"/>
      <c r="S637" s="44"/>
      <c r="T637" s="44"/>
      <c r="U637" s="18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</row>
    <row r="638" spans="1:84" s="21" customFormat="1" ht="17.25" customHeight="1" x14ac:dyDescent="0.2">
      <c r="A638" s="70"/>
      <c r="B638" s="70"/>
      <c r="C638" s="45"/>
      <c r="D638" s="83"/>
      <c r="E638" s="75" t="s">
        <v>59</v>
      </c>
      <c r="F638" s="46">
        <f>F635-F636+F637</f>
        <v>100081</v>
      </c>
      <c r="G638" s="47">
        <f>G635-G636+G637</f>
        <v>100081</v>
      </c>
      <c r="H638" s="46">
        <f>H635-H636+H637</f>
        <v>100081</v>
      </c>
      <c r="I638" s="46"/>
      <c r="J638" s="46">
        <f>J635-J636+J637</f>
        <v>100081</v>
      </c>
      <c r="K638" s="46"/>
      <c r="L638" s="46"/>
      <c r="M638" s="46"/>
      <c r="N638" s="46"/>
      <c r="O638" s="48"/>
      <c r="P638" s="47"/>
      <c r="Q638" s="46"/>
      <c r="R638" s="46"/>
      <c r="S638" s="61"/>
      <c r="T638" s="61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</row>
    <row r="639" spans="1:84" s="1" customFormat="1" ht="17.25" customHeight="1" x14ac:dyDescent="0.2">
      <c r="A639" s="49"/>
      <c r="B639" s="49"/>
      <c r="C639" s="49">
        <v>4700</v>
      </c>
      <c r="D639" s="127" t="s">
        <v>34</v>
      </c>
      <c r="E639" s="74" t="s">
        <v>56</v>
      </c>
      <c r="F639" s="42">
        <f>G639+P639</f>
        <v>1200</v>
      </c>
      <c r="G639" s="43">
        <f>H639+K639+L639+M639</f>
        <v>1200</v>
      </c>
      <c r="H639" s="44">
        <f>SUM(I639:J639)</f>
        <v>1200</v>
      </c>
      <c r="I639" s="44"/>
      <c r="J639" s="44">
        <v>1200</v>
      </c>
      <c r="K639" s="44"/>
      <c r="L639" s="44"/>
      <c r="M639" s="44"/>
      <c r="N639" s="44"/>
      <c r="O639" s="57"/>
      <c r="P639" s="58"/>
      <c r="Q639" s="44"/>
      <c r="R639" s="44"/>
      <c r="S639" s="44"/>
      <c r="T639" s="44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</row>
    <row r="640" spans="1:84" s="18" customFormat="1" ht="17.25" customHeight="1" x14ac:dyDescent="0.2">
      <c r="A640" s="41"/>
      <c r="B640" s="41"/>
      <c r="C640" s="49"/>
      <c r="D640" s="128"/>
      <c r="E640" s="74" t="s">
        <v>57</v>
      </c>
      <c r="F640" s="42">
        <f>G640+P640</f>
        <v>200</v>
      </c>
      <c r="G640" s="43">
        <f>H640+K640+L640+M640</f>
        <v>200</v>
      </c>
      <c r="H640" s="44">
        <f>SUM(I640:J640)</f>
        <v>200</v>
      </c>
      <c r="I640" s="44"/>
      <c r="J640" s="44">
        <v>200</v>
      </c>
      <c r="K640" s="44"/>
      <c r="L640" s="44"/>
      <c r="M640" s="44"/>
      <c r="N640" s="44"/>
      <c r="O640" s="57"/>
      <c r="P640" s="43"/>
      <c r="Q640" s="44"/>
      <c r="R640" s="44"/>
      <c r="S640" s="44"/>
      <c r="T640" s="44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</row>
    <row r="641" spans="1:84" s="18" customFormat="1" ht="17.25" customHeight="1" x14ac:dyDescent="0.2">
      <c r="A641" s="41"/>
      <c r="B641" s="41"/>
      <c r="C641" s="49"/>
      <c r="D641" s="128"/>
      <c r="E641" s="74" t="s">
        <v>58</v>
      </c>
      <c r="F641" s="42"/>
      <c r="G641" s="43"/>
      <c r="H641" s="44"/>
      <c r="I641" s="44"/>
      <c r="J641" s="44"/>
      <c r="K641" s="44"/>
      <c r="L641" s="44"/>
      <c r="M641" s="44"/>
      <c r="N641" s="44"/>
      <c r="O641" s="57"/>
      <c r="P641" s="43"/>
      <c r="Q641" s="44"/>
      <c r="R641" s="44"/>
      <c r="S641" s="44"/>
      <c r="T641" s="44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</row>
    <row r="642" spans="1:84" s="21" customFormat="1" ht="17.25" customHeight="1" x14ac:dyDescent="0.2">
      <c r="A642" s="70"/>
      <c r="B642" s="70"/>
      <c r="C642" s="45"/>
      <c r="D642" s="129"/>
      <c r="E642" s="75" t="s">
        <v>59</v>
      </c>
      <c r="F642" s="46">
        <f>F639-F640+F641</f>
        <v>1000</v>
      </c>
      <c r="G642" s="47">
        <f>G639-G640+G641</f>
        <v>1000</v>
      </c>
      <c r="H642" s="46">
        <f>H639-H640+H641</f>
        <v>1000</v>
      </c>
      <c r="I642" s="46"/>
      <c r="J642" s="46">
        <f>J639-J640+J641</f>
        <v>1000</v>
      </c>
      <c r="K642" s="46"/>
      <c r="L642" s="46"/>
      <c r="M642" s="46"/>
      <c r="N642" s="46"/>
      <c r="O642" s="48"/>
      <c r="P642" s="47"/>
      <c r="Q642" s="46"/>
      <c r="R642" s="46"/>
      <c r="S642" s="61"/>
      <c r="T642" s="61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</row>
    <row r="643" spans="1:84" s="118" customFormat="1" ht="17.25" customHeight="1" x14ac:dyDescent="0.2">
      <c r="A643" s="92"/>
      <c r="B643" s="92"/>
      <c r="C643" s="181" t="s">
        <v>63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3"/>
    </row>
    <row r="644" spans="1:84" s="118" customFormat="1" ht="17.25" customHeight="1" x14ac:dyDescent="0.2">
      <c r="A644" s="92"/>
      <c r="B644" s="41"/>
      <c r="C644" s="171" t="s">
        <v>221</v>
      </c>
      <c r="D644" s="172"/>
      <c r="E644" s="172"/>
      <c r="F644" s="172"/>
      <c r="G644" s="172"/>
      <c r="H644" s="172"/>
      <c r="I644" s="172"/>
      <c r="J644" s="172"/>
      <c r="K644" s="172"/>
      <c r="L644" s="172"/>
      <c r="M644" s="172"/>
      <c r="N644" s="172"/>
      <c r="O644" s="172"/>
      <c r="P644" s="172"/>
      <c r="Q644" s="172"/>
      <c r="R644" s="172"/>
      <c r="S644" s="172"/>
      <c r="T644" s="173"/>
    </row>
    <row r="645" spans="1:84" s="118" customFormat="1" ht="17.25" customHeight="1" x14ac:dyDescent="0.2">
      <c r="A645" s="92"/>
      <c r="B645" s="41"/>
      <c r="C645" s="171" t="s">
        <v>256</v>
      </c>
      <c r="D645" s="172"/>
      <c r="E645" s="172"/>
      <c r="F645" s="172"/>
      <c r="G645" s="172"/>
      <c r="H645" s="172"/>
      <c r="I645" s="172"/>
      <c r="J645" s="172"/>
      <c r="K645" s="172"/>
      <c r="L645" s="172"/>
      <c r="M645" s="172"/>
      <c r="N645" s="172"/>
      <c r="O645" s="172"/>
      <c r="P645" s="172"/>
      <c r="Q645" s="172"/>
      <c r="R645" s="172"/>
      <c r="S645" s="172"/>
      <c r="T645" s="173"/>
    </row>
    <row r="646" spans="1:84" s="118" customFormat="1" ht="17.25" customHeight="1" x14ac:dyDescent="0.2">
      <c r="A646" s="92"/>
      <c r="B646" s="41"/>
      <c r="C646" s="171" t="s">
        <v>257</v>
      </c>
      <c r="D646" s="172"/>
      <c r="E646" s="172"/>
      <c r="F646" s="172"/>
      <c r="G646" s="172"/>
      <c r="H646" s="172"/>
      <c r="I646" s="172"/>
      <c r="J646" s="172"/>
      <c r="K646" s="172"/>
      <c r="L646" s="172"/>
      <c r="M646" s="172"/>
      <c r="N646" s="172"/>
      <c r="O646" s="172"/>
      <c r="P646" s="172"/>
      <c r="Q646" s="172"/>
      <c r="R646" s="172"/>
      <c r="S646" s="172"/>
      <c r="T646" s="173"/>
    </row>
    <row r="647" spans="1:84" s="118" customFormat="1" ht="5.25" customHeight="1" x14ac:dyDescent="0.2">
      <c r="A647" s="92"/>
      <c r="B647" s="41"/>
      <c r="C647" s="171"/>
      <c r="D647" s="172"/>
      <c r="E647" s="172"/>
      <c r="F647" s="172"/>
      <c r="G647" s="172"/>
      <c r="H647" s="172"/>
      <c r="I647" s="172"/>
      <c r="J647" s="172"/>
      <c r="K647" s="172"/>
      <c r="L647" s="172"/>
      <c r="M647" s="172"/>
      <c r="N647" s="172"/>
      <c r="O647" s="172"/>
      <c r="P647" s="172"/>
      <c r="Q647" s="172"/>
      <c r="R647" s="172"/>
      <c r="S647" s="172"/>
      <c r="T647" s="173"/>
    </row>
    <row r="648" spans="1:84" s="118" customFormat="1" ht="17.25" customHeight="1" x14ac:dyDescent="0.2">
      <c r="A648" s="92"/>
      <c r="B648" s="41"/>
      <c r="C648" s="171" t="s">
        <v>162</v>
      </c>
      <c r="D648" s="172"/>
      <c r="E648" s="172"/>
      <c r="F648" s="172"/>
      <c r="G648" s="172"/>
      <c r="H648" s="172"/>
      <c r="I648" s="172"/>
      <c r="J648" s="172"/>
      <c r="K648" s="172"/>
      <c r="L648" s="172"/>
      <c r="M648" s="172"/>
      <c r="N648" s="172"/>
      <c r="O648" s="172"/>
      <c r="P648" s="172"/>
      <c r="Q648" s="172"/>
      <c r="R648" s="172"/>
      <c r="S648" s="172"/>
      <c r="T648" s="173"/>
    </row>
    <row r="649" spans="1:84" s="118" customFormat="1" ht="17.25" customHeight="1" x14ac:dyDescent="0.2">
      <c r="A649" s="92"/>
      <c r="B649" s="41"/>
      <c r="C649" s="171" t="s">
        <v>258</v>
      </c>
      <c r="D649" s="172"/>
      <c r="E649" s="172"/>
      <c r="F649" s="172"/>
      <c r="G649" s="172"/>
      <c r="H649" s="172"/>
      <c r="I649" s="172"/>
      <c r="J649" s="172"/>
      <c r="K649" s="172"/>
      <c r="L649" s="172"/>
      <c r="M649" s="172"/>
      <c r="N649" s="172"/>
      <c r="O649" s="172"/>
      <c r="P649" s="172"/>
      <c r="Q649" s="172"/>
      <c r="R649" s="172"/>
      <c r="S649" s="172"/>
      <c r="T649" s="173"/>
    </row>
    <row r="650" spans="1:84" s="118" customFormat="1" ht="17.25" customHeight="1" x14ac:dyDescent="0.2">
      <c r="A650" s="92"/>
      <c r="B650" s="41"/>
      <c r="C650" s="174" t="s">
        <v>259</v>
      </c>
      <c r="D650" s="175"/>
      <c r="E650" s="175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6"/>
    </row>
    <row r="651" spans="1:84" s="1" customFormat="1" ht="17.25" customHeight="1" x14ac:dyDescent="0.2">
      <c r="A651" s="41"/>
      <c r="B651" s="50">
        <v>85415</v>
      </c>
      <c r="C651" s="51"/>
      <c r="D651" s="135" t="s">
        <v>81</v>
      </c>
      <c r="E651" s="74" t="s">
        <v>56</v>
      </c>
      <c r="F651" s="42">
        <f>G651+P651</f>
        <v>52463</v>
      </c>
      <c r="G651" s="43">
        <f>H651+K651+L651+M651</f>
        <v>52463</v>
      </c>
      <c r="H651" s="44"/>
      <c r="I651" s="55"/>
      <c r="J651" s="40"/>
      <c r="K651" s="40"/>
      <c r="L651" s="40">
        <v>52463</v>
      </c>
      <c r="M651" s="55"/>
      <c r="N651" s="55"/>
      <c r="O651" s="56"/>
      <c r="P651" s="60"/>
      <c r="Q651" s="55"/>
      <c r="R651" s="55"/>
      <c r="S651" s="55"/>
      <c r="T651" s="55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</row>
    <row r="652" spans="1:84" s="18" customFormat="1" ht="17.25" customHeight="1" x14ac:dyDescent="0.2">
      <c r="A652" s="41"/>
      <c r="B652" s="41"/>
      <c r="C652" s="49"/>
      <c r="D652" s="136"/>
      <c r="E652" s="74" t="s">
        <v>57</v>
      </c>
      <c r="F652" s="42">
        <f>G652+P652</f>
        <v>2710</v>
      </c>
      <c r="G652" s="43">
        <f>H652+K652+L652+M652</f>
        <v>2710</v>
      </c>
      <c r="H652" s="44"/>
      <c r="I652" s="119"/>
      <c r="J652" s="44"/>
      <c r="K652" s="44"/>
      <c r="L652" s="44">
        <f>L656</f>
        <v>2710</v>
      </c>
      <c r="M652" s="119"/>
      <c r="N652" s="119"/>
      <c r="O652" s="201"/>
      <c r="P652" s="58"/>
      <c r="Q652" s="119"/>
      <c r="R652" s="119"/>
      <c r="S652" s="119"/>
      <c r="T652" s="119"/>
      <c r="U652" s="19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</row>
    <row r="653" spans="1:84" s="18" customFormat="1" ht="17.25" customHeight="1" x14ac:dyDescent="0.2">
      <c r="A653" s="41"/>
      <c r="B653" s="41"/>
      <c r="C653" s="49"/>
      <c r="D653" s="136"/>
      <c r="E653" s="74" t="s">
        <v>58</v>
      </c>
      <c r="F653" s="42"/>
      <c r="G653" s="43"/>
      <c r="H653" s="44"/>
      <c r="I653" s="119"/>
      <c r="J653" s="44"/>
      <c r="K653" s="44"/>
      <c r="L653" s="44"/>
      <c r="M653" s="119"/>
      <c r="N653" s="119"/>
      <c r="O653" s="201"/>
      <c r="P653" s="58"/>
      <c r="Q653" s="119"/>
      <c r="R653" s="119"/>
      <c r="S653" s="119"/>
      <c r="T653" s="119"/>
      <c r="U653" s="19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</row>
    <row r="654" spans="1:84" s="21" customFormat="1" ht="17.25" customHeight="1" x14ac:dyDescent="0.2">
      <c r="A654" s="70"/>
      <c r="B654" s="70"/>
      <c r="C654" s="45"/>
      <c r="D654" s="137"/>
      <c r="E654" s="75" t="s">
        <v>59</v>
      </c>
      <c r="F654" s="46">
        <f>F651-F652+F653</f>
        <v>49753</v>
      </c>
      <c r="G654" s="47">
        <f>G651-G652+G653</f>
        <v>49753</v>
      </c>
      <c r="H654" s="46"/>
      <c r="I654" s="46"/>
      <c r="J654" s="61"/>
      <c r="K654" s="46"/>
      <c r="L654" s="46">
        <f>L651-L652+L653</f>
        <v>49753</v>
      </c>
      <c r="M654" s="46"/>
      <c r="N654" s="46"/>
      <c r="O654" s="48"/>
      <c r="P654" s="47"/>
      <c r="Q654" s="46"/>
      <c r="R654" s="46"/>
      <c r="S654" s="61"/>
      <c r="T654" s="61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</row>
    <row r="655" spans="1:84" s="1" customFormat="1" ht="16.5" customHeight="1" x14ac:dyDescent="0.2">
      <c r="A655" s="49"/>
      <c r="B655" s="49"/>
      <c r="C655" s="49">
        <v>3260</v>
      </c>
      <c r="D655" s="127" t="s">
        <v>40</v>
      </c>
      <c r="E655" s="74" t="s">
        <v>56</v>
      </c>
      <c r="F655" s="42">
        <f>G655+P655</f>
        <v>11946</v>
      </c>
      <c r="G655" s="43">
        <f>H655+K655+L655+M655</f>
        <v>11946</v>
      </c>
      <c r="H655" s="44"/>
      <c r="I655" s="44"/>
      <c r="J655" s="44"/>
      <c r="K655" s="44"/>
      <c r="L655" s="44">
        <v>11946</v>
      </c>
      <c r="M655" s="44"/>
      <c r="N655" s="44"/>
      <c r="O655" s="57"/>
      <c r="P655" s="58"/>
      <c r="Q655" s="44"/>
      <c r="R655" s="44"/>
      <c r="S655" s="44"/>
      <c r="T655" s="44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</row>
    <row r="656" spans="1:84" s="18" customFormat="1" ht="16.5" customHeight="1" x14ac:dyDescent="0.2">
      <c r="A656" s="41"/>
      <c r="B656" s="41"/>
      <c r="C656" s="49"/>
      <c r="D656" s="128"/>
      <c r="E656" s="74" t="s">
        <v>57</v>
      </c>
      <c r="F656" s="42">
        <f>G656+P656</f>
        <v>2710</v>
      </c>
      <c r="G656" s="43">
        <f>H656+K656+L656+M656</f>
        <v>2710</v>
      </c>
      <c r="H656" s="44"/>
      <c r="I656" s="44"/>
      <c r="J656" s="44"/>
      <c r="K656" s="44"/>
      <c r="L656" s="44">
        <v>2710</v>
      </c>
      <c r="M656" s="44"/>
      <c r="N656" s="44"/>
      <c r="O656" s="57"/>
      <c r="P656" s="43"/>
      <c r="Q656" s="44"/>
      <c r="R656" s="44"/>
      <c r="S656" s="44"/>
      <c r="T656" s="44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8" customFormat="1" ht="16.5" customHeight="1" x14ac:dyDescent="0.2">
      <c r="A657" s="41"/>
      <c r="B657" s="41"/>
      <c r="C657" s="49"/>
      <c r="D657" s="128"/>
      <c r="E657" s="74" t="s">
        <v>58</v>
      </c>
      <c r="F657" s="42"/>
      <c r="G657" s="43"/>
      <c r="H657" s="44"/>
      <c r="I657" s="44"/>
      <c r="J657" s="44"/>
      <c r="K657" s="44"/>
      <c r="L657" s="44"/>
      <c r="M657" s="44"/>
      <c r="N657" s="44"/>
      <c r="O657" s="57"/>
      <c r="P657" s="43"/>
      <c r="Q657" s="44"/>
      <c r="R657" s="44"/>
      <c r="S657" s="44"/>
      <c r="T657" s="44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21" customFormat="1" ht="16.5" customHeight="1" x14ac:dyDescent="0.2">
      <c r="A658" s="70"/>
      <c r="B658" s="70"/>
      <c r="C658" s="45"/>
      <c r="D658" s="129"/>
      <c r="E658" s="75" t="s">
        <v>59</v>
      </c>
      <c r="F658" s="46">
        <f>F655-F656+F657</f>
        <v>9236</v>
      </c>
      <c r="G658" s="47">
        <f>G655-G656+G657</f>
        <v>9236</v>
      </c>
      <c r="H658" s="46"/>
      <c r="I658" s="46"/>
      <c r="J658" s="46"/>
      <c r="K658" s="46"/>
      <c r="L658" s="46">
        <f>L655-L656+L657</f>
        <v>9236</v>
      </c>
      <c r="M658" s="46"/>
      <c r="N658" s="46"/>
      <c r="O658" s="48"/>
      <c r="P658" s="47"/>
      <c r="Q658" s="46"/>
      <c r="R658" s="46"/>
      <c r="S658" s="61"/>
      <c r="T658" s="61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118" customFormat="1" ht="16.5" customHeight="1" x14ac:dyDescent="0.2">
      <c r="A659" s="92"/>
      <c r="B659" s="92"/>
      <c r="C659" s="181" t="s">
        <v>63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3"/>
    </row>
    <row r="660" spans="1:84" s="118" customFormat="1" ht="16.5" customHeight="1" x14ac:dyDescent="0.2">
      <c r="A660" s="92"/>
      <c r="B660" s="41"/>
      <c r="C660" s="171" t="s">
        <v>99</v>
      </c>
      <c r="D660" s="172"/>
      <c r="E660" s="172"/>
      <c r="F660" s="172"/>
      <c r="G660" s="172"/>
      <c r="H660" s="172"/>
      <c r="I660" s="172"/>
      <c r="J660" s="172"/>
      <c r="K660" s="172"/>
      <c r="L660" s="172"/>
      <c r="M660" s="172"/>
      <c r="N660" s="172"/>
      <c r="O660" s="172"/>
      <c r="P660" s="172"/>
      <c r="Q660" s="172"/>
      <c r="R660" s="172"/>
      <c r="S660" s="172"/>
      <c r="T660" s="173"/>
    </row>
    <row r="661" spans="1:84" s="118" customFormat="1" ht="42" customHeight="1" x14ac:dyDescent="0.2">
      <c r="A661" s="92"/>
      <c r="B661" s="41"/>
      <c r="C661" s="171" t="s">
        <v>224</v>
      </c>
      <c r="D661" s="172"/>
      <c r="E661" s="172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  <c r="P661" s="172"/>
      <c r="Q661" s="172"/>
      <c r="R661" s="172"/>
      <c r="S661" s="172"/>
      <c r="T661" s="173"/>
    </row>
    <row r="662" spans="1:84" s="118" customFormat="1" ht="15.95" customHeight="1" x14ac:dyDescent="0.2">
      <c r="A662" s="92"/>
      <c r="B662" s="41"/>
      <c r="C662" s="171" t="s">
        <v>100</v>
      </c>
      <c r="D662" s="172"/>
      <c r="E662" s="172"/>
      <c r="F662" s="172"/>
      <c r="G662" s="172"/>
      <c r="H662" s="172"/>
      <c r="I662" s="172"/>
      <c r="J662" s="172"/>
      <c r="K662" s="172"/>
      <c r="L662" s="172"/>
      <c r="M662" s="172"/>
      <c r="N662" s="172"/>
      <c r="O662" s="172"/>
      <c r="P662" s="172"/>
      <c r="Q662" s="172"/>
      <c r="R662" s="172"/>
      <c r="S662" s="172"/>
      <c r="T662" s="173"/>
    </row>
    <row r="663" spans="1:84" s="118" customFormat="1" ht="15.95" customHeight="1" x14ac:dyDescent="0.2">
      <c r="A663" s="92"/>
      <c r="B663" s="41"/>
      <c r="C663" s="171" t="s">
        <v>222</v>
      </c>
      <c r="D663" s="172"/>
      <c r="E663" s="172"/>
      <c r="F663" s="172"/>
      <c r="G663" s="172"/>
      <c r="H663" s="172"/>
      <c r="I663" s="172"/>
      <c r="J663" s="172"/>
      <c r="K663" s="172"/>
      <c r="L663" s="172"/>
      <c r="M663" s="172"/>
      <c r="N663" s="172"/>
      <c r="O663" s="172"/>
      <c r="P663" s="172"/>
      <c r="Q663" s="172"/>
      <c r="R663" s="172"/>
      <c r="S663" s="172"/>
      <c r="T663" s="173"/>
    </row>
    <row r="664" spans="1:84" s="118" customFormat="1" ht="15.95" customHeight="1" x14ac:dyDescent="0.2">
      <c r="A664" s="92"/>
      <c r="B664" s="41"/>
      <c r="C664" s="174" t="s">
        <v>223</v>
      </c>
      <c r="D664" s="175"/>
      <c r="E664" s="175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6"/>
    </row>
    <row r="665" spans="1:84" s="1" customFormat="1" ht="16.5" customHeight="1" x14ac:dyDescent="0.2">
      <c r="A665" s="52">
        <v>855</v>
      </c>
      <c r="B665" s="52"/>
      <c r="C665" s="108"/>
      <c r="D665" s="130" t="s">
        <v>80</v>
      </c>
      <c r="E665" s="78" t="s">
        <v>56</v>
      </c>
      <c r="F665" s="64">
        <f>G665+P665</f>
        <v>44491833.159999996</v>
      </c>
      <c r="G665" s="30">
        <f>H665+K665+L665+M665</f>
        <v>44491833.159999996</v>
      </c>
      <c r="H665" s="31">
        <f>SUM(I665:J665)</f>
        <v>2518373.16</v>
      </c>
      <c r="I665" s="31">
        <v>1560689</v>
      </c>
      <c r="J665" s="31">
        <v>957684.16</v>
      </c>
      <c r="K665" s="31"/>
      <c r="L665" s="31">
        <v>41973460</v>
      </c>
      <c r="M665" s="31"/>
      <c r="N665" s="53"/>
      <c r="O665" s="199"/>
      <c r="P665" s="30"/>
      <c r="Q665" s="31"/>
      <c r="R665" s="31"/>
      <c r="S665" s="53"/>
      <c r="T665" s="53"/>
      <c r="U665" s="2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</row>
    <row r="666" spans="1:84" s="18" customFormat="1" ht="16.5" customHeight="1" x14ac:dyDescent="0.2">
      <c r="A666" s="28"/>
      <c r="B666" s="28"/>
      <c r="C666" s="69"/>
      <c r="D666" s="131"/>
      <c r="E666" s="72" t="s">
        <v>57</v>
      </c>
      <c r="F666" s="29">
        <f>G666+P666</f>
        <v>18186</v>
      </c>
      <c r="G666" s="32">
        <f>H666+K666+L666+M666</f>
        <v>18186</v>
      </c>
      <c r="H666" s="33">
        <f>SUM(I666:J666)</f>
        <v>1873</v>
      </c>
      <c r="I666" s="33">
        <f>I670+I686+I714+I735</f>
        <v>242</v>
      </c>
      <c r="J666" s="33">
        <f>J670+J686+J714+J735</f>
        <v>1631</v>
      </c>
      <c r="K666" s="33"/>
      <c r="L666" s="33">
        <f>L670+L686+L714+L735</f>
        <v>16313</v>
      </c>
      <c r="M666" s="33"/>
      <c r="N666" s="54"/>
      <c r="O666" s="202"/>
      <c r="P666" s="32"/>
      <c r="Q666" s="33"/>
      <c r="R666" s="33"/>
      <c r="S666" s="54"/>
      <c r="T666" s="54"/>
      <c r="U666" s="19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</row>
    <row r="667" spans="1:84" s="18" customFormat="1" ht="16.5" customHeight="1" x14ac:dyDescent="0.2">
      <c r="A667" s="28"/>
      <c r="B667" s="28"/>
      <c r="C667" s="69"/>
      <c r="D667" s="88"/>
      <c r="E667" s="72" t="s">
        <v>58</v>
      </c>
      <c r="F667" s="29">
        <f>G667+P667</f>
        <v>22300.82</v>
      </c>
      <c r="G667" s="32">
        <f>H667+K667+L667+M667</f>
        <v>22300.82</v>
      </c>
      <c r="H667" s="33">
        <f>SUM(I667:J667)</f>
        <v>22300.82</v>
      </c>
      <c r="I667" s="33">
        <f>I671+I687+I715+I736</f>
        <v>16555</v>
      </c>
      <c r="J667" s="33">
        <f>J671+J687+J715+J736</f>
        <v>5745.82</v>
      </c>
      <c r="K667" s="33"/>
      <c r="L667" s="33"/>
      <c r="M667" s="33"/>
      <c r="N667" s="54"/>
      <c r="O667" s="202"/>
      <c r="P667" s="32"/>
      <c r="Q667" s="33"/>
      <c r="R667" s="33"/>
      <c r="S667" s="54"/>
      <c r="T667" s="54"/>
      <c r="U667" s="19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</row>
    <row r="668" spans="1:84" s="21" customFormat="1" ht="16.5" customHeight="1" x14ac:dyDescent="0.2">
      <c r="A668" s="69"/>
      <c r="B668" s="34"/>
      <c r="C668" s="34"/>
      <c r="D668" s="89"/>
      <c r="E668" s="73" t="s">
        <v>59</v>
      </c>
      <c r="F668" s="35">
        <f t="shared" ref="F668:L668" si="34">F665-F666+F667</f>
        <v>44495947.979999997</v>
      </c>
      <c r="G668" s="36">
        <f t="shared" si="34"/>
        <v>44495947.979999997</v>
      </c>
      <c r="H668" s="35">
        <f t="shared" si="34"/>
        <v>2538800.98</v>
      </c>
      <c r="I668" s="84">
        <f t="shared" si="34"/>
        <v>1577002</v>
      </c>
      <c r="J668" s="84">
        <f t="shared" si="34"/>
        <v>961798.98</v>
      </c>
      <c r="K668" s="84"/>
      <c r="L668" s="84">
        <f t="shared" si="34"/>
        <v>41957147</v>
      </c>
      <c r="M668" s="84"/>
      <c r="N668" s="35"/>
      <c r="O668" s="37"/>
      <c r="P668" s="36"/>
      <c r="Q668" s="84"/>
      <c r="R668" s="84"/>
      <c r="S668" s="84"/>
      <c r="T668" s="84"/>
      <c r="U668" s="1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</row>
    <row r="669" spans="1:84" s="1" customFormat="1" ht="16.5" customHeight="1" x14ac:dyDescent="0.2">
      <c r="A669" s="49"/>
      <c r="B669" s="93">
        <v>85501</v>
      </c>
      <c r="C669" s="97"/>
      <c r="D669" s="135" t="s">
        <v>78</v>
      </c>
      <c r="E669" s="74" t="s">
        <v>56</v>
      </c>
      <c r="F669" s="42">
        <f>G669+P669</f>
        <v>32929209.440000001</v>
      </c>
      <c r="G669" s="43">
        <f>H669+K669+L669+M669</f>
        <v>32929209.440000001</v>
      </c>
      <c r="H669" s="44">
        <f>SUM(I669:J669)</f>
        <v>304697.44</v>
      </c>
      <c r="I669" s="40">
        <v>262259</v>
      </c>
      <c r="J669" s="40">
        <v>42438.44</v>
      </c>
      <c r="K669" s="40"/>
      <c r="L669" s="44">
        <v>32624512</v>
      </c>
      <c r="M669" s="55"/>
      <c r="N669" s="55"/>
      <c r="O669" s="56"/>
      <c r="P669" s="60"/>
      <c r="Q669" s="55"/>
      <c r="R669" s="55"/>
      <c r="S669" s="55"/>
      <c r="T669" s="55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</row>
    <row r="670" spans="1:84" s="18" customFormat="1" ht="16.5" customHeight="1" x14ac:dyDescent="0.2">
      <c r="A670" s="41"/>
      <c r="B670" s="94"/>
      <c r="C670" s="95"/>
      <c r="D670" s="136"/>
      <c r="E670" s="74" t="s">
        <v>57</v>
      </c>
      <c r="F670" s="42"/>
      <c r="G670" s="43"/>
      <c r="H670" s="44"/>
      <c r="I670" s="44"/>
      <c r="J670" s="44"/>
      <c r="K670" s="44"/>
      <c r="L670" s="44"/>
      <c r="M670" s="119"/>
      <c r="N670" s="119"/>
      <c r="O670" s="201"/>
      <c r="P670" s="58"/>
      <c r="Q670" s="119"/>
      <c r="R670" s="119"/>
      <c r="S670" s="119"/>
      <c r="T670" s="119"/>
      <c r="U670" s="19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</row>
    <row r="671" spans="1:84" s="18" customFormat="1" ht="16.5" customHeight="1" x14ac:dyDescent="0.2">
      <c r="A671" s="41"/>
      <c r="B671" s="94"/>
      <c r="C671" s="95"/>
      <c r="D671" s="136"/>
      <c r="E671" s="74" t="s">
        <v>58</v>
      </c>
      <c r="F671" s="42">
        <f>G671+P671</f>
        <v>694.13000000000011</v>
      </c>
      <c r="G671" s="43">
        <f>H671+K671+L671+M671</f>
        <v>694.13000000000011</v>
      </c>
      <c r="H671" s="44">
        <f>SUM(I671:J671)</f>
        <v>694.13000000000011</v>
      </c>
      <c r="I671" s="44"/>
      <c r="J671" s="44">
        <f>J675+J679</f>
        <v>694.13000000000011</v>
      </c>
      <c r="K671" s="44"/>
      <c r="L671" s="44"/>
      <c r="M671" s="119"/>
      <c r="N671" s="119"/>
      <c r="O671" s="201"/>
      <c r="P671" s="58"/>
      <c r="Q671" s="119"/>
      <c r="R671" s="119"/>
      <c r="S671" s="119"/>
      <c r="T671" s="119"/>
      <c r="U671" s="19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</row>
    <row r="672" spans="1:84" s="21" customFormat="1" ht="16.5" customHeight="1" x14ac:dyDescent="0.2">
      <c r="A672" s="70"/>
      <c r="B672" s="95"/>
      <c r="C672" s="96"/>
      <c r="D672" s="137"/>
      <c r="E672" s="75" t="s">
        <v>59</v>
      </c>
      <c r="F672" s="46">
        <f t="shared" ref="F672:L672" si="35">F669-F670+F671</f>
        <v>32929903.57</v>
      </c>
      <c r="G672" s="47">
        <f t="shared" si="35"/>
        <v>32929903.57</v>
      </c>
      <c r="H672" s="46">
        <f t="shared" si="35"/>
        <v>305391.57</v>
      </c>
      <c r="I672" s="46">
        <f t="shared" si="35"/>
        <v>262259</v>
      </c>
      <c r="J672" s="46">
        <f t="shared" si="35"/>
        <v>43132.57</v>
      </c>
      <c r="K672" s="46"/>
      <c r="L672" s="46">
        <f t="shared" si="35"/>
        <v>32624512</v>
      </c>
      <c r="M672" s="46"/>
      <c r="N672" s="46"/>
      <c r="O672" s="48"/>
      <c r="P672" s="47"/>
      <c r="Q672" s="46"/>
      <c r="R672" s="46"/>
      <c r="S672" s="61"/>
      <c r="T672" s="61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</row>
    <row r="673" spans="1:84" s="1" customFormat="1" ht="41.1" customHeight="1" x14ac:dyDescent="0.2">
      <c r="A673" s="49"/>
      <c r="B673" s="49"/>
      <c r="C673" s="49">
        <v>2910</v>
      </c>
      <c r="D673" s="127" t="s">
        <v>62</v>
      </c>
      <c r="E673" s="74" t="s">
        <v>56</v>
      </c>
      <c r="F673" s="42">
        <f>G673+P673</f>
        <v>24266.71</v>
      </c>
      <c r="G673" s="43">
        <f>H673+K673+L673+M673</f>
        <v>24266.71</v>
      </c>
      <c r="H673" s="44">
        <f>SUM(I673:J673)</f>
        <v>24266.71</v>
      </c>
      <c r="I673" s="44"/>
      <c r="J673" s="44">
        <v>24266.71</v>
      </c>
      <c r="K673" s="44"/>
      <c r="L673" s="44"/>
      <c r="M673" s="44"/>
      <c r="N673" s="44"/>
      <c r="O673" s="57"/>
      <c r="P673" s="58"/>
      <c r="Q673" s="44"/>
      <c r="R673" s="44"/>
      <c r="S673" s="44"/>
      <c r="T673" s="44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</row>
    <row r="674" spans="1:84" s="18" customFormat="1" ht="41.1" customHeight="1" x14ac:dyDescent="0.2">
      <c r="A674" s="41"/>
      <c r="B674" s="41"/>
      <c r="C674" s="49"/>
      <c r="D674" s="128"/>
      <c r="E674" s="74" t="s">
        <v>57</v>
      </c>
      <c r="F674" s="42"/>
      <c r="G674" s="43"/>
      <c r="H674" s="44"/>
      <c r="I674" s="44"/>
      <c r="J674" s="44"/>
      <c r="K674" s="44"/>
      <c r="L674" s="44"/>
      <c r="M674" s="44"/>
      <c r="N674" s="44"/>
      <c r="O674" s="57"/>
      <c r="P674" s="43"/>
      <c r="Q674" s="44"/>
      <c r="R674" s="44"/>
      <c r="S674" s="44"/>
      <c r="T674" s="4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</row>
    <row r="675" spans="1:84" s="18" customFormat="1" ht="41.1" customHeight="1" x14ac:dyDescent="0.2">
      <c r="A675" s="41"/>
      <c r="B675" s="41"/>
      <c r="C675" s="49"/>
      <c r="D675" s="128"/>
      <c r="E675" s="74" t="s">
        <v>58</v>
      </c>
      <c r="F675" s="42">
        <f>G675+P675</f>
        <v>607.69000000000005</v>
      </c>
      <c r="G675" s="43">
        <f>H675+K675+L675+M675</f>
        <v>607.69000000000005</v>
      </c>
      <c r="H675" s="44">
        <f>SUM(I675:J675)</f>
        <v>607.69000000000005</v>
      </c>
      <c r="I675" s="44"/>
      <c r="J675" s="44">
        <v>607.69000000000005</v>
      </c>
      <c r="K675" s="44"/>
      <c r="L675" s="44"/>
      <c r="M675" s="44"/>
      <c r="N675" s="44"/>
      <c r="O675" s="57"/>
      <c r="P675" s="43"/>
      <c r="Q675" s="44"/>
      <c r="R675" s="44"/>
      <c r="S675" s="44"/>
      <c r="T675" s="44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</row>
    <row r="676" spans="1:84" s="21" customFormat="1" ht="41.1" customHeight="1" x14ac:dyDescent="0.2">
      <c r="A676" s="70"/>
      <c r="B676" s="70"/>
      <c r="C676" s="45"/>
      <c r="D676" s="129"/>
      <c r="E676" s="75" t="s">
        <v>59</v>
      </c>
      <c r="F676" s="46">
        <f>F673-F674+F675</f>
        <v>24874.399999999998</v>
      </c>
      <c r="G676" s="47">
        <f>G673-G674+G675</f>
        <v>24874.399999999998</v>
      </c>
      <c r="H676" s="46">
        <f>H673-H674+H675</f>
        <v>24874.399999999998</v>
      </c>
      <c r="I676" s="46"/>
      <c r="J676" s="46">
        <f>J673-J674+J675</f>
        <v>24874.399999999998</v>
      </c>
      <c r="K676" s="46"/>
      <c r="L676" s="46"/>
      <c r="M676" s="46"/>
      <c r="N676" s="46"/>
      <c r="O676" s="48"/>
      <c r="P676" s="47"/>
      <c r="Q676" s="46"/>
      <c r="R676" s="46"/>
      <c r="S676" s="61"/>
      <c r="T676" s="61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</row>
    <row r="677" spans="1:84" s="1" customFormat="1" ht="16.5" customHeight="1" x14ac:dyDescent="0.2">
      <c r="A677" s="49"/>
      <c r="B677" s="49"/>
      <c r="C677" s="49">
        <v>4580</v>
      </c>
      <c r="D677" s="81" t="s">
        <v>69</v>
      </c>
      <c r="E677" s="74" t="s">
        <v>56</v>
      </c>
      <c r="F677" s="42">
        <f>G677+P677</f>
        <v>3121.73</v>
      </c>
      <c r="G677" s="43">
        <f>H677+K677+L677+M677</f>
        <v>3121.73</v>
      </c>
      <c r="H677" s="44">
        <f>SUM(I677:J677)</f>
        <v>3121.73</v>
      </c>
      <c r="I677" s="44"/>
      <c r="J677" s="44">
        <v>3121.73</v>
      </c>
      <c r="K677" s="44"/>
      <c r="L677" s="44"/>
      <c r="M677" s="44"/>
      <c r="N677" s="44"/>
      <c r="O677" s="57"/>
      <c r="P677" s="58"/>
      <c r="Q677" s="44"/>
      <c r="R677" s="44"/>
      <c r="S677" s="44"/>
      <c r="T677" s="44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</row>
    <row r="678" spans="1:84" s="18" customFormat="1" ht="16.5" customHeight="1" x14ac:dyDescent="0.2">
      <c r="A678" s="41"/>
      <c r="B678" s="41"/>
      <c r="C678" s="49"/>
      <c r="D678" s="82"/>
      <c r="E678" s="74" t="s">
        <v>57</v>
      </c>
      <c r="F678" s="42"/>
      <c r="G678" s="43"/>
      <c r="H678" s="44"/>
      <c r="I678" s="44"/>
      <c r="J678" s="44"/>
      <c r="K678" s="44"/>
      <c r="L678" s="44"/>
      <c r="M678" s="44"/>
      <c r="N678" s="44"/>
      <c r="O678" s="57"/>
      <c r="P678" s="43"/>
      <c r="Q678" s="44"/>
      <c r="R678" s="44"/>
      <c r="S678" s="44"/>
      <c r="T678" s="44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</row>
    <row r="679" spans="1:84" s="18" customFormat="1" ht="16.5" customHeight="1" x14ac:dyDescent="0.2">
      <c r="A679" s="41"/>
      <c r="B679" s="41"/>
      <c r="C679" s="49"/>
      <c r="D679" s="82"/>
      <c r="E679" s="74" t="s">
        <v>58</v>
      </c>
      <c r="F679" s="42">
        <f>G679+P679</f>
        <v>86.44</v>
      </c>
      <c r="G679" s="43">
        <f>H679+K679+L679+M679</f>
        <v>86.44</v>
      </c>
      <c r="H679" s="44">
        <f>SUM(I679:J679)</f>
        <v>86.44</v>
      </c>
      <c r="I679" s="44"/>
      <c r="J679" s="44">
        <v>86.44</v>
      </c>
      <c r="K679" s="44"/>
      <c r="L679" s="44"/>
      <c r="M679" s="44"/>
      <c r="N679" s="44"/>
      <c r="O679" s="57"/>
      <c r="P679" s="43"/>
      <c r="Q679" s="44"/>
      <c r="R679" s="44"/>
      <c r="S679" s="44"/>
      <c r="T679" s="44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</row>
    <row r="680" spans="1:84" s="21" customFormat="1" ht="16.5" customHeight="1" x14ac:dyDescent="0.2">
      <c r="A680" s="70"/>
      <c r="B680" s="70"/>
      <c r="C680" s="45"/>
      <c r="D680" s="83"/>
      <c r="E680" s="75" t="s">
        <v>59</v>
      </c>
      <c r="F680" s="46">
        <f>F677-F678+F679</f>
        <v>3208.17</v>
      </c>
      <c r="G680" s="47">
        <f>G677-G678+G679</f>
        <v>3208.17</v>
      </c>
      <c r="H680" s="46">
        <f>H677-H678+H679</f>
        <v>3208.17</v>
      </c>
      <c r="I680" s="46"/>
      <c r="J680" s="46">
        <f>J677-J678+J679</f>
        <v>3208.17</v>
      </c>
      <c r="K680" s="46"/>
      <c r="L680" s="46"/>
      <c r="M680" s="46"/>
      <c r="N680" s="46"/>
      <c r="O680" s="48"/>
      <c r="P680" s="47"/>
      <c r="Q680" s="46"/>
      <c r="R680" s="46"/>
      <c r="S680" s="61"/>
      <c r="T680" s="61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</row>
    <row r="681" spans="1:84" s="118" customFormat="1" ht="18" customHeight="1" x14ac:dyDescent="0.2">
      <c r="A681" s="92"/>
      <c r="B681" s="92"/>
      <c r="C681" s="181" t="s">
        <v>63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3"/>
    </row>
    <row r="682" spans="1:84" s="118" customFormat="1" ht="18" customHeight="1" x14ac:dyDescent="0.2">
      <c r="A682" s="92"/>
      <c r="B682" s="41"/>
      <c r="C682" s="171" t="s">
        <v>239</v>
      </c>
      <c r="D682" s="172"/>
      <c r="E682" s="172"/>
      <c r="F682" s="172"/>
      <c r="G682" s="172"/>
      <c r="H682" s="172"/>
      <c r="I682" s="172"/>
      <c r="J682" s="172"/>
      <c r="K682" s="172"/>
      <c r="L682" s="172"/>
      <c r="M682" s="172"/>
      <c r="N682" s="172"/>
      <c r="O682" s="172"/>
      <c r="P682" s="172"/>
      <c r="Q682" s="172"/>
      <c r="R682" s="172"/>
      <c r="S682" s="172"/>
      <c r="T682" s="173"/>
    </row>
    <row r="683" spans="1:84" s="118" customFormat="1" ht="18" customHeight="1" x14ac:dyDescent="0.2">
      <c r="A683" s="92"/>
      <c r="B683" s="41"/>
      <c r="C683" s="171" t="s">
        <v>115</v>
      </c>
      <c r="D683" s="172"/>
      <c r="E683" s="172"/>
      <c r="F683" s="172"/>
      <c r="G683" s="172"/>
      <c r="H683" s="172"/>
      <c r="I683" s="172"/>
      <c r="J683" s="172"/>
      <c r="K683" s="172"/>
      <c r="L683" s="172"/>
      <c r="M683" s="172"/>
      <c r="N683" s="172"/>
      <c r="O683" s="172"/>
      <c r="P683" s="172"/>
      <c r="Q683" s="172"/>
      <c r="R683" s="172"/>
      <c r="S683" s="172"/>
      <c r="T683" s="173"/>
    </row>
    <row r="684" spans="1:84" s="118" customFormat="1" ht="18" customHeight="1" x14ac:dyDescent="0.2">
      <c r="A684" s="92"/>
      <c r="B684" s="41"/>
      <c r="C684" s="174" t="s">
        <v>116</v>
      </c>
      <c r="D684" s="175"/>
      <c r="E684" s="175"/>
      <c r="F684" s="175"/>
      <c r="G684" s="175"/>
      <c r="H684" s="175"/>
      <c r="I684" s="175"/>
      <c r="J684" s="175"/>
      <c r="K684" s="175"/>
      <c r="L684" s="175"/>
      <c r="M684" s="175"/>
      <c r="N684" s="175"/>
      <c r="O684" s="175"/>
      <c r="P684" s="175"/>
      <c r="Q684" s="175"/>
      <c r="R684" s="175"/>
      <c r="S684" s="175"/>
      <c r="T684" s="176"/>
    </row>
    <row r="685" spans="1:84" s="1" customFormat="1" ht="38.25" customHeight="1" x14ac:dyDescent="0.2">
      <c r="A685" s="49"/>
      <c r="B685" s="93">
        <v>85502</v>
      </c>
      <c r="C685" s="97"/>
      <c r="D685" s="135" t="s">
        <v>19</v>
      </c>
      <c r="E685" s="74" t="s">
        <v>56</v>
      </c>
      <c r="F685" s="42">
        <f>G685+P685</f>
        <v>9106187.9800000004</v>
      </c>
      <c r="G685" s="43">
        <f>H685+K685+L685+M685</f>
        <v>9106187.9800000004</v>
      </c>
      <c r="H685" s="44">
        <f>SUM(I685:J685)</f>
        <v>802749.98</v>
      </c>
      <c r="I685" s="40">
        <v>727189</v>
      </c>
      <c r="J685" s="40">
        <v>75560.98</v>
      </c>
      <c r="K685" s="40"/>
      <c r="L685" s="44">
        <v>8303438</v>
      </c>
      <c r="M685" s="55"/>
      <c r="N685" s="55"/>
      <c r="O685" s="56"/>
      <c r="P685" s="60"/>
      <c r="Q685" s="55"/>
      <c r="R685" s="55"/>
      <c r="S685" s="55"/>
      <c r="T685" s="5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</row>
    <row r="686" spans="1:84" s="18" customFormat="1" ht="38.25" customHeight="1" x14ac:dyDescent="0.2">
      <c r="A686" s="41"/>
      <c r="B686" s="94"/>
      <c r="C686" s="95"/>
      <c r="D686" s="136"/>
      <c r="E686" s="74" t="s">
        <v>57</v>
      </c>
      <c r="F686" s="42">
        <f>G686+P686</f>
        <v>16313</v>
      </c>
      <c r="G686" s="43">
        <f>H686+K686+L686+M686</f>
        <v>16313</v>
      </c>
      <c r="H686" s="44"/>
      <c r="I686" s="44"/>
      <c r="J686" s="44"/>
      <c r="K686" s="44"/>
      <c r="L686" s="44">
        <f>L690+L694+L698+L702</f>
        <v>16313</v>
      </c>
      <c r="M686" s="119"/>
      <c r="N686" s="119"/>
      <c r="O686" s="201"/>
      <c r="P686" s="58"/>
      <c r="Q686" s="119"/>
      <c r="R686" s="119"/>
      <c r="S686" s="119"/>
      <c r="T686" s="119"/>
      <c r="U686" s="19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</row>
    <row r="687" spans="1:84" s="18" customFormat="1" ht="38.25" customHeight="1" x14ac:dyDescent="0.2">
      <c r="A687" s="41"/>
      <c r="B687" s="94"/>
      <c r="C687" s="95"/>
      <c r="D687" s="136"/>
      <c r="E687" s="74" t="s">
        <v>58</v>
      </c>
      <c r="F687" s="42">
        <f>G687+P687</f>
        <v>19733.689999999999</v>
      </c>
      <c r="G687" s="43">
        <f>H687+K687+L687+M687</f>
        <v>19733.689999999999</v>
      </c>
      <c r="H687" s="44">
        <f>SUM(I687:J687)</f>
        <v>19733.689999999999</v>
      </c>
      <c r="I687" s="44">
        <f t="shared" ref="I687:J687" si="36">I691+I695+I699+I703</f>
        <v>16313</v>
      </c>
      <c r="J687" s="44">
        <f t="shared" si="36"/>
        <v>3420.69</v>
      </c>
      <c r="K687" s="44"/>
      <c r="L687" s="44"/>
      <c r="M687" s="119"/>
      <c r="N687" s="119"/>
      <c r="O687" s="201"/>
      <c r="P687" s="58"/>
      <c r="Q687" s="119"/>
      <c r="R687" s="119"/>
      <c r="S687" s="119"/>
      <c r="T687" s="119"/>
      <c r="U687" s="19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</row>
    <row r="688" spans="1:84" s="21" customFormat="1" ht="38.25" customHeight="1" x14ac:dyDescent="0.2">
      <c r="A688" s="70"/>
      <c r="B688" s="95"/>
      <c r="C688" s="96"/>
      <c r="D688" s="137"/>
      <c r="E688" s="75" t="s">
        <v>59</v>
      </c>
      <c r="F688" s="46">
        <f t="shared" ref="F688:L688" si="37">F685-F686+F687</f>
        <v>9109608.6699999999</v>
      </c>
      <c r="G688" s="47">
        <f t="shared" si="37"/>
        <v>9109608.6699999999</v>
      </c>
      <c r="H688" s="46">
        <f t="shared" si="37"/>
        <v>822483.66999999993</v>
      </c>
      <c r="I688" s="46">
        <f t="shared" si="37"/>
        <v>743502</v>
      </c>
      <c r="J688" s="46">
        <f t="shared" si="37"/>
        <v>78981.67</v>
      </c>
      <c r="K688" s="46"/>
      <c r="L688" s="46">
        <f t="shared" si="37"/>
        <v>8287125</v>
      </c>
      <c r="M688" s="46"/>
      <c r="N688" s="46"/>
      <c r="O688" s="48"/>
      <c r="P688" s="47"/>
      <c r="Q688" s="46"/>
      <c r="R688" s="46"/>
      <c r="S688" s="61"/>
      <c r="T688" s="61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</row>
    <row r="689" spans="1:84" s="1" customFormat="1" ht="41.1" customHeight="1" x14ac:dyDescent="0.2">
      <c r="A689" s="49"/>
      <c r="B689" s="49"/>
      <c r="C689" s="49">
        <v>2910</v>
      </c>
      <c r="D689" s="127" t="s">
        <v>62</v>
      </c>
      <c r="E689" s="74" t="s">
        <v>56</v>
      </c>
      <c r="F689" s="42">
        <f>G689+P689</f>
        <v>61457.04</v>
      </c>
      <c r="G689" s="43">
        <f>H689+K689+L689+M689</f>
        <v>61457.04</v>
      </c>
      <c r="H689" s="44">
        <f>SUM(I689:J689)</f>
        <v>61457.04</v>
      </c>
      <c r="I689" s="44"/>
      <c r="J689" s="44">
        <v>61457.04</v>
      </c>
      <c r="K689" s="44"/>
      <c r="L689" s="44"/>
      <c r="M689" s="44"/>
      <c r="N689" s="44"/>
      <c r="O689" s="57"/>
      <c r="P689" s="58"/>
      <c r="Q689" s="44"/>
      <c r="R689" s="44"/>
      <c r="S689" s="44"/>
      <c r="T689" s="44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</row>
    <row r="690" spans="1:84" s="18" customFormat="1" ht="45" customHeight="1" x14ac:dyDescent="0.2">
      <c r="A690" s="41"/>
      <c r="B690" s="41"/>
      <c r="C690" s="49"/>
      <c r="D690" s="128"/>
      <c r="E690" s="74" t="s">
        <v>57</v>
      </c>
      <c r="F690" s="42"/>
      <c r="G690" s="43"/>
      <c r="H690" s="44"/>
      <c r="I690" s="44"/>
      <c r="J690" s="44"/>
      <c r="K690" s="44"/>
      <c r="L690" s="44"/>
      <c r="M690" s="44"/>
      <c r="N690" s="44"/>
      <c r="O690" s="57"/>
      <c r="P690" s="43"/>
      <c r="Q690" s="44"/>
      <c r="R690" s="44"/>
      <c r="S690" s="44"/>
      <c r="T690" s="44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</row>
    <row r="691" spans="1:84" s="18" customFormat="1" ht="41.1" customHeight="1" x14ac:dyDescent="0.2">
      <c r="A691" s="41"/>
      <c r="B691" s="41"/>
      <c r="C691" s="49"/>
      <c r="D691" s="128"/>
      <c r="E691" s="74" t="s">
        <v>58</v>
      </c>
      <c r="F691" s="42">
        <f>G691+P691</f>
        <v>2728.15</v>
      </c>
      <c r="G691" s="43">
        <f>H691+K691+L691+M691</f>
        <v>2728.15</v>
      </c>
      <c r="H691" s="44">
        <f>SUM(I691:J691)</f>
        <v>2728.15</v>
      </c>
      <c r="I691" s="44"/>
      <c r="J691" s="44">
        <v>2728.15</v>
      </c>
      <c r="K691" s="44"/>
      <c r="L691" s="44"/>
      <c r="M691" s="44"/>
      <c r="N691" s="44"/>
      <c r="O691" s="57"/>
      <c r="P691" s="43"/>
      <c r="Q691" s="44"/>
      <c r="R691" s="44"/>
      <c r="S691" s="44"/>
      <c r="T691" s="44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</row>
    <row r="692" spans="1:84" s="21" customFormat="1" ht="41.1" customHeight="1" x14ac:dyDescent="0.2">
      <c r="A692" s="70"/>
      <c r="B692" s="70"/>
      <c r="C692" s="45"/>
      <c r="D692" s="129"/>
      <c r="E692" s="75" t="s">
        <v>59</v>
      </c>
      <c r="F692" s="46">
        <f>F689-F690+F691</f>
        <v>64185.19</v>
      </c>
      <c r="G692" s="47">
        <f>G689-G690+G691</f>
        <v>64185.19</v>
      </c>
      <c r="H692" s="46">
        <f>H689-H690+H691</f>
        <v>64185.19</v>
      </c>
      <c r="I692" s="46"/>
      <c r="J692" s="46">
        <f>J689-J690+J691</f>
        <v>64185.19</v>
      </c>
      <c r="K692" s="46"/>
      <c r="L692" s="46"/>
      <c r="M692" s="46"/>
      <c r="N692" s="46"/>
      <c r="O692" s="48"/>
      <c r="P692" s="47"/>
      <c r="Q692" s="46"/>
      <c r="R692" s="46"/>
      <c r="S692" s="61"/>
      <c r="T692" s="61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</row>
    <row r="693" spans="1:84" s="1" customFormat="1" ht="18" customHeight="1" x14ac:dyDescent="0.2">
      <c r="A693" s="49"/>
      <c r="B693" s="49"/>
      <c r="C693" s="49">
        <v>3110</v>
      </c>
      <c r="D693" s="127" t="s">
        <v>36</v>
      </c>
      <c r="E693" s="74" t="s">
        <v>56</v>
      </c>
      <c r="F693" s="42">
        <f>G693+P693</f>
        <v>8303438</v>
      </c>
      <c r="G693" s="43">
        <f>H693+K693+L693+M693</f>
        <v>8303438</v>
      </c>
      <c r="H693" s="44"/>
      <c r="I693" s="44"/>
      <c r="J693" s="44"/>
      <c r="K693" s="44"/>
      <c r="L693" s="44">
        <v>8303438</v>
      </c>
      <c r="M693" s="44"/>
      <c r="N693" s="44"/>
      <c r="O693" s="57"/>
      <c r="P693" s="58"/>
      <c r="Q693" s="44"/>
      <c r="R693" s="44"/>
      <c r="S693" s="44"/>
      <c r="T693" s="44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</row>
    <row r="694" spans="1:84" s="18" customFormat="1" ht="18" customHeight="1" x14ac:dyDescent="0.2">
      <c r="A694" s="41"/>
      <c r="B694" s="41"/>
      <c r="C694" s="49"/>
      <c r="D694" s="128"/>
      <c r="E694" s="74" t="s">
        <v>57</v>
      </c>
      <c r="F694" s="42">
        <f>G694+P694</f>
        <v>16313</v>
      </c>
      <c r="G694" s="43">
        <f>H694+K694+L694+M694</f>
        <v>16313</v>
      </c>
      <c r="H694" s="44"/>
      <c r="I694" s="44"/>
      <c r="J694" s="44"/>
      <c r="K694" s="44"/>
      <c r="L694" s="44">
        <v>16313</v>
      </c>
      <c r="M694" s="44"/>
      <c r="N694" s="44"/>
      <c r="O694" s="57"/>
      <c r="P694" s="43"/>
      <c r="Q694" s="44"/>
      <c r="R694" s="44"/>
      <c r="S694" s="44"/>
      <c r="T694" s="4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</row>
    <row r="695" spans="1:84" s="18" customFormat="1" ht="18" customHeight="1" x14ac:dyDescent="0.2">
      <c r="A695" s="41"/>
      <c r="B695" s="41"/>
      <c r="C695" s="49"/>
      <c r="D695" s="128"/>
      <c r="E695" s="74" t="s">
        <v>58</v>
      </c>
      <c r="F695" s="42"/>
      <c r="G695" s="43"/>
      <c r="H695" s="44"/>
      <c r="I695" s="44"/>
      <c r="J695" s="44"/>
      <c r="K695" s="44"/>
      <c r="L695" s="44"/>
      <c r="M695" s="44"/>
      <c r="N695" s="44"/>
      <c r="O695" s="57"/>
      <c r="P695" s="43"/>
      <c r="Q695" s="44"/>
      <c r="R695" s="44"/>
      <c r="S695" s="44"/>
      <c r="T695" s="44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</row>
    <row r="696" spans="1:84" s="21" customFormat="1" ht="18" customHeight="1" x14ac:dyDescent="0.2">
      <c r="A696" s="70"/>
      <c r="B696" s="70"/>
      <c r="C696" s="45"/>
      <c r="D696" s="129"/>
      <c r="E696" s="75" t="s">
        <v>59</v>
      </c>
      <c r="F696" s="46">
        <f>F693-F694+F695</f>
        <v>8287125</v>
      </c>
      <c r="G696" s="47">
        <f>G693-G694+G695</f>
        <v>8287125</v>
      </c>
      <c r="H696" s="46"/>
      <c r="I696" s="46"/>
      <c r="J696" s="46"/>
      <c r="K696" s="46"/>
      <c r="L696" s="46">
        <f>L693-L694+L695</f>
        <v>8287125</v>
      </c>
      <c r="M696" s="46"/>
      <c r="N696" s="46"/>
      <c r="O696" s="48"/>
      <c r="P696" s="47"/>
      <c r="Q696" s="46"/>
      <c r="R696" s="46"/>
      <c r="S696" s="61"/>
      <c r="T696" s="61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</row>
    <row r="697" spans="1:84" s="1" customFormat="1" ht="18" customHeight="1" x14ac:dyDescent="0.2">
      <c r="A697" s="49"/>
      <c r="B697" s="49"/>
      <c r="C697" s="49">
        <v>4110</v>
      </c>
      <c r="D697" s="127" t="s">
        <v>22</v>
      </c>
      <c r="E697" s="74" t="s">
        <v>56</v>
      </c>
      <c r="F697" s="42">
        <f>G697+P697</f>
        <v>509109</v>
      </c>
      <c r="G697" s="43">
        <f>H697+K697+L697+M697</f>
        <v>509109</v>
      </c>
      <c r="H697" s="44">
        <f>SUM(I697:J697)</f>
        <v>509109</v>
      </c>
      <c r="I697" s="44">
        <v>509109</v>
      </c>
      <c r="J697" s="44"/>
      <c r="K697" s="44"/>
      <c r="L697" s="44"/>
      <c r="M697" s="44"/>
      <c r="N697" s="44"/>
      <c r="O697" s="57"/>
      <c r="P697" s="58"/>
      <c r="Q697" s="44"/>
      <c r="R697" s="44"/>
      <c r="S697" s="44"/>
      <c r="T697" s="44"/>
      <c r="U697" s="14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</row>
    <row r="698" spans="1:84" s="19" customFormat="1" ht="18" customHeight="1" x14ac:dyDescent="0.2">
      <c r="A698" s="41"/>
      <c r="B698" s="41"/>
      <c r="C698" s="49"/>
      <c r="D698" s="128"/>
      <c r="E698" s="74" t="s">
        <v>57</v>
      </c>
      <c r="F698" s="42"/>
      <c r="G698" s="43"/>
      <c r="H698" s="44"/>
      <c r="I698" s="44"/>
      <c r="J698" s="44"/>
      <c r="K698" s="44"/>
      <c r="L698" s="44"/>
      <c r="M698" s="44"/>
      <c r="N698" s="44"/>
      <c r="O698" s="57"/>
      <c r="P698" s="43"/>
      <c r="Q698" s="44"/>
      <c r="R698" s="44"/>
      <c r="S698" s="44"/>
      <c r="T698" s="44"/>
      <c r="U698" s="1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</row>
    <row r="699" spans="1:84" s="19" customFormat="1" ht="18" customHeight="1" x14ac:dyDescent="0.2">
      <c r="A699" s="41"/>
      <c r="B699" s="41"/>
      <c r="C699" s="49"/>
      <c r="D699" s="128"/>
      <c r="E699" s="74" t="s">
        <v>58</v>
      </c>
      <c r="F699" s="42">
        <f>G699+P699</f>
        <v>16313</v>
      </c>
      <c r="G699" s="43">
        <f>H699+K699+L699+M699</f>
        <v>16313</v>
      </c>
      <c r="H699" s="44">
        <f>SUM(I699:J699)</f>
        <v>16313</v>
      </c>
      <c r="I699" s="44">
        <v>16313</v>
      </c>
      <c r="J699" s="44"/>
      <c r="K699" s="44"/>
      <c r="L699" s="44"/>
      <c r="M699" s="44"/>
      <c r="N699" s="44"/>
      <c r="O699" s="57"/>
      <c r="P699" s="43"/>
      <c r="Q699" s="44"/>
      <c r="R699" s="44"/>
      <c r="S699" s="44"/>
      <c r="T699" s="44"/>
      <c r="U699" s="18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</row>
    <row r="700" spans="1:84" s="11" customFormat="1" ht="18" customHeight="1" x14ac:dyDescent="0.2">
      <c r="A700" s="70"/>
      <c r="B700" s="70"/>
      <c r="C700" s="45"/>
      <c r="D700" s="129"/>
      <c r="E700" s="75" t="s">
        <v>59</v>
      </c>
      <c r="F700" s="46">
        <f>F697-F698+F699</f>
        <v>525422</v>
      </c>
      <c r="G700" s="47">
        <f>G697-G698+G699</f>
        <v>525422</v>
      </c>
      <c r="H700" s="46">
        <f>H697-H698+H699</f>
        <v>525422</v>
      </c>
      <c r="I700" s="46">
        <f>I697-I698+I699</f>
        <v>525422</v>
      </c>
      <c r="J700" s="46"/>
      <c r="K700" s="46"/>
      <c r="L700" s="46"/>
      <c r="M700" s="46"/>
      <c r="N700" s="46"/>
      <c r="O700" s="48"/>
      <c r="P700" s="47"/>
      <c r="Q700" s="46"/>
      <c r="R700" s="46"/>
      <c r="S700" s="61"/>
      <c r="T700" s="61"/>
      <c r="U700" s="21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</row>
    <row r="701" spans="1:84" s="1" customFormat="1" ht="16.5" customHeight="1" x14ac:dyDescent="0.2">
      <c r="A701" s="49"/>
      <c r="B701" s="49"/>
      <c r="C701" s="49">
        <v>4580</v>
      </c>
      <c r="D701" s="81" t="s">
        <v>69</v>
      </c>
      <c r="E701" s="74" t="s">
        <v>56</v>
      </c>
      <c r="F701" s="42">
        <f>G701+P701</f>
        <v>6351.94</v>
      </c>
      <c r="G701" s="43">
        <f>H701+K701+L701+M701</f>
        <v>6351.94</v>
      </c>
      <c r="H701" s="44">
        <f>SUM(I701:J701)</f>
        <v>6351.94</v>
      </c>
      <c r="I701" s="44"/>
      <c r="J701" s="44">
        <v>6351.94</v>
      </c>
      <c r="K701" s="44"/>
      <c r="L701" s="44"/>
      <c r="M701" s="44"/>
      <c r="N701" s="44"/>
      <c r="O701" s="57"/>
      <c r="P701" s="58"/>
      <c r="Q701" s="44"/>
      <c r="R701" s="44"/>
      <c r="S701" s="44"/>
      <c r="T701" s="44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</row>
    <row r="702" spans="1:84" s="18" customFormat="1" ht="16.5" customHeight="1" x14ac:dyDescent="0.2">
      <c r="A702" s="41"/>
      <c r="B702" s="41"/>
      <c r="C702" s="49"/>
      <c r="D702" s="82"/>
      <c r="E702" s="74" t="s">
        <v>57</v>
      </c>
      <c r="F702" s="42"/>
      <c r="G702" s="43"/>
      <c r="H702" s="44"/>
      <c r="I702" s="44"/>
      <c r="J702" s="44"/>
      <c r="K702" s="44"/>
      <c r="L702" s="44"/>
      <c r="M702" s="44"/>
      <c r="N702" s="44"/>
      <c r="O702" s="57"/>
      <c r="P702" s="43"/>
      <c r="Q702" s="44"/>
      <c r="R702" s="44"/>
      <c r="S702" s="44"/>
      <c r="T702" s="44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</row>
    <row r="703" spans="1:84" s="18" customFormat="1" ht="16.5" customHeight="1" x14ac:dyDescent="0.2">
      <c r="A703" s="41"/>
      <c r="B703" s="41"/>
      <c r="C703" s="49"/>
      <c r="D703" s="82"/>
      <c r="E703" s="74" t="s">
        <v>58</v>
      </c>
      <c r="F703" s="42">
        <f>G703+P703</f>
        <v>692.54</v>
      </c>
      <c r="G703" s="43">
        <f>H703+K703+L703+M703</f>
        <v>692.54</v>
      </c>
      <c r="H703" s="44">
        <f>SUM(I703:J703)</f>
        <v>692.54</v>
      </c>
      <c r="I703" s="44"/>
      <c r="J703" s="44">
        <v>692.54</v>
      </c>
      <c r="K703" s="44"/>
      <c r="L703" s="44"/>
      <c r="M703" s="44"/>
      <c r="N703" s="44"/>
      <c r="O703" s="57"/>
      <c r="P703" s="43"/>
      <c r="Q703" s="44"/>
      <c r="R703" s="44"/>
      <c r="S703" s="44"/>
      <c r="T703" s="44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</row>
    <row r="704" spans="1:84" s="21" customFormat="1" ht="16.5" customHeight="1" x14ac:dyDescent="0.2">
      <c r="A704" s="70"/>
      <c r="B704" s="70"/>
      <c r="C704" s="45"/>
      <c r="D704" s="83"/>
      <c r="E704" s="75" t="s">
        <v>59</v>
      </c>
      <c r="F704" s="46">
        <f>F701-F702+F703</f>
        <v>7044.48</v>
      </c>
      <c r="G704" s="47">
        <f>G701-G702+G703</f>
        <v>7044.48</v>
      </c>
      <c r="H704" s="46">
        <f>H701-H702+H703</f>
        <v>7044.48</v>
      </c>
      <c r="I704" s="46"/>
      <c r="J704" s="46">
        <f>J701-J702+J703</f>
        <v>7044.48</v>
      </c>
      <c r="K704" s="46"/>
      <c r="L704" s="46"/>
      <c r="M704" s="46"/>
      <c r="N704" s="46"/>
      <c r="O704" s="48"/>
      <c r="P704" s="47"/>
      <c r="Q704" s="46"/>
      <c r="R704" s="46"/>
      <c r="S704" s="61"/>
      <c r="T704" s="61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</row>
    <row r="705" spans="1:84" s="118" customFormat="1" ht="16.5" customHeight="1" x14ac:dyDescent="0.2">
      <c r="A705" s="92"/>
      <c r="B705" s="92"/>
      <c r="C705" s="181" t="s">
        <v>63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3"/>
    </row>
    <row r="706" spans="1:84" s="118" customFormat="1" ht="16.5" customHeight="1" x14ac:dyDescent="0.2">
      <c r="A706" s="92"/>
      <c r="B706" s="41"/>
      <c r="C706" s="171" t="s">
        <v>240</v>
      </c>
      <c r="D706" s="172"/>
      <c r="E706" s="172"/>
      <c r="F706" s="172"/>
      <c r="G706" s="172"/>
      <c r="H706" s="172"/>
      <c r="I706" s="172"/>
      <c r="J706" s="172"/>
      <c r="K706" s="172"/>
      <c r="L706" s="172"/>
      <c r="M706" s="172"/>
      <c r="N706" s="172"/>
      <c r="O706" s="172"/>
      <c r="P706" s="172"/>
      <c r="Q706" s="172"/>
      <c r="R706" s="172"/>
      <c r="S706" s="172"/>
      <c r="T706" s="173"/>
    </row>
    <row r="707" spans="1:84" s="118" customFormat="1" ht="16.5" customHeight="1" x14ac:dyDescent="0.2">
      <c r="A707" s="92"/>
      <c r="B707" s="41"/>
      <c r="C707" s="171" t="s">
        <v>241</v>
      </c>
      <c r="D707" s="172"/>
      <c r="E707" s="172"/>
      <c r="F707" s="172"/>
      <c r="G707" s="172"/>
      <c r="H707" s="172"/>
      <c r="I707" s="172"/>
      <c r="J707" s="172"/>
      <c r="K707" s="172"/>
      <c r="L707" s="172"/>
      <c r="M707" s="172"/>
      <c r="N707" s="172"/>
      <c r="O707" s="172"/>
      <c r="P707" s="172"/>
      <c r="Q707" s="172"/>
      <c r="R707" s="172"/>
      <c r="S707" s="172"/>
      <c r="T707" s="173"/>
    </row>
    <row r="708" spans="1:84" s="118" customFormat="1" ht="16.5" customHeight="1" x14ac:dyDescent="0.2">
      <c r="A708" s="92"/>
      <c r="B708" s="41"/>
      <c r="C708" s="171" t="s">
        <v>117</v>
      </c>
      <c r="D708" s="172"/>
      <c r="E708" s="172"/>
      <c r="F708" s="172"/>
      <c r="G708" s="172"/>
      <c r="H708" s="172"/>
      <c r="I708" s="172"/>
      <c r="J708" s="172"/>
      <c r="K708" s="172"/>
      <c r="L708" s="172"/>
      <c r="M708" s="172"/>
      <c r="N708" s="172"/>
      <c r="O708" s="172"/>
      <c r="P708" s="172"/>
      <c r="Q708" s="172"/>
      <c r="R708" s="172"/>
      <c r="S708" s="172"/>
      <c r="T708" s="173"/>
    </row>
    <row r="709" spans="1:84" s="118" customFormat="1" ht="8.25" customHeight="1" x14ac:dyDescent="0.2">
      <c r="A709" s="92"/>
      <c r="B709" s="41"/>
      <c r="C709" s="171"/>
      <c r="D709" s="172"/>
      <c r="E709" s="172"/>
      <c r="F709" s="172"/>
      <c r="G709" s="172"/>
      <c r="H709" s="172"/>
      <c r="I709" s="172"/>
      <c r="J709" s="172"/>
      <c r="K709" s="172"/>
      <c r="L709" s="172"/>
      <c r="M709" s="172"/>
      <c r="N709" s="172"/>
      <c r="O709" s="172"/>
      <c r="P709" s="172"/>
      <c r="Q709" s="172"/>
      <c r="R709" s="172"/>
      <c r="S709" s="172"/>
      <c r="T709" s="173"/>
    </row>
    <row r="710" spans="1:84" s="118" customFormat="1" ht="16.5" customHeight="1" x14ac:dyDescent="0.2">
      <c r="A710" s="92"/>
      <c r="B710" s="41"/>
      <c r="C710" s="171" t="s">
        <v>227</v>
      </c>
      <c r="D710" s="172"/>
      <c r="E710" s="172"/>
      <c r="F710" s="172"/>
      <c r="G710" s="172"/>
      <c r="H710" s="172"/>
      <c r="I710" s="172"/>
      <c r="J710" s="172"/>
      <c r="K710" s="172"/>
      <c r="L710" s="172"/>
      <c r="M710" s="172"/>
      <c r="N710" s="172"/>
      <c r="O710" s="172"/>
      <c r="P710" s="172"/>
      <c r="Q710" s="172"/>
      <c r="R710" s="172"/>
      <c r="S710" s="172"/>
      <c r="T710" s="173"/>
    </row>
    <row r="711" spans="1:84" s="118" customFormat="1" ht="16.5" customHeight="1" x14ac:dyDescent="0.2">
      <c r="A711" s="92"/>
      <c r="B711" s="41"/>
      <c r="C711" s="171" t="s">
        <v>225</v>
      </c>
      <c r="D711" s="172"/>
      <c r="E711" s="172"/>
      <c r="F711" s="172"/>
      <c r="G711" s="172"/>
      <c r="H711" s="172"/>
      <c r="I711" s="172"/>
      <c r="J711" s="172"/>
      <c r="K711" s="172"/>
      <c r="L711" s="172"/>
      <c r="M711" s="172"/>
      <c r="N711" s="172"/>
      <c r="O711" s="172"/>
      <c r="P711" s="172"/>
      <c r="Q711" s="172"/>
      <c r="R711" s="172"/>
      <c r="S711" s="172"/>
      <c r="T711" s="173"/>
    </row>
    <row r="712" spans="1:84" s="118" customFormat="1" ht="16.5" customHeight="1" x14ac:dyDescent="0.2">
      <c r="A712" s="92"/>
      <c r="B712" s="41"/>
      <c r="C712" s="174" t="s">
        <v>226</v>
      </c>
      <c r="D712" s="175"/>
      <c r="E712" s="175"/>
      <c r="F712" s="175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6"/>
    </row>
    <row r="713" spans="1:84" s="1" customFormat="1" ht="18" customHeight="1" x14ac:dyDescent="0.2">
      <c r="A713" s="41"/>
      <c r="B713" s="50">
        <v>85504</v>
      </c>
      <c r="C713" s="51"/>
      <c r="D713" s="135" t="s">
        <v>71</v>
      </c>
      <c r="E713" s="74" t="s">
        <v>56</v>
      </c>
      <c r="F713" s="42">
        <f>G713+P713</f>
        <v>1177655.75</v>
      </c>
      <c r="G713" s="43">
        <f>H713+K713+L713+M713</f>
        <v>1177655.75</v>
      </c>
      <c r="H713" s="44">
        <f>SUM(I713:J713)</f>
        <v>136105.75</v>
      </c>
      <c r="I713" s="40">
        <v>126259</v>
      </c>
      <c r="J713" s="40">
        <v>9846.75</v>
      </c>
      <c r="K713" s="40"/>
      <c r="L713" s="44">
        <v>1041550</v>
      </c>
      <c r="M713" s="55"/>
      <c r="N713" s="55"/>
      <c r="O713" s="56"/>
      <c r="P713" s="60"/>
      <c r="Q713" s="55"/>
      <c r="R713" s="55"/>
      <c r="S713" s="55"/>
      <c r="T713" s="55"/>
      <c r="U713" s="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</row>
    <row r="714" spans="1:84" s="18" customFormat="1" ht="18" customHeight="1" x14ac:dyDescent="0.2">
      <c r="A714" s="41"/>
      <c r="B714" s="41"/>
      <c r="C714" s="49"/>
      <c r="D714" s="136"/>
      <c r="E714" s="74" t="s">
        <v>57</v>
      </c>
      <c r="F714" s="42">
        <f>G714+P714</f>
        <v>242</v>
      </c>
      <c r="G714" s="43">
        <f>H714+K714+L714+M714</f>
        <v>242</v>
      </c>
      <c r="H714" s="44">
        <f>SUM(I714:J714)</f>
        <v>242</v>
      </c>
      <c r="I714" s="44">
        <f>I718+I722+I726</f>
        <v>242</v>
      </c>
      <c r="J714" s="44"/>
      <c r="K714" s="44"/>
      <c r="L714" s="44"/>
      <c r="M714" s="119"/>
      <c r="N714" s="119"/>
      <c r="O714" s="201"/>
      <c r="P714" s="58"/>
      <c r="Q714" s="119"/>
      <c r="R714" s="119"/>
      <c r="S714" s="119"/>
      <c r="T714" s="119"/>
      <c r="U714" s="19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</row>
    <row r="715" spans="1:84" s="18" customFormat="1" ht="18" customHeight="1" x14ac:dyDescent="0.2">
      <c r="A715" s="41"/>
      <c r="B715" s="41"/>
      <c r="C715" s="49"/>
      <c r="D715" s="136"/>
      <c r="E715" s="74" t="s">
        <v>58</v>
      </c>
      <c r="F715" s="42">
        <f>G715+P715</f>
        <v>242</v>
      </c>
      <c r="G715" s="43">
        <f>H715+K715+L715+M715</f>
        <v>242</v>
      </c>
      <c r="H715" s="44">
        <f>SUM(I715:J715)</f>
        <v>242</v>
      </c>
      <c r="I715" s="44">
        <f>I719+I723+I727</f>
        <v>242</v>
      </c>
      <c r="J715" s="44"/>
      <c r="K715" s="44"/>
      <c r="L715" s="44"/>
      <c r="M715" s="119"/>
      <c r="N715" s="119"/>
      <c r="O715" s="201"/>
      <c r="P715" s="58"/>
      <c r="Q715" s="119"/>
      <c r="R715" s="119"/>
      <c r="S715" s="119"/>
      <c r="T715" s="119"/>
      <c r="U715" s="19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</row>
    <row r="716" spans="1:84" s="21" customFormat="1" ht="18" customHeight="1" x14ac:dyDescent="0.2">
      <c r="A716" s="70"/>
      <c r="B716" s="70"/>
      <c r="C716" s="45"/>
      <c r="D716" s="137"/>
      <c r="E716" s="75" t="s">
        <v>59</v>
      </c>
      <c r="F716" s="46">
        <f t="shared" ref="F716:H716" si="38">F713-F714+F715</f>
        <v>1177655.75</v>
      </c>
      <c r="G716" s="47">
        <f t="shared" si="38"/>
        <v>1177655.75</v>
      </c>
      <c r="H716" s="46">
        <f t="shared" si="38"/>
        <v>136105.75</v>
      </c>
      <c r="I716" s="61">
        <f>I713-I714+I715</f>
        <v>126259</v>
      </c>
      <c r="J716" s="61">
        <f>J713-J714+J715</f>
        <v>9846.75</v>
      </c>
      <c r="K716" s="61"/>
      <c r="L716" s="61">
        <f>L713-L714+L715</f>
        <v>1041550</v>
      </c>
      <c r="M716" s="46"/>
      <c r="N716" s="46"/>
      <c r="O716" s="48"/>
      <c r="P716" s="47"/>
      <c r="Q716" s="46"/>
      <c r="R716" s="46"/>
      <c r="S716" s="61"/>
      <c r="T716" s="61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</row>
    <row r="717" spans="1:84" s="1" customFormat="1" ht="16.5" customHeight="1" x14ac:dyDescent="0.2">
      <c r="A717" s="49"/>
      <c r="B717" s="49"/>
      <c r="C717" s="49">
        <v>4010</v>
      </c>
      <c r="D717" s="127" t="s">
        <v>29</v>
      </c>
      <c r="E717" s="74" t="s">
        <v>56</v>
      </c>
      <c r="F717" s="42">
        <f>G717+P717</f>
        <v>98710</v>
      </c>
      <c r="G717" s="43">
        <f>H717+K717+L717+M717</f>
        <v>98710</v>
      </c>
      <c r="H717" s="44">
        <f>SUM(I717:J717)</f>
        <v>98710</v>
      </c>
      <c r="I717" s="44">
        <v>98710</v>
      </c>
      <c r="J717" s="44"/>
      <c r="K717" s="44"/>
      <c r="L717" s="44"/>
      <c r="M717" s="44"/>
      <c r="N717" s="44"/>
      <c r="O717" s="57"/>
      <c r="P717" s="58"/>
      <c r="Q717" s="44"/>
      <c r="R717" s="44"/>
      <c r="S717" s="44"/>
      <c r="T717" s="44"/>
      <c r="U717" s="14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</row>
    <row r="718" spans="1:84" s="18" customFormat="1" ht="16.5" customHeight="1" x14ac:dyDescent="0.2">
      <c r="A718" s="41"/>
      <c r="B718" s="41"/>
      <c r="C718" s="49"/>
      <c r="D718" s="128"/>
      <c r="E718" s="74" t="s">
        <v>57</v>
      </c>
      <c r="F718" s="42"/>
      <c r="G718" s="43"/>
      <c r="H718" s="44"/>
      <c r="I718" s="44"/>
      <c r="J718" s="44"/>
      <c r="K718" s="44"/>
      <c r="L718" s="44"/>
      <c r="M718" s="44"/>
      <c r="N718" s="44"/>
      <c r="O718" s="57"/>
      <c r="P718" s="43"/>
      <c r="Q718" s="44"/>
      <c r="R718" s="44"/>
      <c r="S718" s="44"/>
      <c r="T718" s="44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</row>
    <row r="719" spans="1:84" s="18" customFormat="1" ht="16.5" customHeight="1" x14ac:dyDescent="0.2">
      <c r="A719" s="41"/>
      <c r="B719" s="41"/>
      <c r="C719" s="49"/>
      <c r="D719" s="128"/>
      <c r="E719" s="74" t="s">
        <v>58</v>
      </c>
      <c r="F719" s="42">
        <f>G719+P719</f>
        <v>206</v>
      </c>
      <c r="G719" s="43">
        <f>H719+K719+L719+M719</f>
        <v>206</v>
      </c>
      <c r="H719" s="44">
        <f>SUM(I719:J719)</f>
        <v>206</v>
      </c>
      <c r="I719" s="44">
        <v>206</v>
      </c>
      <c r="J719" s="44"/>
      <c r="K719" s="44"/>
      <c r="L719" s="44"/>
      <c r="M719" s="44"/>
      <c r="N719" s="44"/>
      <c r="O719" s="57"/>
      <c r="P719" s="43"/>
      <c r="Q719" s="44"/>
      <c r="R719" s="44"/>
      <c r="S719" s="44"/>
      <c r="T719" s="44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</row>
    <row r="720" spans="1:84" s="21" customFormat="1" ht="16.5" customHeight="1" x14ac:dyDescent="0.2">
      <c r="A720" s="70"/>
      <c r="B720" s="70"/>
      <c r="C720" s="45"/>
      <c r="D720" s="129"/>
      <c r="E720" s="75" t="s">
        <v>59</v>
      </c>
      <c r="F720" s="46">
        <f>F717-F718+F719</f>
        <v>98916</v>
      </c>
      <c r="G720" s="47">
        <f>G717-G718+G719</f>
        <v>98916</v>
      </c>
      <c r="H720" s="46">
        <f>H717-H718+H719</f>
        <v>98916</v>
      </c>
      <c r="I720" s="46">
        <f>I717-I718+I719</f>
        <v>98916</v>
      </c>
      <c r="J720" s="46"/>
      <c r="K720" s="46"/>
      <c r="L720" s="46"/>
      <c r="M720" s="46"/>
      <c r="N720" s="46"/>
      <c r="O720" s="48"/>
      <c r="P720" s="47"/>
      <c r="Q720" s="46"/>
      <c r="R720" s="46"/>
      <c r="S720" s="61"/>
      <c r="T720" s="61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</row>
    <row r="721" spans="1:84" s="1" customFormat="1" ht="16.5" customHeight="1" x14ac:dyDescent="0.2">
      <c r="A721" s="49"/>
      <c r="B721" s="49"/>
      <c r="C721" s="49">
        <v>4110</v>
      </c>
      <c r="D721" s="127" t="s">
        <v>22</v>
      </c>
      <c r="E721" s="74" t="s">
        <v>56</v>
      </c>
      <c r="F721" s="42">
        <f>G721+P721</f>
        <v>17582</v>
      </c>
      <c r="G721" s="43">
        <f>H721+K721+L721+M721</f>
        <v>17582</v>
      </c>
      <c r="H721" s="44">
        <f>SUM(I721:J721)</f>
        <v>17582</v>
      </c>
      <c r="I721" s="44">
        <v>17582</v>
      </c>
      <c r="J721" s="44"/>
      <c r="K721" s="44"/>
      <c r="L721" s="44"/>
      <c r="M721" s="44"/>
      <c r="N721" s="44"/>
      <c r="O721" s="57"/>
      <c r="P721" s="58"/>
      <c r="Q721" s="44"/>
      <c r="R721" s="44"/>
      <c r="S721" s="44"/>
      <c r="T721" s="44"/>
      <c r="U721" s="14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</row>
    <row r="722" spans="1:84" s="19" customFormat="1" ht="16.5" customHeight="1" x14ac:dyDescent="0.2">
      <c r="A722" s="41"/>
      <c r="B722" s="41"/>
      <c r="C722" s="49"/>
      <c r="D722" s="128"/>
      <c r="E722" s="74" t="s">
        <v>57</v>
      </c>
      <c r="F722" s="42"/>
      <c r="G722" s="43"/>
      <c r="H722" s="44"/>
      <c r="I722" s="44"/>
      <c r="J722" s="44"/>
      <c r="K722" s="44"/>
      <c r="L722" s="44"/>
      <c r="M722" s="44"/>
      <c r="N722" s="44"/>
      <c r="O722" s="57"/>
      <c r="P722" s="43"/>
      <c r="Q722" s="44"/>
      <c r="R722" s="44"/>
      <c r="S722" s="44"/>
      <c r="T722" s="44"/>
      <c r="U722" s="18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</row>
    <row r="723" spans="1:84" s="19" customFormat="1" ht="16.5" customHeight="1" x14ac:dyDescent="0.2">
      <c r="A723" s="41"/>
      <c r="B723" s="41"/>
      <c r="C723" s="49"/>
      <c r="D723" s="128"/>
      <c r="E723" s="74" t="s">
        <v>58</v>
      </c>
      <c r="F723" s="42">
        <f>G723+P723</f>
        <v>36</v>
      </c>
      <c r="G723" s="43">
        <f>H723+K723+L723+M723</f>
        <v>36</v>
      </c>
      <c r="H723" s="44">
        <f>SUM(I723:J723)</f>
        <v>36</v>
      </c>
      <c r="I723" s="44">
        <v>36</v>
      </c>
      <c r="J723" s="44"/>
      <c r="K723" s="44"/>
      <c r="L723" s="44"/>
      <c r="M723" s="44"/>
      <c r="N723" s="44"/>
      <c r="O723" s="57"/>
      <c r="P723" s="43"/>
      <c r="Q723" s="44"/>
      <c r="R723" s="44"/>
      <c r="S723" s="44"/>
      <c r="T723" s="44"/>
      <c r="U723" s="18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</row>
    <row r="724" spans="1:84" s="21" customFormat="1" ht="16.5" customHeight="1" x14ac:dyDescent="0.2">
      <c r="A724" s="70"/>
      <c r="B724" s="70"/>
      <c r="C724" s="45"/>
      <c r="D724" s="129"/>
      <c r="E724" s="75" t="s">
        <v>59</v>
      </c>
      <c r="F724" s="46">
        <f>F721-F722+F723</f>
        <v>17618</v>
      </c>
      <c r="G724" s="47">
        <f>G721-G722+G723</f>
        <v>17618</v>
      </c>
      <c r="H724" s="46">
        <f>H721-H722+H723</f>
        <v>17618</v>
      </c>
      <c r="I724" s="46">
        <f>I721-I722+I723</f>
        <v>17618</v>
      </c>
      <c r="J724" s="46"/>
      <c r="K724" s="46"/>
      <c r="L724" s="46"/>
      <c r="M724" s="46"/>
      <c r="N724" s="46"/>
      <c r="O724" s="48"/>
      <c r="P724" s="47"/>
      <c r="Q724" s="46"/>
      <c r="R724" s="46"/>
      <c r="S724" s="61"/>
      <c r="T724" s="61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</row>
    <row r="725" spans="1:84" s="1" customFormat="1" ht="16.5" customHeight="1" x14ac:dyDescent="0.2">
      <c r="A725" s="49"/>
      <c r="B725" s="49"/>
      <c r="C725" s="49">
        <v>4120</v>
      </c>
      <c r="D725" s="127" t="s">
        <v>94</v>
      </c>
      <c r="E725" s="74" t="s">
        <v>56</v>
      </c>
      <c r="F725" s="42">
        <f>G725+P725</f>
        <v>2586</v>
      </c>
      <c r="G725" s="43">
        <f>H725+K725+L725+M725</f>
        <v>2586</v>
      </c>
      <c r="H725" s="44">
        <f>SUM(I725:J725)</f>
        <v>2586</v>
      </c>
      <c r="I725" s="44">
        <v>2586</v>
      </c>
      <c r="J725" s="44"/>
      <c r="K725" s="44"/>
      <c r="L725" s="44"/>
      <c r="M725" s="44"/>
      <c r="N725" s="44"/>
      <c r="O725" s="57"/>
      <c r="P725" s="58"/>
      <c r="Q725" s="44"/>
      <c r="R725" s="44"/>
      <c r="S725" s="44"/>
      <c r="T725" s="44"/>
      <c r="U725" s="14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</row>
    <row r="726" spans="1:84" s="18" customFormat="1" ht="16.5" customHeight="1" x14ac:dyDescent="0.2">
      <c r="A726" s="41"/>
      <c r="B726" s="41"/>
      <c r="C726" s="49"/>
      <c r="D726" s="128"/>
      <c r="E726" s="74" t="s">
        <v>57</v>
      </c>
      <c r="F726" s="42">
        <f>G726+P726</f>
        <v>242</v>
      </c>
      <c r="G726" s="43">
        <f>H726+K726+L726+M726</f>
        <v>242</v>
      </c>
      <c r="H726" s="44">
        <f>SUM(I726:J726)</f>
        <v>242</v>
      </c>
      <c r="I726" s="44">
        <v>242</v>
      </c>
      <c r="J726" s="44"/>
      <c r="K726" s="44"/>
      <c r="L726" s="44"/>
      <c r="M726" s="44"/>
      <c r="N726" s="44"/>
      <c r="O726" s="57"/>
      <c r="P726" s="43"/>
      <c r="Q726" s="44"/>
      <c r="R726" s="44"/>
      <c r="S726" s="44"/>
      <c r="T726" s="44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</row>
    <row r="727" spans="1:84" s="18" customFormat="1" ht="16.5" customHeight="1" x14ac:dyDescent="0.2">
      <c r="A727" s="41"/>
      <c r="B727" s="41"/>
      <c r="C727" s="49"/>
      <c r="D727" s="128"/>
      <c r="E727" s="74" t="s">
        <v>58</v>
      </c>
      <c r="F727" s="42"/>
      <c r="G727" s="43"/>
      <c r="H727" s="44"/>
      <c r="I727" s="44"/>
      <c r="J727" s="44"/>
      <c r="K727" s="44"/>
      <c r="L727" s="44"/>
      <c r="M727" s="44"/>
      <c r="N727" s="44"/>
      <c r="O727" s="57"/>
      <c r="P727" s="43"/>
      <c r="Q727" s="44"/>
      <c r="R727" s="44"/>
      <c r="S727" s="44"/>
      <c r="T727" s="44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</row>
    <row r="728" spans="1:84" s="21" customFormat="1" ht="16.5" customHeight="1" x14ac:dyDescent="0.2">
      <c r="A728" s="70"/>
      <c r="B728" s="70"/>
      <c r="C728" s="45"/>
      <c r="D728" s="129"/>
      <c r="E728" s="75" t="s">
        <v>59</v>
      </c>
      <c r="F728" s="46">
        <f>F725-F726+F727</f>
        <v>2344</v>
      </c>
      <c r="G728" s="47">
        <f>G725-G726+G727</f>
        <v>2344</v>
      </c>
      <c r="H728" s="46">
        <f>H725-H726+H727</f>
        <v>2344</v>
      </c>
      <c r="I728" s="46">
        <f>I725-I726+I727</f>
        <v>2344</v>
      </c>
      <c r="J728" s="46"/>
      <c r="K728" s="46"/>
      <c r="L728" s="46"/>
      <c r="M728" s="46"/>
      <c r="N728" s="46"/>
      <c r="O728" s="48"/>
      <c r="P728" s="47"/>
      <c r="Q728" s="46"/>
      <c r="R728" s="46"/>
      <c r="S728" s="61"/>
      <c r="T728" s="61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</row>
    <row r="729" spans="1:84" s="118" customFormat="1" ht="16.5" customHeight="1" x14ac:dyDescent="0.2">
      <c r="A729" s="92"/>
      <c r="B729" s="92"/>
      <c r="C729" s="181" t="s">
        <v>63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3"/>
    </row>
    <row r="730" spans="1:84" s="118" customFormat="1" ht="16.5" customHeight="1" x14ac:dyDescent="0.2">
      <c r="A730" s="92"/>
      <c r="B730" s="41"/>
      <c r="C730" s="171" t="s">
        <v>228</v>
      </c>
      <c r="D730" s="172"/>
      <c r="E730" s="172"/>
      <c r="F730" s="172"/>
      <c r="G730" s="172"/>
      <c r="H730" s="172"/>
      <c r="I730" s="172"/>
      <c r="J730" s="172"/>
      <c r="K730" s="172"/>
      <c r="L730" s="172"/>
      <c r="M730" s="172"/>
      <c r="N730" s="172"/>
      <c r="O730" s="172"/>
      <c r="P730" s="172"/>
      <c r="Q730" s="172"/>
      <c r="R730" s="172"/>
      <c r="S730" s="172"/>
      <c r="T730" s="173"/>
    </row>
    <row r="731" spans="1:84" s="118" customFormat="1" ht="16.5" customHeight="1" x14ac:dyDescent="0.2">
      <c r="A731" s="92"/>
      <c r="B731" s="41"/>
      <c r="C731" s="171" t="s">
        <v>229</v>
      </c>
      <c r="D731" s="172"/>
      <c r="E731" s="172"/>
      <c r="F731" s="172"/>
      <c r="G731" s="172"/>
      <c r="H731" s="172"/>
      <c r="I731" s="172"/>
      <c r="J731" s="172"/>
      <c r="K731" s="172"/>
      <c r="L731" s="172"/>
      <c r="M731" s="172"/>
      <c r="N731" s="172"/>
      <c r="O731" s="172"/>
      <c r="P731" s="172"/>
      <c r="Q731" s="172"/>
      <c r="R731" s="172"/>
      <c r="S731" s="172"/>
      <c r="T731" s="173"/>
    </row>
    <row r="732" spans="1:84" s="118" customFormat="1" ht="16.5" customHeight="1" x14ac:dyDescent="0.2">
      <c r="A732" s="92"/>
      <c r="B732" s="41"/>
      <c r="C732" s="171" t="s">
        <v>230</v>
      </c>
      <c r="D732" s="172"/>
      <c r="E732" s="172"/>
      <c r="F732" s="172"/>
      <c r="G732" s="172"/>
      <c r="H732" s="172"/>
      <c r="I732" s="172"/>
      <c r="J732" s="172"/>
      <c r="K732" s="172"/>
      <c r="L732" s="172"/>
      <c r="M732" s="172"/>
      <c r="N732" s="172"/>
      <c r="O732" s="172"/>
      <c r="P732" s="172"/>
      <c r="Q732" s="172"/>
      <c r="R732" s="172"/>
      <c r="S732" s="172"/>
      <c r="T732" s="173"/>
    </row>
    <row r="733" spans="1:84" s="118" customFormat="1" ht="16.5" customHeight="1" x14ac:dyDescent="0.2">
      <c r="A733" s="92"/>
      <c r="B733" s="41"/>
      <c r="C733" s="174" t="s">
        <v>231</v>
      </c>
      <c r="D733" s="175"/>
      <c r="E733" s="175"/>
      <c r="F733" s="175"/>
      <c r="G733" s="175"/>
      <c r="H733" s="175"/>
      <c r="I733" s="175"/>
      <c r="J733" s="175"/>
      <c r="K733" s="175"/>
      <c r="L733" s="175"/>
      <c r="M733" s="175"/>
      <c r="N733" s="175"/>
      <c r="O733" s="175"/>
      <c r="P733" s="175"/>
      <c r="Q733" s="175"/>
      <c r="R733" s="175"/>
      <c r="S733" s="175"/>
      <c r="T733" s="176"/>
    </row>
    <row r="734" spans="1:84" s="14" customFormat="1" ht="18" customHeight="1" x14ac:dyDescent="0.2">
      <c r="A734" s="49"/>
      <c r="B734" s="50">
        <v>85505</v>
      </c>
      <c r="C734" s="51"/>
      <c r="D734" s="135" t="s">
        <v>82</v>
      </c>
      <c r="E734" s="74" t="s">
        <v>56</v>
      </c>
      <c r="F734" s="38">
        <f>G734+P734</f>
        <v>628823</v>
      </c>
      <c r="G734" s="43">
        <f>H734+K734+L734+M734</f>
        <v>628823</v>
      </c>
      <c r="H734" s="44">
        <f>SUM(I734:J734)</f>
        <v>624863</v>
      </c>
      <c r="I734" s="40">
        <v>444982</v>
      </c>
      <c r="J734" s="40">
        <v>179881</v>
      </c>
      <c r="K734" s="40"/>
      <c r="L734" s="44">
        <v>3960</v>
      </c>
      <c r="M734" s="55"/>
      <c r="N734" s="55"/>
      <c r="O734" s="56"/>
      <c r="P734" s="39"/>
      <c r="Q734" s="40"/>
      <c r="R734" s="55"/>
      <c r="S734" s="55"/>
      <c r="T734" s="40"/>
      <c r="U734" s="21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</row>
    <row r="735" spans="1:84" s="18" customFormat="1" ht="18" customHeight="1" x14ac:dyDescent="0.2">
      <c r="A735" s="41"/>
      <c r="B735" s="41"/>
      <c r="C735" s="49"/>
      <c r="D735" s="136"/>
      <c r="E735" s="74" t="s">
        <v>57</v>
      </c>
      <c r="F735" s="42">
        <f>G735+P735</f>
        <v>1631</v>
      </c>
      <c r="G735" s="43">
        <f>H735+K735+L735+M735</f>
        <v>1631</v>
      </c>
      <c r="H735" s="44">
        <f>SUM(I735:J735)</f>
        <v>1631</v>
      </c>
      <c r="I735" s="44"/>
      <c r="J735" s="44">
        <f>J739+J743+J747+J751+J755</f>
        <v>1631</v>
      </c>
      <c r="K735" s="44"/>
      <c r="L735" s="44"/>
      <c r="M735" s="44"/>
      <c r="N735" s="44"/>
      <c r="O735" s="57"/>
      <c r="P735" s="43"/>
      <c r="Q735" s="44"/>
      <c r="R735" s="44"/>
      <c r="S735" s="44"/>
      <c r="T735" s="44"/>
      <c r="U735" s="21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</row>
    <row r="736" spans="1:84" s="18" customFormat="1" ht="18" customHeight="1" x14ac:dyDescent="0.2">
      <c r="A736" s="41"/>
      <c r="B736" s="41"/>
      <c r="C736" s="49"/>
      <c r="D736" s="136"/>
      <c r="E736" s="74" t="s">
        <v>58</v>
      </c>
      <c r="F736" s="42">
        <f>G736+P736</f>
        <v>1631</v>
      </c>
      <c r="G736" s="43">
        <f>H736+K736+L736+M736</f>
        <v>1631</v>
      </c>
      <c r="H736" s="44">
        <f>SUM(I736:J736)</f>
        <v>1631</v>
      </c>
      <c r="I736" s="44"/>
      <c r="J736" s="44">
        <f>J740+J744+J748+J752+J756</f>
        <v>1631</v>
      </c>
      <c r="K736" s="44"/>
      <c r="L736" s="44"/>
      <c r="M736" s="44"/>
      <c r="N736" s="44"/>
      <c r="O736" s="57"/>
      <c r="P736" s="43"/>
      <c r="Q736" s="44"/>
      <c r="R736" s="44"/>
      <c r="S736" s="44"/>
      <c r="T736" s="44"/>
      <c r="U736" s="21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</row>
    <row r="737" spans="1:84" s="21" customFormat="1" ht="18" customHeight="1" x14ac:dyDescent="0.2">
      <c r="A737" s="70"/>
      <c r="B737" s="70"/>
      <c r="C737" s="45"/>
      <c r="D737" s="137"/>
      <c r="E737" s="75" t="s">
        <v>59</v>
      </c>
      <c r="F737" s="46">
        <f t="shared" ref="F737:L737" si="39">F734-F735+F736</f>
        <v>628823</v>
      </c>
      <c r="G737" s="47">
        <f t="shared" si="39"/>
        <v>628823</v>
      </c>
      <c r="H737" s="46">
        <f t="shared" si="39"/>
        <v>624863</v>
      </c>
      <c r="I737" s="61">
        <f t="shared" si="39"/>
        <v>444982</v>
      </c>
      <c r="J737" s="61">
        <f t="shared" si="39"/>
        <v>179881</v>
      </c>
      <c r="K737" s="61"/>
      <c r="L737" s="61">
        <f t="shared" si="39"/>
        <v>3960</v>
      </c>
      <c r="M737" s="46"/>
      <c r="N737" s="46"/>
      <c r="O737" s="48"/>
      <c r="P737" s="47"/>
      <c r="Q737" s="61"/>
      <c r="R737" s="46"/>
      <c r="S737" s="61"/>
      <c r="T737" s="61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</row>
    <row r="738" spans="1:84" s="14" customFormat="1" ht="17.100000000000001" customHeight="1" x14ac:dyDescent="0.2">
      <c r="A738" s="49"/>
      <c r="B738" s="49"/>
      <c r="C738" s="49">
        <v>4210</v>
      </c>
      <c r="D738" s="127" t="s">
        <v>24</v>
      </c>
      <c r="E738" s="74" t="s">
        <v>56</v>
      </c>
      <c r="F738" s="42">
        <f>G738+P738</f>
        <v>51112</v>
      </c>
      <c r="G738" s="43">
        <f>H738+K738+L738+M738</f>
        <v>51112</v>
      </c>
      <c r="H738" s="44">
        <f>SUM(I738:J738)</f>
        <v>51112</v>
      </c>
      <c r="I738" s="44"/>
      <c r="J738" s="44">
        <v>51112</v>
      </c>
      <c r="K738" s="44"/>
      <c r="L738" s="44"/>
      <c r="M738" s="44"/>
      <c r="N738" s="44"/>
      <c r="O738" s="57"/>
      <c r="P738" s="58"/>
      <c r="Q738" s="44"/>
      <c r="R738" s="44"/>
      <c r="S738" s="44"/>
      <c r="T738" s="44"/>
      <c r="U738" s="1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</row>
    <row r="739" spans="1:84" s="18" customFormat="1" ht="17.100000000000001" customHeight="1" x14ac:dyDescent="0.2">
      <c r="A739" s="41"/>
      <c r="B739" s="41"/>
      <c r="C739" s="49"/>
      <c r="D739" s="128"/>
      <c r="E739" s="74" t="s">
        <v>57</v>
      </c>
      <c r="F739" s="42"/>
      <c r="G739" s="43"/>
      <c r="H739" s="44"/>
      <c r="I739" s="44"/>
      <c r="J739" s="44"/>
      <c r="K739" s="44"/>
      <c r="L739" s="44"/>
      <c r="M739" s="44"/>
      <c r="N739" s="44"/>
      <c r="O739" s="57"/>
      <c r="P739" s="43"/>
      <c r="Q739" s="44"/>
      <c r="R739" s="44"/>
      <c r="S739" s="44"/>
      <c r="T739" s="44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</row>
    <row r="740" spans="1:84" s="18" customFormat="1" ht="17.100000000000001" customHeight="1" x14ac:dyDescent="0.2">
      <c r="A740" s="41"/>
      <c r="B740" s="41"/>
      <c r="C740" s="49"/>
      <c r="D740" s="128"/>
      <c r="E740" s="74" t="s">
        <v>58</v>
      </c>
      <c r="F740" s="42">
        <f>G740+P740</f>
        <v>1631</v>
      </c>
      <c r="G740" s="43">
        <f>H740+K740+L740+M740</f>
        <v>1631</v>
      </c>
      <c r="H740" s="44">
        <f>SUM(I740:J740)</f>
        <v>1631</v>
      </c>
      <c r="I740" s="44"/>
      <c r="J740" s="44">
        <v>1631</v>
      </c>
      <c r="K740" s="44"/>
      <c r="L740" s="44"/>
      <c r="M740" s="44"/>
      <c r="N740" s="44"/>
      <c r="O740" s="57"/>
      <c r="P740" s="43"/>
      <c r="Q740" s="44"/>
      <c r="R740" s="44"/>
      <c r="S740" s="44"/>
      <c r="T740" s="44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</row>
    <row r="741" spans="1:84" s="21" customFormat="1" ht="17.100000000000001" customHeight="1" x14ac:dyDescent="0.2">
      <c r="A741" s="70"/>
      <c r="B741" s="70"/>
      <c r="C741" s="45"/>
      <c r="D741" s="129"/>
      <c r="E741" s="75" t="s">
        <v>59</v>
      </c>
      <c r="F741" s="46">
        <f>F738-F739+F740</f>
        <v>52743</v>
      </c>
      <c r="G741" s="47">
        <f>G738-G739+G740</f>
        <v>52743</v>
      </c>
      <c r="H741" s="46">
        <f>H738-H739+H740</f>
        <v>52743</v>
      </c>
      <c r="I741" s="46"/>
      <c r="J741" s="46">
        <f>J738-J739+J740</f>
        <v>52743</v>
      </c>
      <c r="K741" s="46"/>
      <c r="L741" s="46"/>
      <c r="M741" s="46"/>
      <c r="N741" s="46"/>
      <c r="O741" s="48"/>
      <c r="P741" s="47"/>
      <c r="Q741" s="46"/>
      <c r="R741" s="46"/>
      <c r="S741" s="61"/>
      <c r="T741" s="6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</row>
    <row r="742" spans="1:84" s="21" customFormat="1" ht="17.100000000000001" customHeight="1" x14ac:dyDescent="0.2">
      <c r="A742" s="49"/>
      <c r="B742" s="49"/>
      <c r="C742" s="49">
        <v>4360</v>
      </c>
      <c r="D742" s="127" t="s">
        <v>75</v>
      </c>
      <c r="E742" s="74" t="s">
        <v>56</v>
      </c>
      <c r="F742" s="42">
        <f>G742+P742</f>
        <v>861</v>
      </c>
      <c r="G742" s="43">
        <f>H742+K742+L742+M742</f>
        <v>861</v>
      </c>
      <c r="H742" s="44">
        <f>SUM(I742:J742)</f>
        <v>861</v>
      </c>
      <c r="I742" s="44"/>
      <c r="J742" s="44">
        <v>861</v>
      </c>
      <c r="K742" s="44"/>
      <c r="L742" s="44"/>
      <c r="M742" s="44"/>
      <c r="N742" s="44"/>
      <c r="O742" s="57"/>
      <c r="P742" s="58"/>
      <c r="Q742" s="44"/>
      <c r="R742" s="44"/>
      <c r="S742" s="44"/>
      <c r="T742" s="44"/>
      <c r="U742" s="11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</row>
    <row r="743" spans="1:84" s="21" customFormat="1" ht="17.100000000000001" customHeight="1" x14ac:dyDescent="0.2">
      <c r="A743" s="41"/>
      <c r="B743" s="41"/>
      <c r="C743" s="49"/>
      <c r="D743" s="128"/>
      <c r="E743" s="74" t="s">
        <v>57</v>
      </c>
      <c r="F743" s="42">
        <f>G743+P743</f>
        <v>395</v>
      </c>
      <c r="G743" s="43">
        <f>H743+K743+L743+M743</f>
        <v>395</v>
      </c>
      <c r="H743" s="44">
        <f>SUM(I743:J743)</f>
        <v>395</v>
      </c>
      <c r="I743" s="44"/>
      <c r="J743" s="44">
        <v>395</v>
      </c>
      <c r="K743" s="44"/>
      <c r="L743" s="44"/>
      <c r="M743" s="44"/>
      <c r="N743" s="44"/>
      <c r="O743" s="57"/>
      <c r="P743" s="43"/>
      <c r="Q743" s="44"/>
      <c r="R743" s="44"/>
      <c r="S743" s="44"/>
      <c r="T743" s="44"/>
      <c r="U743" s="18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</row>
    <row r="744" spans="1:84" s="21" customFormat="1" ht="17.100000000000001" customHeight="1" x14ac:dyDescent="0.2">
      <c r="A744" s="41"/>
      <c r="B744" s="41"/>
      <c r="C744" s="49"/>
      <c r="D744" s="128"/>
      <c r="E744" s="74" t="s">
        <v>58</v>
      </c>
      <c r="F744" s="42"/>
      <c r="G744" s="43"/>
      <c r="H744" s="44"/>
      <c r="I744" s="44"/>
      <c r="J744" s="44"/>
      <c r="K744" s="44"/>
      <c r="L744" s="44"/>
      <c r="M744" s="44"/>
      <c r="N744" s="44"/>
      <c r="O744" s="57"/>
      <c r="P744" s="43"/>
      <c r="Q744" s="44"/>
      <c r="R744" s="44"/>
      <c r="S744" s="44"/>
      <c r="T744" s="44"/>
      <c r="U744" s="18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</row>
    <row r="745" spans="1:84" s="21" customFormat="1" ht="17.100000000000001" customHeight="1" x14ac:dyDescent="0.2">
      <c r="A745" s="70"/>
      <c r="B745" s="70"/>
      <c r="C745" s="45"/>
      <c r="D745" s="129"/>
      <c r="E745" s="75" t="s">
        <v>59</v>
      </c>
      <c r="F745" s="46">
        <f>F742-F743+F744</f>
        <v>466</v>
      </c>
      <c r="G745" s="47">
        <f>G742-G743+G744</f>
        <v>466</v>
      </c>
      <c r="H745" s="46">
        <f>H742-H743+H744</f>
        <v>466</v>
      </c>
      <c r="I745" s="46"/>
      <c r="J745" s="46">
        <f>J742-J743+J744</f>
        <v>466</v>
      </c>
      <c r="K745" s="46"/>
      <c r="L745" s="46"/>
      <c r="M745" s="46"/>
      <c r="N745" s="46"/>
      <c r="O745" s="48"/>
      <c r="P745" s="47"/>
      <c r="Q745" s="46"/>
      <c r="R745" s="46"/>
      <c r="S745" s="61"/>
      <c r="T745" s="61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</row>
    <row r="746" spans="1:84" s="21" customFormat="1" ht="17.100000000000001" customHeight="1" x14ac:dyDescent="0.2">
      <c r="A746" s="49"/>
      <c r="B746" s="49"/>
      <c r="C746" s="49">
        <v>4430</v>
      </c>
      <c r="D746" s="127" t="s">
        <v>28</v>
      </c>
      <c r="E746" s="74" t="s">
        <v>56</v>
      </c>
      <c r="F746" s="42">
        <f>G746+P746</f>
        <v>200</v>
      </c>
      <c r="G746" s="43">
        <f>H746+K746+L746+M746</f>
        <v>200</v>
      </c>
      <c r="H746" s="44">
        <f>SUM(I746:J746)</f>
        <v>200</v>
      </c>
      <c r="I746" s="44"/>
      <c r="J746" s="44">
        <v>200</v>
      </c>
      <c r="K746" s="44"/>
      <c r="L746" s="44"/>
      <c r="M746" s="44"/>
      <c r="N746" s="44"/>
      <c r="O746" s="57"/>
      <c r="P746" s="58"/>
      <c r="Q746" s="44"/>
      <c r="R746" s="44"/>
      <c r="S746" s="44"/>
      <c r="T746" s="44"/>
      <c r="U746" s="11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</row>
    <row r="747" spans="1:84" s="21" customFormat="1" ht="17.100000000000001" customHeight="1" x14ac:dyDescent="0.2">
      <c r="A747" s="41"/>
      <c r="B747" s="41"/>
      <c r="C747" s="49"/>
      <c r="D747" s="128"/>
      <c r="E747" s="74" t="s">
        <v>57</v>
      </c>
      <c r="F747" s="42">
        <f>G747+P747</f>
        <v>86</v>
      </c>
      <c r="G747" s="43">
        <f>H747+K747+L747+M747</f>
        <v>86</v>
      </c>
      <c r="H747" s="44">
        <f>SUM(I747:J747)</f>
        <v>86</v>
      </c>
      <c r="I747" s="44"/>
      <c r="J747" s="44">
        <v>86</v>
      </c>
      <c r="K747" s="44"/>
      <c r="L747" s="44"/>
      <c r="M747" s="44"/>
      <c r="N747" s="44"/>
      <c r="O747" s="57"/>
      <c r="P747" s="43"/>
      <c r="Q747" s="44"/>
      <c r="R747" s="44"/>
      <c r="S747" s="44"/>
      <c r="T747" s="44"/>
      <c r="U747" s="18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</row>
    <row r="748" spans="1:84" s="21" customFormat="1" ht="17.100000000000001" customHeight="1" x14ac:dyDescent="0.2">
      <c r="A748" s="41"/>
      <c r="B748" s="41"/>
      <c r="C748" s="49"/>
      <c r="D748" s="128"/>
      <c r="E748" s="74" t="s">
        <v>58</v>
      </c>
      <c r="F748" s="42"/>
      <c r="G748" s="43"/>
      <c r="H748" s="44"/>
      <c r="I748" s="44"/>
      <c r="J748" s="44"/>
      <c r="K748" s="44"/>
      <c r="L748" s="44"/>
      <c r="M748" s="44"/>
      <c r="N748" s="44"/>
      <c r="O748" s="57"/>
      <c r="P748" s="43"/>
      <c r="Q748" s="44"/>
      <c r="R748" s="44"/>
      <c r="S748" s="44"/>
      <c r="T748" s="44"/>
      <c r="U748" s="1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</row>
    <row r="749" spans="1:84" s="21" customFormat="1" ht="17.100000000000001" customHeight="1" x14ac:dyDescent="0.2">
      <c r="A749" s="70"/>
      <c r="B749" s="70"/>
      <c r="C749" s="45"/>
      <c r="D749" s="129"/>
      <c r="E749" s="75" t="s">
        <v>59</v>
      </c>
      <c r="F749" s="46">
        <f>F746-F747+F748</f>
        <v>114</v>
      </c>
      <c r="G749" s="47">
        <f>G746-G747+G748</f>
        <v>114</v>
      </c>
      <c r="H749" s="46">
        <f>H746-H747+H748</f>
        <v>114</v>
      </c>
      <c r="I749" s="46"/>
      <c r="J749" s="46">
        <f>J746-J747+J748</f>
        <v>114</v>
      </c>
      <c r="K749" s="46"/>
      <c r="L749" s="46"/>
      <c r="M749" s="46"/>
      <c r="N749" s="46"/>
      <c r="O749" s="48"/>
      <c r="P749" s="47"/>
      <c r="Q749" s="46"/>
      <c r="R749" s="46"/>
      <c r="S749" s="61"/>
      <c r="T749" s="61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</row>
    <row r="750" spans="1:84" s="21" customFormat="1" ht="17.100000000000001" customHeight="1" x14ac:dyDescent="0.2">
      <c r="A750" s="49"/>
      <c r="B750" s="49"/>
      <c r="C750" s="49">
        <v>4510</v>
      </c>
      <c r="D750" s="127" t="s">
        <v>66</v>
      </c>
      <c r="E750" s="74" t="s">
        <v>56</v>
      </c>
      <c r="F750" s="42">
        <f>G750+P750</f>
        <v>800</v>
      </c>
      <c r="G750" s="43">
        <f>H750+K750+L750+M750</f>
        <v>800</v>
      </c>
      <c r="H750" s="44">
        <f>SUM(I750:J750)</f>
        <v>800</v>
      </c>
      <c r="I750" s="44"/>
      <c r="J750" s="44">
        <v>800</v>
      </c>
      <c r="K750" s="44"/>
      <c r="L750" s="44"/>
      <c r="M750" s="44"/>
      <c r="N750" s="44"/>
      <c r="O750" s="57"/>
      <c r="P750" s="58"/>
      <c r="Q750" s="44"/>
      <c r="R750" s="44"/>
      <c r="S750" s="44"/>
      <c r="T750" s="44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</row>
    <row r="751" spans="1:84" s="21" customFormat="1" ht="17.100000000000001" customHeight="1" x14ac:dyDescent="0.2">
      <c r="A751" s="41"/>
      <c r="B751" s="41"/>
      <c r="C751" s="49"/>
      <c r="D751" s="128"/>
      <c r="E751" s="74" t="s">
        <v>57</v>
      </c>
      <c r="F751" s="42">
        <f>G751+P751</f>
        <v>800</v>
      </c>
      <c r="G751" s="43">
        <f>H751+K751+L751+M751</f>
        <v>800</v>
      </c>
      <c r="H751" s="44">
        <f>SUM(I751:J751)</f>
        <v>800</v>
      </c>
      <c r="I751" s="44"/>
      <c r="J751" s="44">
        <v>800</v>
      </c>
      <c r="K751" s="44"/>
      <c r="L751" s="44"/>
      <c r="M751" s="44"/>
      <c r="N751" s="44"/>
      <c r="O751" s="57"/>
      <c r="P751" s="43"/>
      <c r="Q751" s="44"/>
      <c r="R751" s="44"/>
      <c r="S751" s="44"/>
      <c r="T751" s="44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</row>
    <row r="752" spans="1:84" s="21" customFormat="1" ht="17.100000000000001" customHeight="1" x14ac:dyDescent="0.2">
      <c r="A752" s="41"/>
      <c r="B752" s="41"/>
      <c r="C752" s="49"/>
      <c r="D752" s="128"/>
      <c r="E752" s="74" t="s">
        <v>58</v>
      </c>
      <c r="F752" s="42"/>
      <c r="G752" s="43"/>
      <c r="H752" s="44"/>
      <c r="I752" s="44"/>
      <c r="J752" s="44"/>
      <c r="K752" s="44"/>
      <c r="L752" s="44"/>
      <c r="M752" s="44"/>
      <c r="N752" s="44"/>
      <c r="O752" s="57"/>
      <c r="P752" s="43"/>
      <c r="Q752" s="44"/>
      <c r="R752" s="44"/>
      <c r="S752" s="44"/>
      <c r="T752" s="44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</row>
    <row r="753" spans="1:84" s="21" customFormat="1" ht="17.100000000000001" customHeight="1" x14ac:dyDescent="0.2">
      <c r="A753" s="70"/>
      <c r="B753" s="70"/>
      <c r="C753" s="45"/>
      <c r="D753" s="129"/>
      <c r="E753" s="75" t="s">
        <v>59</v>
      </c>
      <c r="F753" s="46">
        <f>F750-F751+F752</f>
        <v>0</v>
      </c>
      <c r="G753" s="47">
        <f>G750-G751+G752</f>
        <v>0</v>
      </c>
      <c r="H753" s="46">
        <f>H750-H751+H752</f>
        <v>0</v>
      </c>
      <c r="I753" s="46"/>
      <c r="J753" s="46">
        <f>J750-J751+J752</f>
        <v>0</v>
      </c>
      <c r="K753" s="46"/>
      <c r="L753" s="46"/>
      <c r="M753" s="46"/>
      <c r="N753" s="46"/>
      <c r="O753" s="48"/>
      <c r="P753" s="47"/>
      <c r="Q753" s="46"/>
      <c r="R753" s="46"/>
      <c r="S753" s="61"/>
      <c r="T753" s="61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</row>
    <row r="754" spans="1:84" s="14" customFormat="1" ht="17.100000000000001" customHeight="1" x14ac:dyDescent="0.2">
      <c r="A754" s="49"/>
      <c r="B754" s="49"/>
      <c r="C754" s="49">
        <v>4700</v>
      </c>
      <c r="D754" s="127" t="s">
        <v>34</v>
      </c>
      <c r="E754" s="74" t="s">
        <v>56</v>
      </c>
      <c r="F754" s="42">
        <f>G754+P754</f>
        <v>650</v>
      </c>
      <c r="G754" s="43">
        <f>H754+K754+L754+M754</f>
        <v>650</v>
      </c>
      <c r="H754" s="44">
        <f>SUM(I754:J754)</f>
        <v>650</v>
      </c>
      <c r="I754" s="44"/>
      <c r="J754" s="44">
        <v>650</v>
      </c>
      <c r="K754" s="44"/>
      <c r="L754" s="44"/>
      <c r="M754" s="44"/>
      <c r="N754" s="44"/>
      <c r="O754" s="57"/>
      <c r="P754" s="58"/>
      <c r="Q754" s="44"/>
      <c r="R754" s="44"/>
      <c r="S754" s="44"/>
      <c r="T754" s="44"/>
      <c r="U754" s="1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</row>
    <row r="755" spans="1:84" s="18" customFormat="1" ht="17.100000000000001" customHeight="1" x14ac:dyDescent="0.2">
      <c r="A755" s="41"/>
      <c r="B755" s="41"/>
      <c r="C755" s="49"/>
      <c r="D755" s="128"/>
      <c r="E755" s="74" t="s">
        <v>57</v>
      </c>
      <c r="F755" s="42">
        <f>G755+P755</f>
        <v>350</v>
      </c>
      <c r="G755" s="43">
        <f>H755+K755+L755+M755</f>
        <v>350</v>
      </c>
      <c r="H755" s="44">
        <f>SUM(I755:J755)</f>
        <v>350</v>
      </c>
      <c r="I755" s="44"/>
      <c r="J755" s="44">
        <v>350</v>
      </c>
      <c r="K755" s="44"/>
      <c r="L755" s="44"/>
      <c r="M755" s="44"/>
      <c r="N755" s="44"/>
      <c r="O755" s="57"/>
      <c r="P755" s="43"/>
      <c r="Q755" s="44"/>
      <c r="R755" s="44"/>
      <c r="S755" s="44"/>
      <c r="T755" s="44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</row>
    <row r="756" spans="1:84" s="18" customFormat="1" ht="17.100000000000001" customHeight="1" x14ac:dyDescent="0.2">
      <c r="A756" s="41"/>
      <c r="B756" s="41"/>
      <c r="C756" s="49"/>
      <c r="D756" s="128"/>
      <c r="E756" s="74" t="s">
        <v>58</v>
      </c>
      <c r="F756" s="42"/>
      <c r="G756" s="43"/>
      <c r="H756" s="44"/>
      <c r="I756" s="44"/>
      <c r="J756" s="44"/>
      <c r="K756" s="44"/>
      <c r="L756" s="44"/>
      <c r="M756" s="44"/>
      <c r="N756" s="44"/>
      <c r="O756" s="57"/>
      <c r="P756" s="43"/>
      <c r="Q756" s="44"/>
      <c r="R756" s="44"/>
      <c r="S756" s="44"/>
      <c r="T756" s="44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</row>
    <row r="757" spans="1:84" s="21" customFormat="1" ht="17.100000000000001" customHeight="1" x14ac:dyDescent="0.2">
      <c r="A757" s="70"/>
      <c r="B757" s="70"/>
      <c r="C757" s="45"/>
      <c r="D757" s="129"/>
      <c r="E757" s="75" t="s">
        <v>59</v>
      </c>
      <c r="F757" s="46">
        <f>F754-F755+F756</f>
        <v>300</v>
      </c>
      <c r="G757" s="47">
        <f>G754-G755+G756</f>
        <v>300</v>
      </c>
      <c r="H757" s="46">
        <f>H754-H755+H756</f>
        <v>300</v>
      </c>
      <c r="I757" s="46"/>
      <c r="J757" s="46">
        <f>J754-J755+J756</f>
        <v>300</v>
      </c>
      <c r="K757" s="46"/>
      <c r="L757" s="46"/>
      <c r="M757" s="46"/>
      <c r="N757" s="46"/>
      <c r="O757" s="48"/>
      <c r="P757" s="47"/>
      <c r="Q757" s="46"/>
      <c r="R757" s="46"/>
      <c r="S757" s="61"/>
      <c r="T757" s="61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</row>
    <row r="758" spans="1:84" s="118" customFormat="1" ht="18" customHeight="1" x14ac:dyDescent="0.2">
      <c r="A758" s="92"/>
      <c r="B758" s="92"/>
      <c r="C758" s="181" t="s">
        <v>63</v>
      </c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3"/>
    </row>
    <row r="759" spans="1:84" s="118" customFormat="1" ht="18" customHeight="1" x14ac:dyDescent="0.2">
      <c r="A759" s="92"/>
      <c r="B759" s="41"/>
      <c r="C759" s="171" t="s">
        <v>145</v>
      </c>
      <c r="D759" s="172"/>
      <c r="E759" s="172"/>
      <c r="F759" s="172"/>
      <c r="G759" s="172"/>
      <c r="H759" s="172"/>
      <c r="I759" s="172"/>
      <c r="J759" s="172"/>
      <c r="K759" s="172"/>
      <c r="L759" s="172"/>
      <c r="M759" s="172"/>
      <c r="N759" s="172"/>
      <c r="O759" s="172"/>
      <c r="P759" s="172"/>
      <c r="Q759" s="172"/>
      <c r="R759" s="172"/>
      <c r="S759" s="172"/>
      <c r="T759" s="173"/>
    </row>
    <row r="760" spans="1:84" s="118" customFormat="1" ht="18" customHeight="1" x14ac:dyDescent="0.2">
      <c r="A760" s="92"/>
      <c r="B760" s="41"/>
      <c r="C760" s="171" t="s">
        <v>146</v>
      </c>
      <c r="D760" s="172"/>
      <c r="E760" s="172"/>
      <c r="F760" s="172"/>
      <c r="G760" s="172"/>
      <c r="H760" s="172"/>
      <c r="I760" s="172"/>
      <c r="J760" s="172"/>
      <c r="K760" s="172"/>
      <c r="L760" s="172"/>
      <c r="M760" s="172"/>
      <c r="N760" s="172"/>
      <c r="O760" s="172"/>
      <c r="P760" s="172"/>
      <c r="Q760" s="172"/>
      <c r="R760" s="172"/>
      <c r="S760" s="172"/>
      <c r="T760" s="173"/>
    </row>
    <row r="761" spans="1:84" s="118" customFormat="1" ht="18" customHeight="1" x14ac:dyDescent="0.2">
      <c r="A761" s="92"/>
      <c r="B761" s="41"/>
      <c r="C761" s="171" t="s">
        <v>147</v>
      </c>
      <c r="D761" s="172"/>
      <c r="E761" s="172"/>
      <c r="F761" s="172"/>
      <c r="G761" s="172"/>
      <c r="H761" s="172"/>
      <c r="I761" s="172"/>
      <c r="J761" s="172"/>
      <c r="K761" s="172"/>
      <c r="L761" s="172"/>
      <c r="M761" s="172"/>
      <c r="N761" s="172"/>
      <c r="O761" s="172"/>
      <c r="P761" s="172"/>
      <c r="Q761" s="172"/>
      <c r="R761" s="172"/>
      <c r="S761" s="172"/>
      <c r="T761" s="173"/>
    </row>
    <row r="762" spans="1:84" s="118" customFormat="1" ht="18" customHeight="1" x14ac:dyDescent="0.2">
      <c r="A762" s="92"/>
      <c r="B762" s="41"/>
      <c r="C762" s="171" t="s">
        <v>148</v>
      </c>
      <c r="D762" s="172"/>
      <c r="E762" s="172"/>
      <c r="F762" s="172"/>
      <c r="G762" s="172"/>
      <c r="H762" s="172"/>
      <c r="I762" s="172"/>
      <c r="J762" s="172"/>
      <c r="K762" s="172"/>
      <c r="L762" s="172"/>
      <c r="M762" s="172"/>
      <c r="N762" s="172"/>
      <c r="O762" s="172"/>
      <c r="P762" s="172"/>
      <c r="Q762" s="172"/>
      <c r="R762" s="172"/>
      <c r="S762" s="172"/>
      <c r="T762" s="173"/>
    </row>
    <row r="763" spans="1:84" s="118" customFormat="1" ht="18" customHeight="1" x14ac:dyDescent="0.2">
      <c r="A763" s="92"/>
      <c r="B763" s="41"/>
      <c r="C763" s="171" t="s">
        <v>149</v>
      </c>
      <c r="D763" s="172"/>
      <c r="E763" s="172"/>
      <c r="F763" s="172"/>
      <c r="G763" s="172"/>
      <c r="H763" s="172"/>
      <c r="I763" s="172"/>
      <c r="J763" s="172"/>
      <c r="K763" s="172"/>
      <c r="L763" s="172"/>
      <c r="M763" s="172"/>
      <c r="N763" s="172"/>
      <c r="O763" s="172"/>
      <c r="P763" s="172"/>
      <c r="Q763" s="172"/>
      <c r="R763" s="172"/>
      <c r="S763" s="172"/>
      <c r="T763" s="173"/>
    </row>
    <row r="764" spans="1:84" s="118" customFormat="1" ht="18" customHeight="1" x14ac:dyDescent="0.2">
      <c r="A764" s="92"/>
      <c r="B764" s="41"/>
      <c r="C764" s="174" t="s">
        <v>150</v>
      </c>
      <c r="D764" s="175"/>
      <c r="E764" s="175"/>
      <c r="F764" s="175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6"/>
    </row>
    <row r="765" spans="1:84" s="15" customFormat="1" ht="18" customHeight="1" x14ac:dyDescent="0.2">
      <c r="A765" s="52">
        <v>926</v>
      </c>
      <c r="B765" s="52"/>
      <c r="C765" s="108"/>
      <c r="D765" s="130" t="s">
        <v>60</v>
      </c>
      <c r="E765" s="109" t="s">
        <v>56</v>
      </c>
      <c r="F765" s="29">
        <f>G765+P765</f>
        <v>10503448</v>
      </c>
      <c r="G765" s="30">
        <f>H765+K765+L765+M765</f>
        <v>9909143</v>
      </c>
      <c r="H765" s="31">
        <f>SUM(I765:J765)</f>
        <v>8526543</v>
      </c>
      <c r="I765" s="31">
        <v>4225068</v>
      </c>
      <c r="J765" s="31">
        <v>4301475</v>
      </c>
      <c r="K765" s="31">
        <v>200000</v>
      </c>
      <c r="L765" s="31">
        <f>L769</f>
        <v>1182600</v>
      </c>
      <c r="M765" s="31"/>
      <c r="N765" s="53"/>
      <c r="O765" s="199"/>
      <c r="P765" s="30">
        <f>Q765+S765+T765</f>
        <v>594305</v>
      </c>
      <c r="Q765" s="31">
        <f>Q769</f>
        <v>594305</v>
      </c>
      <c r="R765" s="53"/>
      <c r="S765" s="53"/>
      <c r="T765" s="31"/>
      <c r="U765" s="2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</row>
    <row r="766" spans="1:84" s="18" customFormat="1" ht="18" customHeight="1" x14ac:dyDescent="0.2">
      <c r="A766" s="28"/>
      <c r="B766" s="28"/>
      <c r="C766" s="69"/>
      <c r="D766" s="131"/>
      <c r="E766" s="109" t="s">
        <v>57</v>
      </c>
      <c r="F766" s="29">
        <f>G766+P766</f>
        <v>10000</v>
      </c>
      <c r="G766" s="32">
        <f>H766+K766+L766+M766</f>
        <v>10000</v>
      </c>
      <c r="H766" s="33">
        <f>SUM(I766:J766)</f>
        <v>10000</v>
      </c>
      <c r="I766" s="33"/>
      <c r="J766" s="33">
        <f t="shared" ref="J766" si="40">J770</f>
        <v>10000</v>
      </c>
      <c r="K766" s="33"/>
      <c r="L766" s="33"/>
      <c r="M766" s="33"/>
      <c r="N766" s="54"/>
      <c r="O766" s="202"/>
      <c r="P766" s="32"/>
      <c r="Q766" s="33"/>
      <c r="R766" s="54"/>
      <c r="S766" s="54"/>
      <c r="T766" s="33"/>
      <c r="U766" s="19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</row>
    <row r="767" spans="1:84" s="18" customFormat="1" ht="18" customHeight="1" x14ac:dyDescent="0.2">
      <c r="A767" s="28"/>
      <c r="B767" s="28"/>
      <c r="C767" s="69"/>
      <c r="D767" s="131"/>
      <c r="E767" s="109" t="s">
        <v>58</v>
      </c>
      <c r="F767" s="29">
        <f>G767+P767</f>
        <v>10000</v>
      </c>
      <c r="G767" s="32">
        <f>H767+K767+L767+M767</f>
        <v>10000</v>
      </c>
      <c r="H767" s="33">
        <f>SUM(I767:J767)</f>
        <v>10000</v>
      </c>
      <c r="I767" s="33">
        <f t="shared" ref="I767" si="41">I771</f>
        <v>10000</v>
      </c>
      <c r="J767" s="33"/>
      <c r="K767" s="33"/>
      <c r="L767" s="33"/>
      <c r="M767" s="33"/>
      <c r="N767" s="54"/>
      <c r="O767" s="202"/>
      <c r="P767" s="32"/>
      <c r="Q767" s="33"/>
      <c r="R767" s="54"/>
      <c r="S767" s="54"/>
      <c r="T767" s="33"/>
      <c r="U767" s="19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</row>
    <row r="768" spans="1:84" s="21" customFormat="1" ht="18" customHeight="1" x14ac:dyDescent="0.2">
      <c r="A768" s="69"/>
      <c r="B768" s="69"/>
      <c r="C768" s="34"/>
      <c r="D768" s="132"/>
      <c r="E768" s="110" t="s">
        <v>59</v>
      </c>
      <c r="F768" s="35">
        <f t="shared" ref="F768:Q768" si="42">F765-F766+F767</f>
        <v>10503448</v>
      </c>
      <c r="G768" s="36">
        <f t="shared" si="42"/>
        <v>9909143</v>
      </c>
      <c r="H768" s="35">
        <f t="shared" si="42"/>
        <v>8526543</v>
      </c>
      <c r="I768" s="35">
        <f t="shared" si="42"/>
        <v>4235068</v>
      </c>
      <c r="J768" s="35">
        <f t="shared" si="42"/>
        <v>4291475</v>
      </c>
      <c r="K768" s="35">
        <f t="shared" si="42"/>
        <v>200000</v>
      </c>
      <c r="L768" s="35">
        <f t="shared" si="42"/>
        <v>1182600</v>
      </c>
      <c r="M768" s="35"/>
      <c r="N768" s="35"/>
      <c r="O768" s="37"/>
      <c r="P768" s="36">
        <f t="shared" si="42"/>
        <v>594305</v>
      </c>
      <c r="Q768" s="35">
        <f t="shared" si="42"/>
        <v>594305</v>
      </c>
      <c r="R768" s="35"/>
      <c r="S768" s="84"/>
      <c r="T768" s="84"/>
      <c r="U768" s="1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</row>
    <row r="769" spans="1:84" s="2" customFormat="1" ht="16.5" customHeight="1" x14ac:dyDescent="0.2">
      <c r="A769" s="41"/>
      <c r="B769" s="50">
        <v>92601</v>
      </c>
      <c r="C769" s="51"/>
      <c r="D769" s="135" t="s">
        <v>9</v>
      </c>
      <c r="E769" s="76" t="s">
        <v>56</v>
      </c>
      <c r="F769" s="38">
        <f>G769+P769</f>
        <v>10281648</v>
      </c>
      <c r="G769" s="39">
        <f>H769+K769+L769+M769</f>
        <v>9687343</v>
      </c>
      <c r="H769" s="40">
        <f>SUM(I769:J769)</f>
        <v>8504743</v>
      </c>
      <c r="I769" s="40">
        <v>4211268</v>
      </c>
      <c r="J769" s="40">
        <v>4293475</v>
      </c>
      <c r="K769" s="40"/>
      <c r="L769" s="40">
        <v>1182600</v>
      </c>
      <c r="M769" s="55"/>
      <c r="N769" s="55"/>
      <c r="O769" s="56"/>
      <c r="P769" s="39">
        <f>Q769+S769+T769</f>
        <v>594305</v>
      </c>
      <c r="Q769" s="40">
        <v>594305</v>
      </c>
      <c r="R769" s="55"/>
      <c r="S769" s="55"/>
      <c r="T769" s="55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</row>
    <row r="770" spans="1:84" s="18" customFormat="1" ht="16.5" customHeight="1" x14ac:dyDescent="0.2">
      <c r="A770" s="41"/>
      <c r="B770" s="41"/>
      <c r="C770" s="49"/>
      <c r="D770" s="136"/>
      <c r="E770" s="76" t="s">
        <v>57</v>
      </c>
      <c r="F770" s="42">
        <f>G770+P770</f>
        <v>10000</v>
      </c>
      <c r="G770" s="43">
        <f>H770+K770+L770+M770</f>
        <v>10000</v>
      </c>
      <c r="H770" s="44">
        <f>SUM(I770:J770)</f>
        <v>10000</v>
      </c>
      <c r="I770" s="44"/>
      <c r="J770" s="44">
        <f>J778</f>
        <v>10000</v>
      </c>
      <c r="K770" s="44"/>
      <c r="L770" s="44"/>
      <c r="M770" s="119"/>
      <c r="N770" s="119"/>
      <c r="O770" s="201"/>
      <c r="P770" s="43"/>
      <c r="Q770" s="44"/>
      <c r="R770" s="119"/>
      <c r="S770" s="119"/>
      <c r="T770" s="119"/>
      <c r="U770" s="19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</row>
    <row r="771" spans="1:84" s="18" customFormat="1" ht="16.5" customHeight="1" x14ac:dyDescent="0.2">
      <c r="A771" s="41"/>
      <c r="B771" s="41"/>
      <c r="C771" s="49"/>
      <c r="D771" s="136"/>
      <c r="E771" s="76" t="s">
        <v>58</v>
      </c>
      <c r="F771" s="42">
        <f>G771+P771</f>
        <v>10000</v>
      </c>
      <c r="G771" s="43">
        <f>H771+K771+L771+M771</f>
        <v>10000</v>
      </c>
      <c r="H771" s="44">
        <f>SUM(I771:J771)</f>
        <v>10000</v>
      </c>
      <c r="I771" s="44">
        <f>I775</f>
        <v>10000</v>
      </c>
      <c r="J771" s="44"/>
      <c r="K771" s="44"/>
      <c r="L771" s="44"/>
      <c r="M771" s="119"/>
      <c r="N771" s="119"/>
      <c r="O771" s="201"/>
      <c r="P771" s="43"/>
      <c r="Q771" s="44"/>
      <c r="R771" s="119"/>
      <c r="S771" s="119"/>
      <c r="T771" s="119"/>
      <c r="U771" s="19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</row>
    <row r="772" spans="1:84" s="21" customFormat="1" ht="16.5" customHeight="1" x14ac:dyDescent="0.2">
      <c r="A772" s="70"/>
      <c r="B772" s="70"/>
      <c r="C772" s="45"/>
      <c r="D772" s="137"/>
      <c r="E772" s="77" t="s">
        <v>59</v>
      </c>
      <c r="F772" s="46">
        <f t="shared" ref="F772:P772" si="43">F769-F770+F771</f>
        <v>10281648</v>
      </c>
      <c r="G772" s="47">
        <f t="shared" si="43"/>
        <v>9687343</v>
      </c>
      <c r="H772" s="46">
        <f t="shared" si="43"/>
        <v>8504743</v>
      </c>
      <c r="I772" s="61">
        <f>I769-I770+I771</f>
        <v>4221268</v>
      </c>
      <c r="J772" s="61">
        <f t="shared" si="43"/>
        <v>4283475</v>
      </c>
      <c r="K772" s="46"/>
      <c r="L772" s="61">
        <f>L769-L770+L771</f>
        <v>1182600</v>
      </c>
      <c r="M772" s="46"/>
      <c r="N772" s="46"/>
      <c r="O772" s="48"/>
      <c r="P772" s="47">
        <f t="shared" si="43"/>
        <v>594305</v>
      </c>
      <c r="Q772" s="46">
        <f>Q769-Q770+Q771</f>
        <v>594305</v>
      </c>
      <c r="R772" s="46"/>
      <c r="S772" s="61"/>
      <c r="T772" s="61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</row>
    <row r="773" spans="1:84" s="2" customFormat="1" ht="16.5" customHeight="1" x14ac:dyDescent="0.2">
      <c r="A773" s="41"/>
      <c r="B773" s="41"/>
      <c r="C773" s="49">
        <v>4170</v>
      </c>
      <c r="D773" s="127" t="s">
        <v>23</v>
      </c>
      <c r="E773" s="76" t="s">
        <v>56</v>
      </c>
      <c r="F773" s="42">
        <f>G773+P773</f>
        <v>336000</v>
      </c>
      <c r="G773" s="43">
        <f>H773+K773+L773+M773</f>
        <v>336000</v>
      </c>
      <c r="H773" s="44">
        <f>SUM(I773:J773)</f>
        <v>336000</v>
      </c>
      <c r="I773" s="44">
        <v>336000</v>
      </c>
      <c r="J773" s="44"/>
      <c r="K773" s="44"/>
      <c r="L773" s="44"/>
      <c r="M773" s="44"/>
      <c r="N773" s="44"/>
      <c r="O773" s="57"/>
      <c r="P773" s="58"/>
      <c r="Q773" s="44"/>
      <c r="R773" s="44"/>
      <c r="S773" s="44"/>
      <c r="T773" s="44"/>
      <c r="U773" s="15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</row>
    <row r="774" spans="1:84" s="18" customFormat="1" ht="16.5" customHeight="1" x14ac:dyDescent="0.2">
      <c r="A774" s="41"/>
      <c r="B774" s="41"/>
      <c r="C774" s="49"/>
      <c r="D774" s="128"/>
      <c r="E774" s="76" t="s">
        <v>57</v>
      </c>
      <c r="F774" s="42"/>
      <c r="G774" s="43"/>
      <c r="H774" s="44"/>
      <c r="I774" s="44"/>
      <c r="J774" s="44"/>
      <c r="K774" s="44"/>
      <c r="L774" s="44"/>
      <c r="M774" s="44"/>
      <c r="N774" s="44"/>
      <c r="O774" s="57"/>
      <c r="P774" s="43"/>
      <c r="Q774" s="44"/>
      <c r="R774" s="44"/>
      <c r="S774" s="44"/>
      <c r="T774" s="4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</row>
    <row r="775" spans="1:84" s="18" customFormat="1" ht="16.5" customHeight="1" x14ac:dyDescent="0.2">
      <c r="A775" s="41"/>
      <c r="B775" s="41"/>
      <c r="C775" s="49"/>
      <c r="D775" s="128"/>
      <c r="E775" s="76" t="s">
        <v>58</v>
      </c>
      <c r="F775" s="42">
        <f>G775+P775</f>
        <v>10000</v>
      </c>
      <c r="G775" s="43">
        <f>H775+K775+L775+M775</f>
        <v>10000</v>
      </c>
      <c r="H775" s="44">
        <f>SUM(I775:J775)</f>
        <v>10000</v>
      </c>
      <c r="I775" s="44">
        <v>10000</v>
      </c>
      <c r="J775" s="44"/>
      <c r="K775" s="44"/>
      <c r="L775" s="44"/>
      <c r="M775" s="44"/>
      <c r="N775" s="44"/>
      <c r="O775" s="57"/>
      <c r="P775" s="43"/>
      <c r="Q775" s="44"/>
      <c r="R775" s="44"/>
      <c r="S775" s="44"/>
      <c r="T775" s="44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</row>
    <row r="776" spans="1:84" s="21" customFormat="1" ht="16.5" customHeight="1" x14ac:dyDescent="0.2">
      <c r="A776" s="70"/>
      <c r="B776" s="70"/>
      <c r="C776" s="45"/>
      <c r="D776" s="129"/>
      <c r="E776" s="77" t="s">
        <v>59</v>
      </c>
      <c r="F776" s="46">
        <f>F773-F774+F775</f>
        <v>346000</v>
      </c>
      <c r="G776" s="47">
        <f>G773-G774+G775</f>
        <v>346000</v>
      </c>
      <c r="H776" s="46">
        <f>H773-H774+H775</f>
        <v>346000</v>
      </c>
      <c r="I776" s="46">
        <f>I773-I774+I775</f>
        <v>346000</v>
      </c>
      <c r="J776" s="46"/>
      <c r="K776" s="46"/>
      <c r="L776" s="46"/>
      <c r="M776" s="46"/>
      <c r="N776" s="46"/>
      <c r="O776" s="48"/>
      <c r="P776" s="47"/>
      <c r="Q776" s="46"/>
      <c r="R776" s="46"/>
      <c r="S776" s="61"/>
      <c r="T776" s="61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</row>
    <row r="777" spans="1:84" s="22" customFormat="1" ht="16.5" customHeight="1" x14ac:dyDescent="0.2">
      <c r="A777" s="41"/>
      <c r="B777" s="41"/>
      <c r="C777" s="49">
        <v>4430</v>
      </c>
      <c r="D777" s="127" t="s">
        <v>28</v>
      </c>
      <c r="E777" s="76" t="s">
        <v>56</v>
      </c>
      <c r="F777" s="42">
        <f>G777+P777</f>
        <v>110000</v>
      </c>
      <c r="G777" s="43">
        <f>H777+K777+L777+M777</f>
        <v>110000</v>
      </c>
      <c r="H777" s="44">
        <f>SUM(I777:J777)</f>
        <v>110000</v>
      </c>
      <c r="I777" s="44"/>
      <c r="J777" s="44">
        <v>110000</v>
      </c>
      <c r="K777" s="44"/>
      <c r="L777" s="44"/>
      <c r="M777" s="44"/>
      <c r="N777" s="44"/>
      <c r="O777" s="57"/>
      <c r="P777" s="58"/>
      <c r="Q777" s="44"/>
      <c r="R777" s="44"/>
      <c r="S777" s="44"/>
      <c r="T777" s="44"/>
      <c r="U777" s="2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</row>
    <row r="778" spans="1:84" s="18" customFormat="1" ht="16.5" customHeight="1" x14ac:dyDescent="0.2">
      <c r="A778" s="41"/>
      <c r="B778" s="41"/>
      <c r="C778" s="49"/>
      <c r="D778" s="128"/>
      <c r="E778" s="76" t="s">
        <v>57</v>
      </c>
      <c r="F778" s="42">
        <f>G778+P778</f>
        <v>10000</v>
      </c>
      <c r="G778" s="43">
        <f>H778+K778+L778+M778</f>
        <v>10000</v>
      </c>
      <c r="H778" s="44">
        <f>SUM(I778:J778)</f>
        <v>10000</v>
      </c>
      <c r="I778" s="44"/>
      <c r="J778" s="44">
        <v>10000</v>
      </c>
      <c r="K778" s="44"/>
      <c r="L778" s="44"/>
      <c r="M778" s="44"/>
      <c r="N778" s="44"/>
      <c r="O778" s="57"/>
      <c r="P778" s="43"/>
      <c r="Q778" s="44"/>
      <c r="R778" s="44"/>
      <c r="S778" s="44"/>
      <c r="T778" s="44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</row>
    <row r="779" spans="1:84" s="18" customFormat="1" ht="16.5" customHeight="1" x14ac:dyDescent="0.2">
      <c r="A779" s="41"/>
      <c r="B779" s="41"/>
      <c r="C779" s="49"/>
      <c r="D779" s="128"/>
      <c r="E779" s="76" t="s">
        <v>58</v>
      </c>
      <c r="F779" s="42"/>
      <c r="G779" s="43"/>
      <c r="H779" s="44"/>
      <c r="I779" s="44"/>
      <c r="J779" s="44"/>
      <c r="K779" s="44"/>
      <c r="L779" s="44"/>
      <c r="M779" s="44"/>
      <c r="N779" s="44"/>
      <c r="O779" s="57"/>
      <c r="P779" s="43"/>
      <c r="Q779" s="44"/>
      <c r="R779" s="44"/>
      <c r="S779" s="44"/>
      <c r="T779" s="44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</row>
    <row r="780" spans="1:84" s="21" customFormat="1" ht="16.5" customHeight="1" x14ac:dyDescent="0.2">
      <c r="A780" s="70"/>
      <c r="B780" s="70"/>
      <c r="C780" s="45"/>
      <c r="D780" s="129"/>
      <c r="E780" s="77" t="s">
        <v>59</v>
      </c>
      <c r="F780" s="46">
        <f>F777-F778+F779</f>
        <v>100000</v>
      </c>
      <c r="G780" s="47">
        <f>G777-G778+G779</f>
        <v>100000</v>
      </c>
      <c r="H780" s="46">
        <f>H777-H778+H779</f>
        <v>100000</v>
      </c>
      <c r="I780" s="46"/>
      <c r="J780" s="46">
        <f>J777-J778+J779</f>
        <v>100000</v>
      </c>
      <c r="K780" s="46"/>
      <c r="L780" s="46"/>
      <c r="M780" s="46"/>
      <c r="N780" s="46"/>
      <c r="O780" s="48"/>
      <c r="P780" s="47"/>
      <c r="Q780" s="46"/>
      <c r="R780" s="46"/>
      <c r="S780" s="61"/>
      <c r="T780" s="61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</row>
    <row r="781" spans="1:84" s="118" customFormat="1" ht="16.5" customHeight="1" x14ac:dyDescent="0.2">
      <c r="A781" s="92"/>
      <c r="B781" s="92"/>
      <c r="C781" s="181" t="s">
        <v>63</v>
      </c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3"/>
    </row>
    <row r="782" spans="1:84" s="118" customFormat="1" ht="16.5" customHeight="1" x14ac:dyDescent="0.2">
      <c r="A782" s="92"/>
      <c r="B782" s="41"/>
      <c r="C782" s="171" t="s">
        <v>164</v>
      </c>
      <c r="D782" s="172"/>
      <c r="E782" s="172"/>
      <c r="F782" s="172"/>
      <c r="G782" s="172"/>
      <c r="H782" s="172"/>
      <c r="I782" s="172"/>
      <c r="J782" s="172"/>
      <c r="K782" s="172"/>
      <c r="L782" s="172"/>
      <c r="M782" s="172"/>
      <c r="N782" s="172"/>
      <c r="O782" s="172"/>
      <c r="P782" s="172"/>
      <c r="Q782" s="172"/>
      <c r="R782" s="172"/>
      <c r="S782" s="172"/>
      <c r="T782" s="173"/>
    </row>
    <row r="783" spans="1:84" s="118" customFormat="1" ht="16.5" customHeight="1" x14ac:dyDescent="0.2">
      <c r="A783" s="92"/>
      <c r="B783" s="41"/>
      <c r="C783" s="171" t="s">
        <v>165</v>
      </c>
      <c r="D783" s="172"/>
      <c r="E783" s="172"/>
      <c r="F783" s="172"/>
      <c r="G783" s="172"/>
      <c r="H783" s="172"/>
      <c r="I783" s="172"/>
      <c r="J783" s="172"/>
      <c r="K783" s="172"/>
      <c r="L783" s="172"/>
      <c r="M783" s="172"/>
      <c r="N783" s="172"/>
      <c r="O783" s="172"/>
      <c r="P783" s="172"/>
      <c r="Q783" s="172"/>
      <c r="R783" s="172"/>
      <c r="S783" s="172"/>
      <c r="T783" s="173"/>
    </row>
    <row r="784" spans="1:84" s="118" customFormat="1" ht="16.5" customHeight="1" x14ac:dyDescent="0.2">
      <c r="A784" s="92"/>
      <c r="B784" s="41"/>
      <c r="C784" s="174" t="s">
        <v>166</v>
      </c>
      <c r="D784" s="175"/>
      <c r="E784" s="175"/>
      <c r="F784" s="175"/>
      <c r="G784" s="175"/>
      <c r="H784" s="175"/>
      <c r="I784" s="175"/>
      <c r="J784" s="175"/>
      <c r="K784" s="175"/>
      <c r="L784" s="175"/>
      <c r="M784" s="175"/>
      <c r="N784" s="175"/>
      <c r="O784" s="175"/>
      <c r="P784" s="175"/>
      <c r="Q784" s="175"/>
      <c r="R784" s="175"/>
      <c r="S784" s="175"/>
      <c r="T784" s="176"/>
    </row>
    <row r="785" spans="1:21" ht="18" customHeight="1" x14ac:dyDescent="0.2">
      <c r="A785" s="52"/>
      <c r="B785" s="52"/>
      <c r="C785" s="108"/>
      <c r="D785" s="139" t="s">
        <v>55</v>
      </c>
      <c r="E785" s="78" t="s">
        <v>56</v>
      </c>
      <c r="F785" s="124">
        <f>G785+P785</f>
        <v>209885638.66</v>
      </c>
      <c r="G785" s="59">
        <f>H785+K785+L785+M785+N785+O785</f>
        <v>171916893.38</v>
      </c>
      <c r="H785" s="53">
        <f>SUM(I785:J785)</f>
        <v>112646799.91</v>
      </c>
      <c r="I785" s="122">
        <v>71231141.469999999</v>
      </c>
      <c r="J785" s="122">
        <v>41415658.439999998</v>
      </c>
      <c r="K785" s="122">
        <v>10337860.960000001</v>
      </c>
      <c r="L785" s="122">
        <v>46708155.619999997</v>
      </c>
      <c r="M785" s="122">
        <v>1033778.89</v>
      </c>
      <c r="N785" s="122">
        <v>392539</v>
      </c>
      <c r="O785" s="122">
        <v>797759</v>
      </c>
      <c r="P785" s="125">
        <f>Q785+S785+T785</f>
        <v>37968745.280000001</v>
      </c>
      <c r="Q785" s="122">
        <v>36669459.280000001</v>
      </c>
      <c r="R785" s="122">
        <v>23303806.43</v>
      </c>
      <c r="S785" s="204">
        <v>170</v>
      </c>
      <c r="T785" s="122">
        <v>1299116</v>
      </c>
    </row>
    <row r="786" spans="1:21" ht="18" customHeight="1" x14ac:dyDescent="0.2">
      <c r="A786" s="28"/>
      <c r="B786" s="28"/>
      <c r="C786" s="69"/>
      <c r="D786" s="140"/>
      <c r="E786" s="72" t="s">
        <v>57</v>
      </c>
      <c r="F786" s="29">
        <f>G786+P786</f>
        <v>254940.41</v>
      </c>
      <c r="G786" s="32">
        <f>H786+K786+L786+M786+N786+O786</f>
        <v>254940.41</v>
      </c>
      <c r="H786" s="33">
        <f>SUM(I786:J786)</f>
        <v>191501</v>
      </c>
      <c r="I786" s="123">
        <f>I11+I49+I119+I134+I491+I620+I666+I766</f>
        <v>95382</v>
      </c>
      <c r="J786" s="123">
        <f>J11+J49+J119+J134+J491+J620+J666+J766</f>
        <v>96119</v>
      </c>
      <c r="K786" s="123"/>
      <c r="L786" s="123">
        <f>L11+L49+L119+L134+L491+L620+L666+L766</f>
        <v>63439.41</v>
      </c>
      <c r="M786" s="123"/>
      <c r="N786" s="123"/>
      <c r="O786" s="123"/>
      <c r="P786" s="65"/>
      <c r="Q786" s="123"/>
      <c r="R786" s="123"/>
      <c r="S786" s="205"/>
      <c r="T786" s="123"/>
      <c r="U786" s="5"/>
    </row>
    <row r="787" spans="1:21" ht="18" customHeight="1" x14ac:dyDescent="0.2">
      <c r="A787" s="28"/>
      <c r="B787" s="28"/>
      <c r="C787" s="69"/>
      <c r="D787" s="140"/>
      <c r="E787" s="72" t="s">
        <v>58</v>
      </c>
      <c r="F787" s="29">
        <f>G787+P787</f>
        <v>236804.32</v>
      </c>
      <c r="G787" s="32">
        <f>H787+K787+L787+M787+N787+O787</f>
        <v>236804.32</v>
      </c>
      <c r="H787" s="33">
        <f>SUM(I787:J787)</f>
        <v>235924.32</v>
      </c>
      <c r="I787" s="123">
        <f>I12+I50+I120+I135+I492+I621+I667+I767</f>
        <v>84943</v>
      </c>
      <c r="J787" s="123">
        <f>J12+J50+J120+J135+J492+J621+J667+J767</f>
        <v>150981.32</v>
      </c>
      <c r="K787" s="123"/>
      <c r="L787" s="123">
        <f>L12+L50+L120+L135+L492+L621+L667+L767</f>
        <v>880</v>
      </c>
      <c r="M787" s="123"/>
      <c r="N787" s="123"/>
      <c r="O787" s="123"/>
      <c r="P787" s="65"/>
      <c r="Q787" s="123"/>
      <c r="R787" s="123"/>
      <c r="S787" s="205"/>
      <c r="T787" s="123"/>
      <c r="U787" s="5"/>
    </row>
    <row r="788" spans="1:21" ht="18" customHeight="1" x14ac:dyDescent="0.2">
      <c r="A788" s="34"/>
      <c r="B788" s="34"/>
      <c r="C788" s="34"/>
      <c r="D788" s="141"/>
      <c r="E788" s="73" t="s">
        <v>59</v>
      </c>
      <c r="F788" s="35">
        <f t="shared" ref="F788:T788" si="44">F785-F786+F787</f>
        <v>209867502.56999999</v>
      </c>
      <c r="G788" s="36">
        <f t="shared" si="44"/>
        <v>171898757.28999999</v>
      </c>
      <c r="H788" s="35">
        <f t="shared" si="44"/>
        <v>112691223.22999999</v>
      </c>
      <c r="I788" s="35">
        <f t="shared" si="44"/>
        <v>71220702.469999999</v>
      </c>
      <c r="J788" s="35">
        <f t="shared" ref="J788:O788" si="45">J785-J786+J787</f>
        <v>41470520.759999998</v>
      </c>
      <c r="K788" s="35">
        <f t="shared" si="45"/>
        <v>10337860.960000001</v>
      </c>
      <c r="L788" s="35">
        <f t="shared" si="45"/>
        <v>46645596.210000001</v>
      </c>
      <c r="M788" s="35">
        <f t="shared" si="45"/>
        <v>1033778.89</v>
      </c>
      <c r="N788" s="35">
        <f t="shared" si="45"/>
        <v>392539</v>
      </c>
      <c r="O788" s="35">
        <f t="shared" si="45"/>
        <v>797759</v>
      </c>
      <c r="P788" s="36">
        <f t="shared" si="44"/>
        <v>37968745.280000001</v>
      </c>
      <c r="Q788" s="35">
        <f t="shared" si="44"/>
        <v>36669459.280000001</v>
      </c>
      <c r="R788" s="35">
        <f t="shared" si="44"/>
        <v>23303806.43</v>
      </c>
      <c r="S788" s="35">
        <f t="shared" si="44"/>
        <v>170</v>
      </c>
      <c r="T788" s="84">
        <f t="shared" si="44"/>
        <v>1299116</v>
      </c>
      <c r="U788" s="1"/>
    </row>
    <row r="789" spans="1:21" s="117" customFormat="1" ht="15.75" customHeight="1" x14ac:dyDescent="0.2">
      <c r="A789" s="111"/>
      <c r="B789" s="111"/>
      <c r="C789" s="111"/>
      <c r="D789" s="114"/>
      <c r="E789" s="112"/>
      <c r="F789" s="206"/>
      <c r="G789" s="115"/>
      <c r="H789" s="116"/>
      <c r="I789" s="116"/>
      <c r="J789" s="116"/>
      <c r="K789" s="207"/>
      <c r="L789" s="207"/>
      <c r="M789" s="116"/>
      <c r="N789" s="116"/>
      <c r="O789" s="116"/>
      <c r="P789" s="113"/>
      <c r="Q789" s="208"/>
      <c r="R789" s="116"/>
      <c r="S789" s="116"/>
      <c r="T789" s="116"/>
    </row>
    <row r="790" spans="1:21" s="117" customFormat="1" ht="15.75" customHeight="1" x14ac:dyDescent="0.2">
      <c r="A790" s="111"/>
      <c r="B790" s="111"/>
      <c r="C790" s="111"/>
      <c r="D790" s="114"/>
      <c r="E790" s="112"/>
      <c r="F790" s="206"/>
      <c r="G790" s="115"/>
      <c r="H790" s="116"/>
      <c r="I790" s="116"/>
      <c r="J790" s="116"/>
      <c r="K790" s="207"/>
      <c r="L790" s="207"/>
      <c r="M790" s="116"/>
      <c r="N790" s="116"/>
      <c r="O790" s="116"/>
      <c r="P790" s="113"/>
      <c r="Q790" s="208"/>
      <c r="R790" s="116"/>
      <c r="S790" s="116"/>
      <c r="T790" s="116"/>
    </row>
    <row r="791" spans="1:21" s="117" customFormat="1" ht="15.75" customHeight="1" x14ac:dyDescent="0.2">
      <c r="A791" s="111"/>
      <c r="B791" s="111"/>
      <c r="C791" s="111"/>
      <c r="D791" s="114"/>
      <c r="E791" s="112"/>
      <c r="F791" s="206"/>
      <c r="G791" s="115"/>
      <c r="H791" s="116"/>
      <c r="I791" s="116"/>
      <c r="J791" s="116"/>
      <c r="K791" s="207"/>
      <c r="L791" s="207"/>
      <c r="M791" s="116"/>
      <c r="N791" s="116"/>
      <c r="O791" s="116"/>
      <c r="P791" s="113"/>
      <c r="Q791" s="208"/>
      <c r="R791" s="116"/>
      <c r="S791" s="116"/>
      <c r="T791" s="116"/>
    </row>
    <row r="792" spans="1:21" s="117" customFormat="1" ht="15.75" customHeight="1" x14ac:dyDescent="0.2">
      <c r="A792" s="111"/>
      <c r="B792" s="111"/>
      <c r="C792" s="111"/>
      <c r="D792" s="114"/>
      <c r="E792" s="112"/>
      <c r="F792" s="206"/>
      <c r="G792" s="115"/>
      <c r="H792" s="116"/>
      <c r="I792" s="116"/>
      <c r="J792" s="116"/>
      <c r="K792" s="207"/>
      <c r="L792" s="207"/>
      <c r="M792" s="116"/>
      <c r="N792" s="116"/>
      <c r="O792" s="116"/>
      <c r="P792" s="113"/>
      <c r="Q792" s="208"/>
      <c r="R792" s="116"/>
      <c r="S792" s="116"/>
      <c r="T792" s="116"/>
    </row>
  </sheetData>
  <mergeCells count="368">
    <mergeCell ref="C449:T449"/>
    <mergeCell ref="C446:T446"/>
    <mergeCell ref="C447:T447"/>
    <mergeCell ref="C317:T317"/>
    <mergeCell ref="C318:T318"/>
    <mergeCell ref="C319:T319"/>
    <mergeCell ref="C434:T434"/>
    <mergeCell ref="C445:T445"/>
    <mergeCell ref="C428:T428"/>
    <mergeCell ref="D358:D361"/>
    <mergeCell ref="D398:D401"/>
    <mergeCell ref="D390:D393"/>
    <mergeCell ref="D362:D365"/>
    <mergeCell ref="D366:D369"/>
    <mergeCell ref="D374:D377"/>
    <mergeCell ref="D288:D291"/>
    <mergeCell ref="D347:D350"/>
    <mergeCell ref="D321:D324"/>
    <mergeCell ref="D382:D385"/>
    <mergeCell ref="D333:D336"/>
    <mergeCell ref="D329:D332"/>
    <mergeCell ref="C313:T313"/>
    <mergeCell ref="D651:D654"/>
    <mergeCell ref="D697:D700"/>
    <mergeCell ref="D479:D482"/>
    <mergeCell ref="D450:D453"/>
    <mergeCell ref="D440:D443"/>
    <mergeCell ref="D386:D389"/>
    <mergeCell ref="C462:T462"/>
    <mergeCell ref="C463:T463"/>
    <mergeCell ref="C467:T467"/>
    <mergeCell ref="C464:T464"/>
    <mergeCell ref="D551:D554"/>
    <mergeCell ref="D402:D405"/>
    <mergeCell ref="D406:D409"/>
    <mergeCell ref="D436:D439"/>
    <mergeCell ref="D494:D497"/>
    <mergeCell ref="D490:D491"/>
    <mergeCell ref="D558:D561"/>
    <mergeCell ref="C418:T418"/>
    <mergeCell ref="C419:T419"/>
    <mergeCell ref="C420:T420"/>
    <mergeCell ref="C421:T421"/>
    <mergeCell ref="C422:T422"/>
    <mergeCell ref="C423:T423"/>
    <mergeCell ref="C210:T210"/>
    <mergeCell ref="D60:D63"/>
    <mergeCell ref="D90:D93"/>
    <mergeCell ref="D153:D156"/>
    <mergeCell ref="D64:D67"/>
    <mergeCell ref="D149:D152"/>
    <mergeCell ref="D669:D672"/>
    <mergeCell ref="D717:D720"/>
    <mergeCell ref="D566:D569"/>
    <mergeCell ref="D590:D593"/>
    <mergeCell ref="D627:D630"/>
    <mergeCell ref="D296:D299"/>
    <mergeCell ref="D586:D589"/>
    <mergeCell ref="D602:D605"/>
    <mergeCell ref="D539:D542"/>
    <mergeCell ref="D594:D597"/>
    <mergeCell ref="D713:D716"/>
    <mergeCell ref="D673:D676"/>
    <mergeCell ref="D693:D696"/>
    <mergeCell ref="D655:D658"/>
    <mergeCell ref="D665:D666"/>
    <mergeCell ref="D578:D581"/>
    <mergeCell ref="D325:D328"/>
    <mergeCell ref="D631:D634"/>
    <mergeCell ref="D102:D105"/>
    <mergeCell ref="D141:D144"/>
    <mergeCell ref="D122:D125"/>
    <mergeCell ref="D145:D148"/>
    <mergeCell ref="D118:D121"/>
    <mergeCell ref="D98:D101"/>
    <mergeCell ref="D394:D397"/>
    <mergeCell ref="D248:D251"/>
    <mergeCell ref="D173:D176"/>
    <mergeCell ref="D228:D231"/>
    <mergeCell ref="D244:D247"/>
    <mergeCell ref="D252:D255"/>
    <mergeCell ref="D212:D215"/>
    <mergeCell ref="D260:D263"/>
    <mergeCell ref="C265:T265"/>
    <mergeCell ref="C276:T276"/>
    <mergeCell ref="C277:T277"/>
    <mergeCell ref="C278:T278"/>
    <mergeCell ref="C209:T209"/>
    <mergeCell ref="D284:D287"/>
    <mergeCell ref="D157:D160"/>
    <mergeCell ref="D165:D168"/>
    <mergeCell ref="D137:D140"/>
    <mergeCell ref="N7:N8"/>
    <mergeCell ref="D454:D457"/>
    <mergeCell ref="D458:D461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E5:E8"/>
    <mergeCell ref="C781:T781"/>
    <mergeCell ref="C783:T783"/>
    <mergeCell ref="C782:T782"/>
    <mergeCell ref="D685:D688"/>
    <mergeCell ref="D785:D788"/>
    <mergeCell ref="D777:D780"/>
    <mergeCell ref="D773:D776"/>
    <mergeCell ref="D765:D768"/>
    <mergeCell ref="D769:D772"/>
    <mergeCell ref="D721:D724"/>
    <mergeCell ref="D689:D692"/>
    <mergeCell ref="D734:D737"/>
    <mergeCell ref="D746:D749"/>
    <mergeCell ref="D750:D753"/>
    <mergeCell ref="D725:D728"/>
    <mergeCell ref="D738:D741"/>
    <mergeCell ref="C784:T784"/>
    <mergeCell ref="D370:D373"/>
    <mergeCell ref="D521:D524"/>
    <mergeCell ref="D525:D528"/>
    <mergeCell ref="D510:D513"/>
    <mergeCell ref="D68:D71"/>
    <mergeCell ref="D543:D546"/>
    <mergeCell ref="D502:D505"/>
    <mergeCell ref="D498:D501"/>
    <mergeCell ref="D72:D75"/>
    <mergeCell ref="C536:T536"/>
    <mergeCell ref="C537:T537"/>
    <mergeCell ref="C538:T538"/>
    <mergeCell ref="C534:T534"/>
    <mergeCell ref="C535:T535"/>
    <mergeCell ref="C555:T555"/>
    <mergeCell ref="C556:T556"/>
    <mergeCell ref="C557:T557"/>
    <mergeCell ref="C570:T570"/>
    <mergeCell ref="C572:T572"/>
    <mergeCell ref="C573:T573"/>
    <mergeCell ref="D514:D517"/>
    <mergeCell ref="D547:D550"/>
    <mergeCell ref="D94:D97"/>
    <mergeCell ref="D48:D51"/>
    <mergeCell ref="D468:D471"/>
    <mergeCell ref="D378:D381"/>
    <mergeCell ref="D216:D219"/>
    <mergeCell ref="D292:D295"/>
    <mergeCell ref="D472:D475"/>
    <mergeCell ref="D639:D642"/>
    <mergeCell ref="D619:D622"/>
    <mergeCell ref="D52:D55"/>
    <mergeCell ref="D56:D59"/>
    <mergeCell ref="D574:D577"/>
    <mergeCell ref="D598:D601"/>
    <mergeCell ref="D582:D585"/>
    <mergeCell ref="D562:D565"/>
    <mergeCell ref="D529:D532"/>
    <mergeCell ref="D10:D13"/>
    <mergeCell ref="D18:D21"/>
    <mergeCell ref="D240:D243"/>
    <mergeCell ref="D236:D239"/>
    <mergeCell ref="T7:T8"/>
    <mergeCell ref="F5:F8"/>
    <mergeCell ref="S7:S8"/>
    <mergeCell ref="C47:T47"/>
    <mergeCell ref="C80:T80"/>
    <mergeCell ref="C81:T81"/>
    <mergeCell ref="C89:T89"/>
    <mergeCell ref="C82:T82"/>
    <mergeCell ref="C86:T86"/>
    <mergeCell ref="C87:T87"/>
    <mergeCell ref="C88:T88"/>
    <mergeCell ref="K7:K8"/>
    <mergeCell ref="P6:P8"/>
    <mergeCell ref="D37:D40"/>
    <mergeCell ref="D14:D17"/>
    <mergeCell ref="D41:D44"/>
    <mergeCell ref="D22:D25"/>
    <mergeCell ref="C30:T30"/>
    <mergeCell ref="C31:T31"/>
    <mergeCell ref="C36:T36"/>
    <mergeCell ref="C32:T32"/>
    <mergeCell ref="C33:T33"/>
    <mergeCell ref="C34:T34"/>
    <mergeCell ref="C35:T35"/>
    <mergeCell ref="C45:T45"/>
    <mergeCell ref="C46:T46"/>
    <mergeCell ref="C203:T203"/>
    <mergeCell ref="C204:T204"/>
    <mergeCell ref="C206:T206"/>
    <mergeCell ref="C110:T110"/>
    <mergeCell ref="C111:T111"/>
    <mergeCell ref="C117:T117"/>
    <mergeCell ref="C112:T112"/>
    <mergeCell ref="C113:T113"/>
    <mergeCell ref="C114:T114"/>
    <mergeCell ref="C115:T115"/>
    <mergeCell ref="C116:T116"/>
    <mergeCell ref="C130:T130"/>
    <mergeCell ref="C131:T131"/>
    <mergeCell ref="C132:T132"/>
    <mergeCell ref="D169:D172"/>
    <mergeCell ref="D133:D136"/>
    <mergeCell ref="C181:T181"/>
    <mergeCell ref="C182:T182"/>
    <mergeCell ref="C193:T193"/>
    <mergeCell ref="C194:T194"/>
    <mergeCell ref="C196:T196"/>
    <mergeCell ref="C197:T197"/>
    <mergeCell ref="C211:T211"/>
    <mergeCell ref="C184:T184"/>
    <mergeCell ref="C186:T186"/>
    <mergeCell ref="C187:T187"/>
    <mergeCell ref="C188:T188"/>
    <mergeCell ref="C189:T189"/>
    <mergeCell ref="C190:T190"/>
    <mergeCell ref="C191:T191"/>
    <mergeCell ref="C192:T192"/>
    <mergeCell ref="C198:T198"/>
    <mergeCell ref="C201:T201"/>
    <mergeCell ref="C202:T202"/>
    <mergeCell ref="C320:T320"/>
    <mergeCell ref="C341:T341"/>
    <mergeCell ref="C342:T342"/>
    <mergeCell ref="C346:T346"/>
    <mergeCell ref="C343:T343"/>
    <mergeCell ref="C344:T344"/>
    <mergeCell ref="C345:T345"/>
    <mergeCell ref="C304:T304"/>
    <mergeCell ref="C305:T305"/>
    <mergeCell ref="C306:T306"/>
    <mergeCell ref="C307:T307"/>
    <mergeCell ref="C310:T310"/>
    <mergeCell ref="C311:T311"/>
    <mergeCell ref="C312:T312"/>
    <mergeCell ref="C415:T415"/>
    <mergeCell ref="C416:T416"/>
    <mergeCell ref="C425:T425"/>
    <mergeCell ref="C444:T444"/>
    <mergeCell ref="C448:T448"/>
    <mergeCell ref="C411:T411"/>
    <mergeCell ref="C412:T412"/>
    <mergeCell ref="C413:T413"/>
    <mergeCell ref="C414:T414"/>
    <mergeCell ref="C424:T424"/>
    <mergeCell ref="C432:T432"/>
    <mergeCell ref="C433:T433"/>
    <mergeCell ref="C648:T648"/>
    <mergeCell ref="C649:T649"/>
    <mergeCell ref="C645:T645"/>
    <mergeCell ref="C646:T646"/>
    <mergeCell ref="C647:T647"/>
    <mergeCell ref="C465:T465"/>
    <mergeCell ref="C466:T466"/>
    <mergeCell ref="C487:T487"/>
    <mergeCell ref="C488:T488"/>
    <mergeCell ref="C489:T489"/>
    <mergeCell ref="C476:T476"/>
    <mergeCell ref="C477:T477"/>
    <mergeCell ref="C478:T478"/>
    <mergeCell ref="C506:T506"/>
    <mergeCell ref="C508:T508"/>
    <mergeCell ref="C509:T509"/>
    <mergeCell ref="C507:T507"/>
    <mergeCell ref="C518:T518"/>
    <mergeCell ref="C519:T519"/>
    <mergeCell ref="C520:T520"/>
    <mergeCell ref="C533:T533"/>
    <mergeCell ref="C664:T664"/>
    <mergeCell ref="C681:T681"/>
    <mergeCell ref="C683:T683"/>
    <mergeCell ref="C684:T684"/>
    <mergeCell ref="C682:T682"/>
    <mergeCell ref="C705:T705"/>
    <mergeCell ref="C706:T706"/>
    <mergeCell ref="C712:T712"/>
    <mergeCell ref="C707:T707"/>
    <mergeCell ref="C708:T708"/>
    <mergeCell ref="C709:T709"/>
    <mergeCell ref="C710:T710"/>
    <mergeCell ref="C711:T711"/>
    <mergeCell ref="C729:T729"/>
    <mergeCell ref="C732:T732"/>
    <mergeCell ref="C733:T733"/>
    <mergeCell ref="C731:T731"/>
    <mergeCell ref="C730:T730"/>
    <mergeCell ref="C758:T758"/>
    <mergeCell ref="C759:T759"/>
    <mergeCell ref="C764:T764"/>
    <mergeCell ref="C760:T760"/>
    <mergeCell ref="C761:T761"/>
    <mergeCell ref="C762:T762"/>
    <mergeCell ref="C763:T763"/>
    <mergeCell ref="D742:D745"/>
    <mergeCell ref="D754:D757"/>
    <mergeCell ref="C661:T661"/>
    <mergeCell ref="C662:T662"/>
    <mergeCell ref="C663:T663"/>
    <mergeCell ref="C83:T83"/>
    <mergeCell ref="C84:T84"/>
    <mergeCell ref="C85:T85"/>
    <mergeCell ref="C308:T308"/>
    <mergeCell ref="C309:T309"/>
    <mergeCell ref="C643:T643"/>
    <mergeCell ref="C644:T644"/>
    <mergeCell ref="C650:T650"/>
    <mergeCell ref="C659:T659"/>
    <mergeCell ref="C660:T660"/>
    <mergeCell ref="C314:T314"/>
    <mergeCell ref="C315:T315"/>
    <mergeCell ref="C316:T316"/>
    <mergeCell ref="C606:T606"/>
    <mergeCell ref="C607:T607"/>
    <mergeCell ref="C618:T618"/>
    <mergeCell ref="C608:T608"/>
    <mergeCell ref="C609:T609"/>
    <mergeCell ref="C610:T610"/>
    <mergeCell ref="C611:T611"/>
    <mergeCell ref="C612:T612"/>
    <mergeCell ref="C615:T615"/>
    <mergeCell ref="C617:T617"/>
    <mergeCell ref="C355:T355"/>
    <mergeCell ref="C356:T356"/>
    <mergeCell ref="C357:T357"/>
    <mergeCell ref="C410:T410"/>
    <mergeCell ref="C426:T426"/>
    <mergeCell ref="C427:T427"/>
    <mergeCell ref="C429:T429"/>
    <mergeCell ref="C430:T430"/>
    <mergeCell ref="C431:T431"/>
    <mergeCell ref="C435:T435"/>
    <mergeCell ref="C269:T269"/>
    <mergeCell ref="C270:T270"/>
    <mergeCell ref="C272:T272"/>
    <mergeCell ref="C273:T273"/>
    <mergeCell ref="C274:T274"/>
    <mergeCell ref="C275:T275"/>
    <mergeCell ref="C279:T279"/>
    <mergeCell ref="C264:T264"/>
    <mergeCell ref="D220:D223"/>
    <mergeCell ref="D224:D227"/>
    <mergeCell ref="C271:T271"/>
    <mergeCell ref="C613:T613"/>
    <mergeCell ref="C614:T614"/>
    <mergeCell ref="C616:T616"/>
    <mergeCell ref="C571:T571"/>
    <mergeCell ref="C183:T183"/>
    <mergeCell ref="C195:T195"/>
    <mergeCell ref="C205:T205"/>
    <mergeCell ref="C207:T207"/>
    <mergeCell ref="C208:T208"/>
    <mergeCell ref="C199:T199"/>
    <mergeCell ref="C200:T200"/>
    <mergeCell ref="C266:T266"/>
    <mergeCell ref="C267:T267"/>
    <mergeCell ref="C268:T268"/>
    <mergeCell ref="C417:T417"/>
    <mergeCell ref="C185:T185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2020-12-15T10:48:22Z</cp:lastPrinted>
  <dcterms:created xsi:type="dcterms:W3CDTF">2000-01-03T19:49:14Z</dcterms:created>
  <dcterms:modified xsi:type="dcterms:W3CDTF">2020-12-15T11:07:54Z</dcterms:modified>
</cp:coreProperties>
</file>