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wojtczak\AppData\Local\Microsoft\Windows\INetCache\Content.Outlook\0AZE49C8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UW!$A$1:$J$363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H151" i="624" l="1"/>
  <c r="J151" i="624" s="1"/>
  <c r="I150" i="624"/>
  <c r="G150" i="624"/>
  <c r="F150" i="624"/>
  <c r="H254" i="624"/>
  <c r="J254" i="624" s="1"/>
  <c r="I253" i="624"/>
  <c r="I252" i="624" s="1"/>
  <c r="G253" i="624"/>
  <c r="G252" i="624" s="1"/>
  <c r="F253" i="624"/>
  <c r="F252" i="624" s="1"/>
  <c r="I141" i="624"/>
  <c r="H142" i="624"/>
  <c r="J142" i="624" s="1"/>
  <c r="H150" i="624" l="1"/>
  <c r="J150" i="624" s="1"/>
  <c r="H253" i="624"/>
  <c r="J253" i="624" s="1"/>
  <c r="H252" i="624"/>
  <c r="J252" i="624" s="1"/>
  <c r="F291" i="624"/>
  <c r="F44" i="624"/>
  <c r="F356" i="624"/>
  <c r="F354" i="624"/>
  <c r="H350" i="624"/>
  <c r="J350" i="624" s="1"/>
  <c r="I349" i="624"/>
  <c r="G349" i="624"/>
  <c r="F349" i="624"/>
  <c r="H337" i="624"/>
  <c r="J337" i="624" s="1"/>
  <c r="I336" i="624"/>
  <c r="I335" i="624" s="1"/>
  <c r="I334" i="624" s="1"/>
  <c r="I338" i="624" s="1"/>
  <c r="G336" i="624"/>
  <c r="G335" i="624" s="1"/>
  <c r="G334" i="624" s="1"/>
  <c r="G338" i="624" s="1"/>
  <c r="H338" i="624" s="1"/>
  <c r="F336" i="624"/>
  <c r="F335" i="624" s="1"/>
  <c r="F334" i="624" s="1"/>
  <c r="H326" i="624"/>
  <c r="J326" i="624" s="1"/>
  <c r="I325" i="624"/>
  <c r="I324" i="624" s="1"/>
  <c r="I323" i="624" s="1"/>
  <c r="G325" i="624"/>
  <c r="G324" i="624" s="1"/>
  <c r="H324" i="624" l="1"/>
  <c r="G323" i="624"/>
  <c r="H349" i="624"/>
  <c r="J349" i="624" s="1"/>
  <c r="J324" i="624"/>
  <c r="H336" i="624"/>
  <c r="J336" i="624" s="1"/>
  <c r="H334" i="624"/>
  <c r="J334" i="624" s="1"/>
  <c r="J338" i="624"/>
  <c r="H335" i="624"/>
  <c r="J335" i="624" s="1"/>
  <c r="H325" i="624"/>
  <c r="J325" i="624" s="1"/>
  <c r="H323" i="624"/>
  <c r="J323" i="624" s="1"/>
  <c r="H319" i="624"/>
  <c r="J319" i="624" s="1"/>
  <c r="I318" i="624"/>
  <c r="G318" i="624"/>
  <c r="F318" i="624"/>
  <c r="H317" i="624"/>
  <c r="J317" i="624" s="1"/>
  <c r="I316" i="624"/>
  <c r="G316" i="624"/>
  <c r="F316" i="624"/>
  <c r="H310" i="624"/>
  <c r="J310" i="624" s="1"/>
  <c r="I308" i="624"/>
  <c r="I307" i="624" s="1"/>
  <c r="I306" i="624" s="1"/>
  <c r="G308" i="624"/>
  <c r="G307" i="624" s="1"/>
  <c r="H307" i="624" s="1"/>
  <c r="F308" i="624"/>
  <c r="H315" i="624"/>
  <c r="J315" i="624" s="1"/>
  <c r="I314" i="624"/>
  <c r="G314" i="624"/>
  <c r="F314" i="624"/>
  <c r="H313" i="624"/>
  <c r="J313" i="624" s="1"/>
  <c r="I312" i="624"/>
  <c r="G312" i="624"/>
  <c r="F312" i="624"/>
  <c r="F302" i="624"/>
  <c r="G302" i="624"/>
  <c r="G301" i="624" s="1"/>
  <c r="H305" i="624"/>
  <c r="J305" i="624" s="1"/>
  <c r="H304" i="624"/>
  <c r="J304" i="624" s="1"/>
  <c r="I302" i="624"/>
  <c r="I301" i="624" s="1"/>
  <c r="H300" i="624"/>
  <c r="J300" i="624" s="1"/>
  <c r="I299" i="624"/>
  <c r="I298" i="624" s="1"/>
  <c r="I297" i="624" s="1"/>
  <c r="G299" i="624"/>
  <c r="G298" i="624" s="1"/>
  <c r="H298" i="624" s="1"/>
  <c r="F299" i="624"/>
  <c r="F290" i="624"/>
  <c r="F289" i="624" s="1"/>
  <c r="F288" i="624" s="1"/>
  <c r="I289" i="624"/>
  <c r="I288" i="624" s="1"/>
  <c r="G289" i="624"/>
  <c r="G288" i="624" s="1"/>
  <c r="F286" i="624"/>
  <c r="F284" i="624"/>
  <c r="H280" i="624"/>
  <c r="J280" i="624" s="1"/>
  <c r="I279" i="624"/>
  <c r="G279" i="624"/>
  <c r="F279" i="624"/>
  <c r="H277" i="624"/>
  <c r="J277" i="624" s="1"/>
  <c r="I276" i="624"/>
  <c r="I275" i="624" s="1"/>
  <c r="G276" i="624"/>
  <c r="G275" i="624" s="1"/>
  <c r="H275" i="624" s="1"/>
  <c r="F276" i="624"/>
  <c r="H272" i="624"/>
  <c r="J272" i="624" s="1"/>
  <c r="I271" i="624"/>
  <c r="G271" i="624"/>
  <c r="F271" i="624"/>
  <c r="H257" i="624"/>
  <c r="J257" i="624" s="1"/>
  <c r="I256" i="624"/>
  <c r="I255" i="624" s="1"/>
  <c r="G256" i="624"/>
  <c r="G255" i="624" s="1"/>
  <c r="F256" i="624"/>
  <c r="F255" i="624" s="1"/>
  <c r="H247" i="624"/>
  <c r="J247" i="624" s="1"/>
  <c r="I246" i="624"/>
  <c r="I245" i="624" s="1"/>
  <c r="I244" i="624" s="1"/>
  <c r="G246" i="624"/>
  <c r="G245" i="624" s="1"/>
  <c r="G244" i="624" s="1"/>
  <c r="H244" i="624" s="1"/>
  <c r="F246" i="624"/>
  <c r="H243" i="624"/>
  <c r="J243" i="624" s="1"/>
  <c r="I242" i="624"/>
  <c r="G242" i="624"/>
  <c r="H242" i="624" s="1"/>
  <c r="H241" i="624"/>
  <c r="J241" i="624" s="1"/>
  <c r="I240" i="624"/>
  <c r="G240" i="624"/>
  <c r="F240" i="624"/>
  <c r="H239" i="624"/>
  <c r="J239" i="624" s="1"/>
  <c r="I238" i="624"/>
  <c r="G238" i="624"/>
  <c r="H238" i="624" s="1"/>
  <c r="H228" i="624"/>
  <c r="J228" i="624" s="1"/>
  <c r="G227" i="624"/>
  <c r="F227" i="624"/>
  <c r="H230" i="624"/>
  <c r="J230" i="624" s="1"/>
  <c r="I229" i="624"/>
  <c r="G229" i="624"/>
  <c r="F229" i="624"/>
  <c r="I227" i="624"/>
  <c r="H226" i="624"/>
  <c r="J226" i="624" s="1"/>
  <c r="I225" i="624"/>
  <c r="G225" i="624"/>
  <c r="F225" i="624"/>
  <c r="H220" i="624"/>
  <c r="J220" i="624" s="1"/>
  <c r="I219" i="624"/>
  <c r="G219" i="624"/>
  <c r="H219" i="624" s="1"/>
  <c r="H218" i="624"/>
  <c r="J218" i="624" s="1"/>
  <c r="I217" i="624"/>
  <c r="G217" i="624"/>
  <c r="F217" i="624"/>
  <c r="H213" i="624"/>
  <c r="J213" i="624" s="1"/>
  <c r="I212" i="624"/>
  <c r="I211" i="624" s="1"/>
  <c r="G212" i="624"/>
  <c r="G211" i="624" s="1"/>
  <c r="F212" i="624"/>
  <c r="H216" i="624"/>
  <c r="J216" i="624" s="1"/>
  <c r="I215" i="624"/>
  <c r="G215" i="624"/>
  <c r="F215" i="624"/>
  <c r="H204" i="624"/>
  <c r="J204" i="624" s="1"/>
  <c r="H203" i="624"/>
  <c r="J203" i="624" s="1"/>
  <c r="I201" i="624"/>
  <c r="G201" i="624"/>
  <c r="H201" i="624" s="1"/>
  <c r="H198" i="624"/>
  <c r="J198" i="624" s="1"/>
  <c r="I197" i="624"/>
  <c r="G197" i="624"/>
  <c r="F197" i="624"/>
  <c r="H200" i="624"/>
  <c r="J200" i="624" s="1"/>
  <c r="I199" i="624"/>
  <c r="G199" i="624"/>
  <c r="F199" i="624"/>
  <c r="H193" i="624"/>
  <c r="J193" i="624" s="1"/>
  <c r="I192" i="624"/>
  <c r="I191" i="624" s="1"/>
  <c r="G192" i="624"/>
  <c r="G191" i="624" s="1"/>
  <c r="H191" i="624" s="1"/>
  <c r="F192" i="624"/>
  <c r="F191" i="624" s="1"/>
  <c r="H190" i="624"/>
  <c r="J190" i="624" s="1"/>
  <c r="H189" i="624"/>
  <c r="J189" i="624" s="1"/>
  <c r="I187" i="624"/>
  <c r="G187" i="624"/>
  <c r="H187" i="624" s="1"/>
  <c r="G184" i="624"/>
  <c r="H186" i="624"/>
  <c r="J186" i="624" s="1"/>
  <c r="H175" i="624"/>
  <c r="J175" i="624" s="1"/>
  <c r="I174" i="624"/>
  <c r="I173" i="624" s="1"/>
  <c r="G174" i="624"/>
  <c r="G173" i="624" s="1"/>
  <c r="F174" i="624"/>
  <c r="F170" i="624"/>
  <c r="I114" i="624"/>
  <c r="I110" i="624"/>
  <c r="I101" i="624"/>
  <c r="I96" i="624"/>
  <c r="H86" i="624"/>
  <c r="J86" i="624" s="1"/>
  <c r="I85" i="624"/>
  <c r="G85" i="624"/>
  <c r="F85" i="624"/>
  <c r="H153" i="624"/>
  <c r="J153" i="624" s="1"/>
  <c r="I152" i="624"/>
  <c r="G152" i="624"/>
  <c r="F152" i="624"/>
  <c r="F166" i="624"/>
  <c r="G166" i="624"/>
  <c r="H163" i="624"/>
  <c r="J163" i="624" s="1"/>
  <c r="I162" i="624"/>
  <c r="G162" i="624"/>
  <c r="F162" i="624"/>
  <c r="H161" i="624"/>
  <c r="J161" i="624" s="1"/>
  <c r="I160" i="624"/>
  <c r="G160" i="624"/>
  <c r="F160" i="624"/>
  <c r="H159" i="624"/>
  <c r="J159" i="624" s="1"/>
  <c r="I158" i="624"/>
  <c r="G158" i="624"/>
  <c r="F158" i="624"/>
  <c r="H165" i="624"/>
  <c r="J165" i="624" s="1"/>
  <c r="I164" i="624"/>
  <c r="G164" i="624"/>
  <c r="F164" i="624"/>
  <c r="H156" i="624"/>
  <c r="J156" i="624" s="1"/>
  <c r="I155" i="624"/>
  <c r="I154" i="624" s="1"/>
  <c r="G155" i="624"/>
  <c r="G154" i="624" s="1"/>
  <c r="H154" i="624" s="1"/>
  <c r="F155" i="624"/>
  <c r="F146" i="624"/>
  <c r="G146" i="624"/>
  <c r="I146" i="624"/>
  <c r="H147" i="624"/>
  <c r="J147" i="624" s="1"/>
  <c r="F148" i="624"/>
  <c r="G148" i="624"/>
  <c r="I148" i="624"/>
  <c r="H149" i="624"/>
  <c r="J149" i="624" s="1"/>
  <c r="H145" i="624"/>
  <c r="J145" i="624" s="1"/>
  <c r="I144" i="624"/>
  <c r="I140" i="624" s="1"/>
  <c r="G144" i="624"/>
  <c r="F144" i="624"/>
  <c r="H167" i="624"/>
  <c r="J167" i="624" s="1"/>
  <c r="I166" i="624"/>
  <c r="H143" i="624"/>
  <c r="J143" i="624" s="1"/>
  <c r="G141" i="624"/>
  <c r="H139" i="624"/>
  <c r="J139" i="624" s="1"/>
  <c r="I138" i="624"/>
  <c r="G138" i="624"/>
  <c r="F138" i="624"/>
  <c r="H137" i="624"/>
  <c r="J137" i="624" s="1"/>
  <c r="I136" i="624"/>
  <c r="G136" i="624"/>
  <c r="F136" i="624"/>
  <c r="H135" i="624"/>
  <c r="J135" i="624" s="1"/>
  <c r="I134" i="624"/>
  <c r="G134" i="624"/>
  <c r="F134" i="624"/>
  <c r="H133" i="624"/>
  <c r="J133" i="624" s="1"/>
  <c r="I132" i="624"/>
  <c r="G132" i="624"/>
  <c r="G131" i="624" s="1"/>
  <c r="H131" i="624" s="1"/>
  <c r="F132" i="624"/>
  <c r="F128" i="624"/>
  <c r="F126" i="624"/>
  <c r="I128" i="624"/>
  <c r="I126" i="624"/>
  <c r="H127" i="624"/>
  <c r="J127" i="624" s="1"/>
  <c r="G126" i="624"/>
  <c r="H130" i="624"/>
  <c r="J130" i="624" s="1"/>
  <c r="G128" i="624"/>
  <c r="F122" i="624"/>
  <c r="F120" i="624"/>
  <c r="F118" i="624"/>
  <c r="H123" i="624"/>
  <c r="J123" i="624" s="1"/>
  <c r="I122" i="624"/>
  <c r="G122" i="624"/>
  <c r="H121" i="624"/>
  <c r="J121" i="624" s="1"/>
  <c r="I120" i="624"/>
  <c r="G120" i="624"/>
  <c r="H119" i="624"/>
  <c r="J119" i="624" s="1"/>
  <c r="I118" i="624"/>
  <c r="G118" i="624"/>
  <c r="H105" i="624"/>
  <c r="J105" i="624" s="1"/>
  <c r="I104" i="624"/>
  <c r="G104" i="624"/>
  <c r="H104" i="624" s="1"/>
  <c r="G101" i="624"/>
  <c r="H103" i="624"/>
  <c r="J103" i="624" s="1"/>
  <c r="H102" i="624"/>
  <c r="J102" i="624" s="1"/>
  <c r="G96" i="624"/>
  <c r="F96" i="624"/>
  <c r="H97" i="624"/>
  <c r="J97" i="624" s="1"/>
  <c r="H115" i="624"/>
  <c r="J115" i="624" s="1"/>
  <c r="G114" i="624"/>
  <c r="H114" i="624" s="1"/>
  <c r="H113" i="624"/>
  <c r="J113" i="624" s="1"/>
  <c r="I112" i="624"/>
  <c r="G112" i="624"/>
  <c r="H112" i="624" s="1"/>
  <c r="H111" i="624"/>
  <c r="J111" i="624" s="1"/>
  <c r="G110" i="624"/>
  <c r="F110" i="624"/>
  <c r="H109" i="624"/>
  <c r="J109" i="624" s="1"/>
  <c r="H108" i="624"/>
  <c r="J108" i="624" s="1"/>
  <c r="I107" i="624"/>
  <c r="G107" i="624"/>
  <c r="F107" i="624"/>
  <c r="H95" i="624"/>
  <c r="J95" i="624" s="1"/>
  <c r="I94" i="624"/>
  <c r="G94" i="624"/>
  <c r="H100" i="624"/>
  <c r="J100" i="624" s="1"/>
  <c r="I99" i="624"/>
  <c r="G99" i="624"/>
  <c r="H99" i="624" s="1"/>
  <c r="H98" i="624"/>
  <c r="J98" i="624" s="1"/>
  <c r="H92" i="624"/>
  <c r="J92" i="624" s="1"/>
  <c r="I91" i="624"/>
  <c r="G91" i="624"/>
  <c r="H91" i="624" s="1"/>
  <c r="H90" i="624"/>
  <c r="J90" i="624" s="1"/>
  <c r="I89" i="624"/>
  <c r="G89" i="624"/>
  <c r="H89" i="624" s="1"/>
  <c r="H88" i="624"/>
  <c r="J88" i="624" s="1"/>
  <c r="I87" i="624"/>
  <c r="G87" i="624"/>
  <c r="F87" i="624"/>
  <c r="H84" i="624"/>
  <c r="J84" i="624" s="1"/>
  <c r="G83" i="624"/>
  <c r="F83" i="624"/>
  <c r="I83" i="624"/>
  <c r="H82" i="624"/>
  <c r="J82" i="624" s="1"/>
  <c r="I81" i="624"/>
  <c r="G81" i="624"/>
  <c r="H81" i="624" s="1"/>
  <c r="H80" i="624"/>
  <c r="J80" i="624" s="1"/>
  <c r="I79" i="624"/>
  <c r="G79" i="624"/>
  <c r="H79" i="624" s="1"/>
  <c r="H78" i="624"/>
  <c r="J78" i="624" s="1"/>
  <c r="I77" i="624"/>
  <c r="F77" i="624"/>
  <c r="G77" i="624"/>
  <c r="H74" i="624"/>
  <c r="J74" i="624" s="1"/>
  <c r="H70" i="624"/>
  <c r="J70" i="624" s="1"/>
  <c r="H69" i="624"/>
  <c r="J69" i="624" s="1"/>
  <c r="I68" i="624"/>
  <c r="G68" i="624"/>
  <c r="H68" i="624" s="1"/>
  <c r="G65" i="624"/>
  <c r="H67" i="624"/>
  <c r="J67" i="624" s="1"/>
  <c r="H76" i="624"/>
  <c r="J76" i="624" s="1"/>
  <c r="I75" i="624"/>
  <c r="G75" i="624"/>
  <c r="H75" i="624" s="1"/>
  <c r="I73" i="624"/>
  <c r="G73" i="624"/>
  <c r="H73" i="624" s="1"/>
  <c r="H72" i="624"/>
  <c r="J72" i="624" s="1"/>
  <c r="I71" i="624"/>
  <c r="G71" i="624"/>
  <c r="H71" i="624" s="1"/>
  <c r="H66" i="624"/>
  <c r="J66" i="624" s="1"/>
  <c r="I65" i="624"/>
  <c r="H65" i="624"/>
  <c r="H64" i="624"/>
  <c r="J64" i="624" s="1"/>
  <c r="I63" i="624"/>
  <c r="G63" i="624"/>
  <c r="F63" i="624"/>
  <c r="F58" i="624"/>
  <c r="H59" i="624"/>
  <c r="J59" i="624" s="1"/>
  <c r="I58" i="624"/>
  <c r="G58" i="624"/>
  <c r="H57" i="624"/>
  <c r="J57" i="624" s="1"/>
  <c r="I56" i="624"/>
  <c r="I55" i="624" s="1"/>
  <c r="G56" i="624"/>
  <c r="F56" i="624"/>
  <c r="F51" i="624"/>
  <c r="H53" i="624"/>
  <c r="J53" i="624" s="1"/>
  <c r="I51" i="624"/>
  <c r="I50" i="624" s="1"/>
  <c r="I49" i="624" s="1"/>
  <c r="G51" i="624"/>
  <c r="H48" i="624"/>
  <c r="J48" i="624" s="1"/>
  <c r="I46" i="624"/>
  <c r="G46" i="624"/>
  <c r="H46" i="624" s="1"/>
  <c r="H45" i="624"/>
  <c r="J45" i="624" s="1"/>
  <c r="I44" i="624"/>
  <c r="G44" i="624"/>
  <c r="H44" i="624" s="1"/>
  <c r="F29" i="624"/>
  <c r="H39" i="624"/>
  <c r="J39" i="624" s="1"/>
  <c r="I38" i="624"/>
  <c r="G38" i="624"/>
  <c r="F38" i="624"/>
  <c r="H37" i="624"/>
  <c r="J37" i="624" s="1"/>
  <c r="F35" i="624"/>
  <c r="G35" i="624"/>
  <c r="H32" i="624"/>
  <c r="G31" i="624"/>
  <c r="F31" i="624"/>
  <c r="I157" i="624" l="1"/>
  <c r="G157" i="624"/>
  <c r="G140" i="624"/>
  <c r="H140" i="624" s="1"/>
  <c r="H141" i="624"/>
  <c r="J141" i="624" s="1"/>
  <c r="G183" i="624"/>
  <c r="H299" i="624"/>
  <c r="J299" i="624" s="1"/>
  <c r="H290" i="624"/>
  <c r="J290" i="624" s="1"/>
  <c r="H312" i="624"/>
  <c r="J312" i="624" s="1"/>
  <c r="H314" i="624"/>
  <c r="J314" i="624" s="1"/>
  <c r="H318" i="624"/>
  <c r="J318" i="624" s="1"/>
  <c r="H316" i="624"/>
  <c r="J316" i="624" s="1"/>
  <c r="I311" i="624"/>
  <c r="G311" i="624"/>
  <c r="G306" i="624" s="1"/>
  <c r="H306" i="624" s="1"/>
  <c r="J306" i="624" s="1"/>
  <c r="H308" i="624"/>
  <c r="J308" i="624" s="1"/>
  <c r="J307" i="624"/>
  <c r="G297" i="624"/>
  <c r="H297" i="624" s="1"/>
  <c r="J297" i="624" s="1"/>
  <c r="H301" i="624"/>
  <c r="J301" i="624" s="1"/>
  <c r="H302" i="624"/>
  <c r="J302" i="624" s="1"/>
  <c r="J298" i="624"/>
  <c r="H289" i="624"/>
  <c r="J289" i="624" s="1"/>
  <c r="H288" i="624"/>
  <c r="J288" i="624" s="1"/>
  <c r="H279" i="624"/>
  <c r="J279" i="624" s="1"/>
  <c r="H155" i="624"/>
  <c r="J155" i="624" s="1"/>
  <c r="H174" i="624"/>
  <c r="J174" i="624" s="1"/>
  <c r="J242" i="624"/>
  <c r="J244" i="624"/>
  <c r="H255" i="624"/>
  <c r="J255" i="624" s="1"/>
  <c r="H276" i="624"/>
  <c r="J276" i="624" s="1"/>
  <c r="J275" i="624"/>
  <c r="H271" i="624"/>
  <c r="J271" i="624" s="1"/>
  <c r="H246" i="624"/>
  <c r="J246" i="624" s="1"/>
  <c r="H256" i="624"/>
  <c r="J256" i="624" s="1"/>
  <c r="H166" i="624"/>
  <c r="J166" i="624" s="1"/>
  <c r="J238" i="624"/>
  <c r="H245" i="624"/>
  <c r="J245" i="624" s="1"/>
  <c r="H240" i="624"/>
  <c r="J240" i="624" s="1"/>
  <c r="G214" i="624"/>
  <c r="H214" i="624" s="1"/>
  <c r="H229" i="624"/>
  <c r="J229" i="624" s="1"/>
  <c r="H227" i="624"/>
  <c r="J227" i="624" s="1"/>
  <c r="I214" i="624"/>
  <c r="I117" i="624"/>
  <c r="I116" i="624" s="1"/>
  <c r="J187" i="624"/>
  <c r="J201" i="624"/>
  <c r="H212" i="624"/>
  <c r="J212" i="624" s="1"/>
  <c r="J219" i="624"/>
  <c r="H225" i="624"/>
  <c r="J225" i="624" s="1"/>
  <c r="H217" i="624"/>
  <c r="J217" i="624" s="1"/>
  <c r="H215" i="624"/>
  <c r="J215" i="624" s="1"/>
  <c r="F211" i="624"/>
  <c r="H211" i="624" s="1"/>
  <c r="J211" i="624" s="1"/>
  <c r="H192" i="624"/>
  <c r="J192" i="624" s="1"/>
  <c r="H199" i="624"/>
  <c r="J199" i="624" s="1"/>
  <c r="H197" i="624"/>
  <c r="J197" i="624" s="1"/>
  <c r="J191" i="624"/>
  <c r="F173" i="624"/>
  <c r="H173" i="624" s="1"/>
  <c r="J173" i="624" s="1"/>
  <c r="H157" i="624"/>
  <c r="H146" i="624"/>
  <c r="J146" i="624" s="1"/>
  <c r="H144" i="624"/>
  <c r="J144" i="624" s="1"/>
  <c r="H158" i="624"/>
  <c r="J158" i="624" s="1"/>
  <c r="H160" i="624"/>
  <c r="J160" i="624" s="1"/>
  <c r="H162" i="624"/>
  <c r="J162" i="624" s="1"/>
  <c r="H120" i="624"/>
  <c r="J120" i="624" s="1"/>
  <c r="H122" i="624"/>
  <c r="J122" i="624" s="1"/>
  <c r="H134" i="624"/>
  <c r="J134" i="624" s="1"/>
  <c r="H136" i="624"/>
  <c r="J136" i="624" s="1"/>
  <c r="H138" i="624"/>
  <c r="J138" i="624" s="1"/>
  <c r="J154" i="624"/>
  <c r="I93" i="624"/>
  <c r="H85" i="624"/>
  <c r="J85" i="624" s="1"/>
  <c r="H152" i="624"/>
  <c r="J152" i="624" s="1"/>
  <c r="H164" i="624"/>
  <c r="J164" i="624" s="1"/>
  <c r="H148" i="624"/>
  <c r="J148" i="624" s="1"/>
  <c r="H132" i="624"/>
  <c r="J132" i="624" s="1"/>
  <c r="I131" i="624"/>
  <c r="J131" i="624" s="1"/>
  <c r="J104" i="624"/>
  <c r="H126" i="624"/>
  <c r="J126" i="624" s="1"/>
  <c r="F117" i="624"/>
  <c r="F116" i="624" s="1"/>
  <c r="G117" i="624"/>
  <c r="G116" i="624" s="1"/>
  <c r="I125" i="624"/>
  <c r="G125" i="624"/>
  <c r="H125" i="624" s="1"/>
  <c r="H128" i="624"/>
  <c r="J128" i="624" s="1"/>
  <c r="G106" i="624"/>
  <c r="H106" i="624" s="1"/>
  <c r="J114" i="624"/>
  <c r="H118" i="624"/>
  <c r="J118" i="624" s="1"/>
  <c r="G93" i="624"/>
  <c r="H110" i="624"/>
  <c r="J110" i="624" s="1"/>
  <c r="J112" i="624"/>
  <c r="H107" i="624"/>
  <c r="J107" i="624" s="1"/>
  <c r="H101" i="624"/>
  <c r="J101" i="624" s="1"/>
  <c r="J91" i="624"/>
  <c r="J89" i="624"/>
  <c r="H94" i="624"/>
  <c r="J94" i="624" s="1"/>
  <c r="J99" i="624"/>
  <c r="H58" i="624"/>
  <c r="J58" i="624" s="1"/>
  <c r="H56" i="624"/>
  <c r="J56" i="624" s="1"/>
  <c r="H83" i="624"/>
  <c r="J83" i="624" s="1"/>
  <c r="I106" i="624"/>
  <c r="J65" i="624"/>
  <c r="H87" i="624"/>
  <c r="J87" i="624" s="1"/>
  <c r="J73" i="624"/>
  <c r="J71" i="624"/>
  <c r="H77" i="624"/>
  <c r="J77" i="624" s="1"/>
  <c r="J75" i="624"/>
  <c r="J68" i="624"/>
  <c r="J81" i="624"/>
  <c r="J79" i="624"/>
  <c r="H63" i="624"/>
  <c r="J63" i="624" s="1"/>
  <c r="G55" i="624"/>
  <c r="H55" i="624" s="1"/>
  <c r="J55" i="624" s="1"/>
  <c r="J44" i="624"/>
  <c r="H51" i="624"/>
  <c r="J51" i="624" s="1"/>
  <c r="G50" i="624"/>
  <c r="J46" i="624"/>
  <c r="H31" i="624"/>
  <c r="H38" i="624"/>
  <c r="J38" i="624" s="1"/>
  <c r="H36" i="624"/>
  <c r="J36" i="624" s="1"/>
  <c r="I35" i="624"/>
  <c r="H35" i="624"/>
  <c r="H34" i="624"/>
  <c r="J34" i="624" s="1"/>
  <c r="I33" i="624"/>
  <c r="G33" i="624"/>
  <c r="F33" i="624"/>
  <c r="J32" i="624"/>
  <c r="I31" i="624"/>
  <c r="H17" i="624"/>
  <c r="J17" i="624" s="1"/>
  <c r="I16" i="624"/>
  <c r="I15" i="624" s="1"/>
  <c r="G16" i="624"/>
  <c r="G15" i="624" s="1"/>
  <c r="F16" i="624"/>
  <c r="H24" i="624"/>
  <c r="J24" i="624" s="1"/>
  <c r="I23" i="624"/>
  <c r="G23" i="624"/>
  <c r="F23" i="624"/>
  <c r="H22" i="624"/>
  <c r="J22" i="624" s="1"/>
  <c r="I21" i="624"/>
  <c r="G21" i="624"/>
  <c r="F21" i="624"/>
  <c r="H20" i="624"/>
  <c r="J20" i="624" s="1"/>
  <c r="I19" i="624"/>
  <c r="G19" i="624"/>
  <c r="F19" i="624"/>
  <c r="H14" i="624"/>
  <c r="J14" i="624" s="1"/>
  <c r="I13" i="624"/>
  <c r="I12" i="624" s="1"/>
  <c r="G13" i="624"/>
  <c r="G12" i="624" s="1"/>
  <c r="F13" i="624"/>
  <c r="I9" i="624"/>
  <c r="I8" i="624" s="1"/>
  <c r="G9" i="624"/>
  <c r="G8" i="624" s="1"/>
  <c r="H311" i="624" l="1"/>
  <c r="J311" i="624" s="1"/>
  <c r="J214" i="624"/>
  <c r="H116" i="624"/>
  <c r="J116" i="624" s="1"/>
  <c r="J140" i="624"/>
  <c r="J106" i="624"/>
  <c r="H117" i="624"/>
  <c r="J117" i="624" s="1"/>
  <c r="I124" i="624"/>
  <c r="J157" i="624"/>
  <c r="G124" i="624"/>
  <c r="J125" i="624"/>
  <c r="H50" i="624"/>
  <c r="J50" i="624" s="1"/>
  <c r="G49" i="624"/>
  <c r="H49" i="624" s="1"/>
  <c r="J49" i="624" s="1"/>
  <c r="H33" i="624"/>
  <c r="J33" i="624" s="1"/>
  <c r="J35" i="624"/>
  <c r="I30" i="624"/>
  <c r="I29" i="624" s="1"/>
  <c r="G30" i="624"/>
  <c r="G29" i="624" s="1"/>
  <c r="J31" i="624"/>
  <c r="H21" i="624"/>
  <c r="J21" i="624" s="1"/>
  <c r="H23" i="624"/>
  <c r="J23" i="624" s="1"/>
  <c r="H16" i="624"/>
  <c r="J16" i="624" s="1"/>
  <c r="H19" i="624"/>
  <c r="J19" i="624" s="1"/>
  <c r="F15" i="624"/>
  <c r="H15" i="624" s="1"/>
  <c r="J15" i="624" s="1"/>
  <c r="H13" i="624"/>
  <c r="J13" i="624" s="1"/>
  <c r="F12" i="624"/>
  <c r="H12" i="624" s="1"/>
  <c r="J12" i="624" s="1"/>
  <c r="H30" i="624" l="1"/>
  <c r="J30" i="624" s="1"/>
  <c r="H29" i="624"/>
  <c r="J29" i="624" s="1"/>
  <c r="H363" i="624" l="1"/>
  <c r="J363" i="624" s="1"/>
  <c r="I362" i="624"/>
  <c r="I361" i="624" s="1"/>
  <c r="G362" i="624"/>
  <c r="H360" i="624"/>
  <c r="J360" i="624" s="1"/>
  <c r="I359" i="624"/>
  <c r="I358" i="624" s="1"/>
  <c r="G359" i="624"/>
  <c r="H359" i="624" s="1"/>
  <c r="H357" i="624"/>
  <c r="J357" i="624" s="1"/>
  <c r="I356" i="624"/>
  <c r="G356" i="624"/>
  <c r="H355" i="624"/>
  <c r="J355" i="624" s="1"/>
  <c r="I354" i="624"/>
  <c r="G354" i="624"/>
  <c r="H352" i="624"/>
  <c r="J352" i="624" s="1"/>
  <c r="I351" i="624"/>
  <c r="I348" i="624" s="1"/>
  <c r="G351" i="624"/>
  <c r="F351" i="624"/>
  <c r="H347" i="624"/>
  <c r="J347" i="624" s="1"/>
  <c r="I346" i="624"/>
  <c r="I345" i="624" s="1"/>
  <c r="G346" i="624"/>
  <c r="G345" i="624" s="1"/>
  <c r="F346" i="624"/>
  <c r="I353" i="624" l="1"/>
  <c r="G353" i="624"/>
  <c r="H353" i="624" s="1"/>
  <c r="J353" i="624" s="1"/>
  <c r="G348" i="624"/>
  <c r="H348" i="624" s="1"/>
  <c r="J348" i="624" s="1"/>
  <c r="H354" i="624"/>
  <c r="J354" i="624" s="1"/>
  <c r="J359" i="624"/>
  <c r="I344" i="624"/>
  <c r="I343" i="624" s="1"/>
  <c r="H362" i="624"/>
  <c r="J362" i="624" s="1"/>
  <c r="G361" i="624"/>
  <c r="H361" i="624" s="1"/>
  <c r="J361" i="624" s="1"/>
  <c r="H346" i="624"/>
  <c r="J346" i="624" s="1"/>
  <c r="F345" i="624"/>
  <c r="H345" i="624" s="1"/>
  <c r="J345" i="624" s="1"/>
  <c r="H356" i="624"/>
  <c r="J356" i="624" s="1"/>
  <c r="G358" i="624"/>
  <c r="H358" i="624" s="1"/>
  <c r="J358" i="624" s="1"/>
  <c r="H351" i="624"/>
  <c r="J351" i="624" s="1"/>
  <c r="F343" i="624"/>
  <c r="H293" i="624"/>
  <c r="J293" i="624" s="1"/>
  <c r="I292" i="624"/>
  <c r="I291" i="624" s="1"/>
  <c r="G292" i="624"/>
  <c r="H292" i="624" s="1"/>
  <c r="H287" i="624"/>
  <c r="J287" i="624" s="1"/>
  <c r="I286" i="624"/>
  <c r="G286" i="624"/>
  <c r="H285" i="624"/>
  <c r="J285" i="624" s="1"/>
  <c r="I284" i="624"/>
  <c r="G284" i="624"/>
  <c r="F281" i="624"/>
  <c r="H282" i="624"/>
  <c r="J282" i="624" s="1"/>
  <c r="I281" i="624"/>
  <c r="I278" i="624" s="1"/>
  <c r="G281" i="624"/>
  <c r="G278" i="624" s="1"/>
  <c r="H237" i="624"/>
  <c r="J237" i="624" s="1"/>
  <c r="I236" i="624"/>
  <c r="I235" i="624" s="1"/>
  <c r="G236" i="624"/>
  <c r="G235" i="624" s="1"/>
  <c r="F236" i="624"/>
  <c r="H224" i="624"/>
  <c r="J224" i="624" s="1"/>
  <c r="I223" i="624"/>
  <c r="I222" i="624" s="1"/>
  <c r="I221" i="624" s="1"/>
  <c r="G223" i="624"/>
  <c r="G222" i="624" s="1"/>
  <c r="G221" i="624" s="1"/>
  <c r="F223" i="624"/>
  <c r="H210" i="624"/>
  <c r="J210" i="624" s="1"/>
  <c r="I209" i="624"/>
  <c r="I208" i="624" s="1"/>
  <c r="G209" i="624"/>
  <c r="G208" i="624" s="1"/>
  <c r="F209" i="624"/>
  <c r="H207" i="624"/>
  <c r="J207" i="624" s="1"/>
  <c r="I206" i="624"/>
  <c r="I205" i="624" s="1"/>
  <c r="G206" i="624"/>
  <c r="G205" i="624" s="1"/>
  <c r="H205" i="624" s="1"/>
  <c r="F206" i="624"/>
  <c r="H196" i="624"/>
  <c r="J196" i="624" s="1"/>
  <c r="I195" i="624"/>
  <c r="I194" i="624" s="1"/>
  <c r="G195" i="624"/>
  <c r="F195" i="624"/>
  <c r="H185" i="624"/>
  <c r="J185" i="624" s="1"/>
  <c r="I184" i="624"/>
  <c r="I183" i="624" s="1"/>
  <c r="H183" i="624"/>
  <c r="F184" i="624"/>
  <c r="H171" i="624"/>
  <c r="J171" i="624" s="1"/>
  <c r="I170" i="624"/>
  <c r="I169" i="624" s="1"/>
  <c r="I168" i="624" s="1"/>
  <c r="G170" i="624"/>
  <c r="G169" i="624" s="1"/>
  <c r="G168" i="624" s="1"/>
  <c r="H43" i="624"/>
  <c r="J43" i="624" s="1"/>
  <c r="I42" i="624"/>
  <c r="G42" i="624"/>
  <c r="H28" i="624"/>
  <c r="J28" i="624" s="1"/>
  <c r="G25" i="624"/>
  <c r="I283" i="624" l="1"/>
  <c r="G283" i="624"/>
  <c r="H283" i="624" s="1"/>
  <c r="J283" i="624" s="1"/>
  <c r="I182" i="624"/>
  <c r="H235" i="624"/>
  <c r="J235" i="624" s="1"/>
  <c r="G194" i="624"/>
  <c r="G182" i="624" s="1"/>
  <c r="H169" i="624"/>
  <c r="J169" i="624" s="1"/>
  <c r="H124" i="624"/>
  <c r="J124" i="624" s="1"/>
  <c r="I41" i="624"/>
  <c r="I40" i="624" s="1"/>
  <c r="G41" i="624"/>
  <c r="G40" i="624" s="1"/>
  <c r="G18" i="624"/>
  <c r="G11" i="624" s="1"/>
  <c r="G344" i="624"/>
  <c r="H42" i="624"/>
  <c r="J42" i="624" s="1"/>
  <c r="J292" i="624"/>
  <c r="G291" i="624"/>
  <c r="H286" i="624"/>
  <c r="J286" i="624" s="1"/>
  <c r="H284" i="624"/>
  <c r="J284" i="624" s="1"/>
  <c r="H281" i="624"/>
  <c r="J281" i="624" s="1"/>
  <c r="H236" i="624"/>
  <c r="J236" i="624" s="1"/>
  <c r="H206" i="624"/>
  <c r="J206" i="624" s="1"/>
  <c r="H209" i="624"/>
  <c r="J209" i="624" s="1"/>
  <c r="H184" i="624"/>
  <c r="J184" i="624" s="1"/>
  <c r="H222" i="624"/>
  <c r="H223" i="624"/>
  <c r="J223" i="624" s="1"/>
  <c r="J205" i="624"/>
  <c r="F208" i="624"/>
  <c r="H208" i="624" s="1"/>
  <c r="J208" i="624" s="1"/>
  <c r="H195" i="624"/>
  <c r="J195" i="624" s="1"/>
  <c r="H170" i="624"/>
  <c r="J170" i="624" s="1"/>
  <c r="J183" i="624"/>
  <c r="I7" i="624"/>
  <c r="H296" i="624"/>
  <c r="J296" i="624" s="1"/>
  <c r="I295" i="624"/>
  <c r="I294" i="624" s="1"/>
  <c r="G295" i="624"/>
  <c r="G294" i="624" s="1"/>
  <c r="F273" i="624"/>
  <c r="I273" i="624"/>
  <c r="G273" i="624"/>
  <c r="G270" i="624" s="1"/>
  <c r="H274" i="624"/>
  <c r="J274" i="624" s="1"/>
  <c r="H234" i="624"/>
  <c r="J234" i="624" s="1"/>
  <c r="I233" i="624"/>
  <c r="I232" i="624" s="1"/>
  <c r="I231" i="624" s="1"/>
  <c r="G233" i="624"/>
  <c r="G232" i="624" s="1"/>
  <c r="G231" i="624" s="1"/>
  <c r="F233" i="624"/>
  <c r="H251" i="624"/>
  <c r="J251" i="624" s="1"/>
  <c r="I267" i="624"/>
  <c r="I265" i="624"/>
  <c r="I262" i="624"/>
  <c r="I260" i="624"/>
  <c r="I250" i="624"/>
  <c r="I249" i="624" s="1"/>
  <c r="I248" i="624" s="1"/>
  <c r="H268" i="624"/>
  <c r="J268" i="624" s="1"/>
  <c r="G267" i="624"/>
  <c r="F267" i="624"/>
  <c r="H266" i="624"/>
  <c r="J266" i="624" s="1"/>
  <c r="G265" i="624"/>
  <c r="F265" i="624"/>
  <c r="H263" i="624"/>
  <c r="J263" i="624" s="1"/>
  <c r="G262" i="624"/>
  <c r="F262" i="624"/>
  <c r="H261" i="624"/>
  <c r="J261" i="624" s="1"/>
  <c r="G260" i="624"/>
  <c r="F260" i="624"/>
  <c r="G250" i="624"/>
  <c r="G249" i="624" s="1"/>
  <c r="F250" i="624"/>
  <c r="H291" i="624" l="1"/>
  <c r="J291" i="624" s="1"/>
  <c r="G248" i="624"/>
  <c r="H248" i="624" s="1"/>
  <c r="J248" i="624" s="1"/>
  <c r="H194" i="624"/>
  <c r="J194" i="624" s="1"/>
  <c r="H182" i="624"/>
  <c r="J182" i="624" s="1"/>
  <c r="H270" i="624"/>
  <c r="H294" i="624"/>
  <c r="J294" i="624" s="1"/>
  <c r="H221" i="624"/>
  <c r="H278" i="624"/>
  <c r="J278" i="624" s="1"/>
  <c r="H231" i="624"/>
  <c r="J231" i="624" s="1"/>
  <c r="F259" i="624"/>
  <c r="J222" i="624"/>
  <c r="H41" i="624"/>
  <c r="J41" i="624" s="1"/>
  <c r="H40" i="624"/>
  <c r="J40" i="624" s="1"/>
  <c r="H295" i="624"/>
  <c r="J295" i="624" s="1"/>
  <c r="H250" i="624"/>
  <c r="J250" i="624" s="1"/>
  <c r="F264" i="624"/>
  <c r="I259" i="624"/>
  <c r="H262" i="624"/>
  <c r="J262" i="624" s="1"/>
  <c r="I264" i="624"/>
  <c r="H233" i="624"/>
  <c r="J233" i="624" s="1"/>
  <c r="H273" i="624"/>
  <c r="G259" i="624"/>
  <c r="F232" i="624"/>
  <c r="H232" i="624" s="1"/>
  <c r="J232" i="624" s="1"/>
  <c r="G264" i="624"/>
  <c r="H267" i="624"/>
  <c r="J267" i="624" s="1"/>
  <c r="H265" i="624"/>
  <c r="J265" i="624" s="1"/>
  <c r="H260" i="624"/>
  <c r="J260" i="624" s="1"/>
  <c r="H249" i="624"/>
  <c r="J249" i="624" s="1"/>
  <c r="G269" i="624" l="1"/>
  <c r="J221" i="624"/>
  <c r="G343" i="624"/>
  <c r="H343" i="624" s="1"/>
  <c r="J343" i="624" s="1"/>
  <c r="H259" i="624"/>
  <c r="J259" i="624" s="1"/>
  <c r="I258" i="624"/>
  <c r="G258" i="624"/>
  <c r="H258" i="624" s="1"/>
  <c r="H264" i="624"/>
  <c r="J264" i="624" s="1"/>
  <c r="H344" i="624" l="1"/>
  <c r="J344" i="624" s="1"/>
  <c r="J258" i="624"/>
  <c r="I177" i="624"/>
  <c r="I176" i="624" s="1"/>
  <c r="I172" i="624" s="1"/>
  <c r="G177" i="624"/>
  <c r="G176" i="624" s="1"/>
  <c r="G172" i="624" s="1"/>
  <c r="F177" i="624"/>
  <c r="F176" i="624" s="1"/>
  <c r="H181" i="624"/>
  <c r="J181" i="624" s="1"/>
  <c r="H180" i="624"/>
  <c r="J180" i="624" s="1"/>
  <c r="H179" i="624"/>
  <c r="J179" i="624" s="1"/>
  <c r="H62" i="624"/>
  <c r="J62" i="624" s="1"/>
  <c r="I61" i="624"/>
  <c r="I60" i="624" s="1"/>
  <c r="I54" i="624" s="1"/>
  <c r="G61" i="624"/>
  <c r="H27" i="624"/>
  <c r="J27" i="624" s="1"/>
  <c r="H10" i="624"/>
  <c r="J10" i="624" s="1"/>
  <c r="F9" i="624"/>
  <c r="G60" i="624" l="1"/>
  <c r="G54" i="624" s="1"/>
  <c r="H9" i="624"/>
  <c r="J9" i="624" s="1"/>
  <c r="F8" i="624"/>
  <c r="H8" i="624" s="1"/>
  <c r="J8" i="624" s="1"/>
  <c r="H168" i="624"/>
  <c r="J168" i="624" s="1"/>
  <c r="H172" i="624"/>
  <c r="J172" i="624" s="1"/>
  <c r="H176" i="624"/>
  <c r="J176" i="624" s="1"/>
  <c r="H177" i="624"/>
  <c r="J177" i="624" s="1"/>
  <c r="H61" i="624"/>
  <c r="J61" i="624" s="1"/>
  <c r="H60" i="624" l="1"/>
  <c r="J60" i="624" s="1"/>
  <c r="H93" i="624"/>
  <c r="J93" i="624" s="1"/>
  <c r="H54" i="624"/>
  <c r="J54" i="624" s="1"/>
  <c r="G329" i="624"/>
  <c r="G328" i="624" s="1"/>
  <c r="G327" i="624" l="1"/>
  <c r="G331" i="624" s="1"/>
  <c r="F329" i="624" l="1"/>
  <c r="F328" i="624" s="1"/>
  <c r="F327" i="624" s="1"/>
  <c r="I329" i="624"/>
  <c r="I328" i="624" s="1"/>
  <c r="I327" i="624" s="1"/>
  <c r="I331" i="624" s="1"/>
  <c r="H330" i="624"/>
  <c r="J330" i="624" s="1"/>
  <c r="H329" i="624" l="1"/>
  <c r="J329" i="624" s="1"/>
  <c r="I25" i="624" l="1"/>
  <c r="I18" i="624" s="1"/>
  <c r="I11" i="624" l="1"/>
  <c r="G7" i="624"/>
  <c r="G320" i="624" l="1"/>
  <c r="G340" i="624" s="1"/>
  <c r="I270" i="624"/>
  <c r="J273" i="624"/>
  <c r="I269" i="624" l="1"/>
  <c r="I320" i="624" s="1"/>
  <c r="I340" i="624" s="1"/>
  <c r="J270" i="624"/>
  <c r="H269" i="624" l="1"/>
  <c r="J269" i="624" s="1"/>
  <c r="H18" i="624" l="1"/>
  <c r="J18" i="624" s="1"/>
  <c r="H11" i="624"/>
  <c r="J11" i="624" s="1"/>
  <c r="H25" i="624"/>
  <c r="J25" i="624" s="1"/>
  <c r="H7" i="624" l="1"/>
  <c r="J7" i="624" s="1"/>
  <c r="H320" i="624" l="1"/>
  <c r="J320" i="624" s="1"/>
  <c r="H327" i="624" l="1"/>
  <c r="J327" i="624" s="1"/>
  <c r="H328" i="624"/>
  <c r="J328" i="624" s="1"/>
  <c r="H331" i="624" l="1"/>
  <c r="J331" i="624" s="1"/>
  <c r="H340" i="624" l="1"/>
  <c r="J340" i="624" l="1"/>
  <c r="H96" i="624"/>
  <c r="J96" i="624" s="1"/>
</calcChain>
</file>

<file path=xl/sharedStrings.xml><?xml version="1.0" encoding="utf-8"?>
<sst xmlns="http://schemas.openxmlformats.org/spreadsheetml/2006/main" count="496" uniqueCount="162">
  <si>
    <t>Nazwa</t>
  </si>
  <si>
    <t>§</t>
  </si>
  <si>
    <t>Zakup usług pozostałych</t>
  </si>
  <si>
    <t>Dz.</t>
  </si>
  <si>
    <t>Komórka organizacyjna odpowiedzialna za realizację wydatków</t>
  </si>
  <si>
    <t>Rozdz.</t>
  </si>
  <si>
    <t>WYDATKI  BUDŻETOWE URZĘDU MIEJSKIEGO</t>
  </si>
  <si>
    <t>z tego:</t>
  </si>
  <si>
    <t>Burmistrza Miasta Nowy Dwór Mazowiecki</t>
  </si>
  <si>
    <t>Plan dotychczasowy</t>
  </si>
  <si>
    <t xml:space="preserve">Plan po zmianach </t>
  </si>
  <si>
    <t>RAZEM</t>
  </si>
  <si>
    <t>OGÓŁEM WYDATKI  BUDŻETOWE URZĘDU MIEJSKIEGO</t>
  </si>
  <si>
    <t>Pozostała działalność</t>
  </si>
  <si>
    <t>Wydz. Finansowy</t>
  </si>
  <si>
    <t>Zakup materiałów i wyposażenia</t>
  </si>
  <si>
    <t xml:space="preserve">Pozostała działalność </t>
  </si>
  <si>
    <t>I. WYDATKI NA ZADANIA WŁASNE :</t>
  </si>
  <si>
    <t>Wydatki inwestycyjne jednostek budżetowych</t>
  </si>
  <si>
    <t>Wydz. Projektów Infrastrukturalnych</t>
  </si>
  <si>
    <t>ADMINISTRACJA PUBLICZNA</t>
  </si>
  <si>
    <t>RÓŻNE ROZLICZENIA</t>
  </si>
  <si>
    <t>KULTURA I OCHRONA DZIEDZICTWA NARODOWEGO</t>
  </si>
  <si>
    <t>Wydatki na zakupy inwestycyjne jednostek budżetowych</t>
  </si>
  <si>
    <t>GOSPODARKA  KOMUNALNA I OCHRONA ŚRODOWISKA</t>
  </si>
  <si>
    <t>OŚWIATA I WYCHOWANIE</t>
  </si>
  <si>
    <t>Ochrona powietrza atmosferycznego i klimatu</t>
  </si>
  <si>
    <t>w tym:</t>
  </si>
  <si>
    <t>II. WYDATKI ZWIĄZANE Z REALIZACJĄ ZADAŃ ZLECONYCH :</t>
  </si>
  <si>
    <t>Różne opłaty i składki</t>
  </si>
  <si>
    <t>TRANSPORT I ŁĄCZNOŚĆ</t>
  </si>
  <si>
    <t>Drogi publiczne gminne</t>
  </si>
  <si>
    <t>Wydz. Gospodarki Komunalnej</t>
  </si>
  <si>
    <t>Urzędy gmin (miast i miast na prawach powiatu)</t>
  </si>
  <si>
    <t>Promocja jednostek samorządu terytorialnego</t>
  </si>
  <si>
    <t>OBSŁUGA DŁUGU PUBLICZNEGO</t>
  </si>
  <si>
    <t>Rezerwy ogólne i celowe</t>
  </si>
  <si>
    <t xml:space="preserve">Rezerwy </t>
  </si>
  <si>
    <t>~ REZERWA OGÓLNA</t>
  </si>
  <si>
    <t>Burmistrz Miasta / Wydział Finansowy</t>
  </si>
  <si>
    <t>~ REZERWA CELOWA (na pokrycie kosztów funkcjonowania szkół i przedszkoli)</t>
  </si>
  <si>
    <t>Burmistrz Miasta / Wieloosobowe stanowisko ds. Edukacji ET</t>
  </si>
  <si>
    <t>~ REZERWA CELOWA (na wydatki z zakresu zarządzania kryzysowego)</t>
  </si>
  <si>
    <t>Burmistrz Miasta /Stan.ds.Zarządzania Kryzysowego, OC i Obronności</t>
  </si>
  <si>
    <t>POMOC SPOŁECZNA</t>
  </si>
  <si>
    <t>Zasiłki stałe</t>
  </si>
  <si>
    <t>Zwrot dotacji oraz płatności, w tym wykorzystanych niezgodnie z przeznaczeniem lub wykorzystanych z naruszeniem procedur, o których mowa w art. 184 ustawy, pobranych nienależnie lub w nadmiernej wysokości</t>
  </si>
  <si>
    <t>RODZINA</t>
  </si>
  <si>
    <t>Świadczenie wychowawcze</t>
  </si>
  <si>
    <t>Pozostałe odsetki</t>
  </si>
  <si>
    <t>Świadczenia rodzinne, świadczenie z funduszu alimentacyjnego oraz składki na ubezpieczenia emerytalne i rentowe z ubezpieczenia społecznego</t>
  </si>
  <si>
    <t>EDUKACYJNA OPIEKA WYCHOWAWCZA</t>
  </si>
  <si>
    <t>Wieloosobowe Stanowisko ds. Społecznych</t>
  </si>
  <si>
    <t>OGÓŁEM</t>
  </si>
  <si>
    <t>GOSPODARKA KOMUNALNA I OCHRONA ŚRODOWISKA</t>
  </si>
  <si>
    <r>
      <t>ZADANIE: BUDOWA I PRZEBUDOWA DRÓG GMINNYCH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</si>
  <si>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GOSPODARKA MIESZKANIOWA</t>
  </si>
  <si>
    <t>Gospodarka gruntami i nieruchomościami</t>
  </si>
  <si>
    <t>Zakup usług obejmujących wykonanie ekspertyz, analiz i opinii</t>
  </si>
  <si>
    <t>Różne wydatki na rzecz osób fizycznych</t>
  </si>
  <si>
    <t>Wynagrodzenia bezosobowe</t>
  </si>
  <si>
    <t>Kancelaria Burmistrza</t>
  </si>
  <si>
    <t>BEZPIECZEŃSTWO PUBLICZNE I OCHRONA PRZECIWPOŻAROWA</t>
  </si>
  <si>
    <t xml:space="preserve">Odsetki od samorządowych papierów wartościowych lub zaciągniętych przez jednostkę samorządu terytorialnego kredytów i pożyczek </t>
  </si>
  <si>
    <t>Obsługa papierów wartościowych, kredytów i pożyczek oraz innych zobowiązań jednostek samorządu terytorialnego zaliczanych do tytułu dłużnego- kredyty i pożyczki</t>
  </si>
  <si>
    <t>Szkoły podstawowe</t>
  </si>
  <si>
    <t>Dotacja podmiotowa z budżetu dla niepublicznej jednostki systemu oświaty</t>
  </si>
  <si>
    <t>Wieloosobowe stanowisko ds. Edukacji MW</t>
  </si>
  <si>
    <t>Przedszkola</t>
  </si>
  <si>
    <t>Inne formy wychowania przedszkolnego</t>
  </si>
  <si>
    <t>Realizacja zadań wymagających stosowania specjalnej organizacji nauki i metod pracy dla dzieci w przedszkolach, oddziałach przedszkolnych w szkołach podstawowych i innych formach wychowania przedszkolnego</t>
  </si>
  <si>
    <t>OCHRONA ZDROWIA</t>
  </si>
  <si>
    <t>Dotacje celowe z budżetu na finansowanie lub dofinansowanie kosztów realizacji inwestycji i zakupów inwestycyjnych innych jednostek sektora finansów publicznych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</si>
  <si>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</si>
  <si>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Wczesne wspomaganie rozwoju dziecka</t>
  </si>
  <si>
    <t>Gospodarka ściekowa i ochrona wód</t>
  </si>
  <si>
    <t>Utrzymanie zieleni w miastach i gminach</t>
  </si>
  <si>
    <t>Szkolenia pracowników niebędących członkami korpusu służby cywilnej</t>
  </si>
  <si>
    <t>Pozostałe działania związane z gospodarką odpadami</t>
  </si>
  <si>
    <r>
      <t>.</t>
    </r>
    <r>
      <rPr>
        <b/>
        <sz val="9"/>
        <rFont val="Verdana"/>
        <family val="2"/>
        <charset val="238"/>
      </rPr>
      <t>010</t>
    </r>
  </si>
  <si>
    <t>Wydz. Organizacyjny</t>
  </si>
  <si>
    <t>IV. ZESTAWIENIE WYDATKÓW NA FINANSOWANIE OCHRONY ŚRODOWISKA I GOSPODARKI WODNEJ W ZAKRESIE OKREŚLONYM W USTAWIE PRAWO OCHRONY ŚRODOWISKA  (UJĘTYCH W PLANIE FINANSOWYM WYDATKÓW BUDŻETOWYCH URZĘDU MIEJSKIEGO)</t>
  </si>
  <si>
    <t>ROLNICTWO I ŁOWIECTWO</t>
  </si>
  <si>
    <r>
      <t>.</t>
    </r>
    <r>
      <rPr>
        <b/>
        <sz val="9"/>
        <rFont val="Verdana"/>
        <family val="2"/>
        <charset val="238"/>
      </rPr>
      <t>01008</t>
    </r>
  </si>
  <si>
    <t>Melioracje wodne</t>
  </si>
  <si>
    <t>Stan. ds. Zarządzania Kryzysowego, OC i Obronności</t>
  </si>
  <si>
    <t>Lokalny transport zbiorowy</t>
  </si>
  <si>
    <t>Drogi publiczne powiatowe</t>
  </si>
  <si>
    <t>Opłaty na rzecz budżetów jednostek samorządu terytorialnego</t>
  </si>
  <si>
    <r>
      <t xml:space="preserve">ZADANIE: ZAPROJEKTOWANIE I WYZNACZENIE ŚCIEŻEK ROWEROWYCH W NOWYM DWORZE MAZOWIECKI - ETAP II </t>
    </r>
    <r>
      <rPr>
        <b/>
        <i/>
        <sz val="9"/>
        <color rgb="FF0000CC"/>
        <rFont val="Verdana"/>
        <family val="2"/>
        <charset val="238"/>
      </rPr>
      <t>(WPF)</t>
    </r>
  </si>
  <si>
    <t>TURYSTYKA</t>
  </si>
  <si>
    <t>Wydz. Gospodarki Nieruchomościami i Planowania Przestrzennego</t>
  </si>
  <si>
    <t>Podatek od towarów i usług (VAT)</t>
  </si>
  <si>
    <r>
      <t>ZADANIE: BUDOWA WIELORODZINNEGO BUDYNKU KOMUNALNEGO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</si>
  <si>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DZIAŁALNOŚĆ USŁUGOWA</t>
  </si>
  <si>
    <r>
      <t>ZADANIE: BUDOWA CMENTARZA KOMUNALNEGO W NOWYM DWORZE MAZOWIECKIM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</si>
  <si>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Cmentarze</t>
  </si>
  <si>
    <t>Rady gmin (miast i miast na prawach powiatu)</t>
  </si>
  <si>
    <t>Nagrody konkursowe</t>
  </si>
  <si>
    <t>Wydatki osobowe niezaliczone do wynagrodzeń</t>
  </si>
  <si>
    <t>Służba BHP</t>
  </si>
  <si>
    <t>Dodatkowe wynagrodzenie roczne</t>
  </si>
  <si>
    <t>Składki na ubezpieczenia społeczne</t>
  </si>
  <si>
    <t>Składki na Fundusz Pracy oraz Fundusz Solidarnościowy</t>
  </si>
  <si>
    <t>Zakup środków żywności</t>
  </si>
  <si>
    <t>Zakup usług zdrowotnych</t>
  </si>
  <si>
    <t>Podróże służbowe zagraniczne</t>
  </si>
  <si>
    <t>Opłaty na rzecz budżetu państwa</t>
  </si>
  <si>
    <t>Zakup usług obejmujących tłumaczenia</t>
  </si>
  <si>
    <t>Stan. ds. Wojskowych</t>
  </si>
  <si>
    <t>OBRONA NARODOWA</t>
  </si>
  <si>
    <t>Pozostałe wydatki obronne</t>
  </si>
  <si>
    <t>Ochotnicze straże pożarne</t>
  </si>
  <si>
    <t>Straż Miejska</t>
  </si>
  <si>
    <t>ZADANIE: ZAKUP SYRENY ALARMOWEJ DLA OSP W NOWYM DWORZE MAZOWIECKIM</t>
  </si>
  <si>
    <t>Obrona cywilna</t>
  </si>
  <si>
    <t>Straż gminna (miejska)</t>
  </si>
  <si>
    <t>Zakup energii</t>
  </si>
  <si>
    <t>Zakup usług remontowych</t>
  </si>
  <si>
    <t>Wynagrodzenia osobowe pracowników</t>
  </si>
  <si>
    <t>Zarządzanie kryzysowe</t>
  </si>
  <si>
    <t>Odpis na ZFŚS</t>
  </si>
  <si>
    <t>Wydz. Finansowy / Komisja Socjalna</t>
  </si>
  <si>
    <t>Różne rozliczenia finansowe</t>
  </si>
  <si>
    <t>Wieloosobowe stanowisko ds. Edukacji ET</t>
  </si>
  <si>
    <r>
      <t>ZADANIE: ROZBUDOWA SZKOŁY PODSTAWOWEJ NR 5 W NOWYM DWORZE MAZOWIECKIM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</si>
  <si>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t>Oddziały przedszkolne w szkołach podstawowych</t>
  </si>
  <si>
    <t>Zakup usług przez jednostki samorządu terytorialnego od innych jednostek samorządu terytorialnego</t>
  </si>
  <si>
    <t>Wpłaty gmin i powiatów na rzecz innych jednostek samorządu terytorialnego oraz związków gmin, związków powiatowo-gminnych, związków powiatów, związków metropolitalnych na dofinansowanie zadań bieżących</t>
  </si>
  <si>
    <r>
      <t xml:space="preserve">ZADANIE: ROZBUDOWA I TERMOMODERNIZACJA PUBLICZNEGO PRZEDSZKOLA NR 5 W ZESPOLE SZKOLNO-PRZEDSZKOLNYM  NR 1 W NOWYM DWORZE MAZOWIECKIM  </t>
    </r>
    <r>
      <rPr>
        <b/>
        <i/>
        <sz val="9"/>
        <color indexed="12"/>
        <rFont val="Verdana"/>
        <family val="2"/>
        <charset val="238"/>
      </rPr>
      <t>(WPF)</t>
    </r>
  </si>
  <si>
    <t>ZADANIE: TERMOMODERNIZACJA BUDYNKU PUBLICZNEGO PRZEDSZKOLA NR 2 W ZESPOLE SZKOLNO-PRZEDSZKOLNYM NR 3</t>
  </si>
  <si>
    <t>Realizacja zadań wymagających stosowania specjalnej organizacji nauki i metod pracy dla dzieci i młodzieży w szkołach podstawowych</t>
  </si>
  <si>
    <t>Wieloosobowe stanowisko ds. Edukacji AO</t>
  </si>
  <si>
    <t>Programy polityki zdrowotnej</t>
  </si>
  <si>
    <t>Świadczenia społeczne</t>
  </si>
  <si>
    <t>POZOSTAŁA DZIAŁALNOŚĆ W ZAKRESIE POLITYKI SPOŁECZNEJ</t>
  </si>
  <si>
    <t>Pomoc materialna dla uczniów o charakterze motywacyjnym</t>
  </si>
  <si>
    <t>Stypendia dla uczniów</t>
  </si>
  <si>
    <t>Gospodarka odpadami komunalnymi</t>
  </si>
  <si>
    <t>Działalność Państwowego Gospodarstwa Wodnego Wody Polskie</t>
  </si>
  <si>
    <t>Domy i ośrodki kultury, świetlice i kluby</t>
  </si>
  <si>
    <t>Dotacja celowa z budżetu dla pozostałych jednostek zaliczanych do sektora finansów publicznych</t>
  </si>
  <si>
    <t>KULTURA FIZYCZNA</t>
  </si>
  <si>
    <t>Obiekty sportowe</t>
  </si>
  <si>
    <t xml:space="preserve"> z tego:</t>
  </si>
  <si>
    <r>
      <t>BUDOWA BOISKA SPORTOWEGO WIELOFUNKCYJNEGO NA OSIEDLU NR 9 W NOWYM DWORZE MAZOWIECKIM (</t>
    </r>
    <r>
      <rPr>
        <b/>
        <i/>
        <sz val="9"/>
        <color rgb="FF0000CC"/>
        <rFont val="Verdana"/>
        <family val="2"/>
        <charset val="238"/>
      </rPr>
      <t>WPF</t>
    </r>
    <r>
      <rPr>
        <i/>
        <sz val="9"/>
        <color rgb="FF0000CC"/>
        <rFont val="Verdana"/>
        <family val="2"/>
        <charset val="238"/>
      </rPr>
      <t>)</t>
    </r>
  </si>
  <si>
    <t>Zapewnienie uczniom prawa do bezpłatnego dostępu do podręczników, materiałów edukacyjnych lub materiałów ćwiczeniowych</t>
  </si>
  <si>
    <t>Dotacja celowa z budżetu na finansowanie lub dofinansowanie zadań zleconych do realizacji pozostałym jednostkom niezaliczanym do sektora finansów publicznych</t>
  </si>
  <si>
    <t>Spis powszechny i inne</t>
  </si>
  <si>
    <t>III. WYDATKI ZWIĄZANE Z REALIZACJĄ ZADAŃ POWIERZONYCH:</t>
  </si>
  <si>
    <r>
      <t xml:space="preserve">Wydz. Gospodarki Komunalnej - </t>
    </r>
    <r>
      <rPr>
        <i/>
        <sz val="9"/>
        <color rgb="FF00B050"/>
        <rFont val="Verdana"/>
        <family val="2"/>
        <charset val="238"/>
      </rPr>
      <t>ŚR. WŁASNE</t>
    </r>
  </si>
  <si>
    <t xml:space="preserve">Zadania w zakresie kultury fizycznej </t>
  </si>
  <si>
    <r>
      <t>Wydz. Gospodarki Komunalnej -</t>
    </r>
    <r>
      <rPr>
        <i/>
        <sz val="9"/>
        <color rgb="FF00B050"/>
        <rFont val="Verdana"/>
        <family val="2"/>
        <charset val="238"/>
      </rPr>
      <t>ŚR. WŁASNE</t>
    </r>
  </si>
  <si>
    <t>Zmiany wynikające z uchwały Rady Miejskiej Nr XVII /256 /2020 z dnia 8.12.2020 r.</t>
  </si>
  <si>
    <t>Załącznik Nr 2 do zarządzenia Nr 170/2020</t>
  </si>
  <si>
    <t>z dnia 11 grudnia 2020 r.</t>
  </si>
  <si>
    <t>Zmiany wynikające z zarządzenia Burmistrza Miasta nr 169/2020 z dnia 11.12.2020 r.</t>
  </si>
  <si>
    <t>Pomoc materialna dla uczniów o charakterze socjalnym</t>
  </si>
  <si>
    <t>Inne formy pomocy dla uczniów</t>
  </si>
  <si>
    <r>
      <t>ZADANIE: BUDOWA BOISKA ZE SZTUCZNĄ NAWIERZCHNIĄ PRZY SZKOLE PODSTAWOWEJ NR 1 W NOWYM DWORZE MAZOWIECKIM -</t>
    </r>
    <r>
      <rPr>
        <i/>
        <sz val="9"/>
        <color rgb="FF00B050"/>
        <rFont val="Verdana"/>
        <family val="2"/>
        <charset val="238"/>
      </rPr>
      <t xml:space="preserve"> ŚRODKI WŁASNE MIASTA</t>
    </r>
  </si>
  <si>
    <r>
      <t>ZADANIE: ZACHOWANIE HISTORYCZNEGO CHARAKTERU CMENTARZA WOJENNEGO W MODLINIE TWIERDZY - PRACE INFRASTRUKTURALNE</t>
    </r>
    <r>
      <rPr>
        <i/>
        <sz val="9"/>
        <color rgb="FF00B050"/>
        <rFont val="Verdana"/>
        <family val="2"/>
        <charset val="238"/>
      </rPr>
      <t xml:space="preserve"> - ŚR. WŁASNE MIASTA</t>
    </r>
  </si>
  <si>
    <r>
      <t xml:space="preserve">ZADANIE: PRACE REMONTOWE I KONSRWATORSKIE NA CMENTARZU WOJENNYM W TWIERDZY MODLIN W ZWIĄZKU ZE 100-LECIEM BITWY WARSZAWSKIEJ </t>
    </r>
    <r>
      <rPr>
        <i/>
        <sz val="9"/>
        <color rgb="FF00B050"/>
        <rFont val="Verdana"/>
        <family val="2"/>
        <charset val="238"/>
      </rPr>
      <t>- ŚR. WŁASNE MIASTA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</si>
</sst>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b/>
      <i/>
      <sz val="9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sz val="10"/>
      <color rgb="FFFF0000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rgb="FF00B050"/>
      <name val="Verdana"/>
      <family val="2"/>
      <charset val="238"/>
    </font>
    <font>
      <b/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i/>
      <sz val="9"/>
      <color rgb="FFFF0000"/>
      <name val="Verdana"/>
      <family val="2"/>
      <charset val="238"/>
    </font>
    <font>
      <b/>
      <sz val="9"/>
      <color indexed="9"/>
      <name val="Verdana"/>
      <family val="2"/>
      <charset val="238"/>
    </font>
    <font>
      <sz val="9"/>
      <color indexed="16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9"/>
      <color indexed="10"/>
      <name val="Verdana"/>
      <family val="2"/>
      <charset val="238"/>
    </font>
    <font>
      <i/>
      <sz val="8"/>
      <color rgb="FF0000CC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shrinkToFit="1"/>
    </xf>
    <xf numFmtId="0" fontId="16" fillId="0" borderId="0" xfId="0" applyFont="1"/>
    <xf numFmtId="0" fontId="10" fillId="0" borderId="6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right" vertical="center"/>
    </xf>
    <xf numFmtId="0" fontId="0" fillId="0" borderId="0" xfId="0" applyFont="1"/>
    <xf numFmtId="3" fontId="18" fillId="4" borderId="0" xfId="0" applyNumberFormat="1" applyFont="1" applyFill="1" applyBorder="1" applyAlignment="1">
      <alignment horizontal="right" vertical="center" wrapText="1"/>
    </xf>
    <xf numFmtId="0" fontId="0" fillId="0" borderId="0" xfId="0"/>
    <xf numFmtId="0" fontId="5" fillId="2" borderId="2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righ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 shrinkToFit="1"/>
    </xf>
    <xf numFmtId="4" fontId="5" fillId="0" borderId="6" xfId="0" applyNumberFormat="1" applyFont="1" applyFill="1" applyBorder="1" applyAlignment="1">
      <alignment horizontal="right" vertical="center" shrinkToFit="1"/>
    </xf>
    <xf numFmtId="4" fontId="10" fillId="0" borderId="2" xfId="0" applyNumberFormat="1" applyFont="1" applyFill="1" applyBorder="1" applyAlignment="1">
      <alignment horizontal="right" vertical="center" shrinkToFit="1"/>
    </xf>
    <xf numFmtId="0" fontId="0" fillId="0" borderId="0" xfId="0" applyFont="1"/>
    <xf numFmtId="0" fontId="12" fillId="0" borderId="6" xfId="0" applyFont="1" applyFill="1" applyBorder="1" applyAlignment="1">
      <alignment horizontal="center" vertical="center" wrapText="1"/>
    </xf>
    <xf numFmtId="4" fontId="19" fillId="0" borderId="2" xfId="0" applyNumberFormat="1" applyFont="1" applyFill="1" applyBorder="1" applyAlignment="1">
      <alignment horizontal="right" vertical="center" shrinkToFit="1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vertical="center" shrinkToFit="1"/>
    </xf>
    <xf numFmtId="4" fontId="10" fillId="0" borderId="2" xfId="0" applyNumberFormat="1" applyFont="1" applyFill="1" applyBorder="1" applyAlignment="1">
      <alignment vertical="center" shrinkToFit="1"/>
    </xf>
    <xf numFmtId="4" fontId="19" fillId="0" borderId="2" xfId="0" applyNumberFormat="1" applyFont="1" applyFill="1" applyBorder="1" applyAlignment="1">
      <alignment vertical="center" shrinkToFit="1"/>
    </xf>
    <xf numFmtId="4" fontId="5" fillId="0" borderId="1" xfId="0" applyNumberFormat="1" applyFont="1" applyFill="1" applyBorder="1" applyAlignment="1">
      <alignment vertical="center" shrinkToFit="1"/>
    </xf>
    <xf numFmtId="3" fontId="6" fillId="4" borderId="0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 vertical="center"/>
    </xf>
    <xf numFmtId="4" fontId="17" fillId="4" borderId="0" xfId="0" applyNumberFormat="1" applyFont="1" applyFill="1" applyAlignment="1">
      <alignment horizontal="right"/>
    </xf>
    <xf numFmtId="0" fontId="15" fillId="0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shrinkToFit="1"/>
    </xf>
    <xf numFmtId="0" fontId="10" fillId="5" borderId="1" xfId="0" applyFont="1" applyFill="1" applyBorder="1" applyAlignment="1">
      <alignment horizontal="center" vertical="center" shrinkToFit="1"/>
    </xf>
    <xf numFmtId="4" fontId="5" fillId="5" borderId="1" xfId="0" applyNumberFormat="1" applyFont="1" applyFill="1" applyBorder="1" applyAlignment="1">
      <alignment horizontal="right" vertical="center" shrinkToFit="1"/>
    </xf>
    <xf numFmtId="4" fontId="20" fillId="4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shrinkToFit="1"/>
    </xf>
    <xf numFmtId="0" fontId="0" fillId="4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0" fillId="0" borderId="0" xfId="0" applyBorder="1"/>
    <xf numFmtId="0" fontId="9" fillId="0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5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16" fillId="0" borderId="0" xfId="0" applyFont="1" applyBorder="1"/>
    <xf numFmtId="0" fontId="22" fillId="2" borderId="2" xfId="0" applyFont="1" applyFill="1" applyBorder="1" applyAlignment="1">
      <alignment horizontal="center" vertical="center" shrinkToFit="1"/>
    </xf>
    <xf numFmtId="0" fontId="21" fillId="2" borderId="2" xfId="0" applyFont="1" applyFill="1" applyBorder="1" applyAlignment="1">
      <alignment horizontal="center" vertical="center" shrinkToFit="1"/>
    </xf>
    <xf numFmtId="0" fontId="21" fillId="0" borderId="2" xfId="0" applyFont="1" applyFill="1" applyBorder="1" applyAlignment="1">
      <alignment horizontal="center" vertical="center" shrinkToFit="1"/>
    </xf>
    <xf numFmtId="0" fontId="21" fillId="0" borderId="3" xfId="0" applyFont="1" applyFill="1" applyBorder="1" applyAlignment="1">
      <alignment horizontal="left" vertical="center" wrapText="1"/>
    </xf>
    <xf numFmtId="4" fontId="21" fillId="0" borderId="2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right" vertical="center" wrapText="1"/>
    </xf>
    <xf numFmtId="0" fontId="14" fillId="2" borderId="2" xfId="0" applyFont="1" applyFill="1" applyBorder="1" applyAlignment="1">
      <alignment horizontal="left" vertical="center" shrinkToFit="1"/>
    </xf>
    <xf numFmtId="0" fontId="14" fillId="0" borderId="2" xfId="0" applyFont="1" applyFill="1" applyBorder="1" applyAlignment="1">
      <alignment horizontal="left" vertical="center" shrinkToFit="1"/>
    </xf>
    <xf numFmtId="0" fontId="14" fillId="0" borderId="3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14" fillId="0" borderId="11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wrapText="1"/>
    </xf>
    <xf numFmtId="0" fontId="23" fillId="2" borderId="2" xfId="0" applyFont="1" applyFill="1" applyBorder="1" applyAlignment="1">
      <alignment horizontal="center" vertical="center" shrinkToFit="1"/>
    </xf>
    <xf numFmtId="0" fontId="23" fillId="0" borderId="2" xfId="0" applyFont="1" applyFill="1" applyBorder="1" applyAlignment="1">
      <alignment horizontal="center" vertical="center" shrinkToFit="1"/>
    </xf>
    <xf numFmtId="0" fontId="23" fillId="2" borderId="10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4" fontId="19" fillId="0" borderId="10" xfId="0" applyNumberFormat="1" applyFont="1" applyFill="1" applyBorder="1" applyAlignment="1">
      <alignment horizontal="right" vertical="center" shrinkToFit="1"/>
    </xf>
    <xf numFmtId="4" fontId="19" fillId="0" borderId="10" xfId="0" applyNumberFormat="1" applyFont="1" applyFill="1" applyBorder="1" applyAlignment="1">
      <alignment vertical="center" shrinkToFit="1"/>
    </xf>
    <xf numFmtId="0" fontId="5" fillId="6" borderId="1" xfId="0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4" fontId="5" fillId="7" borderId="1" xfId="0" applyNumberFormat="1" applyFont="1" applyFill="1" applyBorder="1" applyAlignment="1">
      <alignment horizontal="right" vertical="center" shrinkToFit="1"/>
    </xf>
    <xf numFmtId="4" fontId="21" fillId="0" borderId="2" xfId="0" applyNumberFormat="1" applyFont="1" applyFill="1" applyBorder="1" applyAlignment="1">
      <alignment vertical="center" shrinkToFit="1"/>
    </xf>
    <xf numFmtId="4" fontId="10" fillId="4" borderId="0" xfId="0" applyNumberFormat="1" applyFont="1" applyFill="1" applyAlignment="1">
      <alignment horizontal="center" vertical="center" shrinkToFit="1"/>
    </xf>
    <xf numFmtId="4" fontId="10" fillId="4" borderId="0" xfId="0" applyNumberFormat="1" applyFont="1" applyFill="1" applyBorder="1" applyAlignment="1">
      <alignment horizontal="left" vertical="center" wrapText="1"/>
    </xf>
    <xf numFmtId="4" fontId="9" fillId="4" borderId="0" xfId="0" applyNumberFormat="1" applyFont="1" applyFill="1" applyBorder="1" applyAlignment="1">
      <alignment horizontal="center" vertical="center" wrapText="1"/>
    </xf>
    <xf numFmtId="4" fontId="10" fillId="4" borderId="0" xfId="0" applyNumberFormat="1" applyFont="1" applyFill="1" applyAlignment="1">
      <alignment horizontal="right" vertical="center"/>
    </xf>
    <xf numFmtId="4" fontId="27" fillId="0" borderId="2" xfId="0" applyNumberFormat="1" applyFont="1" applyFill="1" applyBorder="1" applyAlignment="1">
      <alignment horizontal="right" vertical="center" shrinkToFit="1"/>
    </xf>
    <xf numFmtId="4" fontId="26" fillId="4" borderId="0" xfId="0" applyNumberFormat="1" applyFont="1" applyFill="1" applyBorder="1" applyAlignment="1">
      <alignment horizontal="right" vertical="center" shrinkToFit="1"/>
    </xf>
    <xf numFmtId="4" fontId="20" fillId="0" borderId="0" xfId="0" applyNumberFormat="1" applyFont="1" applyFill="1"/>
    <xf numFmtId="4" fontId="9" fillId="0" borderId="2" xfId="0" applyNumberFormat="1" applyFont="1" applyFill="1" applyBorder="1" applyAlignment="1">
      <alignment horizontal="right" vertical="center" shrinkToFit="1"/>
    </xf>
    <xf numFmtId="4" fontId="9" fillId="0" borderId="2" xfId="0" applyNumberFormat="1" applyFont="1" applyFill="1" applyBorder="1" applyAlignment="1">
      <alignment vertical="center" shrinkToFit="1"/>
    </xf>
    <xf numFmtId="0" fontId="21" fillId="0" borderId="2" xfId="0" applyFont="1" applyFill="1" applyBorder="1" applyAlignment="1">
      <alignment horizontal="left" vertical="center"/>
    </xf>
    <xf numFmtId="4" fontId="5" fillId="0" borderId="2" xfId="0" applyNumberFormat="1" applyFont="1" applyFill="1" applyBorder="1" applyAlignment="1">
      <alignment horizontal="right" vertical="center" shrinkToFi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shrinkToFit="1"/>
    </xf>
    <xf numFmtId="4" fontId="21" fillId="0" borderId="10" xfId="0" applyNumberFormat="1" applyFont="1" applyFill="1" applyBorder="1" applyAlignment="1">
      <alignment horizontal="right" vertical="center" shrinkToFit="1"/>
    </xf>
    <xf numFmtId="4" fontId="21" fillId="0" borderId="10" xfId="0" applyNumberFormat="1" applyFont="1" applyFill="1" applyBorder="1" applyAlignment="1">
      <alignment vertical="center" shrinkToFit="1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Border="1"/>
    <xf numFmtId="0" fontId="28" fillId="3" borderId="6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shrinkToFit="1"/>
    </xf>
    <xf numFmtId="0" fontId="5" fillId="3" borderId="4" xfId="0" applyFont="1" applyFill="1" applyBorder="1" applyAlignment="1">
      <alignment horizontal="left" vertical="center" wrapText="1"/>
    </xf>
    <xf numFmtId="0" fontId="29" fillId="2" borderId="2" xfId="0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30" fillId="2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shrinkToFit="1"/>
    </xf>
    <xf numFmtId="0" fontId="9" fillId="0" borderId="2" xfId="0" applyFont="1" applyFill="1" applyBorder="1" applyAlignment="1">
      <alignment horizontal="left" vertical="center" shrinkToFit="1"/>
    </xf>
    <xf numFmtId="0" fontId="32" fillId="0" borderId="2" xfId="0" applyFont="1" applyFill="1" applyBorder="1" applyAlignment="1">
      <alignment horizontal="justify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center" vertical="center" shrinkToFit="1"/>
    </xf>
    <xf numFmtId="0" fontId="21" fillId="2" borderId="10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1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ont="1" applyFill="1"/>
    <xf numFmtId="0" fontId="1" fillId="0" borderId="0" xfId="0" applyFont="1" applyFill="1"/>
    <xf numFmtId="0" fontId="11" fillId="4" borderId="0" xfId="0" applyFont="1" applyFill="1" applyAlignment="1">
      <alignment horizontal="left" vertical="center" shrinkToFit="1"/>
    </xf>
    <xf numFmtId="0" fontId="4" fillId="4" borderId="0" xfId="0" applyFont="1" applyFill="1" applyAlignment="1">
      <alignment horizontal="justify" vertical="center" shrinkToFit="1"/>
    </xf>
    <xf numFmtId="0" fontId="6" fillId="4" borderId="0" xfId="0" applyFont="1" applyFill="1" applyAlignment="1">
      <alignment shrinkToFit="1"/>
    </xf>
    <xf numFmtId="0" fontId="2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3" fontId="10" fillId="4" borderId="0" xfId="0" applyNumberFormat="1" applyFont="1" applyFill="1" applyBorder="1" applyAlignment="1">
      <alignment horizontal="right" vertical="center"/>
    </xf>
    <xf numFmtId="0" fontId="10" fillId="4" borderId="0" xfId="0" applyFont="1" applyFill="1" applyAlignment="1">
      <alignment horizontal="left" vertical="center" wrapText="1"/>
    </xf>
    <xf numFmtId="3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4" fontId="5" fillId="8" borderId="1" xfId="0" applyNumberFormat="1" applyFont="1" applyFill="1" applyBorder="1" applyAlignment="1">
      <alignment horizontal="right" vertical="center" shrinkToFit="1"/>
    </xf>
    <xf numFmtId="0" fontId="10" fillId="0" borderId="3" xfId="0" applyFont="1" applyBorder="1" applyAlignment="1">
      <alignment horizontal="left" vertical="center"/>
    </xf>
    <xf numFmtId="4" fontId="8" fillId="4" borderId="8" xfId="0" applyNumberFormat="1" applyFont="1" applyFill="1" applyBorder="1" applyAlignment="1">
      <alignment horizontal="center" vertical="center" wrapText="1"/>
    </xf>
    <xf numFmtId="3" fontId="7" fillId="4" borderId="8" xfId="0" applyNumberFormat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 wrapText="1"/>
    </xf>
    <xf numFmtId="3" fontId="8" fillId="4" borderId="0" xfId="0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273240"/>
        <c:axId val="1354597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56184"/>
        <c:axId val="135457360"/>
      </c:lineChart>
      <c:catAx>
        <c:axId val="15727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5459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5459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273240"/>
        <c:crosses val="autoZero"/>
        <c:crossBetween val="between"/>
      </c:valAx>
      <c:catAx>
        <c:axId val="135456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35457360"/>
        <c:crosses val="autoZero"/>
        <c:auto val="0"/>
        <c:lblAlgn val="ctr"/>
        <c:lblOffset val="100"/>
        <c:noMultiLvlLbl val="0"/>
      </c:catAx>
      <c:valAx>
        <c:axId val="1354573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5456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53232"/>
        <c:axId val="157952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53624"/>
        <c:axId val="157950488"/>
      </c:lineChart>
      <c:catAx>
        <c:axId val="157953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2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7952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3232"/>
        <c:crosses val="autoZero"/>
        <c:crossBetween val="between"/>
      </c:valAx>
      <c:catAx>
        <c:axId val="157953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57950488"/>
        <c:crosses val="autoZero"/>
        <c:auto val="0"/>
        <c:lblAlgn val="ctr"/>
        <c:lblOffset val="100"/>
        <c:noMultiLvlLbl val="0"/>
      </c:catAx>
      <c:valAx>
        <c:axId val="157950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953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55976"/>
        <c:axId val="157956368"/>
      </c:barChart>
      <c:catAx>
        <c:axId val="157955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6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7956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5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51272"/>
        <c:axId val="157951664"/>
      </c:barChart>
      <c:catAx>
        <c:axId val="157951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16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7951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1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19728"/>
        <c:axId val="158042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39888"/>
        <c:axId val="158041064"/>
      </c:lineChart>
      <c:catAx>
        <c:axId val="157319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2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042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19728"/>
        <c:crosses val="autoZero"/>
        <c:crossBetween val="between"/>
      </c:valAx>
      <c:catAx>
        <c:axId val="15803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58041064"/>
        <c:crosses val="autoZero"/>
        <c:auto val="0"/>
        <c:lblAlgn val="ctr"/>
        <c:lblOffset val="100"/>
        <c:noMultiLvlLbl val="0"/>
      </c:catAx>
      <c:valAx>
        <c:axId val="1580410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039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42632"/>
        <c:axId val="158043024"/>
      </c:barChart>
      <c:catAx>
        <c:axId val="158042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3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043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2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41848"/>
        <c:axId val="158043416"/>
      </c:barChart>
      <c:catAx>
        <c:axId val="15804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3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043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1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43808"/>
        <c:axId val="158046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40672"/>
        <c:axId val="158044200"/>
      </c:lineChart>
      <c:catAx>
        <c:axId val="15804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6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8046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3808"/>
        <c:crosses val="autoZero"/>
        <c:crossBetween val="between"/>
      </c:valAx>
      <c:catAx>
        <c:axId val="158040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8044200"/>
        <c:crosses val="autoZero"/>
        <c:auto val="0"/>
        <c:lblAlgn val="ctr"/>
        <c:lblOffset val="100"/>
        <c:noMultiLvlLbl val="0"/>
      </c:catAx>
      <c:valAx>
        <c:axId val="158044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040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47336"/>
        <c:axId val="158044984"/>
      </c:barChart>
      <c:catAx>
        <c:axId val="15804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49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804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045768"/>
        <c:axId val="158046160"/>
      </c:barChart>
      <c:catAx>
        <c:axId val="15804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61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046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045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53008"/>
        <c:axId val="1586502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52616"/>
        <c:axId val="158652224"/>
      </c:lineChart>
      <c:catAx>
        <c:axId val="15865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02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8650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3008"/>
        <c:crosses val="autoZero"/>
        <c:crossBetween val="between"/>
      </c:valAx>
      <c:catAx>
        <c:axId val="158652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58652224"/>
        <c:crosses val="autoZero"/>
        <c:auto val="0"/>
        <c:lblAlgn val="ctr"/>
        <c:lblOffset val="100"/>
        <c:noMultiLvlLbl val="0"/>
      </c:catAx>
      <c:valAx>
        <c:axId val="158652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652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16984"/>
        <c:axId val="157321296"/>
      </c:barChart>
      <c:catAx>
        <c:axId val="157316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12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321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16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54968"/>
        <c:axId val="158655752"/>
      </c:barChart>
      <c:catAx>
        <c:axId val="15865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57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8655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4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50656"/>
        <c:axId val="158654576"/>
      </c:barChart>
      <c:catAx>
        <c:axId val="158650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45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654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0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56144"/>
        <c:axId val="158651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653400"/>
        <c:axId val="158653792"/>
      </c:lineChart>
      <c:catAx>
        <c:axId val="15865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1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651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6144"/>
        <c:crosses val="autoZero"/>
        <c:crossBetween val="between"/>
      </c:valAx>
      <c:catAx>
        <c:axId val="158653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8653792"/>
        <c:crosses val="autoZero"/>
        <c:auto val="0"/>
        <c:lblAlgn val="ctr"/>
        <c:lblOffset val="100"/>
        <c:noMultiLvlLbl val="0"/>
      </c:catAx>
      <c:valAx>
        <c:axId val="158653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653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657320"/>
        <c:axId val="158656536"/>
      </c:barChart>
      <c:catAx>
        <c:axId val="158657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6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656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657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54592"/>
        <c:axId val="158958904"/>
      </c:barChart>
      <c:catAx>
        <c:axId val="158954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8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8958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4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55768"/>
        <c:axId val="158954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57728"/>
        <c:axId val="158956160"/>
      </c:lineChart>
      <c:catAx>
        <c:axId val="15895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4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8954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5768"/>
        <c:crosses val="autoZero"/>
        <c:crossBetween val="between"/>
      </c:valAx>
      <c:catAx>
        <c:axId val="158957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58956160"/>
        <c:crosses val="autoZero"/>
        <c:auto val="0"/>
        <c:lblAlgn val="ctr"/>
        <c:lblOffset val="100"/>
        <c:noMultiLvlLbl val="0"/>
      </c:catAx>
      <c:valAx>
        <c:axId val="158956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957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53416"/>
        <c:axId val="158958512"/>
      </c:barChart>
      <c:catAx>
        <c:axId val="15895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8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895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59296"/>
        <c:axId val="158957336"/>
      </c:barChart>
      <c:catAx>
        <c:axId val="158959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7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8957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60472"/>
        <c:axId val="158953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58120"/>
        <c:axId val="158955376"/>
      </c:lineChart>
      <c:catAx>
        <c:axId val="15896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3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8953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60472"/>
        <c:crosses val="autoZero"/>
        <c:crossBetween val="between"/>
      </c:valAx>
      <c:catAx>
        <c:axId val="1589581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8955376"/>
        <c:crosses val="autoZero"/>
        <c:auto val="0"/>
        <c:lblAlgn val="ctr"/>
        <c:lblOffset val="100"/>
        <c:noMultiLvlLbl val="0"/>
      </c:catAx>
      <c:valAx>
        <c:axId val="158955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895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8954200"/>
        <c:axId val="159375512"/>
      </c:barChart>
      <c:catAx>
        <c:axId val="15895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55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937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8954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21688"/>
        <c:axId val="157318552"/>
      </c:barChart>
      <c:catAx>
        <c:axId val="157321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18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318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1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378648"/>
        <c:axId val="159377472"/>
      </c:barChart>
      <c:catAx>
        <c:axId val="15937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7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937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8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375904"/>
        <c:axId val="159377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76296"/>
        <c:axId val="159379824"/>
      </c:lineChart>
      <c:catAx>
        <c:axId val="15937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78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9377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5904"/>
        <c:crosses val="autoZero"/>
        <c:crossBetween val="between"/>
      </c:valAx>
      <c:catAx>
        <c:axId val="159376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379824"/>
        <c:crosses val="autoZero"/>
        <c:auto val="0"/>
        <c:lblAlgn val="ctr"/>
        <c:lblOffset val="100"/>
        <c:noMultiLvlLbl val="0"/>
      </c:catAx>
      <c:valAx>
        <c:axId val="1593798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376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379432"/>
        <c:axId val="159376688"/>
      </c:barChart>
      <c:catAx>
        <c:axId val="159379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66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937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9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377080"/>
        <c:axId val="159380216"/>
      </c:barChart>
      <c:catAx>
        <c:axId val="159377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80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938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77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380608"/>
        <c:axId val="159381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374336"/>
        <c:axId val="159374728"/>
      </c:lineChart>
      <c:catAx>
        <c:axId val="15938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81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9381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380608"/>
        <c:crosses val="autoZero"/>
        <c:crossBetween val="between"/>
      </c:valAx>
      <c:catAx>
        <c:axId val="15937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374728"/>
        <c:crosses val="autoZero"/>
        <c:auto val="0"/>
        <c:lblAlgn val="ctr"/>
        <c:lblOffset val="100"/>
        <c:noMultiLvlLbl val="0"/>
      </c:catAx>
      <c:valAx>
        <c:axId val="159374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37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26608"/>
        <c:axId val="159228568"/>
      </c:barChart>
      <c:catAx>
        <c:axId val="159226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8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922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6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30136"/>
        <c:axId val="159229352"/>
      </c:barChart>
      <c:catAx>
        <c:axId val="159230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9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9229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30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24256"/>
        <c:axId val="159224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227784"/>
        <c:axId val="159230920"/>
      </c:lineChart>
      <c:catAx>
        <c:axId val="15922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4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24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4256"/>
        <c:crosses val="autoZero"/>
        <c:crossBetween val="between"/>
      </c:valAx>
      <c:catAx>
        <c:axId val="159227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9230920"/>
        <c:crosses val="autoZero"/>
        <c:auto val="0"/>
        <c:lblAlgn val="ctr"/>
        <c:lblOffset val="100"/>
        <c:noMultiLvlLbl val="0"/>
      </c:catAx>
      <c:valAx>
        <c:axId val="159230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227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31312"/>
        <c:axId val="159225040"/>
      </c:barChart>
      <c:catAx>
        <c:axId val="159231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25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31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25432"/>
        <c:axId val="159225824"/>
      </c:barChart>
      <c:catAx>
        <c:axId val="159225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5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225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5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17376"/>
        <c:axId val="1573236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22472"/>
        <c:axId val="157320120"/>
      </c:lineChart>
      <c:catAx>
        <c:axId val="157317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3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323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17376"/>
        <c:crosses val="autoZero"/>
        <c:crossBetween val="between"/>
      </c:valAx>
      <c:catAx>
        <c:axId val="157322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57320120"/>
        <c:crosses val="autoZero"/>
        <c:auto val="0"/>
        <c:lblAlgn val="ctr"/>
        <c:lblOffset val="100"/>
        <c:noMultiLvlLbl val="0"/>
      </c:catAx>
      <c:valAx>
        <c:axId val="1573201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322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227392"/>
        <c:axId val="159228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4048"/>
        <c:axId val="159515224"/>
      </c:lineChart>
      <c:catAx>
        <c:axId val="15922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81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5922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227392"/>
        <c:crosses val="autoZero"/>
        <c:crossBetween val="between"/>
      </c:valAx>
      <c:catAx>
        <c:axId val="159514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9515224"/>
        <c:crosses val="autoZero"/>
        <c:auto val="0"/>
        <c:lblAlgn val="ctr"/>
        <c:lblOffset val="100"/>
        <c:noMultiLvlLbl val="0"/>
      </c:catAx>
      <c:valAx>
        <c:axId val="159515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514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516792"/>
        <c:axId val="159520712"/>
      </c:barChart>
      <c:catAx>
        <c:axId val="159516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20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59520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6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514832"/>
        <c:axId val="159516008"/>
      </c:barChart>
      <c:catAx>
        <c:axId val="159514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6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59516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4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517968"/>
        <c:axId val="159515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6400"/>
        <c:axId val="159521104"/>
      </c:lineChart>
      <c:catAx>
        <c:axId val="15951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5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515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7968"/>
        <c:crosses val="autoZero"/>
        <c:crossBetween val="between"/>
      </c:valAx>
      <c:catAx>
        <c:axId val="15951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521104"/>
        <c:crosses val="autoZero"/>
        <c:auto val="0"/>
        <c:lblAlgn val="ctr"/>
        <c:lblOffset val="100"/>
        <c:noMultiLvlLbl val="0"/>
      </c:catAx>
      <c:valAx>
        <c:axId val="159521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516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518360"/>
        <c:axId val="159518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517576"/>
        <c:axId val="159519144"/>
      </c:lineChart>
      <c:catAx>
        <c:axId val="159518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8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9518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8360"/>
        <c:crosses val="autoZero"/>
        <c:crossBetween val="between"/>
      </c:valAx>
      <c:catAx>
        <c:axId val="159517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519144"/>
        <c:crosses val="autoZero"/>
        <c:auto val="0"/>
        <c:lblAlgn val="ctr"/>
        <c:lblOffset val="100"/>
        <c:noMultiLvlLbl val="0"/>
      </c:catAx>
      <c:valAx>
        <c:axId val="159519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9517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9519928"/>
        <c:axId val="160152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3896"/>
        <c:axId val="160152912"/>
      </c:lineChart>
      <c:catAx>
        <c:axId val="159519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2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52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9519928"/>
        <c:crosses val="autoZero"/>
        <c:crossBetween val="between"/>
      </c:valAx>
      <c:catAx>
        <c:axId val="160143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52912"/>
        <c:crosses val="autoZero"/>
        <c:auto val="0"/>
        <c:lblAlgn val="ctr"/>
        <c:lblOffset val="100"/>
        <c:noMultiLvlLbl val="0"/>
      </c:catAx>
      <c:valAx>
        <c:axId val="1601529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43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1344"/>
        <c:axId val="160148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5464"/>
        <c:axId val="160150560"/>
      </c:lineChart>
      <c:catAx>
        <c:axId val="16015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8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48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1344"/>
        <c:crosses val="autoZero"/>
        <c:crossBetween val="between"/>
      </c:valAx>
      <c:catAx>
        <c:axId val="1601454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50560"/>
        <c:crosses val="autoZero"/>
        <c:auto val="0"/>
        <c:lblAlgn val="ctr"/>
        <c:lblOffset val="100"/>
        <c:noMultiLvlLbl val="0"/>
      </c:catAx>
      <c:valAx>
        <c:axId val="160150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45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2128"/>
        <c:axId val="160149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6640"/>
        <c:axId val="160144288"/>
      </c:lineChart>
      <c:catAx>
        <c:axId val="160152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9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49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2128"/>
        <c:crosses val="autoZero"/>
        <c:crossBetween val="between"/>
      </c:valAx>
      <c:catAx>
        <c:axId val="160146640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44288"/>
        <c:crosses val="autoZero"/>
        <c:auto val="0"/>
        <c:lblAlgn val="ctr"/>
        <c:lblOffset val="100"/>
        <c:noMultiLvlLbl val="0"/>
      </c:catAx>
      <c:valAx>
        <c:axId val="160144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46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49384"/>
        <c:axId val="160144680"/>
      </c:barChart>
      <c:catAx>
        <c:axId val="160149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4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44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9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0952"/>
        <c:axId val="160143504"/>
      </c:barChart>
      <c:catAx>
        <c:axId val="160150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3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43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0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18160"/>
        <c:axId val="157317768"/>
      </c:barChart>
      <c:catAx>
        <c:axId val="157318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17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317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18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3304"/>
        <c:axId val="1601536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46248"/>
        <c:axId val="160154088"/>
      </c:lineChart>
      <c:catAx>
        <c:axId val="160153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36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0153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3304"/>
        <c:crosses val="autoZero"/>
        <c:crossBetween val="between"/>
      </c:valAx>
      <c:catAx>
        <c:axId val="160146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54088"/>
        <c:crosses val="autoZero"/>
        <c:auto val="0"/>
        <c:lblAlgn val="ctr"/>
        <c:lblOffset val="100"/>
        <c:noMultiLvlLbl val="0"/>
      </c:catAx>
      <c:valAx>
        <c:axId val="160154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46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47424"/>
        <c:axId val="160154480"/>
      </c:barChart>
      <c:catAx>
        <c:axId val="160147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4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0154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7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5264"/>
        <c:axId val="160147816"/>
      </c:barChart>
      <c:catAx>
        <c:axId val="160155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78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0147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5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48600"/>
        <c:axId val="160158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58008"/>
        <c:axId val="160157224"/>
      </c:lineChart>
      <c:catAx>
        <c:axId val="160148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8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58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48600"/>
        <c:crosses val="autoZero"/>
        <c:crossBetween val="between"/>
      </c:valAx>
      <c:catAx>
        <c:axId val="160158008"/>
        <c:scaling>
          <c:orientation val="minMax"/>
        </c:scaling>
        <c:delete val="1"/>
        <c:axPos val="b"/>
        <c:majorTickMark val="out"/>
        <c:minorTickMark val="none"/>
        <c:tickLblPos val="nextTo"/>
        <c:crossAx val="160157224"/>
        <c:crosses val="autoZero"/>
        <c:auto val="0"/>
        <c:lblAlgn val="ctr"/>
        <c:lblOffset val="100"/>
        <c:noMultiLvlLbl val="0"/>
      </c:catAx>
      <c:valAx>
        <c:axId val="160157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1580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9184"/>
        <c:axId val="160156832"/>
      </c:barChart>
      <c:catAx>
        <c:axId val="160159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56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9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157616"/>
        <c:axId val="160156440"/>
      </c:barChart>
      <c:catAx>
        <c:axId val="16015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6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156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157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3640"/>
        <c:axId val="1607179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6192"/>
        <c:axId val="160708544"/>
      </c:lineChart>
      <c:catAx>
        <c:axId val="160713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79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0717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3640"/>
        <c:crosses val="autoZero"/>
        <c:crossBetween val="between"/>
      </c:valAx>
      <c:catAx>
        <c:axId val="160706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0708544"/>
        <c:crosses val="autoZero"/>
        <c:auto val="0"/>
        <c:lblAlgn val="ctr"/>
        <c:lblOffset val="100"/>
        <c:noMultiLvlLbl val="0"/>
      </c:catAx>
      <c:valAx>
        <c:axId val="160708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706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2856"/>
        <c:axId val="160706584"/>
      </c:barChart>
      <c:catAx>
        <c:axId val="160712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06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070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2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07368"/>
        <c:axId val="160705800"/>
      </c:barChart>
      <c:catAx>
        <c:axId val="160707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05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0705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07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2072"/>
        <c:axId val="1607144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07760"/>
        <c:axId val="160714032"/>
      </c:lineChart>
      <c:catAx>
        <c:axId val="160712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442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0714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2072"/>
        <c:crosses val="autoZero"/>
        <c:crossBetween val="between"/>
      </c:valAx>
      <c:catAx>
        <c:axId val="160707760"/>
        <c:scaling>
          <c:orientation val="minMax"/>
        </c:scaling>
        <c:delete val="1"/>
        <c:axPos val="b"/>
        <c:majorTickMark val="out"/>
        <c:minorTickMark val="none"/>
        <c:tickLblPos val="nextTo"/>
        <c:crossAx val="160714032"/>
        <c:crosses val="autoZero"/>
        <c:auto val="0"/>
        <c:lblAlgn val="ctr"/>
        <c:lblOffset val="100"/>
        <c:noMultiLvlLbl val="0"/>
      </c:catAx>
      <c:valAx>
        <c:axId val="160714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707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20512"/>
        <c:axId val="157324040"/>
      </c:barChart>
      <c:catAx>
        <c:axId val="157320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4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324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0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4816"/>
        <c:axId val="160715208"/>
      </c:barChart>
      <c:catAx>
        <c:axId val="160714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52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0715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5600"/>
        <c:axId val="160711680"/>
      </c:barChart>
      <c:catAx>
        <c:axId val="16071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1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0711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5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0896"/>
        <c:axId val="1607081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16384"/>
        <c:axId val="160709720"/>
      </c:lineChart>
      <c:catAx>
        <c:axId val="160710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08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08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0896"/>
        <c:crosses val="autoZero"/>
        <c:crossBetween val="between"/>
      </c:valAx>
      <c:catAx>
        <c:axId val="1607163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0709720"/>
        <c:crosses val="autoZero"/>
        <c:auto val="0"/>
        <c:lblAlgn val="ctr"/>
        <c:lblOffset val="100"/>
        <c:noMultiLvlLbl val="0"/>
      </c:catAx>
      <c:valAx>
        <c:axId val="160709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716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7560"/>
        <c:axId val="160708936"/>
      </c:barChart>
      <c:catAx>
        <c:axId val="160717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08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0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7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0504"/>
        <c:axId val="160719912"/>
      </c:barChart>
      <c:catAx>
        <c:axId val="160710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9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719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0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18344"/>
        <c:axId val="160721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718736"/>
        <c:axId val="160719520"/>
      </c:lineChart>
      <c:catAx>
        <c:axId val="160718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214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0721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18344"/>
        <c:crosses val="autoZero"/>
        <c:crossBetween val="between"/>
      </c:valAx>
      <c:catAx>
        <c:axId val="160718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0719520"/>
        <c:crosses val="autoZero"/>
        <c:auto val="0"/>
        <c:lblAlgn val="ctr"/>
        <c:lblOffset val="100"/>
        <c:noMultiLvlLbl val="0"/>
      </c:catAx>
      <c:valAx>
        <c:axId val="1607195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0718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0720696"/>
        <c:axId val="160721088"/>
      </c:barChart>
      <c:catAx>
        <c:axId val="160720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21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0721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0720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4968"/>
        <c:axId val="161770848"/>
      </c:barChart>
      <c:catAx>
        <c:axId val="161764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08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770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4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3400"/>
        <c:axId val="161762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73592"/>
        <c:axId val="161768104"/>
      </c:lineChart>
      <c:catAx>
        <c:axId val="161763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26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1762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3400"/>
        <c:crosses val="autoZero"/>
        <c:crossBetween val="between"/>
      </c:valAx>
      <c:catAx>
        <c:axId val="161773592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68104"/>
        <c:crosses val="autoZero"/>
        <c:auto val="0"/>
        <c:lblAlgn val="ctr"/>
        <c:lblOffset val="100"/>
        <c:noMultiLvlLbl val="0"/>
      </c:catAx>
      <c:valAx>
        <c:axId val="161768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73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8496"/>
        <c:axId val="161774376"/>
      </c:barChart>
      <c:catAx>
        <c:axId val="161768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4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1774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8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324432"/>
        <c:axId val="157322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954800"/>
        <c:axId val="157948920"/>
      </c:lineChart>
      <c:catAx>
        <c:axId val="15732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322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324432"/>
        <c:crosses val="autoZero"/>
        <c:crossBetween val="between"/>
      </c:valAx>
      <c:catAx>
        <c:axId val="157954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7948920"/>
        <c:crosses val="autoZero"/>
        <c:auto val="0"/>
        <c:lblAlgn val="ctr"/>
        <c:lblOffset val="100"/>
        <c:noMultiLvlLbl val="0"/>
      </c:catAx>
      <c:valAx>
        <c:axId val="157948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57954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7320"/>
        <c:axId val="161773200"/>
      </c:barChart>
      <c:catAx>
        <c:axId val="161767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32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773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7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6144"/>
        <c:axId val="161768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4184"/>
        <c:axId val="161774768"/>
      </c:lineChart>
      <c:catAx>
        <c:axId val="161766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88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1768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6144"/>
        <c:crosses val="autoZero"/>
        <c:crossBetween val="between"/>
      </c:valAx>
      <c:catAx>
        <c:axId val="161764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74768"/>
        <c:crosses val="autoZero"/>
        <c:auto val="0"/>
        <c:lblAlgn val="ctr"/>
        <c:lblOffset val="100"/>
        <c:noMultiLvlLbl val="0"/>
      </c:catAx>
      <c:valAx>
        <c:axId val="1617747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64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69672"/>
        <c:axId val="161765360"/>
      </c:barChart>
      <c:catAx>
        <c:axId val="161769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5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1765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9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71240"/>
        <c:axId val="161763008"/>
      </c:barChart>
      <c:catAx>
        <c:axId val="161771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630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763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1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70064"/>
        <c:axId val="161770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72808"/>
        <c:axId val="161772416"/>
      </c:lineChart>
      <c:catAx>
        <c:axId val="161770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0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1770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0064"/>
        <c:crosses val="autoZero"/>
        <c:crossBetween val="between"/>
      </c:valAx>
      <c:catAx>
        <c:axId val="161772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72416"/>
        <c:crosses val="autoZero"/>
        <c:auto val="0"/>
        <c:lblAlgn val="ctr"/>
        <c:lblOffset val="100"/>
        <c:noMultiLvlLbl val="0"/>
      </c:catAx>
      <c:valAx>
        <c:axId val="161772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72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72024"/>
        <c:axId val="161777120"/>
      </c:barChart>
      <c:catAx>
        <c:axId val="161772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7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1777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2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75160"/>
        <c:axId val="161777904"/>
      </c:barChart>
      <c:catAx>
        <c:axId val="161775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7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1777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5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775552"/>
        <c:axId val="161776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76728"/>
        <c:axId val="161777512"/>
      </c:lineChart>
      <c:catAx>
        <c:axId val="16177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6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776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1775552"/>
        <c:crosses val="autoZero"/>
        <c:crossBetween val="between"/>
      </c:valAx>
      <c:catAx>
        <c:axId val="161776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77512"/>
        <c:crosses val="autoZero"/>
        <c:auto val="0"/>
        <c:lblAlgn val="ctr"/>
        <c:lblOffset val="100"/>
        <c:noMultiLvlLbl val="0"/>
      </c:catAx>
      <c:valAx>
        <c:axId val="161777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1776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04856"/>
        <c:axId val="162305248"/>
      </c:barChart>
      <c:catAx>
        <c:axId val="162304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5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305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4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06424"/>
        <c:axId val="162306032"/>
      </c:barChart>
      <c:catAx>
        <c:axId val="162306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6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306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6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49312"/>
        <c:axId val="157952840"/>
      </c:barChart>
      <c:catAx>
        <c:axId val="157949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2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952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49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06816"/>
        <c:axId val="162304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3096"/>
        <c:axId val="162292704"/>
      </c:lineChart>
      <c:catAx>
        <c:axId val="162306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4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230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6816"/>
        <c:crosses val="autoZero"/>
        <c:crossBetween val="between"/>
      </c:valAx>
      <c:catAx>
        <c:axId val="162293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292704"/>
        <c:crosses val="autoZero"/>
        <c:auto val="0"/>
        <c:lblAlgn val="ctr"/>
        <c:lblOffset val="100"/>
        <c:noMultiLvlLbl val="0"/>
      </c:catAx>
      <c:valAx>
        <c:axId val="162292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293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294272"/>
        <c:axId val="162291528"/>
      </c:barChart>
      <c:catAx>
        <c:axId val="162294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15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229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4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02896"/>
        <c:axId val="162300936"/>
      </c:barChart>
      <c:catAx>
        <c:axId val="16230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0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2300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295840"/>
        <c:axId val="162295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1920"/>
        <c:axId val="162301328"/>
      </c:lineChart>
      <c:catAx>
        <c:axId val="16229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5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295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5840"/>
        <c:crosses val="autoZero"/>
        <c:crossBetween val="between"/>
      </c:valAx>
      <c:catAx>
        <c:axId val="162291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2301328"/>
        <c:crosses val="autoZero"/>
        <c:auto val="0"/>
        <c:lblAlgn val="ctr"/>
        <c:lblOffset val="100"/>
        <c:noMultiLvlLbl val="0"/>
      </c:catAx>
      <c:valAx>
        <c:axId val="16230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291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296232"/>
        <c:axId val="1622934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301720"/>
        <c:axId val="162293880"/>
      </c:lineChart>
      <c:catAx>
        <c:axId val="16229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29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6232"/>
        <c:crosses val="autoZero"/>
        <c:crossBetween val="between"/>
      </c:valAx>
      <c:catAx>
        <c:axId val="162301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62293880"/>
        <c:crosses val="autoZero"/>
        <c:auto val="0"/>
        <c:lblAlgn val="ctr"/>
        <c:lblOffset val="100"/>
        <c:noMultiLvlLbl val="0"/>
      </c:catAx>
      <c:valAx>
        <c:axId val="162293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301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302112"/>
        <c:axId val="162292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4664"/>
        <c:axId val="162295056"/>
      </c:lineChart>
      <c:catAx>
        <c:axId val="162302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2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292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2112"/>
        <c:crosses val="autoZero"/>
        <c:crossBetween val="between"/>
      </c:valAx>
      <c:catAx>
        <c:axId val="162294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295056"/>
        <c:crosses val="autoZero"/>
        <c:auto val="0"/>
        <c:lblAlgn val="ctr"/>
        <c:lblOffset val="100"/>
        <c:noMultiLvlLbl val="0"/>
      </c:catAx>
      <c:valAx>
        <c:axId val="162295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294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298584"/>
        <c:axId val="162303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7408"/>
        <c:axId val="162302504"/>
      </c:lineChart>
      <c:catAx>
        <c:axId val="162298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303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303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8584"/>
        <c:crosses val="autoZero"/>
        <c:crossBetween val="between"/>
      </c:valAx>
      <c:catAx>
        <c:axId val="162297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302504"/>
        <c:crosses val="autoZero"/>
        <c:auto val="0"/>
        <c:lblAlgn val="ctr"/>
        <c:lblOffset val="100"/>
        <c:noMultiLvlLbl val="0"/>
      </c:catAx>
      <c:valAx>
        <c:axId val="1623025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297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2298192"/>
        <c:axId val="162298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291136"/>
        <c:axId val="163203368"/>
      </c:lineChart>
      <c:catAx>
        <c:axId val="162298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8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2298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2298192"/>
        <c:crosses val="autoZero"/>
        <c:crossBetween val="between"/>
      </c:valAx>
      <c:catAx>
        <c:axId val="162291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63203368"/>
        <c:crosses val="autoZero"/>
        <c:auto val="0"/>
        <c:lblAlgn val="ctr"/>
        <c:lblOffset val="100"/>
        <c:noMultiLvlLbl val="0"/>
      </c:catAx>
      <c:valAx>
        <c:axId val="1632033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2291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5528"/>
        <c:axId val="163198272"/>
      </c:barChart>
      <c:catAx>
        <c:axId val="163195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8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9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5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4744"/>
        <c:axId val="163202976"/>
      </c:barChart>
      <c:catAx>
        <c:axId val="163194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20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4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7950096"/>
        <c:axId val="157955192"/>
      </c:barChart>
      <c:catAx>
        <c:axId val="15795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5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7955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57950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02192"/>
        <c:axId val="163203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00624"/>
        <c:axId val="163204544"/>
      </c:lineChart>
      <c:catAx>
        <c:axId val="16320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3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203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2192"/>
        <c:crosses val="autoZero"/>
        <c:crossBetween val="between"/>
      </c:valAx>
      <c:catAx>
        <c:axId val="163200624"/>
        <c:scaling>
          <c:orientation val="minMax"/>
        </c:scaling>
        <c:delete val="1"/>
        <c:axPos val="b"/>
        <c:majorTickMark val="out"/>
        <c:minorTickMark val="none"/>
        <c:tickLblPos val="nextTo"/>
        <c:crossAx val="163204544"/>
        <c:crosses val="autoZero"/>
        <c:auto val="0"/>
        <c:lblAlgn val="ctr"/>
        <c:lblOffset val="100"/>
        <c:noMultiLvlLbl val="0"/>
      </c:catAx>
      <c:valAx>
        <c:axId val="163204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200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2392"/>
        <c:axId val="163195920"/>
      </c:barChart>
      <c:catAx>
        <c:axId val="163192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5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95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2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2784"/>
        <c:axId val="163204152"/>
      </c:barChart>
      <c:catAx>
        <c:axId val="16319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4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20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6312"/>
        <c:axId val="163193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97880"/>
        <c:axId val="163196704"/>
      </c:lineChart>
      <c:catAx>
        <c:axId val="16319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3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93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6312"/>
        <c:crosses val="autoZero"/>
        <c:crossBetween val="between"/>
      </c:valAx>
      <c:catAx>
        <c:axId val="163197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63196704"/>
        <c:crosses val="autoZero"/>
        <c:auto val="0"/>
        <c:lblAlgn val="ctr"/>
        <c:lblOffset val="100"/>
        <c:noMultiLvlLbl val="0"/>
      </c:catAx>
      <c:valAx>
        <c:axId val="163196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197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7096"/>
        <c:axId val="163199448"/>
      </c:barChart>
      <c:catAx>
        <c:axId val="163197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9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99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7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01016"/>
        <c:axId val="163199056"/>
      </c:barChart>
      <c:catAx>
        <c:axId val="163201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99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1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194352"/>
        <c:axId val="163195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205328"/>
        <c:axId val="163207288"/>
      </c:lineChart>
      <c:catAx>
        <c:axId val="163194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5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195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194352"/>
        <c:crosses val="autoZero"/>
        <c:crossBetween val="between"/>
      </c:valAx>
      <c:catAx>
        <c:axId val="163205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63207288"/>
        <c:crosses val="autoZero"/>
        <c:auto val="0"/>
        <c:lblAlgn val="ctr"/>
        <c:lblOffset val="100"/>
        <c:noMultiLvlLbl val="0"/>
      </c:catAx>
      <c:valAx>
        <c:axId val="163207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3205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08072"/>
        <c:axId val="163206896"/>
      </c:barChart>
      <c:catAx>
        <c:axId val="163208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6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206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8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3204936"/>
        <c:axId val="163206112"/>
      </c:barChart>
      <c:catAx>
        <c:axId val="16320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6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206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3204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6" Type="http://schemas.openxmlformats.org/officeDocument/2006/relationships/chart" Target="../charts/chart76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87" Type="http://schemas.openxmlformats.org/officeDocument/2006/relationships/chart" Target="../charts/chart87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339</xdr:row>
      <xdr:rowOff>0</xdr:rowOff>
    </xdr:from>
    <xdr:to>
      <xdr:col>4</xdr:col>
      <xdr:colOff>0</xdr:colOff>
      <xdr:row>339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330</xdr:row>
      <xdr:rowOff>0</xdr:rowOff>
    </xdr:from>
    <xdr:to>
      <xdr:col>4</xdr:col>
      <xdr:colOff>0</xdr:colOff>
      <xdr:row>330</xdr:row>
      <xdr:rowOff>0</xdr:rowOff>
    </xdr:to>
    <xdr:graphicFrame macro="">
      <xdr:nvGraphicFramePr>
        <xdr:cNvPr id="305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330</xdr:row>
      <xdr:rowOff>0</xdr:rowOff>
    </xdr:from>
    <xdr:to>
      <xdr:col>4</xdr:col>
      <xdr:colOff>0</xdr:colOff>
      <xdr:row>330</xdr:row>
      <xdr:rowOff>0</xdr:rowOff>
    </xdr:to>
    <xdr:graphicFrame macro="">
      <xdr:nvGraphicFramePr>
        <xdr:cNvPr id="306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330</xdr:row>
      <xdr:rowOff>0</xdr:rowOff>
    </xdr:from>
    <xdr:to>
      <xdr:col>4</xdr:col>
      <xdr:colOff>0</xdr:colOff>
      <xdr:row>330</xdr:row>
      <xdr:rowOff>0</xdr:rowOff>
    </xdr:to>
    <xdr:graphicFrame macro="">
      <xdr:nvGraphicFramePr>
        <xdr:cNvPr id="307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57150</xdr:colOff>
      <xdr:row>330</xdr:row>
      <xdr:rowOff>0</xdr:rowOff>
    </xdr:from>
    <xdr:to>
      <xdr:col>4</xdr:col>
      <xdr:colOff>0</xdr:colOff>
      <xdr:row>330</xdr:row>
      <xdr:rowOff>0</xdr:rowOff>
    </xdr:to>
    <xdr:graphicFrame macro="">
      <xdr:nvGraphicFramePr>
        <xdr:cNvPr id="308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171450</xdr:colOff>
      <xdr:row>330</xdr:row>
      <xdr:rowOff>0</xdr:rowOff>
    </xdr:from>
    <xdr:to>
      <xdr:col>4</xdr:col>
      <xdr:colOff>0</xdr:colOff>
      <xdr:row>330</xdr:row>
      <xdr:rowOff>0</xdr:rowOff>
    </xdr:to>
    <xdr:graphicFrame macro="">
      <xdr:nvGraphicFramePr>
        <xdr:cNvPr id="309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152400</xdr:colOff>
      <xdr:row>330</xdr:row>
      <xdr:rowOff>0</xdr:rowOff>
    </xdr:from>
    <xdr:to>
      <xdr:col>4</xdr:col>
      <xdr:colOff>0</xdr:colOff>
      <xdr:row>330</xdr:row>
      <xdr:rowOff>0</xdr:rowOff>
    </xdr:to>
    <xdr:graphicFrame macro="">
      <xdr:nvGraphicFramePr>
        <xdr:cNvPr id="310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2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3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4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6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7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8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9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0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1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2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3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6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7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8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29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0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2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3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4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6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7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8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39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0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1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2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4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5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6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7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8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49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0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1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2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3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4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5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6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7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8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59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0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1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3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4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5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6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7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8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9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0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1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2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3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4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5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6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7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8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0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4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5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7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8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9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0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3</xdr:col>
      <xdr:colOff>57150</xdr:colOff>
      <xdr:row>319</xdr:row>
      <xdr:rowOff>0</xdr:rowOff>
    </xdr:from>
    <xdr:to>
      <xdr:col>4</xdr:col>
      <xdr:colOff>0</xdr:colOff>
      <xdr:row>319</xdr:row>
      <xdr:rowOff>0</xdr:rowOff>
    </xdr:to>
    <xdr:graphicFrame macro="">
      <xdr:nvGraphicFramePr>
        <xdr:cNvPr id="391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319</xdr:row>
      <xdr:rowOff>0</xdr:rowOff>
    </xdr:from>
    <xdr:to>
      <xdr:col>4</xdr:col>
      <xdr:colOff>0</xdr:colOff>
      <xdr:row>319</xdr:row>
      <xdr:rowOff>0</xdr:rowOff>
    </xdr:to>
    <xdr:graphicFrame macro="">
      <xdr:nvGraphicFramePr>
        <xdr:cNvPr id="392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319</xdr:row>
      <xdr:rowOff>0</xdr:rowOff>
    </xdr:from>
    <xdr:to>
      <xdr:col>4</xdr:col>
      <xdr:colOff>0</xdr:colOff>
      <xdr:row>319</xdr:row>
      <xdr:rowOff>0</xdr:rowOff>
    </xdr:to>
    <xdr:graphicFrame macro="">
      <xdr:nvGraphicFramePr>
        <xdr:cNvPr id="393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319</xdr:row>
      <xdr:rowOff>0</xdr:rowOff>
    </xdr:from>
    <xdr:to>
      <xdr:col>4</xdr:col>
      <xdr:colOff>0</xdr:colOff>
      <xdr:row>319</xdr:row>
      <xdr:rowOff>0</xdr:rowOff>
    </xdr:to>
    <xdr:graphicFrame macro="">
      <xdr:nvGraphicFramePr>
        <xdr:cNvPr id="394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319</xdr:row>
      <xdr:rowOff>0</xdr:rowOff>
    </xdr:from>
    <xdr:to>
      <xdr:col>4</xdr:col>
      <xdr:colOff>0</xdr:colOff>
      <xdr:row>319</xdr:row>
      <xdr:rowOff>0</xdr:rowOff>
    </xdr:to>
    <xdr:graphicFrame macro="">
      <xdr:nvGraphicFramePr>
        <xdr:cNvPr id="395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319</xdr:row>
      <xdr:rowOff>0</xdr:rowOff>
    </xdr:from>
    <xdr:to>
      <xdr:col>4</xdr:col>
      <xdr:colOff>0</xdr:colOff>
      <xdr:row>319</xdr:row>
      <xdr:rowOff>0</xdr:rowOff>
    </xdr:to>
    <xdr:graphicFrame macro="">
      <xdr:nvGraphicFramePr>
        <xdr:cNvPr id="396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1" name="Rectangle 2497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2" name="Rectangle 2498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3" name="Rectangle 2499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4" name="Rectangle 2500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5" name="Rectangle 2501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6" name="Rectangle 2502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7" name="Rectangle 2503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8" name="Rectangle 2504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39" name="Rectangle 2505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0" name="Rectangle 2506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1" name="Rectangle 2507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2" name="Rectangle 2508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3" name="Rectangle 2509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4" name="Rectangle 2510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5" name="Rectangle 2511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6" name="Rectangle 2512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7" name="Rectangle 2513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8" name="Rectangle 2514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49" name="Rectangle 2515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50" name="Rectangle 2516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51" name="Rectangle 2517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52" name="Rectangle 2518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53" name="Rectangle 2519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54" name="Rectangle 2520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55" name="Rectangle 2521"/>
        <xdr:cNvSpPr>
          <a:spLocks noChangeArrowheads="1"/>
        </xdr:cNvSpPr>
      </xdr:nvSpPr>
      <xdr:spPr bwMode="auto">
        <a:xfrm>
          <a:off x="4362450" y="10467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56" name="Rectangle 2497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57" name="Rectangle 2498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58" name="Rectangle 2499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59" name="Rectangle 2500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0" name="Rectangle 2501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1" name="Rectangle 2502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2" name="Rectangle 2503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3" name="Rectangle 2504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4" name="Rectangle 2505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5" name="Rectangle 2506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6" name="Rectangle 2507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7" name="Rectangle 2508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8" name="Rectangle 2509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69" name="Rectangle 2510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0" name="Rectangle 2511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1" name="Rectangle 2512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2" name="Rectangle 2513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3" name="Rectangle 2514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4" name="Rectangle 2515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5" name="Rectangle 2516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6" name="Rectangle 2517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7" name="Rectangle 2518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8" name="Rectangle 2519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79" name="Rectangle 2520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280" name="Rectangle 2521"/>
        <xdr:cNvSpPr>
          <a:spLocks noChangeArrowheads="1"/>
        </xdr:cNvSpPr>
      </xdr:nvSpPr>
      <xdr:spPr bwMode="auto">
        <a:xfrm>
          <a:off x="5429250" y="374196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3" name="Rectangle 104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4" name="Rectangle 105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5" name="Rectangle 106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6" name="Rectangle 107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7" name="Rectangle 108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8" name="Rectangle 109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29" name="Rectangle 110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0" name="Rectangle 111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1" name="Rectangle 112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2" name="Rectangle 113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3" name="Rectangle 114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4" name="Rectangle 115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5" name="Rectangle 116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6" name="Rectangle 117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7" name="Rectangle 118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8" name="Rectangle 119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39" name="Rectangle 120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0" name="Rectangle 121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1" name="Rectangle 122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2" name="Rectangle 123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3" name="Rectangle 124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4" name="Rectangle 125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5" name="Rectangle 126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6" name="Rectangle 127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447" name="Rectangle 128"/>
        <xdr:cNvSpPr>
          <a:spLocks noChangeArrowheads="1"/>
        </xdr:cNvSpPr>
      </xdr:nvSpPr>
      <xdr:spPr bwMode="auto">
        <a:xfrm>
          <a:off x="4362450" y="46767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48" name="Rectangle 2497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49" name="Rectangle 2498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0" name="Rectangle 2499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1" name="Rectangle 2500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2" name="Rectangle 2501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3" name="Rectangle 2502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4" name="Rectangle 2503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5" name="Rectangle 2504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6" name="Rectangle 2505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7" name="Rectangle 2506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8" name="Rectangle 2507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59" name="Rectangle 2508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0" name="Rectangle 2509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1" name="Rectangle 2510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2" name="Rectangle 2511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3" name="Rectangle 2512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4" name="Rectangle 2513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5" name="Rectangle 2514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6" name="Rectangle 2515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7" name="Rectangle 2516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8" name="Rectangle 2517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69" name="Rectangle 2518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70" name="Rectangle 2519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71" name="Rectangle 2520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154</xdr:row>
      <xdr:rowOff>0</xdr:rowOff>
    </xdr:from>
    <xdr:to>
      <xdr:col>4</xdr:col>
      <xdr:colOff>0</xdr:colOff>
      <xdr:row>154</xdr:row>
      <xdr:rowOff>0</xdr:rowOff>
    </xdr:to>
    <xdr:sp macro="" textlink="">
      <xdr:nvSpPr>
        <xdr:cNvPr id="472" name="Rectangle 2521"/>
        <xdr:cNvSpPr>
          <a:spLocks noChangeArrowheads="1"/>
        </xdr:cNvSpPr>
      </xdr:nvSpPr>
      <xdr:spPr bwMode="auto">
        <a:xfrm>
          <a:off x="4048125" y="3798094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3" name="Rectangle 2497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4" name="Rectangle 2498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5" name="Rectangle 2499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6" name="Rectangle 2500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7" name="Rectangle 2501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8" name="Rectangle 2502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79" name="Rectangle 2503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0" name="Rectangle 2504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1" name="Rectangle 2505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2" name="Rectangle 2506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3" name="Rectangle 2507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4" name="Rectangle 2508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5" name="Rectangle 2509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6" name="Rectangle 2510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7" name="Rectangle 2511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8" name="Rectangle 2512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89" name="Rectangle 2513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0" name="Rectangle 2514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1" name="Rectangle 2515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2" name="Rectangle 2516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3" name="Rectangle 2517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4" name="Rectangle 2518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5" name="Rectangle 2519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6" name="Rectangle 2520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0</xdr:colOff>
      <xdr:row>173</xdr:row>
      <xdr:rowOff>0</xdr:rowOff>
    </xdr:to>
    <xdr:sp macro="" textlink="">
      <xdr:nvSpPr>
        <xdr:cNvPr id="497" name="Rectangle 2521"/>
        <xdr:cNvSpPr>
          <a:spLocks noChangeArrowheads="1"/>
        </xdr:cNvSpPr>
      </xdr:nvSpPr>
      <xdr:spPr bwMode="auto">
        <a:xfrm>
          <a:off x="4048125" y="3650456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498" name="Rectangle 104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499" name="Rectangle 105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0" name="Rectangle 106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1" name="Rectangle 107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2" name="Rectangle 108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3" name="Rectangle 109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4" name="Rectangle 110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5" name="Rectangle 111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6" name="Rectangle 112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7" name="Rectangle 113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8" name="Rectangle 114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09" name="Rectangle 115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0" name="Rectangle 116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1" name="Rectangle 117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2" name="Rectangle 118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3" name="Rectangle 119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4" name="Rectangle 120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5" name="Rectangle 121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6" name="Rectangle 122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7" name="Rectangle 123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8" name="Rectangle 124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19" name="Rectangle 125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20" name="Rectangle 126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21" name="Rectangle 127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318</xdr:row>
      <xdr:rowOff>0</xdr:rowOff>
    </xdr:from>
    <xdr:to>
      <xdr:col>4</xdr:col>
      <xdr:colOff>0</xdr:colOff>
      <xdr:row>318</xdr:row>
      <xdr:rowOff>0</xdr:rowOff>
    </xdr:to>
    <xdr:sp macro="" textlink="">
      <xdr:nvSpPr>
        <xdr:cNvPr id="522" name="Rectangle 128"/>
        <xdr:cNvSpPr>
          <a:spLocks noChangeArrowheads="1"/>
        </xdr:cNvSpPr>
      </xdr:nvSpPr>
      <xdr:spPr bwMode="auto">
        <a:xfrm>
          <a:off x="4362450" y="2078069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337</xdr:row>
      <xdr:rowOff>0</xdr:rowOff>
    </xdr:from>
    <xdr:to>
      <xdr:col>4</xdr:col>
      <xdr:colOff>0</xdr:colOff>
      <xdr:row>337</xdr:row>
      <xdr:rowOff>0</xdr:rowOff>
    </xdr:to>
    <xdr:graphicFrame macro="">
      <xdr:nvGraphicFramePr>
        <xdr:cNvPr id="397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337</xdr:row>
      <xdr:rowOff>0</xdr:rowOff>
    </xdr:from>
    <xdr:to>
      <xdr:col>4</xdr:col>
      <xdr:colOff>0</xdr:colOff>
      <xdr:row>337</xdr:row>
      <xdr:rowOff>0</xdr:rowOff>
    </xdr:to>
    <xdr:graphicFrame macro="">
      <xdr:nvGraphicFramePr>
        <xdr:cNvPr id="398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337</xdr:row>
      <xdr:rowOff>0</xdr:rowOff>
    </xdr:from>
    <xdr:to>
      <xdr:col>4</xdr:col>
      <xdr:colOff>0</xdr:colOff>
      <xdr:row>337</xdr:row>
      <xdr:rowOff>0</xdr:rowOff>
    </xdr:to>
    <xdr:graphicFrame macro="">
      <xdr:nvGraphicFramePr>
        <xdr:cNvPr id="399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3</xdr:col>
      <xdr:colOff>57150</xdr:colOff>
      <xdr:row>337</xdr:row>
      <xdr:rowOff>0</xdr:rowOff>
    </xdr:from>
    <xdr:to>
      <xdr:col>4</xdr:col>
      <xdr:colOff>0</xdr:colOff>
      <xdr:row>337</xdr:row>
      <xdr:rowOff>0</xdr:rowOff>
    </xdr:to>
    <xdr:graphicFrame macro="">
      <xdr:nvGraphicFramePr>
        <xdr:cNvPr id="400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171450</xdr:colOff>
      <xdr:row>337</xdr:row>
      <xdr:rowOff>0</xdr:rowOff>
    </xdr:from>
    <xdr:to>
      <xdr:col>4</xdr:col>
      <xdr:colOff>0</xdr:colOff>
      <xdr:row>337</xdr:row>
      <xdr:rowOff>0</xdr:rowOff>
    </xdr:to>
    <xdr:graphicFrame macro="">
      <xdr:nvGraphicFramePr>
        <xdr:cNvPr id="401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0</xdr:col>
      <xdr:colOff>152400</xdr:colOff>
      <xdr:row>337</xdr:row>
      <xdr:rowOff>0</xdr:rowOff>
    </xdr:from>
    <xdr:to>
      <xdr:col>4</xdr:col>
      <xdr:colOff>0</xdr:colOff>
      <xdr:row>337</xdr:row>
      <xdr:rowOff>0</xdr:rowOff>
    </xdr:to>
    <xdr:graphicFrame macro="">
      <xdr:nvGraphicFramePr>
        <xdr:cNvPr id="402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3"/>
  <sheetViews>
    <sheetView tabSelected="1" zoomScale="70" zoomScaleNormal="70" zoomScaleSheetLayoutView="100" workbookViewId="0">
      <pane xSplit="5" ySplit="5" topLeftCell="F347" activePane="bottomRight" state="frozen"/>
      <selection pane="topRight" activeCell="F1" sqref="F1"/>
      <selection pane="bottomLeft" activeCell="A6" sqref="A6"/>
      <selection pane="bottomRight" activeCell="E372" sqref="E372"/>
    </sheetView>
  </sheetViews>
  <sheetFormatPr defaultRowHeight="12.75" x14ac:dyDescent="0.2"/>
  <cols>
    <col min="1" max="1" width="4.7109375" style="11" customWidth="1"/>
    <col min="2" max="2" width="7.28515625" style="11" customWidth="1"/>
    <col min="3" max="3" width="6.140625" style="13" customWidth="1"/>
    <col min="4" max="4" width="63.28515625" style="4" customWidth="1"/>
    <col min="5" max="5" width="38.85546875" style="16" customWidth="1"/>
    <col min="6" max="6" width="17.5703125" style="21" customWidth="1"/>
    <col min="7" max="7" width="18" style="115" customWidth="1"/>
    <col min="8" max="8" width="15.85546875" style="35" hidden="1" customWidth="1"/>
    <col min="9" max="9" width="18.140625" style="115" customWidth="1"/>
    <col min="10" max="10" width="16.5703125" style="35" customWidth="1"/>
    <col min="11" max="11" width="6.7109375" customWidth="1"/>
    <col min="12" max="12" width="9.140625" customWidth="1"/>
    <col min="13" max="13" width="10.7109375" customWidth="1"/>
    <col min="14" max="15" width="9.140625" customWidth="1"/>
  </cols>
  <sheetData>
    <row r="1" spans="1:15" s="152" customFormat="1" ht="16.5" customHeight="1" x14ac:dyDescent="0.2">
      <c r="A1" s="154"/>
      <c r="B1" s="155"/>
      <c r="C1" s="156"/>
      <c r="D1" s="157"/>
      <c r="E1" s="158"/>
      <c r="F1" s="44"/>
      <c r="G1" s="51"/>
      <c r="H1" s="159"/>
      <c r="I1" s="51"/>
      <c r="J1" s="161" t="s">
        <v>154</v>
      </c>
      <c r="K1" s="151"/>
      <c r="L1" s="151"/>
      <c r="M1" s="151"/>
      <c r="N1" s="151"/>
      <c r="O1" s="151"/>
    </row>
    <row r="2" spans="1:15" s="152" customFormat="1" ht="16.5" customHeight="1" x14ac:dyDescent="0.2">
      <c r="A2" s="155"/>
      <c r="B2" s="155"/>
      <c r="C2" s="156"/>
      <c r="D2" s="160"/>
      <c r="E2" s="158"/>
      <c r="F2" s="45"/>
      <c r="G2" s="51"/>
      <c r="H2" s="159"/>
      <c r="I2" s="51"/>
      <c r="J2" s="162" t="s">
        <v>8</v>
      </c>
      <c r="K2" s="151"/>
      <c r="L2" s="151"/>
      <c r="M2" s="151"/>
      <c r="N2" s="151"/>
      <c r="O2" s="151"/>
    </row>
    <row r="3" spans="1:15" s="152" customFormat="1" ht="16.5" customHeight="1" x14ac:dyDescent="0.2">
      <c r="A3" s="155"/>
      <c r="B3" s="155"/>
      <c r="C3" s="156"/>
      <c r="D3" s="160"/>
      <c r="E3" s="158"/>
      <c r="F3" s="45"/>
      <c r="G3" s="51"/>
      <c r="H3" s="159"/>
      <c r="I3" s="51"/>
      <c r="J3" s="162" t="s">
        <v>155</v>
      </c>
      <c r="K3" s="151"/>
      <c r="L3" s="151"/>
      <c r="M3" s="151"/>
      <c r="N3" s="151"/>
      <c r="O3" s="151"/>
    </row>
    <row r="4" spans="1:15" s="153" customFormat="1" ht="19.5" customHeight="1" x14ac:dyDescent="0.2">
      <c r="A4" s="168" t="s">
        <v>6</v>
      </c>
      <c r="B4" s="168"/>
      <c r="C4" s="168"/>
      <c r="D4" s="168"/>
      <c r="E4" s="168"/>
      <c r="F4" s="46"/>
      <c r="G4" s="51"/>
      <c r="H4" s="51"/>
      <c r="I4" s="51"/>
      <c r="J4" s="51"/>
      <c r="K4" s="151"/>
      <c r="L4" s="151"/>
      <c r="M4" s="151"/>
      <c r="N4" s="151"/>
      <c r="O4" s="151"/>
    </row>
    <row r="5" spans="1:15" s="1" customFormat="1" ht="71.25" customHeight="1" x14ac:dyDescent="0.2">
      <c r="A5" s="9" t="s">
        <v>3</v>
      </c>
      <c r="B5" s="9" t="s">
        <v>5</v>
      </c>
      <c r="C5" s="10" t="s">
        <v>1</v>
      </c>
      <c r="D5" s="8" t="s">
        <v>0</v>
      </c>
      <c r="E5" s="3" t="s">
        <v>4</v>
      </c>
      <c r="F5" s="38" t="s">
        <v>9</v>
      </c>
      <c r="G5" s="39" t="s">
        <v>153</v>
      </c>
      <c r="H5" s="39" t="s">
        <v>10</v>
      </c>
      <c r="I5" s="39" t="s">
        <v>156</v>
      </c>
      <c r="J5" s="39" t="s">
        <v>10</v>
      </c>
      <c r="K5"/>
      <c r="L5"/>
      <c r="M5"/>
      <c r="N5"/>
      <c r="O5"/>
    </row>
    <row r="6" spans="1:15" s="2" customFormat="1" ht="19.5" customHeight="1" x14ac:dyDescent="0.2">
      <c r="A6" s="173" t="s">
        <v>17</v>
      </c>
      <c r="B6" s="173"/>
      <c r="C6" s="173"/>
      <c r="D6" s="173"/>
      <c r="E6" s="173"/>
      <c r="F6" s="23"/>
      <c r="G6" s="51"/>
      <c r="H6" s="54"/>
      <c r="I6" s="51"/>
      <c r="J6" s="54"/>
      <c r="K6" s="24"/>
      <c r="L6" s="24"/>
      <c r="M6" s="24"/>
      <c r="N6" s="24"/>
      <c r="O6" s="24"/>
    </row>
    <row r="7" spans="1:15" s="35" customFormat="1" ht="18" customHeight="1" x14ac:dyDescent="0.2">
      <c r="A7" s="126" t="s">
        <v>79</v>
      </c>
      <c r="B7" s="12"/>
      <c r="C7" s="79"/>
      <c r="D7" s="129" t="s">
        <v>82</v>
      </c>
      <c r="E7" s="65"/>
      <c r="F7" s="32">
        <v>305116</v>
      </c>
      <c r="G7" s="32">
        <f>G8</f>
        <v>-303916</v>
      </c>
      <c r="H7" s="43">
        <f t="shared" ref="H7:H25" si="0">SUM(F7:G7)</f>
        <v>1200</v>
      </c>
      <c r="I7" s="32">
        <f>I8</f>
        <v>0</v>
      </c>
      <c r="J7" s="43">
        <f t="shared" ref="J7:J25" si="1">SUM(H7:I7)</f>
        <v>1200</v>
      </c>
      <c r="K7" s="24"/>
      <c r="L7" s="24"/>
      <c r="M7" s="24"/>
      <c r="N7" s="24"/>
      <c r="O7" s="24"/>
    </row>
    <row r="8" spans="1:15" s="35" customFormat="1" ht="16.5" customHeight="1" x14ac:dyDescent="0.2">
      <c r="A8" s="25"/>
      <c r="B8" s="128" t="s">
        <v>83</v>
      </c>
      <c r="C8" s="19"/>
      <c r="D8" s="6" t="s">
        <v>84</v>
      </c>
      <c r="E8" s="65"/>
      <c r="F8" s="33">
        <f>F9</f>
        <v>303916</v>
      </c>
      <c r="G8" s="33">
        <f>G9</f>
        <v>-303916</v>
      </c>
      <c r="H8" s="40">
        <f t="shared" si="0"/>
        <v>0</v>
      </c>
      <c r="I8" s="33">
        <f>I9</f>
        <v>0</v>
      </c>
      <c r="J8" s="40">
        <f t="shared" si="1"/>
        <v>0</v>
      </c>
      <c r="K8" s="24"/>
      <c r="L8" s="24"/>
      <c r="M8" s="24"/>
      <c r="N8" s="24"/>
      <c r="O8" s="24"/>
    </row>
    <row r="9" spans="1:15" s="35" customFormat="1" ht="42.75" customHeight="1" x14ac:dyDescent="0.2">
      <c r="A9" s="130"/>
      <c r="B9" s="130"/>
      <c r="C9" s="5">
        <v>6220</v>
      </c>
      <c r="D9" s="7" t="s">
        <v>72</v>
      </c>
      <c r="E9" s="29"/>
      <c r="F9" s="34">
        <f>F10</f>
        <v>303916</v>
      </c>
      <c r="G9" s="34">
        <f t="shared" ref="G9:I9" si="2">G10</f>
        <v>-303916</v>
      </c>
      <c r="H9" s="41">
        <f t="shared" si="0"/>
        <v>0</v>
      </c>
      <c r="I9" s="34">
        <f t="shared" si="2"/>
        <v>0</v>
      </c>
      <c r="J9" s="41">
        <f t="shared" si="1"/>
        <v>0</v>
      </c>
      <c r="K9" s="24"/>
      <c r="L9" s="24"/>
      <c r="M9" s="24"/>
      <c r="N9" s="24"/>
      <c r="O9" s="24"/>
    </row>
    <row r="10" spans="1:15" s="18" customFormat="1" ht="28.5" customHeight="1" x14ac:dyDescent="0.2">
      <c r="A10" s="26"/>
      <c r="B10" s="26"/>
      <c r="C10" s="5"/>
      <c r="D10" s="7"/>
      <c r="E10" s="29" t="s">
        <v>85</v>
      </c>
      <c r="F10" s="53">
        <v>303916</v>
      </c>
      <c r="G10" s="53">
        <v>-303916</v>
      </c>
      <c r="H10" s="108">
        <f t="shared" ref="H10" si="3">SUM(F10:G10)</f>
        <v>0</v>
      </c>
      <c r="I10" s="77"/>
      <c r="J10" s="42">
        <f t="shared" ref="J10" si="4">SUM(H10:I10)</f>
        <v>0</v>
      </c>
      <c r="K10" s="24"/>
      <c r="L10" s="24"/>
      <c r="M10" s="24"/>
      <c r="N10" s="24"/>
      <c r="O10" s="24"/>
    </row>
    <row r="11" spans="1:15" s="35" customFormat="1" ht="18" customHeight="1" x14ac:dyDescent="0.2">
      <c r="A11" s="14">
        <v>600</v>
      </c>
      <c r="B11" s="12"/>
      <c r="C11" s="20"/>
      <c r="D11" s="15" t="s">
        <v>30</v>
      </c>
      <c r="E11" s="55"/>
      <c r="F11" s="32">
        <v>4800431.0199999996</v>
      </c>
      <c r="G11" s="32">
        <f>G12+G15+G18</f>
        <v>-850111</v>
      </c>
      <c r="H11" s="43">
        <f t="shared" si="0"/>
        <v>3950320.0199999996</v>
      </c>
      <c r="I11" s="32">
        <f>I12+I15+I18</f>
        <v>0</v>
      </c>
      <c r="J11" s="43">
        <f t="shared" si="1"/>
        <v>3950320.0199999996</v>
      </c>
      <c r="K11" s="24"/>
      <c r="L11" s="24"/>
      <c r="M11" s="24"/>
      <c r="N11" s="24"/>
      <c r="O11" s="24"/>
    </row>
    <row r="12" spans="1:15" s="35" customFormat="1" ht="16.5" customHeight="1" x14ac:dyDescent="0.2">
      <c r="A12" s="25"/>
      <c r="B12" s="25">
        <v>60004</v>
      </c>
      <c r="C12" s="5"/>
      <c r="D12" s="56" t="s">
        <v>86</v>
      </c>
      <c r="E12" s="47"/>
      <c r="F12" s="33">
        <f>F13</f>
        <v>1320000</v>
      </c>
      <c r="G12" s="33">
        <f>G13</f>
        <v>-36900</v>
      </c>
      <c r="H12" s="40">
        <f t="shared" si="0"/>
        <v>1283100</v>
      </c>
      <c r="I12" s="33">
        <f>I13</f>
        <v>0</v>
      </c>
      <c r="J12" s="40">
        <f t="shared" si="1"/>
        <v>1283100</v>
      </c>
      <c r="K12" s="24"/>
      <c r="L12" s="24"/>
      <c r="M12" s="24"/>
      <c r="N12" s="24"/>
      <c r="O12" s="24"/>
    </row>
    <row r="13" spans="1:15" s="35" customFormat="1" ht="16.5" customHeight="1" x14ac:dyDescent="0.2">
      <c r="A13" s="25"/>
      <c r="B13" s="26"/>
      <c r="C13" s="5">
        <v>4300</v>
      </c>
      <c r="D13" s="7" t="s">
        <v>2</v>
      </c>
      <c r="E13" s="29"/>
      <c r="F13" s="34">
        <f>F14</f>
        <v>1320000</v>
      </c>
      <c r="G13" s="34">
        <f t="shared" ref="G13:I13" si="5">G14</f>
        <v>-36900</v>
      </c>
      <c r="H13" s="41">
        <f t="shared" si="0"/>
        <v>1283100</v>
      </c>
      <c r="I13" s="34">
        <f t="shared" si="5"/>
        <v>0</v>
      </c>
      <c r="J13" s="41">
        <f t="shared" si="1"/>
        <v>1283100</v>
      </c>
      <c r="K13" s="24"/>
      <c r="L13" s="24"/>
      <c r="M13" s="24"/>
      <c r="N13" s="24"/>
      <c r="O13" s="24"/>
    </row>
    <row r="14" spans="1:15" s="18" customFormat="1" ht="16.5" customHeight="1" x14ac:dyDescent="0.2">
      <c r="A14" s="26"/>
      <c r="B14" s="86"/>
      <c r="C14" s="84"/>
      <c r="D14" s="87" t="s">
        <v>7</v>
      </c>
      <c r="E14" s="94" t="s">
        <v>32</v>
      </c>
      <c r="F14" s="37">
        <v>1320000</v>
      </c>
      <c r="G14" s="77">
        <v>-36900</v>
      </c>
      <c r="H14" s="108">
        <f t="shared" si="0"/>
        <v>1283100</v>
      </c>
      <c r="I14" s="77"/>
      <c r="J14" s="42">
        <f t="shared" si="1"/>
        <v>1283100</v>
      </c>
      <c r="K14" s="24"/>
      <c r="L14" s="24"/>
      <c r="M14" s="24"/>
      <c r="N14" s="24"/>
      <c r="O14" s="24"/>
    </row>
    <row r="15" spans="1:15" s="35" customFormat="1" ht="16.5" customHeight="1" x14ac:dyDescent="0.2">
      <c r="A15" s="25"/>
      <c r="B15" s="27">
        <v>60014</v>
      </c>
      <c r="C15" s="19"/>
      <c r="D15" s="6" t="s">
        <v>87</v>
      </c>
      <c r="E15" s="66"/>
      <c r="F15" s="33">
        <f>F16</f>
        <v>3200</v>
      </c>
      <c r="G15" s="33">
        <f>G16</f>
        <v>-153</v>
      </c>
      <c r="H15" s="40">
        <f t="shared" ref="H15" si="6">SUM(F15:G15)</f>
        <v>3047</v>
      </c>
      <c r="I15" s="33">
        <f>I16</f>
        <v>0</v>
      </c>
      <c r="J15" s="40">
        <f t="shared" ref="J15" si="7">SUM(H15:I15)</f>
        <v>3047</v>
      </c>
      <c r="K15" s="24"/>
      <c r="L15" s="24"/>
      <c r="M15" s="24"/>
      <c r="N15" s="24"/>
      <c r="O15" s="24"/>
    </row>
    <row r="16" spans="1:15" s="35" customFormat="1" ht="16.5" customHeight="1" x14ac:dyDescent="0.2">
      <c r="A16" s="25"/>
      <c r="B16" s="26"/>
      <c r="C16" s="5">
        <v>4520</v>
      </c>
      <c r="D16" s="80" t="s">
        <v>88</v>
      </c>
      <c r="E16" s="29"/>
      <c r="F16" s="34">
        <f>F17</f>
        <v>3200</v>
      </c>
      <c r="G16" s="34">
        <f t="shared" ref="G16:I16" si="8">G17</f>
        <v>-153</v>
      </c>
      <c r="H16" s="41">
        <f t="shared" ref="H16:H17" si="9">SUM(F16:G16)</f>
        <v>3047</v>
      </c>
      <c r="I16" s="34">
        <f t="shared" si="8"/>
        <v>0</v>
      </c>
      <c r="J16" s="41">
        <f t="shared" ref="J16:J17" si="10">SUM(H16:I16)</f>
        <v>3047</v>
      </c>
      <c r="K16" s="24"/>
      <c r="L16" s="24"/>
      <c r="M16" s="24"/>
      <c r="N16" s="24"/>
      <c r="O16" s="24"/>
    </row>
    <row r="17" spans="1:15" s="18" customFormat="1" ht="16.5" customHeight="1" x14ac:dyDescent="0.2">
      <c r="A17" s="26"/>
      <c r="B17" s="26"/>
      <c r="C17" s="5"/>
      <c r="D17" s="28" t="s">
        <v>7</v>
      </c>
      <c r="E17" s="29" t="s">
        <v>32</v>
      </c>
      <c r="F17" s="37">
        <v>3200</v>
      </c>
      <c r="G17" s="77">
        <v>-153</v>
      </c>
      <c r="H17" s="108">
        <f t="shared" si="9"/>
        <v>3047</v>
      </c>
      <c r="I17" s="77"/>
      <c r="J17" s="42">
        <f t="shared" si="10"/>
        <v>3047</v>
      </c>
      <c r="K17" s="24"/>
      <c r="L17" s="24"/>
      <c r="M17" s="24"/>
      <c r="N17" s="24"/>
      <c r="O17" s="24"/>
    </row>
    <row r="18" spans="1:15" s="35" customFormat="1" ht="16.5" customHeight="1" x14ac:dyDescent="0.2">
      <c r="A18" s="26"/>
      <c r="B18" s="27">
        <v>60016</v>
      </c>
      <c r="C18" s="19"/>
      <c r="D18" s="6" t="s">
        <v>31</v>
      </c>
      <c r="E18" s="65"/>
      <c r="F18" s="33">
        <v>3347142.02</v>
      </c>
      <c r="G18" s="33">
        <f>G19+G21+G23+G25</f>
        <v>-813058</v>
      </c>
      <c r="H18" s="40">
        <f t="shared" si="0"/>
        <v>2534084.02</v>
      </c>
      <c r="I18" s="33">
        <f>I19+I21+I23+I25</f>
        <v>0</v>
      </c>
      <c r="J18" s="40">
        <f t="shared" si="1"/>
        <v>2534084.02</v>
      </c>
      <c r="K18" s="24"/>
      <c r="L18" s="24"/>
      <c r="M18" s="24"/>
      <c r="N18" s="24"/>
      <c r="O18" s="24"/>
    </row>
    <row r="19" spans="1:15" s="35" customFormat="1" ht="16.5" customHeight="1" x14ac:dyDescent="0.2">
      <c r="A19" s="26"/>
      <c r="B19" s="26"/>
      <c r="C19" s="5">
        <v>4210</v>
      </c>
      <c r="D19" s="7" t="s">
        <v>15</v>
      </c>
      <c r="E19" s="29"/>
      <c r="F19" s="34">
        <f>F20</f>
        <v>150000</v>
      </c>
      <c r="G19" s="34">
        <f>G20</f>
        <v>-112000</v>
      </c>
      <c r="H19" s="41">
        <f t="shared" ref="H19:H24" si="11">SUM(F19:G19)</f>
        <v>38000</v>
      </c>
      <c r="I19" s="34">
        <f>I20</f>
        <v>0</v>
      </c>
      <c r="J19" s="41">
        <f t="shared" ref="J19:J24" si="12">SUM(H19:I19)</f>
        <v>38000</v>
      </c>
      <c r="K19" s="24"/>
      <c r="L19" s="24"/>
      <c r="M19" s="24"/>
      <c r="N19" s="24"/>
      <c r="O19" s="24"/>
    </row>
    <row r="20" spans="1:15" s="35" customFormat="1" ht="16.5" customHeight="1" x14ac:dyDescent="0.2">
      <c r="A20" s="26"/>
      <c r="B20" s="26"/>
      <c r="C20" s="5"/>
      <c r="D20" s="28" t="s">
        <v>7</v>
      </c>
      <c r="E20" s="29" t="s">
        <v>32</v>
      </c>
      <c r="F20" s="37">
        <v>150000</v>
      </c>
      <c r="G20" s="77">
        <v>-112000</v>
      </c>
      <c r="H20" s="108">
        <f t="shared" si="11"/>
        <v>38000</v>
      </c>
      <c r="I20" s="77"/>
      <c r="J20" s="42">
        <f t="shared" si="12"/>
        <v>38000</v>
      </c>
      <c r="K20" s="24"/>
      <c r="L20" s="24"/>
      <c r="M20" s="24"/>
      <c r="N20" s="24"/>
      <c r="O20" s="24"/>
    </row>
    <row r="21" spans="1:15" s="35" customFormat="1" ht="16.5" customHeight="1" x14ac:dyDescent="0.2">
      <c r="A21" s="26"/>
      <c r="B21" s="26"/>
      <c r="C21" s="5">
        <v>4390</v>
      </c>
      <c r="D21" s="4" t="s">
        <v>58</v>
      </c>
      <c r="E21" s="29"/>
      <c r="F21" s="34">
        <f>F22</f>
        <v>1000</v>
      </c>
      <c r="G21" s="34">
        <f>G22</f>
        <v>-1000</v>
      </c>
      <c r="H21" s="41">
        <f t="shared" si="11"/>
        <v>0</v>
      </c>
      <c r="I21" s="34">
        <f>I22</f>
        <v>0</v>
      </c>
      <c r="J21" s="41">
        <f t="shared" si="12"/>
        <v>0</v>
      </c>
      <c r="K21" s="24"/>
      <c r="L21" s="24"/>
      <c r="M21" s="24"/>
      <c r="N21" s="24"/>
      <c r="O21" s="24"/>
    </row>
    <row r="22" spans="1:15" s="35" customFormat="1" ht="16.5" customHeight="1" x14ac:dyDescent="0.2">
      <c r="A22" s="26"/>
      <c r="B22" s="26"/>
      <c r="C22" s="5"/>
      <c r="D22" s="28" t="s">
        <v>7</v>
      </c>
      <c r="E22" s="29" t="s">
        <v>32</v>
      </c>
      <c r="F22" s="37">
        <v>1000</v>
      </c>
      <c r="G22" s="77">
        <v>-1000</v>
      </c>
      <c r="H22" s="108">
        <f t="shared" si="11"/>
        <v>0</v>
      </c>
      <c r="I22" s="77"/>
      <c r="J22" s="42">
        <f t="shared" si="12"/>
        <v>0</v>
      </c>
      <c r="K22" s="24"/>
      <c r="L22" s="24"/>
      <c r="M22" s="24"/>
      <c r="N22" s="24"/>
      <c r="O22" s="24"/>
    </row>
    <row r="23" spans="1:15" s="35" customFormat="1" ht="16.5" customHeight="1" x14ac:dyDescent="0.2">
      <c r="A23" s="25"/>
      <c r="B23" s="26"/>
      <c r="C23" s="5">
        <v>4520</v>
      </c>
      <c r="D23" s="7" t="s">
        <v>88</v>
      </c>
      <c r="E23" s="29"/>
      <c r="F23" s="34">
        <f>F24</f>
        <v>100</v>
      </c>
      <c r="G23" s="34">
        <f>G24</f>
        <v>-58</v>
      </c>
      <c r="H23" s="41">
        <f t="shared" si="11"/>
        <v>42</v>
      </c>
      <c r="I23" s="34">
        <f>I24</f>
        <v>0</v>
      </c>
      <c r="J23" s="41">
        <f t="shared" si="12"/>
        <v>42</v>
      </c>
      <c r="K23" s="24"/>
      <c r="L23" s="24"/>
      <c r="M23" s="24"/>
      <c r="N23" s="24"/>
      <c r="O23" s="24"/>
    </row>
    <row r="24" spans="1:15" s="35" customFormat="1" ht="16.5" customHeight="1" x14ac:dyDescent="0.2">
      <c r="A24" s="26"/>
      <c r="B24" s="26"/>
      <c r="C24" s="5"/>
      <c r="D24" s="28" t="s">
        <v>7</v>
      </c>
      <c r="E24" s="29" t="s">
        <v>32</v>
      </c>
      <c r="F24" s="37">
        <v>100</v>
      </c>
      <c r="G24" s="77">
        <v>-58</v>
      </c>
      <c r="H24" s="108">
        <f t="shared" si="11"/>
        <v>42</v>
      </c>
      <c r="I24" s="77"/>
      <c r="J24" s="42">
        <f t="shared" si="12"/>
        <v>42</v>
      </c>
      <c r="K24" s="24"/>
      <c r="L24" s="24"/>
      <c r="M24" s="24"/>
      <c r="N24" s="24"/>
      <c r="O24" s="24"/>
    </row>
    <row r="25" spans="1:15" s="35" customFormat="1" ht="16.5" customHeight="1" x14ac:dyDescent="0.2">
      <c r="A25" s="26"/>
      <c r="B25" s="26"/>
      <c r="C25" s="5">
        <v>6050</v>
      </c>
      <c r="D25" s="80" t="s">
        <v>18</v>
      </c>
      <c r="E25" s="29"/>
      <c r="F25" s="34">
        <v>2538998.31</v>
      </c>
      <c r="G25" s="34">
        <f>SUM(G27:G28)</f>
        <v>-700000</v>
      </c>
      <c r="H25" s="41">
        <f t="shared" si="0"/>
        <v>1838998.31</v>
      </c>
      <c r="I25" s="34">
        <f t="shared" ref="I25" si="13">I26</f>
        <v>0</v>
      </c>
      <c r="J25" s="41">
        <f t="shared" si="1"/>
        <v>1838998.31</v>
      </c>
      <c r="K25" s="24"/>
      <c r="L25" s="24"/>
      <c r="M25" s="24"/>
      <c r="N25" s="24"/>
      <c r="O25" s="24"/>
    </row>
    <row r="26" spans="1:15" s="18" customFormat="1" ht="16.5" customHeight="1" x14ac:dyDescent="0.2">
      <c r="A26" s="26"/>
      <c r="B26" s="26"/>
      <c r="C26" s="5"/>
      <c r="D26" s="58" t="s">
        <v>27</v>
      </c>
      <c r="E26" s="29"/>
      <c r="F26" s="37"/>
      <c r="G26" s="113"/>
      <c r="H26" s="42"/>
      <c r="I26" s="113"/>
      <c r="J26" s="42"/>
      <c r="K26" s="24"/>
      <c r="L26" s="24"/>
      <c r="M26" s="24"/>
      <c r="N26" s="24"/>
      <c r="O26" s="24"/>
    </row>
    <row r="27" spans="1:15" s="18" customFormat="1" ht="16.5" customHeight="1" x14ac:dyDescent="0.2">
      <c r="A27" s="73"/>
      <c r="B27" s="73"/>
      <c r="C27" s="82"/>
      <c r="D27" s="118" t="s">
        <v>55</v>
      </c>
      <c r="E27" s="62" t="s">
        <v>19</v>
      </c>
      <c r="F27" s="37">
        <v>655000</v>
      </c>
      <c r="G27" s="77">
        <v>-600000</v>
      </c>
      <c r="H27" s="42">
        <f t="shared" ref="H27" si="14">SUM(F27:G27)</f>
        <v>55000</v>
      </c>
      <c r="I27" s="113"/>
      <c r="J27" s="42">
        <f t="shared" ref="J27" si="15">SUM(H27:I27)</f>
        <v>55000</v>
      </c>
      <c r="K27" s="24"/>
      <c r="L27" s="24"/>
      <c r="M27" s="24"/>
      <c r="N27" s="24"/>
      <c r="O27" s="24"/>
    </row>
    <row r="28" spans="1:15" s="18" customFormat="1" ht="27.75" customHeight="1" x14ac:dyDescent="0.2">
      <c r="A28" s="73"/>
      <c r="B28" s="73"/>
      <c r="C28" s="82"/>
      <c r="D28" s="61" t="s">
        <v>89</v>
      </c>
      <c r="E28" s="62" t="s">
        <v>19</v>
      </c>
      <c r="F28" s="37">
        <v>100000</v>
      </c>
      <c r="G28" s="77">
        <v>-100000</v>
      </c>
      <c r="H28" s="42">
        <f t="shared" ref="H28:H43" si="16">SUM(F28:G28)</f>
        <v>0</v>
      </c>
      <c r="I28" s="113"/>
      <c r="J28" s="42">
        <f t="shared" ref="J28:J43" si="17">SUM(H28:I28)</f>
        <v>0</v>
      </c>
      <c r="K28" s="24"/>
      <c r="L28" s="24"/>
      <c r="M28" s="24"/>
      <c r="N28" s="24"/>
      <c r="O28" s="24"/>
    </row>
    <row r="29" spans="1:15" s="35" customFormat="1" ht="18.75" customHeight="1" x14ac:dyDescent="0.2">
      <c r="A29" s="14">
        <v>630</v>
      </c>
      <c r="B29" s="131"/>
      <c r="C29" s="20"/>
      <c r="D29" s="15" t="s">
        <v>90</v>
      </c>
      <c r="E29" s="55"/>
      <c r="F29" s="32">
        <f>F30</f>
        <v>57175</v>
      </c>
      <c r="G29" s="32">
        <f>G30</f>
        <v>-13450</v>
      </c>
      <c r="H29" s="43">
        <f t="shared" si="16"/>
        <v>43725</v>
      </c>
      <c r="I29" s="32">
        <f>I30</f>
        <v>0</v>
      </c>
      <c r="J29" s="43">
        <f t="shared" si="17"/>
        <v>43725</v>
      </c>
      <c r="K29" s="24"/>
      <c r="L29" s="24"/>
      <c r="M29" s="24"/>
      <c r="N29" s="24"/>
      <c r="O29" s="24"/>
    </row>
    <row r="30" spans="1:15" s="35" customFormat="1" ht="16.5" customHeight="1" x14ac:dyDescent="0.2">
      <c r="A30" s="132"/>
      <c r="B30" s="27">
        <v>63095</v>
      </c>
      <c r="C30" s="19"/>
      <c r="D30" s="96" t="s">
        <v>13</v>
      </c>
      <c r="E30" s="65"/>
      <c r="F30" s="33">
        <v>57175</v>
      </c>
      <c r="G30" s="33">
        <f>G31+G33+G35+G38</f>
        <v>-13450</v>
      </c>
      <c r="H30" s="40">
        <f t="shared" si="16"/>
        <v>43725</v>
      </c>
      <c r="I30" s="33">
        <f>I31+I33+I35+I38</f>
        <v>0</v>
      </c>
      <c r="J30" s="40">
        <f t="shared" si="17"/>
        <v>43725</v>
      </c>
      <c r="K30" s="24"/>
      <c r="L30" s="24"/>
      <c r="M30" s="24"/>
      <c r="N30" s="24"/>
      <c r="O30" s="24"/>
    </row>
    <row r="31" spans="1:15" s="35" customFormat="1" ht="16.5" customHeight="1" x14ac:dyDescent="0.2">
      <c r="A31" s="133"/>
      <c r="B31" s="134"/>
      <c r="C31" s="5">
        <v>4170</v>
      </c>
      <c r="D31" s="7" t="s">
        <v>60</v>
      </c>
      <c r="E31" s="29"/>
      <c r="F31" s="34">
        <f>F32</f>
        <v>1000</v>
      </c>
      <c r="G31" s="34">
        <f>G32</f>
        <v>-1000</v>
      </c>
      <c r="H31" s="41">
        <f t="shared" ref="H31:H39" si="18">SUM(F31:G31)</f>
        <v>0</v>
      </c>
      <c r="I31" s="34">
        <f>I32</f>
        <v>0</v>
      </c>
      <c r="J31" s="41">
        <f t="shared" ref="J31:J39" si="19">SUM(H31:I31)</f>
        <v>0</v>
      </c>
      <c r="K31" s="24"/>
      <c r="L31" s="24"/>
      <c r="M31" s="24"/>
      <c r="N31" s="24"/>
      <c r="O31" s="24"/>
    </row>
    <row r="32" spans="1:15" s="35" customFormat="1" ht="16.5" customHeight="1" x14ac:dyDescent="0.2">
      <c r="A32" s="17"/>
      <c r="B32" s="17"/>
      <c r="C32" s="30"/>
      <c r="D32" s="28" t="s">
        <v>7</v>
      </c>
      <c r="E32" s="29" t="s">
        <v>61</v>
      </c>
      <c r="F32" s="37">
        <v>1000</v>
      </c>
      <c r="G32" s="77">
        <v>-1000</v>
      </c>
      <c r="H32" s="108">
        <f t="shared" si="18"/>
        <v>0</v>
      </c>
      <c r="I32" s="77"/>
      <c r="J32" s="42">
        <f t="shared" si="19"/>
        <v>0</v>
      </c>
      <c r="K32" s="24"/>
      <c r="L32" s="24"/>
      <c r="M32" s="24"/>
      <c r="N32" s="24"/>
      <c r="O32" s="24"/>
    </row>
    <row r="33" spans="1:15" s="35" customFormat="1" ht="16.5" customHeight="1" x14ac:dyDescent="0.2">
      <c r="A33" s="26"/>
      <c r="B33" s="26"/>
      <c r="C33" s="5">
        <v>4210</v>
      </c>
      <c r="D33" s="7" t="s">
        <v>15</v>
      </c>
      <c r="E33" s="29"/>
      <c r="F33" s="34">
        <f>F34</f>
        <v>1000</v>
      </c>
      <c r="G33" s="34">
        <f>G34</f>
        <v>-1000</v>
      </c>
      <c r="H33" s="41">
        <f t="shared" si="18"/>
        <v>0</v>
      </c>
      <c r="I33" s="34">
        <f>I34</f>
        <v>0</v>
      </c>
      <c r="J33" s="41">
        <f t="shared" si="19"/>
        <v>0</v>
      </c>
      <c r="K33" s="24"/>
      <c r="L33" s="24"/>
      <c r="M33" s="24"/>
      <c r="N33" s="24"/>
      <c r="O33" s="24"/>
    </row>
    <row r="34" spans="1:15" s="35" customFormat="1" ht="16.5" customHeight="1" x14ac:dyDescent="0.2">
      <c r="A34" s="26"/>
      <c r="B34" s="26"/>
      <c r="C34" s="5"/>
      <c r="D34" s="28" t="s">
        <v>7</v>
      </c>
      <c r="E34" s="29" t="s">
        <v>80</v>
      </c>
      <c r="F34" s="37">
        <v>1000</v>
      </c>
      <c r="G34" s="77">
        <v>-1000</v>
      </c>
      <c r="H34" s="108">
        <f t="shared" si="18"/>
        <v>0</v>
      </c>
      <c r="I34" s="77"/>
      <c r="J34" s="42">
        <f t="shared" si="19"/>
        <v>0</v>
      </c>
      <c r="K34" s="24"/>
      <c r="L34" s="24"/>
      <c r="M34" s="24"/>
      <c r="N34" s="24"/>
      <c r="O34" s="24"/>
    </row>
    <row r="35" spans="1:15" s="35" customFormat="1" ht="16.5" customHeight="1" x14ac:dyDescent="0.2">
      <c r="A35" s="135"/>
      <c r="B35" s="135"/>
      <c r="C35" s="5">
        <v>4300</v>
      </c>
      <c r="D35" s="64" t="s">
        <v>2</v>
      </c>
      <c r="E35" s="29"/>
      <c r="F35" s="34">
        <f>SUM(F36:F37)</f>
        <v>20000</v>
      </c>
      <c r="G35" s="34">
        <f>SUM(G36:G37)</f>
        <v>-10000</v>
      </c>
      <c r="H35" s="41">
        <f t="shared" si="18"/>
        <v>10000</v>
      </c>
      <c r="I35" s="34">
        <f>I36</f>
        <v>0</v>
      </c>
      <c r="J35" s="41">
        <f t="shared" si="19"/>
        <v>10000</v>
      </c>
      <c r="K35" s="24"/>
      <c r="L35" s="24"/>
      <c r="M35" s="24"/>
      <c r="N35" s="24"/>
      <c r="O35" s="24"/>
    </row>
    <row r="36" spans="1:15" s="35" customFormat="1" ht="16.5" customHeight="1" x14ac:dyDescent="0.2">
      <c r="A36" s="17"/>
      <c r="B36" s="17"/>
      <c r="C36" s="30"/>
      <c r="D36" s="28" t="s">
        <v>7</v>
      </c>
      <c r="E36" s="29" t="s">
        <v>61</v>
      </c>
      <c r="F36" s="37">
        <v>15000</v>
      </c>
      <c r="G36" s="77">
        <v>-5000</v>
      </c>
      <c r="H36" s="108">
        <f t="shared" si="18"/>
        <v>10000</v>
      </c>
      <c r="I36" s="77"/>
      <c r="J36" s="42">
        <f t="shared" si="19"/>
        <v>10000</v>
      </c>
      <c r="K36" s="24"/>
      <c r="L36" s="24"/>
      <c r="M36" s="24"/>
      <c r="N36" s="24"/>
      <c r="O36" s="24"/>
    </row>
    <row r="37" spans="1:15" s="35" customFormat="1" ht="16.5" customHeight="1" x14ac:dyDescent="0.2">
      <c r="A37" s="26"/>
      <c r="B37" s="26"/>
      <c r="C37" s="5"/>
      <c r="D37" s="28"/>
      <c r="E37" s="29" t="s">
        <v>80</v>
      </c>
      <c r="F37" s="37">
        <v>5000</v>
      </c>
      <c r="G37" s="77">
        <v>-5000</v>
      </c>
      <c r="H37" s="108">
        <f t="shared" si="18"/>
        <v>0</v>
      </c>
      <c r="I37" s="77"/>
      <c r="J37" s="42">
        <f t="shared" si="19"/>
        <v>0</v>
      </c>
      <c r="K37" s="24"/>
      <c r="L37" s="24"/>
      <c r="M37" s="24"/>
      <c r="N37" s="24"/>
      <c r="O37" s="24"/>
    </row>
    <row r="38" spans="1:15" s="35" customFormat="1" ht="16.5" customHeight="1" x14ac:dyDescent="0.2">
      <c r="A38" s="135"/>
      <c r="B38" s="135"/>
      <c r="C38" s="5">
        <v>4430</v>
      </c>
      <c r="D38" s="64" t="s">
        <v>29</v>
      </c>
      <c r="E38" s="29"/>
      <c r="F38" s="34">
        <f>F39</f>
        <v>23675</v>
      </c>
      <c r="G38" s="34">
        <f>G39</f>
        <v>-1450</v>
      </c>
      <c r="H38" s="41">
        <f t="shared" si="18"/>
        <v>22225</v>
      </c>
      <c r="I38" s="34">
        <f>I39</f>
        <v>0</v>
      </c>
      <c r="J38" s="41">
        <f t="shared" si="19"/>
        <v>22225</v>
      </c>
      <c r="K38" s="24"/>
      <c r="L38" s="24"/>
      <c r="M38" s="24"/>
      <c r="N38" s="24"/>
      <c r="O38" s="24"/>
    </row>
    <row r="39" spans="1:15" s="35" customFormat="1" ht="16.5" customHeight="1" x14ac:dyDescent="0.2">
      <c r="A39" s="26"/>
      <c r="B39" s="26"/>
      <c r="C39" s="5"/>
      <c r="D39" s="28" t="s">
        <v>7</v>
      </c>
      <c r="E39" s="29" t="s">
        <v>80</v>
      </c>
      <c r="F39" s="37">
        <v>23675</v>
      </c>
      <c r="G39" s="77">
        <v>-1450</v>
      </c>
      <c r="H39" s="108">
        <f t="shared" si="18"/>
        <v>22225</v>
      </c>
      <c r="I39" s="77"/>
      <c r="J39" s="42">
        <f t="shared" si="19"/>
        <v>22225</v>
      </c>
      <c r="K39" s="24"/>
      <c r="L39" s="24"/>
      <c r="M39" s="24"/>
      <c r="N39" s="24"/>
      <c r="O39" s="24"/>
    </row>
    <row r="40" spans="1:15" s="72" customFormat="1" ht="18" customHeight="1" x14ac:dyDescent="0.2">
      <c r="A40" s="14">
        <v>700</v>
      </c>
      <c r="B40" s="12"/>
      <c r="C40" s="20"/>
      <c r="D40" s="15" t="s">
        <v>56</v>
      </c>
      <c r="E40" s="55"/>
      <c r="F40" s="32">
        <v>8462464</v>
      </c>
      <c r="G40" s="32">
        <f>G41</f>
        <v>-115000</v>
      </c>
      <c r="H40" s="43">
        <f t="shared" si="16"/>
        <v>8347464</v>
      </c>
      <c r="I40" s="32">
        <f>I41</f>
        <v>0</v>
      </c>
      <c r="J40" s="43">
        <f t="shared" si="17"/>
        <v>8347464</v>
      </c>
      <c r="K40" s="57"/>
      <c r="L40" s="57"/>
      <c r="M40" s="57"/>
      <c r="N40" s="57"/>
      <c r="O40" s="57"/>
    </row>
    <row r="41" spans="1:15" s="35" customFormat="1" ht="16.5" customHeight="1" x14ac:dyDescent="0.2">
      <c r="A41" s="25"/>
      <c r="B41" s="27">
        <v>70005</v>
      </c>
      <c r="C41" s="19"/>
      <c r="D41" s="81" t="s">
        <v>57</v>
      </c>
      <c r="E41" s="65"/>
      <c r="F41" s="33">
        <v>8378464</v>
      </c>
      <c r="G41" s="33">
        <f>G42+G44+G46</f>
        <v>-115000</v>
      </c>
      <c r="H41" s="40">
        <f t="shared" si="16"/>
        <v>8263464</v>
      </c>
      <c r="I41" s="33">
        <f>I42+I44+I46</f>
        <v>0</v>
      </c>
      <c r="J41" s="40">
        <f t="shared" si="17"/>
        <v>8263464</v>
      </c>
      <c r="K41" s="24"/>
      <c r="L41" s="24"/>
      <c r="M41" s="24"/>
      <c r="N41" s="24"/>
      <c r="O41" s="24"/>
    </row>
    <row r="42" spans="1:15" s="35" customFormat="1" ht="16.5" customHeight="1" x14ac:dyDescent="0.2">
      <c r="A42" s="135"/>
      <c r="B42" s="135"/>
      <c r="C42" s="5">
        <v>4300</v>
      </c>
      <c r="D42" s="64" t="s">
        <v>2</v>
      </c>
      <c r="E42" s="29"/>
      <c r="F42" s="34">
        <v>2049269</v>
      </c>
      <c r="G42" s="34">
        <f t="shared" ref="G42:I44" si="20">G43</f>
        <v>30000</v>
      </c>
      <c r="H42" s="41">
        <f t="shared" si="16"/>
        <v>2079269</v>
      </c>
      <c r="I42" s="34">
        <f t="shared" si="20"/>
        <v>0</v>
      </c>
      <c r="J42" s="41">
        <f t="shared" si="17"/>
        <v>2079269</v>
      </c>
      <c r="K42" s="24"/>
      <c r="L42" s="24"/>
      <c r="M42" s="24"/>
      <c r="N42" s="24"/>
      <c r="O42" s="24"/>
    </row>
    <row r="43" spans="1:15" s="18" customFormat="1" ht="28.5" customHeight="1" x14ac:dyDescent="0.2">
      <c r="A43" s="17"/>
      <c r="B43" s="17"/>
      <c r="C43" s="30"/>
      <c r="D43" s="28" t="s">
        <v>27</v>
      </c>
      <c r="E43" s="29" t="s">
        <v>91</v>
      </c>
      <c r="F43" s="37">
        <v>229025</v>
      </c>
      <c r="G43" s="77">
        <v>30000</v>
      </c>
      <c r="H43" s="108">
        <f t="shared" si="16"/>
        <v>259025</v>
      </c>
      <c r="I43" s="77"/>
      <c r="J43" s="42">
        <f t="shared" si="17"/>
        <v>259025</v>
      </c>
      <c r="K43" s="24"/>
      <c r="L43" s="24"/>
      <c r="M43" s="24"/>
      <c r="N43" s="24"/>
      <c r="O43" s="24"/>
    </row>
    <row r="44" spans="1:15" s="18" customFormat="1" ht="16.5" customHeight="1" x14ac:dyDescent="0.2">
      <c r="A44" s="26"/>
      <c r="B44" s="26"/>
      <c r="C44" s="5">
        <v>4530</v>
      </c>
      <c r="D44" s="7" t="s">
        <v>92</v>
      </c>
      <c r="E44" s="29"/>
      <c r="F44" s="34">
        <f>F45</f>
        <v>100000</v>
      </c>
      <c r="G44" s="34">
        <f t="shared" si="20"/>
        <v>-25000</v>
      </c>
      <c r="H44" s="41">
        <f t="shared" ref="H44:H46" si="21">SUM(F44:G44)</f>
        <v>75000</v>
      </c>
      <c r="I44" s="34">
        <f t="shared" si="20"/>
        <v>0</v>
      </c>
      <c r="J44" s="41">
        <f t="shared" ref="J44:J46" si="22">SUM(H44:I44)</f>
        <v>75000</v>
      </c>
      <c r="K44" s="24"/>
      <c r="L44" s="24"/>
      <c r="M44" s="24"/>
      <c r="N44" s="24"/>
      <c r="O44" s="24"/>
    </row>
    <row r="45" spans="1:15" s="18" customFormat="1" ht="16.5" customHeight="1" x14ac:dyDescent="0.2">
      <c r="A45" s="17"/>
      <c r="B45" s="17"/>
      <c r="C45" s="30"/>
      <c r="D45" s="28" t="s">
        <v>7</v>
      </c>
      <c r="E45" s="29" t="s">
        <v>14</v>
      </c>
      <c r="F45" s="37">
        <v>100000</v>
      </c>
      <c r="G45" s="77">
        <v>-25000</v>
      </c>
      <c r="H45" s="108">
        <f t="shared" si="21"/>
        <v>75000</v>
      </c>
      <c r="I45" s="77"/>
      <c r="J45" s="42">
        <f t="shared" si="22"/>
        <v>75000</v>
      </c>
      <c r="K45" s="24"/>
      <c r="L45" s="24"/>
      <c r="M45" s="24"/>
      <c r="N45" s="24"/>
      <c r="O45" s="24"/>
    </row>
    <row r="46" spans="1:15" s="35" customFormat="1" ht="16.5" customHeight="1" x14ac:dyDescent="0.2">
      <c r="A46" s="26"/>
      <c r="B46" s="26"/>
      <c r="C46" s="5">
        <v>6050</v>
      </c>
      <c r="D46" s="80" t="s">
        <v>18</v>
      </c>
      <c r="E46" s="29"/>
      <c r="F46" s="34">
        <v>170000</v>
      </c>
      <c r="G46" s="34">
        <f>SUM(G48:G48)</f>
        <v>-120000</v>
      </c>
      <c r="H46" s="41">
        <f t="shared" si="21"/>
        <v>50000</v>
      </c>
      <c r="I46" s="34">
        <f t="shared" ref="I46" si="23">I47</f>
        <v>0</v>
      </c>
      <c r="J46" s="41">
        <f t="shared" si="22"/>
        <v>50000</v>
      </c>
      <c r="K46" s="24"/>
      <c r="L46" s="24"/>
      <c r="M46" s="24"/>
      <c r="N46" s="24"/>
      <c r="O46" s="24"/>
    </row>
    <row r="47" spans="1:15" s="18" customFormat="1" ht="14.25" customHeight="1" x14ac:dyDescent="0.2">
      <c r="A47" s="26"/>
      <c r="B47" s="26"/>
      <c r="C47" s="5"/>
      <c r="D47" s="58" t="s">
        <v>27</v>
      </c>
      <c r="E47" s="29"/>
      <c r="F47" s="37"/>
      <c r="G47" s="113"/>
      <c r="H47" s="42"/>
      <c r="I47" s="113"/>
      <c r="J47" s="42"/>
      <c r="K47" s="24"/>
      <c r="L47" s="24"/>
      <c r="M47" s="24"/>
      <c r="N47" s="24"/>
      <c r="O47" s="24"/>
    </row>
    <row r="48" spans="1:15" s="18" customFormat="1" ht="16.5" customHeight="1" x14ac:dyDescent="0.2">
      <c r="A48" s="73"/>
      <c r="B48" s="73"/>
      <c r="C48" s="82"/>
      <c r="D48" s="118" t="s">
        <v>93</v>
      </c>
      <c r="E48" s="62" t="s">
        <v>19</v>
      </c>
      <c r="F48" s="37">
        <v>120000</v>
      </c>
      <c r="G48" s="77">
        <v>-120000</v>
      </c>
      <c r="H48" s="42">
        <f t="shared" ref="H48:H51" si="24">SUM(F48:G48)</f>
        <v>0</v>
      </c>
      <c r="I48" s="113"/>
      <c r="J48" s="42">
        <f t="shared" ref="J48:J51" si="25">SUM(H48:I48)</f>
        <v>0</v>
      </c>
      <c r="K48" s="24"/>
      <c r="L48" s="24"/>
      <c r="M48" s="24"/>
      <c r="N48" s="24"/>
      <c r="O48" s="24"/>
    </row>
    <row r="49" spans="1:15" s="72" customFormat="1" ht="18" customHeight="1" x14ac:dyDescent="0.2">
      <c r="A49" s="14">
        <v>710</v>
      </c>
      <c r="B49" s="12"/>
      <c r="C49" s="20"/>
      <c r="D49" s="15" t="s">
        <v>94</v>
      </c>
      <c r="E49" s="55"/>
      <c r="F49" s="32">
        <v>266360</v>
      </c>
      <c r="G49" s="32">
        <f>G50</f>
        <v>-34932</v>
      </c>
      <c r="H49" s="43">
        <f t="shared" si="24"/>
        <v>231428</v>
      </c>
      <c r="I49" s="32">
        <f>I50</f>
        <v>0</v>
      </c>
      <c r="J49" s="43">
        <f t="shared" si="25"/>
        <v>231428</v>
      </c>
      <c r="K49" s="57"/>
      <c r="L49" s="57"/>
      <c r="M49" s="57"/>
      <c r="N49" s="57"/>
      <c r="O49" s="57"/>
    </row>
    <row r="50" spans="1:15" s="35" customFormat="1" ht="16.5" customHeight="1" x14ac:dyDescent="0.2">
      <c r="A50" s="25"/>
      <c r="B50" s="25">
        <v>71035</v>
      </c>
      <c r="C50" s="5"/>
      <c r="D50" s="56" t="s">
        <v>96</v>
      </c>
      <c r="E50" s="65"/>
      <c r="F50" s="33">
        <v>162360</v>
      </c>
      <c r="G50" s="33">
        <f>G51</f>
        <v>-34932</v>
      </c>
      <c r="H50" s="40">
        <f t="shared" si="24"/>
        <v>127428</v>
      </c>
      <c r="I50" s="33">
        <f>I51</f>
        <v>0</v>
      </c>
      <c r="J50" s="40">
        <f t="shared" si="25"/>
        <v>127428</v>
      </c>
      <c r="K50" s="24"/>
      <c r="L50" s="24"/>
      <c r="M50" s="24"/>
      <c r="N50" s="24"/>
      <c r="O50" s="24"/>
    </row>
    <row r="51" spans="1:15" s="35" customFormat="1" ht="16.5" customHeight="1" x14ac:dyDescent="0.2">
      <c r="A51" s="26"/>
      <c r="B51" s="26"/>
      <c r="C51" s="5">
        <v>6050</v>
      </c>
      <c r="D51" s="80" t="s">
        <v>18</v>
      </c>
      <c r="E51" s="29"/>
      <c r="F51" s="34">
        <f>F53</f>
        <v>100000</v>
      </c>
      <c r="G51" s="34">
        <f>SUM(G53:G53)</f>
        <v>-34932</v>
      </c>
      <c r="H51" s="41">
        <f t="shared" si="24"/>
        <v>65068</v>
      </c>
      <c r="I51" s="34">
        <f t="shared" ref="I51" si="26">I52</f>
        <v>0</v>
      </c>
      <c r="J51" s="41">
        <f t="shared" si="25"/>
        <v>65068</v>
      </c>
      <c r="K51" s="24"/>
      <c r="L51" s="24"/>
      <c r="M51" s="24"/>
      <c r="N51" s="24"/>
      <c r="O51" s="24"/>
    </row>
    <row r="52" spans="1:15" s="18" customFormat="1" ht="14.25" customHeight="1" x14ac:dyDescent="0.2">
      <c r="A52" s="26"/>
      <c r="B52" s="26"/>
      <c r="C52" s="5"/>
      <c r="D52" s="58" t="s">
        <v>7</v>
      </c>
      <c r="E52" s="29"/>
      <c r="F52" s="37"/>
      <c r="G52" s="113"/>
      <c r="H52" s="42"/>
      <c r="I52" s="113"/>
      <c r="J52" s="42"/>
      <c r="K52" s="24"/>
      <c r="L52" s="24"/>
      <c r="M52" s="24"/>
      <c r="N52" s="24"/>
      <c r="O52" s="24"/>
    </row>
    <row r="53" spans="1:15" s="18" customFormat="1" ht="28.5" customHeight="1" x14ac:dyDescent="0.2">
      <c r="A53" s="73"/>
      <c r="B53" s="73"/>
      <c r="C53" s="82"/>
      <c r="D53" s="136" t="s">
        <v>95</v>
      </c>
      <c r="E53" s="62" t="s">
        <v>32</v>
      </c>
      <c r="F53" s="37">
        <v>100000</v>
      </c>
      <c r="G53" s="77">
        <v>-34932</v>
      </c>
      <c r="H53" s="42">
        <f t="shared" ref="H53" si="27">SUM(F53:G53)</f>
        <v>65068</v>
      </c>
      <c r="I53" s="113"/>
      <c r="J53" s="42">
        <f t="shared" ref="J53" si="28">SUM(H53:I53)</f>
        <v>65068</v>
      </c>
      <c r="K53" s="24"/>
      <c r="L53" s="24"/>
      <c r="M53" s="24"/>
      <c r="N53" s="24"/>
      <c r="O53" s="24"/>
    </row>
    <row r="54" spans="1:15" s="72" customFormat="1" ht="18" customHeight="1" x14ac:dyDescent="0.2">
      <c r="A54" s="14">
        <v>750</v>
      </c>
      <c r="B54" s="12"/>
      <c r="C54" s="20"/>
      <c r="D54" s="15" t="s">
        <v>20</v>
      </c>
      <c r="E54" s="55"/>
      <c r="F54" s="32">
        <v>11428405.810000001</v>
      </c>
      <c r="G54" s="32">
        <f>G55+G60+G93+G106</f>
        <v>-364095.64</v>
      </c>
      <c r="H54" s="43">
        <f t="shared" ref="H54:H98" si="29">SUM(F54:G54)</f>
        <v>11064310.17</v>
      </c>
      <c r="I54" s="32">
        <f>I55+I60+I93+I106</f>
        <v>28316</v>
      </c>
      <c r="J54" s="43">
        <f t="shared" ref="J54:J98" si="30">SUM(H54:I54)</f>
        <v>11092626.17</v>
      </c>
      <c r="K54" s="57"/>
      <c r="L54" s="57"/>
      <c r="M54" s="57"/>
      <c r="N54" s="57"/>
      <c r="O54" s="57"/>
    </row>
    <row r="55" spans="1:15" s="35" customFormat="1" ht="16.5" customHeight="1" x14ac:dyDescent="0.2">
      <c r="A55" s="25"/>
      <c r="B55" s="27">
        <v>75022</v>
      </c>
      <c r="C55" s="19"/>
      <c r="D55" s="85" t="s">
        <v>97</v>
      </c>
      <c r="E55" s="47"/>
      <c r="F55" s="33">
        <v>507355</v>
      </c>
      <c r="G55" s="33">
        <f>G56+G58</f>
        <v>-20900</v>
      </c>
      <c r="H55" s="40">
        <f t="shared" si="29"/>
        <v>486455</v>
      </c>
      <c r="I55" s="33">
        <f>I56</f>
        <v>0</v>
      </c>
      <c r="J55" s="40">
        <f t="shared" ref="J55:J59" si="31">SUM(H55:I55)</f>
        <v>486455</v>
      </c>
      <c r="K55" s="24"/>
      <c r="L55" s="24"/>
      <c r="M55" s="24"/>
      <c r="N55" s="24"/>
      <c r="O55" s="24"/>
    </row>
    <row r="56" spans="1:15" s="35" customFormat="1" ht="16.5" customHeight="1" x14ac:dyDescent="0.2">
      <c r="A56" s="26"/>
      <c r="B56" s="26"/>
      <c r="C56" s="5">
        <v>3030</v>
      </c>
      <c r="D56" s="7" t="s">
        <v>59</v>
      </c>
      <c r="E56" s="29"/>
      <c r="F56" s="34">
        <f>F57</f>
        <v>487430</v>
      </c>
      <c r="G56" s="34">
        <f t="shared" ref="G56:I56" si="32">G57</f>
        <v>-20000</v>
      </c>
      <c r="H56" s="41">
        <f t="shared" si="29"/>
        <v>467430</v>
      </c>
      <c r="I56" s="34">
        <f t="shared" si="32"/>
        <v>0</v>
      </c>
      <c r="J56" s="41">
        <f t="shared" si="31"/>
        <v>467430</v>
      </c>
      <c r="K56" s="24"/>
      <c r="L56" s="24"/>
      <c r="M56" s="24"/>
      <c r="N56" s="24"/>
      <c r="O56" s="24"/>
    </row>
    <row r="57" spans="1:15" s="18" customFormat="1" ht="16.5" customHeight="1" x14ac:dyDescent="0.2">
      <c r="A57" s="26"/>
      <c r="B57" s="26"/>
      <c r="C57" s="5"/>
      <c r="D57" s="28" t="s">
        <v>7</v>
      </c>
      <c r="E57" s="29" t="s">
        <v>80</v>
      </c>
      <c r="F57" s="37">
        <v>487430</v>
      </c>
      <c r="G57" s="77">
        <v>-20000</v>
      </c>
      <c r="H57" s="108">
        <f t="shared" si="29"/>
        <v>467430</v>
      </c>
      <c r="I57" s="116"/>
      <c r="J57" s="42">
        <f t="shared" si="31"/>
        <v>467430</v>
      </c>
      <c r="K57" s="24"/>
      <c r="L57" s="24"/>
      <c r="M57" s="24"/>
      <c r="N57" s="24"/>
      <c r="O57" s="24"/>
    </row>
    <row r="58" spans="1:15" s="35" customFormat="1" ht="16.5" customHeight="1" x14ac:dyDescent="0.2">
      <c r="A58" s="26"/>
      <c r="B58" s="26"/>
      <c r="C58" s="5">
        <v>4190</v>
      </c>
      <c r="D58" s="7" t="s">
        <v>98</v>
      </c>
      <c r="E58" s="29"/>
      <c r="F58" s="34">
        <f>F59</f>
        <v>900</v>
      </c>
      <c r="G58" s="34">
        <f t="shared" ref="G58:I58" si="33">G59</f>
        <v>-900</v>
      </c>
      <c r="H58" s="41">
        <f t="shared" si="29"/>
        <v>0</v>
      </c>
      <c r="I58" s="34">
        <f t="shared" si="33"/>
        <v>0</v>
      </c>
      <c r="J58" s="41">
        <f t="shared" si="31"/>
        <v>0</v>
      </c>
      <c r="K58" s="24"/>
      <c r="L58" s="24"/>
      <c r="M58" s="24"/>
      <c r="N58" s="24"/>
      <c r="O58" s="24"/>
    </row>
    <row r="59" spans="1:15" s="18" customFormat="1" ht="16.5" customHeight="1" x14ac:dyDescent="0.2">
      <c r="A59" s="26"/>
      <c r="B59" s="26"/>
      <c r="C59" s="5"/>
      <c r="D59" s="28" t="s">
        <v>7</v>
      </c>
      <c r="E59" s="29" t="s">
        <v>80</v>
      </c>
      <c r="F59" s="37">
        <v>900</v>
      </c>
      <c r="G59" s="77">
        <v>-900</v>
      </c>
      <c r="H59" s="108">
        <f t="shared" si="29"/>
        <v>0</v>
      </c>
      <c r="I59" s="77"/>
      <c r="J59" s="42">
        <f t="shared" si="31"/>
        <v>0</v>
      </c>
      <c r="K59" s="24"/>
      <c r="L59" s="24"/>
      <c r="M59" s="24"/>
      <c r="N59" s="24"/>
      <c r="O59" s="24"/>
    </row>
    <row r="60" spans="1:15" s="35" customFormat="1" ht="16.5" customHeight="1" x14ac:dyDescent="0.2">
      <c r="A60" s="25"/>
      <c r="B60" s="27">
        <v>75023</v>
      </c>
      <c r="C60" s="19"/>
      <c r="D60" s="85" t="s">
        <v>33</v>
      </c>
      <c r="E60" s="65"/>
      <c r="F60" s="33">
        <v>10345856.810000001</v>
      </c>
      <c r="G60" s="33">
        <f>G61+G63+G65+G68+G71+G73+G75+G77+G79+G81+G83+G85+G87+G89+G91</f>
        <v>-106695.64</v>
      </c>
      <c r="H60" s="40">
        <f t="shared" ref="H60:H62" si="34">SUM(F60:G60)</f>
        <v>10239161.17</v>
      </c>
      <c r="I60" s="33">
        <f>I61+I63+I65+I68+I71+I73+I75+I77+I79+I81+I83+I85+I87+I89+I91</f>
        <v>28316</v>
      </c>
      <c r="J60" s="40">
        <f t="shared" si="30"/>
        <v>10267477.17</v>
      </c>
      <c r="K60" s="24"/>
      <c r="L60" s="24"/>
      <c r="M60" s="24"/>
      <c r="N60" s="24"/>
      <c r="O60" s="24"/>
    </row>
    <row r="61" spans="1:15" s="35" customFormat="1" ht="16.5" customHeight="1" x14ac:dyDescent="0.2">
      <c r="A61" s="25"/>
      <c r="B61" s="25"/>
      <c r="C61" s="5">
        <v>3020</v>
      </c>
      <c r="D61" s="80" t="s">
        <v>99</v>
      </c>
      <c r="E61" s="29"/>
      <c r="F61" s="34">
        <v>24673.4</v>
      </c>
      <c r="G61" s="34">
        <f t="shared" ref="G61:I89" si="35">G62</f>
        <v>-9740</v>
      </c>
      <c r="H61" s="41">
        <f t="shared" si="34"/>
        <v>14933.400000000001</v>
      </c>
      <c r="I61" s="34">
        <f t="shared" si="35"/>
        <v>400</v>
      </c>
      <c r="J61" s="41">
        <f t="shared" si="30"/>
        <v>15333.400000000001</v>
      </c>
      <c r="K61" s="24"/>
      <c r="L61" s="24"/>
      <c r="M61" s="24"/>
      <c r="N61" s="24"/>
      <c r="O61" s="24"/>
    </row>
    <row r="62" spans="1:15" s="18" customFormat="1" ht="16.5" customHeight="1" x14ac:dyDescent="0.2">
      <c r="A62" s="25"/>
      <c r="B62" s="25"/>
      <c r="C62" s="5"/>
      <c r="D62" s="28" t="s">
        <v>27</v>
      </c>
      <c r="E62" s="29" t="s">
        <v>100</v>
      </c>
      <c r="F62" s="37">
        <v>16000</v>
      </c>
      <c r="G62" s="77">
        <v>-9740</v>
      </c>
      <c r="H62" s="108">
        <f t="shared" si="34"/>
        <v>6260</v>
      </c>
      <c r="I62" s="77">
        <v>400</v>
      </c>
      <c r="J62" s="42">
        <f t="shared" si="30"/>
        <v>6660</v>
      </c>
      <c r="K62" s="24"/>
      <c r="L62" s="24"/>
      <c r="M62" s="24"/>
      <c r="N62" s="24"/>
      <c r="O62" s="24"/>
    </row>
    <row r="63" spans="1:15" s="35" customFormat="1" ht="16.5" customHeight="1" x14ac:dyDescent="0.2">
      <c r="A63" s="26"/>
      <c r="B63" s="26"/>
      <c r="C63" s="5">
        <v>4040</v>
      </c>
      <c r="D63" s="7" t="s">
        <v>101</v>
      </c>
      <c r="E63" s="29"/>
      <c r="F63" s="34">
        <f>F64</f>
        <v>481236</v>
      </c>
      <c r="G63" s="34">
        <f t="shared" si="35"/>
        <v>-695.64</v>
      </c>
      <c r="H63" s="41">
        <f t="shared" ref="H63:H64" si="36">SUM(F63:G63)</f>
        <v>480540.36</v>
      </c>
      <c r="I63" s="34">
        <f t="shared" si="35"/>
        <v>0</v>
      </c>
      <c r="J63" s="41">
        <f t="shared" ref="J63:J64" si="37">SUM(H63:I63)</f>
        <v>480540.36</v>
      </c>
      <c r="K63" s="24"/>
      <c r="L63" s="24"/>
      <c r="M63" s="24"/>
      <c r="N63" s="24"/>
      <c r="O63" s="24"/>
    </row>
    <row r="64" spans="1:15" s="18" customFormat="1" ht="16.5" customHeight="1" x14ac:dyDescent="0.2">
      <c r="A64" s="26"/>
      <c r="B64" s="26"/>
      <c r="C64" s="5"/>
      <c r="D64" s="28" t="s">
        <v>7</v>
      </c>
      <c r="E64" s="29" t="s">
        <v>14</v>
      </c>
      <c r="F64" s="37">
        <v>481236</v>
      </c>
      <c r="G64" s="77">
        <v>-695.64</v>
      </c>
      <c r="H64" s="108">
        <f t="shared" si="36"/>
        <v>480540.36</v>
      </c>
      <c r="I64" s="116"/>
      <c r="J64" s="42">
        <f t="shared" si="37"/>
        <v>480540.36</v>
      </c>
      <c r="K64" s="24"/>
      <c r="L64" s="24"/>
      <c r="M64" s="24"/>
      <c r="N64" s="24"/>
      <c r="O64" s="24"/>
    </row>
    <row r="65" spans="1:15" s="35" customFormat="1" ht="16.5" customHeight="1" x14ac:dyDescent="0.2">
      <c r="A65" s="26"/>
      <c r="B65" s="26"/>
      <c r="C65" s="5">
        <v>4110</v>
      </c>
      <c r="D65" s="7" t="s">
        <v>102</v>
      </c>
      <c r="E65" s="29"/>
      <c r="F65" s="34">
        <v>1121819</v>
      </c>
      <c r="G65" s="34">
        <f>SUM(G66:G67)</f>
        <v>-21500</v>
      </c>
      <c r="H65" s="41">
        <f t="shared" ref="H65:H76" si="38">SUM(F65:G65)</f>
        <v>1100319</v>
      </c>
      <c r="I65" s="34">
        <f t="shared" si="35"/>
        <v>0</v>
      </c>
      <c r="J65" s="41">
        <f t="shared" ref="J65:J76" si="39">SUM(H65:I65)</f>
        <v>1100319</v>
      </c>
      <c r="K65" s="24"/>
      <c r="L65" s="24"/>
      <c r="M65" s="24"/>
      <c r="N65" s="24"/>
      <c r="O65" s="24"/>
    </row>
    <row r="66" spans="1:15" s="18" customFormat="1" ht="16.5" customHeight="1" x14ac:dyDescent="0.2">
      <c r="A66" s="88"/>
      <c r="B66" s="88"/>
      <c r="C66" s="89"/>
      <c r="D66" s="28" t="s">
        <v>27</v>
      </c>
      <c r="E66" s="29" t="s">
        <v>14</v>
      </c>
      <c r="F66" s="37">
        <v>1089714</v>
      </c>
      <c r="G66" s="77">
        <v>-17000</v>
      </c>
      <c r="H66" s="108">
        <f t="shared" si="38"/>
        <v>1072714</v>
      </c>
      <c r="I66" s="116"/>
      <c r="J66" s="42">
        <f t="shared" si="39"/>
        <v>1072714</v>
      </c>
      <c r="K66" s="24"/>
      <c r="L66" s="24"/>
      <c r="M66" s="24"/>
      <c r="N66" s="24"/>
      <c r="O66" s="24"/>
    </row>
    <row r="67" spans="1:15" s="18" customFormat="1" ht="16.5" customHeight="1" x14ac:dyDescent="0.2">
      <c r="A67" s="88"/>
      <c r="B67" s="88"/>
      <c r="C67" s="89"/>
      <c r="D67" s="90"/>
      <c r="E67" s="29" t="s">
        <v>80</v>
      </c>
      <c r="F67" s="37">
        <v>15575</v>
      </c>
      <c r="G67" s="77">
        <v>-4500</v>
      </c>
      <c r="H67" s="108">
        <f t="shared" si="38"/>
        <v>11075</v>
      </c>
      <c r="I67" s="116"/>
      <c r="J67" s="42">
        <f t="shared" si="39"/>
        <v>11075</v>
      </c>
      <c r="K67" s="24"/>
      <c r="L67" s="24"/>
      <c r="M67" s="24"/>
      <c r="N67" s="24"/>
      <c r="O67" s="24"/>
    </row>
    <row r="68" spans="1:15" s="35" customFormat="1" ht="16.5" customHeight="1" x14ac:dyDescent="0.2">
      <c r="A68" s="26"/>
      <c r="B68" s="26"/>
      <c r="C68" s="5">
        <v>4120</v>
      </c>
      <c r="D68" s="7" t="s">
        <v>103</v>
      </c>
      <c r="E68" s="29"/>
      <c r="F68" s="34">
        <v>159099</v>
      </c>
      <c r="G68" s="34">
        <f>SUM(G69:G70)</f>
        <v>-38560</v>
      </c>
      <c r="H68" s="41">
        <f t="shared" ref="H68:H70" si="40">SUM(F68:G68)</f>
        <v>120539</v>
      </c>
      <c r="I68" s="34">
        <f t="shared" si="35"/>
        <v>0</v>
      </c>
      <c r="J68" s="41">
        <f t="shared" ref="J68:J70" si="41">SUM(H68:I68)</f>
        <v>120539</v>
      </c>
      <c r="K68" s="24"/>
      <c r="L68" s="24"/>
      <c r="M68" s="24"/>
      <c r="N68" s="24"/>
      <c r="O68" s="24"/>
    </row>
    <row r="69" spans="1:15" s="18" customFormat="1" ht="16.5" customHeight="1" x14ac:dyDescent="0.2">
      <c r="A69" s="88"/>
      <c r="B69" s="88"/>
      <c r="C69" s="89"/>
      <c r="D69" s="28" t="s">
        <v>7</v>
      </c>
      <c r="E69" s="29" t="s">
        <v>14</v>
      </c>
      <c r="F69" s="37">
        <v>156879</v>
      </c>
      <c r="G69" s="77">
        <v>-38060</v>
      </c>
      <c r="H69" s="108">
        <f t="shared" si="40"/>
        <v>118819</v>
      </c>
      <c r="I69" s="116"/>
      <c r="J69" s="42">
        <f t="shared" si="41"/>
        <v>118819</v>
      </c>
      <c r="K69" s="24"/>
      <c r="L69" s="24"/>
      <c r="M69" s="24"/>
      <c r="N69" s="24"/>
      <c r="O69" s="24"/>
    </row>
    <row r="70" spans="1:15" s="18" customFormat="1" ht="16.5" customHeight="1" x14ac:dyDescent="0.2">
      <c r="A70" s="88"/>
      <c r="B70" s="88"/>
      <c r="C70" s="89"/>
      <c r="D70" s="90"/>
      <c r="E70" s="29" t="s">
        <v>80</v>
      </c>
      <c r="F70" s="37">
        <v>2220</v>
      </c>
      <c r="G70" s="77">
        <v>-500</v>
      </c>
      <c r="H70" s="108">
        <f t="shared" si="40"/>
        <v>1720</v>
      </c>
      <c r="I70" s="116"/>
      <c r="J70" s="42">
        <f t="shared" si="41"/>
        <v>1720</v>
      </c>
      <c r="K70" s="24"/>
      <c r="L70" s="24"/>
      <c r="M70" s="24"/>
      <c r="N70" s="24"/>
      <c r="O70" s="24"/>
    </row>
    <row r="71" spans="1:15" s="35" customFormat="1" ht="16.5" customHeight="1" x14ac:dyDescent="0.2">
      <c r="A71" s="26"/>
      <c r="B71" s="26"/>
      <c r="C71" s="5">
        <v>4170</v>
      </c>
      <c r="D71" s="7" t="s">
        <v>60</v>
      </c>
      <c r="E71" s="29"/>
      <c r="F71" s="34">
        <v>211732</v>
      </c>
      <c r="G71" s="34">
        <f t="shared" si="35"/>
        <v>-12000</v>
      </c>
      <c r="H71" s="41">
        <f t="shared" si="38"/>
        <v>199732</v>
      </c>
      <c r="I71" s="34">
        <f t="shared" si="35"/>
        <v>0</v>
      </c>
      <c r="J71" s="41">
        <f t="shared" si="39"/>
        <v>199732</v>
      </c>
      <c r="K71" s="24"/>
      <c r="L71" s="24"/>
      <c r="M71" s="24"/>
      <c r="N71" s="24"/>
      <c r="O71" s="24"/>
    </row>
    <row r="72" spans="1:15" s="18" customFormat="1" ht="16.5" customHeight="1" x14ac:dyDescent="0.2">
      <c r="A72" s="137"/>
      <c r="B72" s="137"/>
      <c r="C72" s="138"/>
      <c r="D72" s="28" t="s">
        <v>27</v>
      </c>
      <c r="E72" s="29" t="s">
        <v>80</v>
      </c>
      <c r="F72" s="37">
        <v>90600</v>
      </c>
      <c r="G72" s="77">
        <v>-12000</v>
      </c>
      <c r="H72" s="108">
        <f t="shared" si="38"/>
        <v>78600</v>
      </c>
      <c r="I72" s="116"/>
      <c r="J72" s="42">
        <f t="shared" si="39"/>
        <v>78600</v>
      </c>
      <c r="K72" s="24"/>
      <c r="L72" s="24"/>
      <c r="M72" s="24"/>
      <c r="N72" s="24"/>
      <c r="O72" s="24"/>
    </row>
    <row r="73" spans="1:15" s="35" customFormat="1" ht="16.5" customHeight="1" x14ac:dyDescent="0.2">
      <c r="A73" s="26"/>
      <c r="B73" s="26"/>
      <c r="C73" s="5">
        <v>4210</v>
      </c>
      <c r="D73" s="7" t="s">
        <v>15</v>
      </c>
      <c r="E73" s="29"/>
      <c r="F73" s="34">
        <v>177445.88</v>
      </c>
      <c r="G73" s="34">
        <f t="shared" si="35"/>
        <v>-2000</v>
      </c>
      <c r="H73" s="41">
        <f t="shared" si="38"/>
        <v>175445.88</v>
      </c>
      <c r="I73" s="34">
        <f t="shared" si="35"/>
        <v>0</v>
      </c>
      <c r="J73" s="41">
        <f t="shared" si="39"/>
        <v>175445.88</v>
      </c>
      <c r="K73" s="24"/>
      <c r="L73" s="24"/>
      <c r="M73" s="24"/>
      <c r="N73" s="24"/>
      <c r="O73" s="24"/>
    </row>
    <row r="74" spans="1:15" s="18" customFormat="1" ht="16.5" customHeight="1" x14ac:dyDescent="0.2">
      <c r="A74" s="25"/>
      <c r="B74" s="25"/>
      <c r="C74" s="5"/>
      <c r="D74" s="28" t="s">
        <v>27</v>
      </c>
      <c r="E74" s="29" t="s">
        <v>100</v>
      </c>
      <c r="F74" s="37">
        <v>2000</v>
      </c>
      <c r="G74" s="77">
        <v>-2000</v>
      </c>
      <c r="H74" s="108">
        <f t="shared" si="38"/>
        <v>0</v>
      </c>
      <c r="I74" s="116"/>
      <c r="J74" s="42">
        <f t="shared" si="39"/>
        <v>0</v>
      </c>
      <c r="K74" s="24"/>
      <c r="L74" s="24"/>
      <c r="M74" s="24"/>
      <c r="N74" s="24"/>
      <c r="O74" s="24"/>
    </row>
    <row r="75" spans="1:15" s="35" customFormat="1" ht="16.5" customHeight="1" x14ac:dyDescent="0.2">
      <c r="A75" s="26"/>
      <c r="B75" s="26"/>
      <c r="C75" s="5">
        <v>4220</v>
      </c>
      <c r="D75" s="7" t="s">
        <v>104</v>
      </c>
      <c r="E75" s="29"/>
      <c r="F75" s="34">
        <v>16000</v>
      </c>
      <c r="G75" s="34">
        <f t="shared" si="35"/>
        <v>-4000</v>
      </c>
      <c r="H75" s="41">
        <f t="shared" si="38"/>
        <v>12000</v>
      </c>
      <c r="I75" s="34">
        <f t="shared" si="35"/>
        <v>0</v>
      </c>
      <c r="J75" s="41">
        <f t="shared" si="39"/>
        <v>12000</v>
      </c>
      <c r="K75" s="24"/>
      <c r="L75" s="24"/>
      <c r="M75" s="24"/>
      <c r="N75" s="24"/>
      <c r="O75" s="24"/>
    </row>
    <row r="76" spans="1:15" s="18" customFormat="1" ht="16.5" customHeight="1" x14ac:dyDescent="0.2">
      <c r="A76" s="25"/>
      <c r="B76" s="25"/>
      <c r="C76" s="5"/>
      <c r="D76" s="28" t="s">
        <v>27</v>
      </c>
      <c r="E76" s="29" t="s">
        <v>80</v>
      </c>
      <c r="F76" s="37">
        <v>11000</v>
      </c>
      <c r="G76" s="77">
        <v>-4000</v>
      </c>
      <c r="H76" s="108">
        <f t="shared" si="38"/>
        <v>7000</v>
      </c>
      <c r="I76" s="116"/>
      <c r="J76" s="42">
        <f t="shared" si="39"/>
        <v>7000</v>
      </c>
      <c r="K76" s="24"/>
      <c r="L76" s="24"/>
      <c r="M76" s="24"/>
      <c r="N76" s="24"/>
      <c r="O76" s="24"/>
    </row>
    <row r="77" spans="1:15" s="35" customFormat="1" ht="16.5" customHeight="1" x14ac:dyDescent="0.2">
      <c r="A77" s="26"/>
      <c r="B77" s="26"/>
      <c r="C77" s="5">
        <v>4280</v>
      </c>
      <c r="D77" s="7" t="s">
        <v>105</v>
      </c>
      <c r="E77" s="29"/>
      <c r="F77" s="34">
        <f>F78</f>
        <v>10000</v>
      </c>
      <c r="G77" s="34">
        <f t="shared" si="35"/>
        <v>-6500</v>
      </c>
      <c r="H77" s="41">
        <f t="shared" ref="H77:H80" si="42">SUM(F77:G77)</f>
        <v>3500</v>
      </c>
      <c r="I77" s="34">
        <f t="shared" si="35"/>
        <v>-400</v>
      </c>
      <c r="J77" s="41">
        <f t="shared" ref="J77:J80" si="43">SUM(H77:I77)</f>
        <v>3100</v>
      </c>
      <c r="K77" s="24"/>
      <c r="L77" s="24"/>
      <c r="M77" s="24"/>
      <c r="N77" s="24"/>
      <c r="O77" s="24"/>
    </row>
    <row r="78" spans="1:15" s="18" customFormat="1" ht="16.5" customHeight="1" x14ac:dyDescent="0.2">
      <c r="A78" s="25"/>
      <c r="B78" s="25"/>
      <c r="C78" s="5"/>
      <c r="D78" s="28" t="s">
        <v>7</v>
      </c>
      <c r="E78" s="29" t="s">
        <v>100</v>
      </c>
      <c r="F78" s="37">
        <v>10000</v>
      </c>
      <c r="G78" s="77">
        <v>-6500</v>
      </c>
      <c r="H78" s="108">
        <f t="shared" si="42"/>
        <v>3500</v>
      </c>
      <c r="I78" s="77">
        <v>-400</v>
      </c>
      <c r="J78" s="42">
        <f t="shared" si="43"/>
        <v>3100</v>
      </c>
      <c r="K78" s="24"/>
      <c r="L78" s="24"/>
      <c r="M78" s="24"/>
      <c r="N78" s="24"/>
      <c r="O78" s="24"/>
    </row>
    <row r="79" spans="1:15" s="35" customFormat="1" ht="16.5" customHeight="1" x14ac:dyDescent="0.2">
      <c r="A79" s="26"/>
      <c r="B79" s="26"/>
      <c r="C79" s="5">
        <v>4300</v>
      </c>
      <c r="D79" s="7" t="s">
        <v>2</v>
      </c>
      <c r="E79" s="29"/>
      <c r="F79" s="34">
        <v>929856.53</v>
      </c>
      <c r="G79" s="34">
        <f t="shared" si="35"/>
        <v>-1900</v>
      </c>
      <c r="H79" s="41">
        <f t="shared" si="42"/>
        <v>927956.53</v>
      </c>
      <c r="I79" s="34">
        <f t="shared" si="35"/>
        <v>0</v>
      </c>
      <c r="J79" s="41">
        <f t="shared" si="43"/>
        <v>927956.53</v>
      </c>
      <c r="K79" s="24"/>
      <c r="L79" s="24"/>
      <c r="M79" s="24"/>
      <c r="N79" s="24"/>
      <c r="O79" s="24"/>
    </row>
    <row r="80" spans="1:15" s="18" customFormat="1" ht="16.5" customHeight="1" x14ac:dyDescent="0.2">
      <c r="A80" s="137"/>
      <c r="B80" s="137"/>
      <c r="C80" s="138"/>
      <c r="D80" s="28" t="s">
        <v>27</v>
      </c>
      <c r="E80" s="29" t="s">
        <v>19</v>
      </c>
      <c r="F80" s="37">
        <v>2000</v>
      </c>
      <c r="G80" s="77">
        <v>-1900</v>
      </c>
      <c r="H80" s="108">
        <f t="shared" si="42"/>
        <v>100</v>
      </c>
      <c r="I80" s="116"/>
      <c r="J80" s="42">
        <f t="shared" si="43"/>
        <v>100</v>
      </c>
      <c r="K80" s="24"/>
      <c r="L80" s="24"/>
      <c r="M80" s="24"/>
      <c r="N80" s="24"/>
      <c r="O80" s="24"/>
    </row>
    <row r="81" spans="1:15" s="35" customFormat="1" ht="16.5" customHeight="1" x14ac:dyDescent="0.2">
      <c r="A81" s="26"/>
      <c r="B81" s="26"/>
      <c r="C81" s="5">
        <v>4390</v>
      </c>
      <c r="D81" s="4" t="s">
        <v>58</v>
      </c>
      <c r="E81" s="29"/>
      <c r="F81" s="34">
        <v>2500</v>
      </c>
      <c r="G81" s="34">
        <f t="shared" si="35"/>
        <v>-2000</v>
      </c>
      <c r="H81" s="41">
        <f t="shared" ref="H81:H86" si="44">SUM(F81:G81)</f>
        <v>500</v>
      </c>
      <c r="I81" s="34">
        <f t="shared" si="35"/>
        <v>0</v>
      </c>
      <c r="J81" s="41">
        <f t="shared" ref="J81:J82" si="45">SUM(H81:I81)</f>
        <v>500</v>
      </c>
      <c r="K81" s="24"/>
      <c r="L81" s="24"/>
      <c r="M81" s="24"/>
      <c r="N81" s="24"/>
      <c r="O81" s="24"/>
    </row>
    <row r="82" spans="1:15" s="18" customFormat="1" ht="16.5" customHeight="1" x14ac:dyDescent="0.2">
      <c r="A82" s="137"/>
      <c r="B82" s="137"/>
      <c r="C82" s="138"/>
      <c r="D82" s="28" t="s">
        <v>27</v>
      </c>
      <c r="E82" s="29" t="s">
        <v>19</v>
      </c>
      <c r="F82" s="37">
        <v>2000</v>
      </c>
      <c r="G82" s="77">
        <v>-2000</v>
      </c>
      <c r="H82" s="108">
        <f t="shared" si="44"/>
        <v>0</v>
      </c>
      <c r="I82" s="116"/>
      <c r="J82" s="42">
        <f t="shared" si="45"/>
        <v>0</v>
      </c>
      <c r="K82" s="24"/>
      <c r="L82" s="24"/>
      <c r="M82" s="24"/>
      <c r="N82" s="24"/>
      <c r="O82" s="24"/>
    </row>
    <row r="83" spans="1:15" s="35" customFormat="1" ht="16.5" customHeight="1" x14ac:dyDescent="0.2">
      <c r="A83" s="26"/>
      <c r="B83" s="26"/>
      <c r="C83" s="5">
        <v>4420</v>
      </c>
      <c r="D83" s="7" t="s">
        <v>106</v>
      </c>
      <c r="E83" s="29"/>
      <c r="F83" s="34">
        <f>F84</f>
        <v>2000</v>
      </c>
      <c r="G83" s="34">
        <f t="shared" si="35"/>
        <v>-2000</v>
      </c>
      <c r="H83" s="41">
        <f t="shared" si="44"/>
        <v>0</v>
      </c>
      <c r="I83" s="34">
        <f t="shared" si="35"/>
        <v>0</v>
      </c>
      <c r="J83" s="41">
        <f t="shared" ref="J83:J86" si="46">SUM(H83:I83)</f>
        <v>0</v>
      </c>
      <c r="K83" s="24"/>
      <c r="L83" s="24"/>
      <c r="M83" s="24"/>
      <c r="N83" s="24"/>
      <c r="O83" s="24"/>
    </row>
    <row r="84" spans="1:15" s="18" customFormat="1" ht="16.5" customHeight="1" x14ac:dyDescent="0.2">
      <c r="A84" s="137"/>
      <c r="B84" s="137"/>
      <c r="C84" s="138"/>
      <c r="D84" s="28" t="s">
        <v>7</v>
      </c>
      <c r="E84" s="29" t="s">
        <v>80</v>
      </c>
      <c r="F84" s="37">
        <v>2000</v>
      </c>
      <c r="G84" s="77">
        <v>-2000</v>
      </c>
      <c r="H84" s="108">
        <f t="shared" si="44"/>
        <v>0</v>
      </c>
      <c r="I84" s="116"/>
      <c r="J84" s="42">
        <f t="shared" si="46"/>
        <v>0</v>
      </c>
      <c r="K84" s="24"/>
      <c r="L84" s="24"/>
      <c r="M84" s="24"/>
      <c r="N84" s="24"/>
      <c r="O84" s="24"/>
    </row>
    <row r="85" spans="1:15" s="35" customFormat="1" ht="16.5" customHeight="1" x14ac:dyDescent="0.2">
      <c r="A85" s="25"/>
      <c r="B85" s="25"/>
      <c r="C85" s="5">
        <v>4440</v>
      </c>
      <c r="D85" s="7" t="s">
        <v>121</v>
      </c>
      <c r="E85" s="31"/>
      <c r="F85" s="34">
        <f>F86</f>
        <v>127842</v>
      </c>
      <c r="G85" s="34">
        <f t="shared" ref="G85:I85" si="47">G86</f>
        <v>0</v>
      </c>
      <c r="H85" s="41">
        <f t="shared" si="44"/>
        <v>127842</v>
      </c>
      <c r="I85" s="34">
        <f t="shared" si="47"/>
        <v>28316</v>
      </c>
      <c r="J85" s="41">
        <f t="shared" si="46"/>
        <v>156158</v>
      </c>
      <c r="K85" s="24"/>
      <c r="L85" s="24"/>
      <c r="M85" s="24"/>
      <c r="N85" s="24"/>
      <c r="O85" s="24"/>
    </row>
    <row r="86" spans="1:15" s="18" customFormat="1" ht="16.5" customHeight="1" x14ac:dyDescent="0.2">
      <c r="A86" s="17"/>
      <c r="B86" s="17"/>
      <c r="C86" s="30"/>
      <c r="D86" s="28" t="s">
        <v>7</v>
      </c>
      <c r="E86" s="29" t="s">
        <v>122</v>
      </c>
      <c r="F86" s="37">
        <v>127842</v>
      </c>
      <c r="G86" s="77"/>
      <c r="H86" s="42">
        <f t="shared" si="44"/>
        <v>127842</v>
      </c>
      <c r="I86" s="77">
        <v>28316</v>
      </c>
      <c r="J86" s="42">
        <f t="shared" si="46"/>
        <v>156158</v>
      </c>
      <c r="K86" s="24"/>
      <c r="L86" s="24"/>
      <c r="M86" s="24"/>
      <c r="N86" s="24"/>
      <c r="O86" s="24"/>
    </row>
    <row r="87" spans="1:15" s="35" customFormat="1" ht="15.75" customHeight="1" x14ac:dyDescent="0.2">
      <c r="A87" s="26"/>
      <c r="B87" s="26"/>
      <c r="C87" s="5">
        <v>4510</v>
      </c>
      <c r="D87" s="7" t="s">
        <v>107</v>
      </c>
      <c r="E87" s="29"/>
      <c r="F87" s="34">
        <f>F88</f>
        <v>2000</v>
      </c>
      <c r="G87" s="34">
        <f t="shared" si="35"/>
        <v>-2000</v>
      </c>
      <c r="H87" s="41">
        <f t="shared" ref="H87:H88" si="48">SUM(F87:G87)</f>
        <v>0</v>
      </c>
      <c r="I87" s="34">
        <f t="shared" si="35"/>
        <v>0</v>
      </c>
      <c r="J87" s="41">
        <f t="shared" ref="J87:J88" si="49">SUM(H87:I87)</f>
        <v>0</v>
      </c>
      <c r="K87" s="24"/>
      <c r="L87" s="24"/>
      <c r="M87" s="24"/>
      <c r="N87" s="24"/>
      <c r="O87" s="24"/>
    </row>
    <row r="88" spans="1:15" s="18" customFormat="1" ht="16.5" customHeight="1" x14ac:dyDescent="0.2">
      <c r="A88" s="137"/>
      <c r="B88" s="137"/>
      <c r="C88" s="138"/>
      <c r="D88" s="28" t="s">
        <v>7</v>
      </c>
      <c r="E88" s="29" t="s">
        <v>19</v>
      </c>
      <c r="F88" s="37">
        <v>2000</v>
      </c>
      <c r="G88" s="77">
        <v>-2000</v>
      </c>
      <c r="H88" s="108">
        <f t="shared" si="48"/>
        <v>0</v>
      </c>
      <c r="I88" s="116"/>
      <c r="J88" s="42">
        <f t="shared" si="49"/>
        <v>0</v>
      </c>
      <c r="K88" s="24"/>
      <c r="L88" s="24"/>
      <c r="M88" s="24"/>
      <c r="N88" s="24"/>
      <c r="O88" s="24"/>
    </row>
    <row r="89" spans="1:15" s="35" customFormat="1" ht="16.5" customHeight="1" x14ac:dyDescent="0.2">
      <c r="A89" s="26"/>
      <c r="B89" s="26"/>
      <c r="C89" s="5">
        <v>4520</v>
      </c>
      <c r="D89" s="7" t="s">
        <v>88</v>
      </c>
      <c r="E89" s="29"/>
      <c r="F89" s="34">
        <v>3000</v>
      </c>
      <c r="G89" s="34">
        <f t="shared" si="35"/>
        <v>-2000</v>
      </c>
      <c r="H89" s="41">
        <f t="shared" ref="H89:H90" si="50">SUM(F89:G89)</f>
        <v>1000</v>
      </c>
      <c r="I89" s="34">
        <f t="shared" si="35"/>
        <v>0</v>
      </c>
      <c r="J89" s="41">
        <f t="shared" ref="J89:J90" si="51">SUM(H89:I89)</f>
        <v>1000</v>
      </c>
      <c r="K89" s="24"/>
      <c r="L89" s="24"/>
      <c r="M89" s="24"/>
      <c r="N89" s="24"/>
      <c r="O89" s="24"/>
    </row>
    <row r="90" spans="1:15" s="18" customFormat="1" ht="16.5" customHeight="1" x14ac:dyDescent="0.2">
      <c r="A90" s="137"/>
      <c r="B90" s="137"/>
      <c r="C90" s="138"/>
      <c r="D90" s="28" t="s">
        <v>27</v>
      </c>
      <c r="E90" s="29" t="s">
        <v>19</v>
      </c>
      <c r="F90" s="37">
        <v>2000</v>
      </c>
      <c r="G90" s="77">
        <v>-2000</v>
      </c>
      <c r="H90" s="108">
        <f t="shared" si="50"/>
        <v>0</v>
      </c>
      <c r="I90" s="116"/>
      <c r="J90" s="42">
        <f t="shared" si="51"/>
        <v>0</v>
      </c>
      <c r="K90" s="24"/>
      <c r="L90" s="24"/>
      <c r="M90" s="24"/>
      <c r="N90" s="24"/>
      <c r="O90" s="24"/>
    </row>
    <row r="91" spans="1:15" s="35" customFormat="1" ht="16.5" customHeight="1" x14ac:dyDescent="0.2">
      <c r="A91" s="26"/>
      <c r="B91" s="26"/>
      <c r="C91" s="63">
        <v>4700</v>
      </c>
      <c r="D91" s="164" t="s">
        <v>77</v>
      </c>
      <c r="E91" s="29"/>
      <c r="F91" s="34">
        <v>52133</v>
      </c>
      <c r="G91" s="34">
        <f t="shared" ref="G91:I91" si="52">G92</f>
        <v>-1800</v>
      </c>
      <c r="H91" s="41">
        <f t="shared" ref="H91:H92" si="53">SUM(F91:G91)</f>
        <v>50333</v>
      </c>
      <c r="I91" s="34">
        <f t="shared" si="52"/>
        <v>0</v>
      </c>
      <c r="J91" s="41">
        <f t="shared" ref="J91:J92" si="54">SUM(H91:I91)</f>
        <v>50333</v>
      </c>
      <c r="K91" s="24"/>
      <c r="L91" s="24"/>
      <c r="M91" s="24"/>
      <c r="N91" s="24"/>
      <c r="O91" s="24"/>
    </row>
    <row r="92" spans="1:15" s="18" customFormat="1" ht="16.5" customHeight="1" x14ac:dyDescent="0.2">
      <c r="A92" s="25"/>
      <c r="B92" s="25"/>
      <c r="C92" s="5"/>
      <c r="D92" s="28" t="s">
        <v>27</v>
      </c>
      <c r="E92" s="29" t="s">
        <v>100</v>
      </c>
      <c r="F92" s="37">
        <v>1800</v>
      </c>
      <c r="G92" s="77">
        <v>-1800</v>
      </c>
      <c r="H92" s="108">
        <f t="shared" si="53"/>
        <v>0</v>
      </c>
      <c r="I92" s="116"/>
      <c r="J92" s="42">
        <f t="shared" si="54"/>
        <v>0</v>
      </c>
      <c r="K92" s="24"/>
      <c r="L92" s="24"/>
      <c r="M92" s="24"/>
      <c r="N92" s="24"/>
      <c r="O92" s="24"/>
    </row>
    <row r="93" spans="1:15" s="72" customFormat="1" ht="16.5" customHeight="1" x14ac:dyDescent="0.2">
      <c r="A93" s="25"/>
      <c r="B93" s="27">
        <v>75075</v>
      </c>
      <c r="C93" s="19"/>
      <c r="D93" s="81" t="s">
        <v>34</v>
      </c>
      <c r="E93" s="66"/>
      <c r="F93" s="33">
        <v>275500</v>
      </c>
      <c r="G93" s="33">
        <f>G94+G96+G99+G101+G104</f>
        <v>-102500</v>
      </c>
      <c r="H93" s="40">
        <f t="shared" si="29"/>
        <v>173000</v>
      </c>
      <c r="I93" s="33">
        <f>I94+I96+I99+I101+I104</f>
        <v>0</v>
      </c>
      <c r="J93" s="40">
        <f t="shared" si="30"/>
        <v>173000</v>
      </c>
      <c r="K93" s="57"/>
      <c r="L93" s="57"/>
      <c r="M93" s="57"/>
      <c r="N93" s="57"/>
      <c r="O93" s="57"/>
    </row>
    <row r="94" spans="1:15" s="35" customFormat="1" ht="16.5" customHeight="1" x14ac:dyDescent="0.2">
      <c r="A94" s="26"/>
      <c r="B94" s="26"/>
      <c r="C94" s="5">
        <v>4170</v>
      </c>
      <c r="D94" s="7" t="s">
        <v>60</v>
      </c>
      <c r="E94" s="29"/>
      <c r="F94" s="34">
        <v>6500</v>
      </c>
      <c r="G94" s="34">
        <f>SUM(G95:G95)</f>
        <v>-500</v>
      </c>
      <c r="H94" s="41">
        <f t="shared" ref="H94:H95" si="55">SUM(F94:G94)</f>
        <v>6000</v>
      </c>
      <c r="I94" s="34">
        <f t="shared" ref="I94" si="56">I95</f>
        <v>0</v>
      </c>
      <c r="J94" s="41">
        <f t="shared" ref="J94:J95" si="57">SUM(H94:I94)</f>
        <v>6000</v>
      </c>
      <c r="K94" s="24"/>
      <c r="L94" s="24"/>
      <c r="M94" s="24"/>
      <c r="N94" s="24"/>
      <c r="O94" s="24"/>
    </row>
    <row r="95" spans="1:15" s="18" customFormat="1" ht="16.5" customHeight="1" x14ac:dyDescent="0.2">
      <c r="A95" s="88"/>
      <c r="B95" s="88"/>
      <c r="C95" s="89"/>
      <c r="D95" s="28" t="s">
        <v>27</v>
      </c>
      <c r="E95" s="29" t="s">
        <v>80</v>
      </c>
      <c r="F95" s="37">
        <v>500</v>
      </c>
      <c r="G95" s="77">
        <v>-500</v>
      </c>
      <c r="H95" s="108">
        <f t="shared" si="55"/>
        <v>0</v>
      </c>
      <c r="I95" s="116"/>
      <c r="J95" s="42">
        <f t="shared" si="57"/>
        <v>0</v>
      </c>
      <c r="K95" s="24"/>
      <c r="L95" s="24"/>
      <c r="M95" s="24"/>
      <c r="N95" s="24"/>
      <c r="O95" s="24"/>
    </row>
    <row r="96" spans="1:15" s="35" customFormat="1" ht="16.5" customHeight="1" x14ac:dyDescent="0.2">
      <c r="A96" s="26"/>
      <c r="B96" s="26"/>
      <c r="C96" s="5">
        <v>4190</v>
      </c>
      <c r="D96" s="7" t="s">
        <v>98</v>
      </c>
      <c r="E96" s="29"/>
      <c r="F96" s="34">
        <f>SUM(F97:F98)</f>
        <v>4000</v>
      </c>
      <c r="G96" s="34">
        <f>SUM(G97:G98)</f>
        <v>-2000</v>
      </c>
      <c r="H96" s="41">
        <f t="shared" si="29"/>
        <v>2000</v>
      </c>
      <c r="I96" s="34">
        <f>SUM(I97:I98)</f>
        <v>0</v>
      </c>
      <c r="J96" s="41">
        <f t="shared" si="30"/>
        <v>2000</v>
      </c>
      <c r="K96" s="24"/>
      <c r="L96" s="24"/>
      <c r="M96" s="24"/>
      <c r="N96" s="24"/>
      <c r="O96" s="24"/>
    </row>
    <row r="97" spans="1:15" s="18" customFormat="1" ht="16.5" customHeight="1" x14ac:dyDescent="0.2">
      <c r="A97" s="88"/>
      <c r="B97" s="88"/>
      <c r="C97" s="89"/>
      <c r="D97" s="28" t="s">
        <v>7</v>
      </c>
      <c r="E97" s="29" t="s">
        <v>80</v>
      </c>
      <c r="F97" s="37">
        <v>1000</v>
      </c>
      <c r="G97" s="77">
        <v>-1000</v>
      </c>
      <c r="H97" s="108">
        <f t="shared" si="29"/>
        <v>0</v>
      </c>
      <c r="I97" s="116"/>
      <c r="J97" s="42">
        <f t="shared" si="30"/>
        <v>0</v>
      </c>
      <c r="K97" s="24"/>
      <c r="L97" s="24"/>
      <c r="M97" s="24"/>
      <c r="N97" s="24"/>
      <c r="O97" s="24"/>
    </row>
    <row r="98" spans="1:15" s="18" customFormat="1" ht="16.5" customHeight="1" x14ac:dyDescent="0.2">
      <c r="A98" s="88"/>
      <c r="B98" s="88"/>
      <c r="C98" s="89"/>
      <c r="D98" s="28"/>
      <c r="E98" s="29" t="s">
        <v>61</v>
      </c>
      <c r="F98" s="37">
        <v>3000</v>
      </c>
      <c r="G98" s="77">
        <v>-1000</v>
      </c>
      <c r="H98" s="108">
        <f t="shared" si="29"/>
        <v>2000</v>
      </c>
      <c r="I98" s="116"/>
      <c r="J98" s="42">
        <f t="shared" si="30"/>
        <v>2000</v>
      </c>
      <c r="K98" s="24"/>
      <c r="L98" s="24"/>
      <c r="M98" s="24"/>
      <c r="N98" s="24"/>
      <c r="O98" s="24"/>
    </row>
    <row r="99" spans="1:15" s="35" customFormat="1" ht="16.5" customHeight="1" x14ac:dyDescent="0.2">
      <c r="A99" s="26"/>
      <c r="B99" s="26"/>
      <c r="C99" s="5">
        <v>4210</v>
      </c>
      <c r="D99" s="7" t="s">
        <v>15</v>
      </c>
      <c r="E99" s="29"/>
      <c r="F99" s="34">
        <v>7000</v>
      </c>
      <c r="G99" s="34">
        <f t="shared" ref="G99:I99" si="58">G100</f>
        <v>-2000</v>
      </c>
      <c r="H99" s="41">
        <f t="shared" ref="H99:H105" si="59">SUM(F99:G99)</f>
        <v>5000</v>
      </c>
      <c r="I99" s="34">
        <f t="shared" si="58"/>
        <v>0</v>
      </c>
      <c r="J99" s="41">
        <f t="shared" ref="J99:J105" si="60">SUM(H99:I99)</f>
        <v>5000</v>
      </c>
      <c r="K99" s="24"/>
      <c r="L99" s="24"/>
      <c r="M99" s="24"/>
      <c r="N99" s="24"/>
      <c r="O99" s="24"/>
    </row>
    <row r="100" spans="1:15" s="18" customFormat="1" ht="16.5" customHeight="1" x14ac:dyDescent="0.2">
      <c r="A100" s="26"/>
      <c r="B100" s="26"/>
      <c r="C100" s="5"/>
      <c r="D100" s="28" t="s">
        <v>27</v>
      </c>
      <c r="E100" s="29" t="s">
        <v>61</v>
      </c>
      <c r="F100" s="37">
        <v>4000</v>
      </c>
      <c r="G100" s="77">
        <v>-2000</v>
      </c>
      <c r="H100" s="108">
        <f t="shared" si="59"/>
        <v>2000</v>
      </c>
      <c r="I100" s="77"/>
      <c r="J100" s="42">
        <f t="shared" si="60"/>
        <v>2000</v>
      </c>
      <c r="K100" s="24"/>
      <c r="L100" s="24"/>
      <c r="M100" s="24"/>
      <c r="N100" s="24"/>
      <c r="O100" s="24"/>
    </row>
    <row r="101" spans="1:15" s="35" customFormat="1" ht="16.5" customHeight="1" x14ac:dyDescent="0.2">
      <c r="A101" s="26"/>
      <c r="B101" s="26"/>
      <c r="C101" s="5">
        <v>4300</v>
      </c>
      <c r="D101" s="120" t="s">
        <v>2</v>
      </c>
      <c r="E101" s="29"/>
      <c r="F101" s="34">
        <v>254000</v>
      </c>
      <c r="G101" s="34">
        <f>SUM(G102:G103)</f>
        <v>-95000</v>
      </c>
      <c r="H101" s="41">
        <f t="shared" si="59"/>
        <v>159000</v>
      </c>
      <c r="I101" s="34">
        <f>SUM(I102:I103)</f>
        <v>0</v>
      </c>
      <c r="J101" s="41">
        <f t="shared" si="60"/>
        <v>159000</v>
      </c>
      <c r="K101" s="24"/>
      <c r="L101" s="24"/>
      <c r="M101" s="24"/>
      <c r="N101" s="24"/>
      <c r="O101" s="24"/>
    </row>
    <row r="102" spans="1:15" s="18" customFormat="1" ht="16.5" customHeight="1" x14ac:dyDescent="0.2">
      <c r="A102" s="88"/>
      <c r="B102" s="88"/>
      <c r="C102" s="89"/>
      <c r="D102" s="28" t="s">
        <v>7</v>
      </c>
      <c r="E102" s="29" t="s">
        <v>80</v>
      </c>
      <c r="F102" s="37">
        <v>100000</v>
      </c>
      <c r="G102" s="77">
        <v>-45000</v>
      </c>
      <c r="H102" s="108">
        <f t="shared" si="59"/>
        <v>55000</v>
      </c>
      <c r="I102" s="116"/>
      <c r="J102" s="42">
        <f t="shared" si="60"/>
        <v>55000</v>
      </c>
      <c r="K102" s="24"/>
      <c r="L102" s="24"/>
      <c r="M102" s="24"/>
      <c r="N102" s="24"/>
      <c r="O102" s="24"/>
    </row>
    <row r="103" spans="1:15" s="18" customFormat="1" ht="16.5" customHeight="1" x14ac:dyDescent="0.2">
      <c r="A103" s="88"/>
      <c r="B103" s="88"/>
      <c r="C103" s="89"/>
      <c r="D103" s="28"/>
      <c r="E103" s="29" t="s">
        <v>61</v>
      </c>
      <c r="F103" s="37">
        <v>154000</v>
      </c>
      <c r="G103" s="77">
        <v>-50000</v>
      </c>
      <c r="H103" s="108">
        <f t="shared" si="59"/>
        <v>104000</v>
      </c>
      <c r="I103" s="116"/>
      <c r="J103" s="42">
        <f t="shared" si="60"/>
        <v>104000</v>
      </c>
      <c r="K103" s="24"/>
      <c r="L103" s="24"/>
      <c r="M103" s="24"/>
      <c r="N103" s="24"/>
      <c r="O103" s="24"/>
    </row>
    <row r="104" spans="1:15" s="35" customFormat="1" ht="16.5" customHeight="1" x14ac:dyDescent="0.2">
      <c r="A104" s="26"/>
      <c r="B104" s="26"/>
      <c r="C104" s="5">
        <v>4380</v>
      </c>
      <c r="D104" s="7" t="s">
        <v>108</v>
      </c>
      <c r="E104" s="29"/>
      <c r="F104" s="34">
        <v>3000</v>
      </c>
      <c r="G104" s="34">
        <f>SUM(G105:G105)</f>
        <v>-3000</v>
      </c>
      <c r="H104" s="41">
        <f t="shared" si="59"/>
        <v>0</v>
      </c>
      <c r="I104" s="34">
        <f t="shared" ref="I104" si="61">I105</f>
        <v>0</v>
      </c>
      <c r="J104" s="41">
        <f t="shared" si="60"/>
        <v>0</v>
      </c>
      <c r="K104" s="24"/>
      <c r="L104" s="24"/>
      <c r="M104" s="24"/>
      <c r="N104" s="24"/>
      <c r="O104" s="24"/>
    </row>
    <row r="105" spans="1:15" s="18" customFormat="1" ht="16.5" customHeight="1" x14ac:dyDescent="0.2">
      <c r="A105" s="88"/>
      <c r="B105" s="88"/>
      <c r="C105" s="89"/>
      <c r="D105" s="28" t="s">
        <v>7</v>
      </c>
      <c r="E105" s="29" t="s">
        <v>80</v>
      </c>
      <c r="F105" s="37">
        <v>3000</v>
      </c>
      <c r="G105" s="77">
        <v>-3000</v>
      </c>
      <c r="H105" s="108">
        <f t="shared" si="59"/>
        <v>0</v>
      </c>
      <c r="I105" s="116"/>
      <c r="J105" s="42">
        <f t="shared" si="60"/>
        <v>0</v>
      </c>
      <c r="K105" s="24"/>
      <c r="L105" s="24"/>
      <c r="M105" s="24"/>
      <c r="N105" s="24"/>
      <c r="O105" s="24"/>
    </row>
    <row r="106" spans="1:15" s="72" customFormat="1" ht="16.5" customHeight="1" x14ac:dyDescent="0.2">
      <c r="A106" s="25"/>
      <c r="B106" s="27">
        <v>75095</v>
      </c>
      <c r="C106" s="19"/>
      <c r="D106" s="6" t="s">
        <v>16</v>
      </c>
      <c r="E106" s="66"/>
      <c r="F106" s="33">
        <v>290700</v>
      </c>
      <c r="G106" s="33">
        <f>G107+G110+G112+G114</f>
        <v>-134000</v>
      </c>
      <c r="H106" s="40">
        <f t="shared" ref="H106:H177" si="62">SUM(F106:G106)</f>
        <v>156700</v>
      </c>
      <c r="I106" s="33">
        <f>I107+I109</f>
        <v>0</v>
      </c>
      <c r="J106" s="40">
        <f t="shared" ref="J106:J177" si="63">SUM(H106:I106)</f>
        <v>156700</v>
      </c>
      <c r="K106" s="57"/>
      <c r="L106" s="57"/>
      <c r="M106" s="57"/>
      <c r="N106" s="57"/>
      <c r="O106" s="57"/>
    </row>
    <row r="107" spans="1:15" s="35" customFormat="1" ht="16.5" customHeight="1" x14ac:dyDescent="0.2">
      <c r="A107" s="26"/>
      <c r="B107" s="26"/>
      <c r="C107" s="5">
        <v>3030</v>
      </c>
      <c r="D107" s="7" t="s">
        <v>59</v>
      </c>
      <c r="E107" s="29"/>
      <c r="F107" s="34">
        <f>SUM(F108:F109)</f>
        <v>30700</v>
      </c>
      <c r="G107" s="34">
        <f>SUM(G108:G109)</f>
        <v>-26000</v>
      </c>
      <c r="H107" s="41">
        <f t="shared" si="62"/>
        <v>4700</v>
      </c>
      <c r="I107" s="34">
        <f t="shared" ref="I107" si="64">I108</f>
        <v>0</v>
      </c>
      <c r="J107" s="41">
        <f t="shared" si="63"/>
        <v>4700</v>
      </c>
      <c r="K107" s="24"/>
      <c r="L107" s="24"/>
      <c r="M107" s="24"/>
      <c r="N107" s="24"/>
      <c r="O107" s="24"/>
    </row>
    <row r="108" spans="1:15" s="18" customFormat="1" ht="16.5" customHeight="1" x14ac:dyDescent="0.2">
      <c r="A108" s="88"/>
      <c r="B108" s="88"/>
      <c r="C108" s="89"/>
      <c r="D108" s="28" t="s">
        <v>7</v>
      </c>
      <c r="E108" s="29" t="s">
        <v>80</v>
      </c>
      <c r="F108" s="37">
        <v>29700</v>
      </c>
      <c r="G108" s="77">
        <v>-25000</v>
      </c>
      <c r="H108" s="108">
        <f t="shared" si="62"/>
        <v>4700</v>
      </c>
      <c r="I108" s="116"/>
      <c r="J108" s="42">
        <f t="shared" si="63"/>
        <v>4700</v>
      </c>
      <c r="K108" s="24"/>
      <c r="L108" s="24"/>
      <c r="M108" s="24"/>
      <c r="N108" s="24"/>
      <c r="O108" s="24"/>
    </row>
    <row r="109" spans="1:15" s="18" customFormat="1" ht="16.5" customHeight="1" x14ac:dyDescent="0.2">
      <c r="A109" s="88"/>
      <c r="B109" s="88"/>
      <c r="C109" s="89"/>
      <c r="D109" s="90"/>
      <c r="E109" s="29" t="s">
        <v>109</v>
      </c>
      <c r="F109" s="37">
        <v>1000</v>
      </c>
      <c r="G109" s="77">
        <v>-1000</v>
      </c>
      <c r="H109" s="108">
        <f t="shared" si="62"/>
        <v>0</v>
      </c>
      <c r="I109" s="116"/>
      <c r="J109" s="42">
        <f t="shared" si="63"/>
        <v>0</v>
      </c>
      <c r="K109" s="24"/>
      <c r="L109" s="24"/>
      <c r="M109" s="24"/>
      <c r="N109" s="24"/>
      <c r="O109" s="24"/>
    </row>
    <row r="110" spans="1:15" s="35" customFormat="1" ht="16.5" customHeight="1" x14ac:dyDescent="0.2">
      <c r="A110" s="26"/>
      <c r="B110" s="26"/>
      <c r="C110" s="5">
        <v>4190</v>
      </c>
      <c r="D110" s="7" t="s">
        <v>98</v>
      </c>
      <c r="E110" s="29"/>
      <c r="F110" s="34">
        <f>SUM(F111:F111)</f>
        <v>9700</v>
      </c>
      <c r="G110" s="34">
        <f>SUM(G111:G111)</f>
        <v>-5000</v>
      </c>
      <c r="H110" s="41">
        <f t="shared" si="62"/>
        <v>4700</v>
      </c>
      <c r="I110" s="34">
        <f>SUM(I111:I111)</f>
        <v>0</v>
      </c>
      <c r="J110" s="41">
        <f t="shared" si="63"/>
        <v>4700</v>
      </c>
      <c r="K110" s="24"/>
      <c r="L110" s="24"/>
      <c r="M110" s="24"/>
      <c r="N110" s="24"/>
      <c r="O110" s="24"/>
    </row>
    <row r="111" spans="1:15" s="18" customFormat="1" ht="16.5" customHeight="1" x14ac:dyDescent="0.2">
      <c r="A111" s="88"/>
      <c r="B111" s="88"/>
      <c r="C111" s="89"/>
      <c r="D111" s="28" t="s">
        <v>7</v>
      </c>
      <c r="E111" s="29" t="s">
        <v>61</v>
      </c>
      <c r="F111" s="37">
        <v>9700</v>
      </c>
      <c r="G111" s="77">
        <v>-5000</v>
      </c>
      <c r="H111" s="108">
        <f t="shared" si="62"/>
        <v>4700</v>
      </c>
      <c r="I111" s="116"/>
      <c r="J111" s="42">
        <f t="shared" si="63"/>
        <v>4700</v>
      </c>
      <c r="K111" s="24"/>
      <c r="L111" s="24"/>
      <c r="M111" s="24"/>
      <c r="N111" s="24"/>
      <c r="O111" s="24"/>
    </row>
    <row r="112" spans="1:15" s="35" customFormat="1" ht="16.5" customHeight="1" x14ac:dyDescent="0.2">
      <c r="A112" s="26"/>
      <c r="B112" s="26"/>
      <c r="C112" s="5">
        <v>4210</v>
      </c>
      <c r="D112" s="7" t="s">
        <v>15</v>
      </c>
      <c r="E112" s="29"/>
      <c r="F112" s="34">
        <v>20300</v>
      </c>
      <c r="G112" s="34">
        <f t="shared" ref="G112:I112" si="65">G113</f>
        <v>-3000</v>
      </c>
      <c r="H112" s="41">
        <f t="shared" si="62"/>
        <v>17300</v>
      </c>
      <c r="I112" s="34">
        <f t="shared" si="65"/>
        <v>0</v>
      </c>
      <c r="J112" s="41">
        <f t="shared" si="63"/>
        <v>17300</v>
      </c>
      <c r="K112" s="24"/>
      <c r="L112" s="24"/>
      <c r="M112" s="24"/>
      <c r="N112" s="24"/>
      <c r="O112" s="24"/>
    </row>
    <row r="113" spans="1:15" s="18" customFormat="1" ht="16.5" customHeight="1" x14ac:dyDescent="0.2">
      <c r="A113" s="26"/>
      <c r="B113" s="26"/>
      <c r="C113" s="5"/>
      <c r="D113" s="28" t="s">
        <v>27</v>
      </c>
      <c r="E113" s="29" t="s">
        <v>61</v>
      </c>
      <c r="F113" s="37">
        <v>18000</v>
      </c>
      <c r="G113" s="77">
        <v>-3000</v>
      </c>
      <c r="H113" s="108">
        <f t="shared" si="62"/>
        <v>15000</v>
      </c>
      <c r="I113" s="77"/>
      <c r="J113" s="42">
        <f t="shared" si="63"/>
        <v>15000</v>
      </c>
      <c r="K113" s="24"/>
      <c r="L113" s="24"/>
      <c r="M113" s="24"/>
      <c r="N113" s="24"/>
      <c r="O113" s="24"/>
    </row>
    <row r="114" spans="1:15" s="35" customFormat="1" ht="16.5" customHeight="1" x14ac:dyDescent="0.2">
      <c r="A114" s="26"/>
      <c r="B114" s="26"/>
      <c r="C114" s="5">
        <v>4300</v>
      </c>
      <c r="D114" s="120" t="s">
        <v>2</v>
      </c>
      <c r="E114" s="29"/>
      <c r="F114" s="34">
        <v>204600</v>
      </c>
      <c r="G114" s="34">
        <f>SUM(G115:G115)</f>
        <v>-100000</v>
      </c>
      <c r="H114" s="41">
        <f t="shared" si="62"/>
        <v>104600</v>
      </c>
      <c r="I114" s="34">
        <f>SUM(I115:I115)</f>
        <v>0</v>
      </c>
      <c r="J114" s="41">
        <f t="shared" si="63"/>
        <v>104600</v>
      </c>
      <c r="K114" s="24"/>
      <c r="L114" s="24"/>
      <c r="M114" s="24"/>
      <c r="N114" s="24"/>
      <c r="O114" s="24"/>
    </row>
    <row r="115" spans="1:15" s="18" customFormat="1" ht="16.5" customHeight="1" x14ac:dyDescent="0.2">
      <c r="A115" s="88"/>
      <c r="B115" s="88"/>
      <c r="C115" s="89"/>
      <c r="D115" s="28" t="s">
        <v>27</v>
      </c>
      <c r="E115" s="29" t="s">
        <v>61</v>
      </c>
      <c r="F115" s="37">
        <v>202600</v>
      </c>
      <c r="G115" s="77">
        <v>-100000</v>
      </c>
      <c r="H115" s="108">
        <f t="shared" si="62"/>
        <v>102600</v>
      </c>
      <c r="I115" s="116"/>
      <c r="J115" s="42">
        <f t="shared" si="63"/>
        <v>102600</v>
      </c>
      <c r="K115" s="24"/>
      <c r="L115" s="24"/>
      <c r="M115" s="24"/>
      <c r="N115" s="24"/>
      <c r="O115" s="24"/>
    </row>
    <row r="116" spans="1:15" s="18" customFormat="1" ht="18" customHeight="1" x14ac:dyDescent="0.2">
      <c r="A116" s="14">
        <v>752</v>
      </c>
      <c r="B116" s="12"/>
      <c r="C116" s="20"/>
      <c r="D116" s="15" t="s">
        <v>110</v>
      </c>
      <c r="E116" s="78"/>
      <c r="F116" s="32">
        <f>F117</f>
        <v>3000</v>
      </c>
      <c r="G116" s="32">
        <f>G117</f>
        <v>-3000</v>
      </c>
      <c r="H116" s="32">
        <f t="shared" ref="H116:H123" si="66">SUM(F116:G116)</f>
        <v>0</v>
      </c>
      <c r="I116" s="32">
        <f>I117</f>
        <v>0</v>
      </c>
      <c r="J116" s="32">
        <f t="shared" ref="J116:J123" si="67">SUM(H116:I116)</f>
        <v>0</v>
      </c>
      <c r="K116" s="24"/>
      <c r="L116" s="24"/>
      <c r="M116" s="24"/>
      <c r="N116" s="24"/>
      <c r="O116" s="24"/>
    </row>
    <row r="117" spans="1:15" s="18" customFormat="1" ht="16.5" customHeight="1" x14ac:dyDescent="0.2">
      <c r="A117" s="25"/>
      <c r="B117" s="25">
        <v>75212</v>
      </c>
      <c r="C117" s="95"/>
      <c r="D117" s="6" t="s">
        <v>111</v>
      </c>
      <c r="E117" s="65"/>
      <c r="F117" s="119">
        <f>F118+F120+F122</f>
        <v>3000</v>
      </c>
      <c r="G117" s="119">
        <f>G118+G120+G122</f>
        <v>-3000</v>
      </c>
      <c r="H117" s="119">
        <f t="shared" si="66"/>
        <v>0</v>
      </c>
      <c r="I117" s="119">
        <f>I118+I120+I122</f>
        <v>0</v>
      </c>
      <c r="J117" s="119">
        <f t="shared" si="67"/>
        <v>0</v>
      </c>
      <c r="K117" s="24"/>
      <c r="L117" s="24"/>
      <c r="M117" s="24"/>
      <c r="N117" s="24"/>
      <c r="O117" s="24"/>
    </row>
    <row r="118" spans="1:15" s="18" customFormat="1" ht="16.5" customHeight="1" x14ac:dyDescent="0.2">
      <c r="A118" s="25"/>
      <c r="B118" s="25"/>
      <c r="C118" s="5">
        <v>4210</v>
      </c>
      <c r="D118" s="7" t="s">
        <v>15</v>
      </c>
      <c r="E118" s="29"/>
      <c r="F118" s="34">
        <f>F119</f>
        <v>500</v>
      </c>
      <c r="G118" s="34">
        <f>G119</f>
        <v>-500</v>
      </c>
      <c r="H118" s="34">
        <f t="shared" si="66"/>
        <v>0</v>
      </c>
      <c r="I118" s="34">
        <f>I119</f>
        <v>0</v>
      </c>
      <c r="J118" s="34">
        <f t="shared" si="67"/>
        <v>0</v>
      </c>
      <c r="K118" s="24"/>
      <c r="L118" s="24"/>
      <c r="M118" s="24"/>
      <c r="N118" s="24"/>
      <c r="O118" s="24"/>
    </row>
    <row r="119" spans="1:15" s="18" customFormat="1" ht="29.1" customHeight="1" x14ac:dyDescent="0.2">
      <c r="A119" s="17"/>
      <c r="B119" s="17"/>
      <c r="C119" s="30"/>
      <c r="D119" s="28" t="s">
        <v>7</v>
      </c>
      <c r="E119" s="29" t="s">
        <v>85</v>
      </c>
      <c r="F119" s="53">
        <v>500</v>
      </c>
      <c r="G119" s="53">
        <v>-500</v>
      </c>
      <c r="H119" s="53">
        <f t="shared" si="66"/>
        <v>0</v>
      </c>
      <c r="I119" s="53"/>
      <c r="J119" s="53">
        <f t="shared" si="67"/>
        <v>0</v>
      </c>
      <c r="K119" s="24"/>
      <c r="L119" s="24"/>
      <c r="M119" s="24"/>
      <c r="N119" s="24"/>
      <c r="O119" s="24"/>
    </row>
    <row r="120" spans="1:15" s="18" customFormat="1" ht="16.5" customHeight="1" x14ac:dyDescent="0.2">
      <c r="A120" s="26"/>
      <c r="B120" s="26"/>
      <c r="C120" s="5">
        <v>4300</v>
      </c>
      <c r="D120" s="7" t="s">
        <v>2</v>
      </c>
      <c r="E120" s="29"/>
      <c r="F120" s="34">
        <f>F121</f>
        <v>1500</v>
      </c>
      <c r="G120" s="34">
        <f>G121</f>
        <v>-1500</v>
      </c>
      <c r="H120" s="34">
        <f t="shared" si="66"/>
        <v>0</v>
      </c>
      <c r="I120" s="34">
        <f>I121</f>
        <v>0</v>
      </c>
      <c r="J120" s="34">
        <f t="shared" si="67"/>
        <v>0</v>
      </c>
      <c r="K120" s="24"/>
      <c r="L120" s="24"/>
      <c r="M120" s="24"/>
      <c r="N120" s="24"/>
      <c r="O120" s="24"/>
    </row>
    <row r="121" spans="1:15" s="18" customFormat="1" ht="29.1" customHeight="1" x14ac:dyDescent="0.2">
      <c r="A121" s="17"/>
      <c r="B121" s="17"/>
      <c r="C121" s="30"/>
      <c r="D121" s="28" t="s">
        <v>7</v>
      </c>
      <c r="E121" s="29" t="s">
        <v>85</v>
      </c>
      <c r="F121" s="53">
        <v>1500</v>
      </c>
      <c r="G121" s="53">
        <v>-1500</v>
      </c>
      <c r="H121" s="53">
        <f t="shared" si="66"/>
        <v>0</v>
      </c>
      <c r="I121" s="53"/>
      <c r="J121" s="53">
        <f t="shared" si="67"/>
        <v>0</v>
      </c>
      <c r="K121" s="24"/>
      <c r="L121" s="24"/>
      <c r="M121" s="24"/>
      <c r="N121" s="24"/>
      <c r="O121" s="24"/>
    </row>
    <row r="122" spans="1:15" s="18" customFormat="1" ht="16.5" customHeight="1" x14ac:dyDescent="0.2">
      <c r="A122" s="26"/>
      <c r="B122" s="26"/>
      <c r="C122" s="5">
        <v>4700</v>
      </c>
      <c r="D122" s="164" t="s">
        <v>77</v>
      </c>
      <c r="E122" s="29"/>
      <c r="F122" s="34">
        <f>F123</f>
        <v>1000</v>
      </c>
      <c r="G122" s="34">
        <f>G123</f>
        <v>-1000</v>
      </c>
      <c r="H122" s="34">
        <f t="shared" si="66"/>
        <v>0</v>
      </c>
      <c r="I122" s="34">
        <f>I123</f>
        <v>0</v>
      </c>
      <c r="J122" s="34">
        <f t="shared" si="67"/>
        <v>0</v>
      </c>
      <c r="K122" s="24"/>
      <c r="L122" s="24"/>
      <c r="M122" s="24"/>
      <c r="N122" s="24"/>
      <c r="O122" s="24"/>
    </row>
    <row r="123" spans="1:15" s="18" customFormat="1" ht="29.1" customHeight="1" x14ac:dyDescent="0.2">
      <c r="A123" s="17"/>
      <c r="B123" s="17"/>
      <c r="C123" s="30"/>
      <c r="D123" s="28" t="s">
        <v>7</v>
      </c>
      <c r="E123" s="29" t="s">
        <v>85</v>
      </c>
      <c r="F123" s="53">
        <v>1000</v>
      </c>
      <c r="G123" s="53">
        <v>-1000</v>
      </c>
      <c r="H123" s="53">
        <f t="shared" si="66"/>
        <v>0</v>
      </c>
      <c r="I123" s="53"/>
      <c r="J123" s="53">
        <f t="shared" si="67"/>
        <v>0</v>
      </c>
      <c r="K123" s="24"/>
      <c r="L123" s="24"/>
      <c r="M123" s="24"/>
      <c r="N123" s="24"/>
      <c r="O123" s="24"/>
    </row>
    <row r="124" spans="1:15" s="35" customFormat="1" ht="18" customHeight="1" x14ac:dyDescent="0.2">
      <c r="A124" s="14">
        <v>754</v>
      </c>
      <c r="B124" s="12"/>
      <c r="C124" s="20"/>
      <c r="D124" s="83" t="s">
        <v>62</v>
      </c>
      <c r="E124" s="55"/>
      <c r="F124" s="32">
        <v>2399064</v>
      </c>
      <c r="G124" s="32">
        <f>G125+G131+G140+G154+G157</f>
        <v>48122</v>
      </c>
      <c r="H124" s="43">
        <f t="shared" si="62"/>
        <v>2447186</v>
      </c>
      <c r="I124" s="32">
        <f>I125+I140+I157</f>
        <v>4325</v>
      </c>
      <c r="J124" s="43">
        <f t="shared" si="63"/>
        <v>2451511</v>
      </c>
      <c r="K124" s="24"/>
      <c r="L124" s="24"/>
      <c r="M124" s="24"/>
      <c r="N124" s="24"/>
      <c r="O124" s="24"/>
    </row>
    <row r="125" spans="1:15" s="35" customFormat="1" ht="16.5" customHeight="1" x14ac:dyDescent="0.2">
      <c r="A125" s="25"/>
      <c r="B125" s="27">
        <v>75412</v>
      </c>
      <c r="C125" s="19"/>
      <c r="D125" s="6" t="s">
        <v>112</v>
      </c>
      <c r="E125" s="36"/>
      <c r="F125" s="33">
        <v>449759</v>
      </c>
      <c r="G125" s="33">
        <f>G126+G128</f>
        <v>43870</v>
      </c>
      <c r="H125" s="40">
        <f t="shared" si="62"/>
        <v>493629</v>
      </c>
      <c r="I125" s="33">
        <f>I126+I128</f>
        <v>0</v>
      </c>
      <c r="J125" s="40">
        <f t="shared" si="63"/>
        <v>493629</v>
      </c>
      <c r="K125" s="24"/>
      <c r="L125" s="24"/>
      <c r="M125" s="24"/>
      <c r="N125" s="24"/>
      <c r="O125" s="24"/>
    </row>
    <row r="126" spans="1:15" s="35" customFormat="1" ht="16.5" customHeight="1" x14ac:dyDescent="0.2">
      <c r="A126" s="26"/>
      <c r="B126" s="26"/>
      <c r="C126" s="5">
        <v>4210</v>
      </c>
      <c r="D126" s="7" t="s">
        <v>15</v>
      </c>
      <c r="E126" s="29"/>
      <c r="F126" s="34">
        <f>F127</f>
        <v>0</v>
      </c>
      <c r="G126" s="34">
        <f t="shared" ref="G126:I126" si="68">G127</f>
        <v>22000</v>
      </c>
      <c r="H126" s="41">
        <f t="shared" ref="H126:H127" si="69">SUM(F126:G126)</f>
        <v>22000</v>
      </c>
      <c r="I126" s="34">
        <f t="shared" si="68"/>
        <v>0</v>
      </c>
      <c r="J126" s="41">
        <f t="shared" ref="J126:J127" si="70">SUM(H126:I126)</f>
        <v>22000</v>
      </c>
      <c r="K126" s="24"/>
      <c r="L126" s="24"/>
      <c r="M126" s="24"/>
      <c r="N126" s="24"/>
      <c r="O126" s="24"/>
    </row>
    <row r="127" spans="1:15" s="18" customFormat="1" ht="16.5" customHeight="1" x14ac:dyDescent="0.2">
      <c r="A127" s="17"/>
      <c r="B127" s="17"/>
      <c r="C127" s="30"/>
      <c r="D127" s="28" t="s">
        <v>7</v>
      </c>
      <c r="E127" s="29" t="s">
        <v>113</v>
      </c>
      <c r="F127" s="37">
        <v>0</v>
      </c>
      <c r="G127" s="77">
        <v>22000</v>
      </c>
      <c r="H127" s="42">
        <f t="shared" si="69"/>
        <v>22000</v>
      </c>
      <c r="I127" s="77"/>
      <c r="J127" s="42">
        <f t="shared" si="70"/>
        <v>22000</v>
      </c>
      <c r="K127" s="24"/>
      <c r="L127" s="24"/>
      <c r="M127" s="24"/>
      <c r="N127" s="24"/>
      <c r="O127" s="24"/>
    </row>
    <row r="128" spans="1:15" s="35" customFormat="1" ht="16.5" customHeight="1" x14ac:dyDescent="0.2">
      <c r="A128" s="26"/>
      <c r="B128" s="26"/>
      <c r="C128" s="5">
        <v>6060</v>
      </c>
      <c r="D128" s="7" t="s">
        <v>23</v>
      </c>
      <c r="E128" s="31"/>
      <c r="F128" s="34">
        <f>F130</f>
        <v>0</v>
      </c>
      <c r="G128" s="34">
        <f>G130</f>
        <v>21870</v>
      </c>
      <c r="H128" s="41">
        <f t="shared" si="62"/>
        <v>21870</v>
      </c>
      <c r="I128" s="34">
        <f>I130</f>
        <v>0</v>
      </c>
      <c r="J128" s="41">
        <f t="shared" si="63"/>
        <v>21870</v>
      </c>
      <c r="K128" s="24"/>
      <c r="L128" s="24"/>
      <c r="M128" s="24"/>
      <c r="N128" s="24"/>
      <c r="O128" s="24"/>
    </row>
    <row r="129" spans="1:15" s="35" customFormat="1" ht="16.5" customHeight="1" x14ac:dyDescent="0.2">
      <c r="A129" s="26"/>
      <c r="B129" s="26"/>
      <c r="C129" s="5"/>
      <c r="D129" s="58" t="s">
        <v>7</v>
      </c>
      <c r="E129" s="31"/>
      <c r="F129" s="34"/>
      <c r="G129" s="34"/>
      <c r="H129" s="41"/>
      <c r="I129" s="34"/>
      <c r="J129" s="41"/>
      <c r="K129" s="24"/>
      <c r="L129" s="24"/>
      <c r="M129" s="24"/>
      <c r="N129" s="24"/>
      <c r="O129" s="24"/>
    </row>
    <row r="130" spans="1:15" s="18" customFormat="1" ht="27.75" customHeight="1" x14ac:dyDescent="0.2">
      <c r="A130" s="17"/>
      <c r="B130" s="17"/>
      <c r="C130" s="30"/>
      <c r="D130" s="139" t="s">
        <v>114</v>
      </c>
      <c r="E130" s="29" t="s">
        <v>113</v>
      </c>
      <c r="F130" s="37">
        <v>0</v>
      </c>
      <c r="G130" s="77">
        <v>21870</v>
      </c>
      <c r="H130" s="42">
        <f t="shared" si="62"/>
        <v>21870</v>
      </c>
      <c r="I130" s="77"/>
      <c r="J130" s="42">
        <f t="shared" si="63"/>
        <v>21870</v>
      </c>
      <c r="K130" s="24"/>
      <c r="L130" s="24"/>
      <c r="M130" s="24"/>
      <c r="N130" s="24"/>
      <c r="O130" s="24"/>
    </row>
    <row r="131" spans="1:15" s="35" customFormat="1" ht="16.5" customHeight="1" x14ac:dyDescent="0.2">
      <c r="A131" s="25"/>
      <c r="B131" s="27">
        <v>75414</v>
      </c>
      <c r="C131" s="19"/>
      <c r="D131" s="6" t="s">
        <v>115</v>
      </c>
      <c r="E131" s="36"/>
      <c r="F131" s="33">
        <v>10751</v>
      </c>
      <c r="G131" s="33">
        <f>G132+G134+G136+G138</f>
        <v>-6288</v>
      </c>
      <c r="H131" s="40">
        <f t="shared" si="62"/>
        <v>4463</v>
      </c>
      <c r="I131" s="33">
        <f>I136+I138</f>
        <v>0</v>
      </c>
      <c r="J131" s="40">
        <f t="shared" si="63"/>
        <v>4463</v>
      </c>
      <c r="K131" s="24"/>
      <c r="L131" s="24"/>
      <c r="M131" s="24"/>
      <c r="N131" s="24"/>
      <c r="O131" s="24"/>
    </row>
    <row r="132" spans="1:15" s="35" customFormat="1" ht="16.5" customHeight="1" x14ac:dyDescent="0.2">
      <c r="A132" s="26"/>
      <c r="B132" s="26"/>
      <c r="C132" s="5">
        <v>4210</v>
      </c>
      <c r="D132" s="7" t="s">
        <v>15</v>
      </c>
      <c r="E132" s="29"/>
      <c r="F132" s="34">
        <f>F133</f>
        <v>1000</v>
      </c>
      <c r="G132" s="34">
        <f t="shared" ref="G132:I132" si="71">G133</f>
        <v>-1000</v>
      </c>
      <c r="H132" s="41">
        <f t="shared" si="62"/>
        <v>0</v>
      </c>
      <c r="I132" s="34">
        <f t="shared" si="71"/>
        <v>0</v>
      </c>
      <c r="J132" s="41">
        <f t="shared" si="63"/>
        <v>0</v>
      </c>
      <c r="K132" s="24"/>
      <c r="L132" s="24"/>
      <c r="M132" s="24"/>
      <c r="N132" s="24"/>
      <c r="O132" s="24"/>
    </row>
    <row r="133" spans="1:15" s="18" customFormat="1" ht="29.1" customHeight="1" x14ac:dyDescent="0.2">
      <c r="A133" s="17"/>
      <c r="B133" s="17"/>
      <c r="C133" s="30"/>
      <c r="D133" s="28" t="s">
        <v>7</v>
      </c>
      <c r="E133" s="29" t="s">
        <v>85</v>
      </c>
      <c r="F133" s="37">
        <v>1000</v>
      </c>
      <c r="G133" s="77">
        <v>-1000</v>
      </c>
      <c r="H133" s="42">
        <f t="shared" si="62"/>
        <v>0</v>
      </c>
      <c r="I133" s="77"/>
      <c r="J133" s="42">
        <f t="shared" si="63"/>
        <v>0</v>
      </c>
      <c r="K133" s="24"/>
      <c r="L133" s="24"/>
      <c r="M133" s="24"/>
      <c r="N133" s="24"/>
      <c r="O133" s="24"/>
    </row>
    <row r="134" spans="1:15" s="35" customFormat="1" ht="16.5" customHeight="1" x14ac:dyDescent="0.2">
      <c r="A134" s="26"/>
      <c r="B134" s="26"/>
      <c r="C134" s="5">
        <v>4260</v>
      </c>
      <c r="D134" s="7" t="s">
        <v>117</v>
      </c>
      <c r="E134" s="31"/>
      <c r="F134" s="34">
        <f>F135</f>
        <v>7051</v>
      </c>
      <c r="G134" s="34">
        <f t="shared" ref="G134:I134" si="72">G135</f>
        <v>-2788</v>
      </c>
      <c r="H134" s="41">
        <f t="shared" si="62"/>
        <v>4263</v>
      </c>
      <c r="I134" s="34">
        <f t="shared" si="72"/>
        <v>0</v>
      </c>
      <c r="J134" s="41">
        <f t="shared" si="63"/>
        <v>4263</v>
      </c>
      <c r="K134" s="24"/>
      <c r="L134" s="24"/>
      <c r="M134" s="24"/>
      <c r="N134" s="24"/>
      <c r="O134" s="24"/>
    </row>
    <row r="135" spans="1:15" s="18" customFormat="1" ht="29.1" customHeight="1" x14ac:dyDescent="0.2">
      <c r="A135" s="17"/>
      <c r="B135" s="17"/>
      <c r="C135" s="30"/>
      <c r="D135" s="28" t="s">
        <v>7</v>
      </c>
      <c r="E135" s="29" t="s">
        <v>85</v>
      </c>
      <c r="F135" s="37">
        <v>7051</v>
      </c>
      <c r="G135" s="77">
        <v>-2788</v>
      </c>
      <c r="H135" s="42">
        <f t="shared" si="62"/>
        <v>4263</v>
      </c>
      <c r="I135" s="77"/>
      <c r="J135" s="42">
        <f t="shared" si="63"/>
        <v>4263</v>
      </c>
      <c r="K135" s="24"/>
      <c r="L135" s="24"/>
      <c r="M135" s="24"/>
      <c r="N135" s="24"/>
      <c r="O135" s="24"/>
    </row>
    <row r="136" spans="1:15" s="35" customFormat="1" ht="16.5" customHeight="1" x14ac:dyDescent="0.2">
      <c r="A136" s="26"/>
      <c r="B136" s="26"/>
      <c r="C136" s="5">
        <v>4270</v>
      </c>
      <c r="D136" s="7" t="s">
        <v>118</v>
      </c>
      <c r="E136" s="31"/>
      <c r="F136" s="34">
        <f>F137</f>
        <v>2000</v>
      </c>
      <c r="G136" s="34">
        <f t="shared" ref="G136:I136" si="73">G137</f>
        <v>-2000</v>
      </c>
      <c r="H136" s="41">
        <f t="shared" si="62"/>
        <v>0</v>
      </c>
      <c r="I136" s="34">
        <f t="shared" si="73"/>
        <v>0</v>
      </c>
      <c r="J136" s="41">
        <f t="shared" si="63"/>
        <v>0</v>
      </c>
      <c r="K136" s="24"/>
      <c r="L136" s="24"/>
      <c r="M136" s="24"/>
      <c r="N136" s="24"/>
      <c r="O136" s="24"/>
    </row>
    <row r="137" spans="1:15" s="18" customFormat="1" ht="29.1" customHeight="1" x14ac:dyDescent="0.2">
      <c r="A137" s="17"/>
      <c r="B137" s="17"/>
      <c r="C137" s="30"/>
      <c r="D137" s="28" t="s">
        <v>7</v>
      </c>
      <c r="E137" s="29" t="s">
        <v>85</v>
      </c>
      <c r="F137" s="37">
        <v>2000</v>
      </c>
      <c r="G137" s="77">
        <v>-2000</v>
      </c>
      <c r="H137" s="42">
        <f t="shared" si="62"/>
        <v>0</v>
      </c>
      <c r="I137" s="77"/>
      <c r="J137" s="42">
        <f t="shared" si="63"/>
        <v>0</v>
      </c>
      <c r="K137" s="24"/>
      <c r="L137" s="24"/>
      <c r="M137" s="24"/>
      <c r="N137" s="24"/>
      <c r="O137" s="24"/>
    </row>
    <row r="138" spans="1:15" s="35" customFormat="1" ht="16.5" customHeight="1" x14ac:dyDescent="0.2">
      <c r="A138" s="26"/>
      <c r="B138" s="26"/>
      <c r="C138" s="63">
        <v>4700</v>
      </c>
      <c r="D138" s="164" t="s">
        <v>77</v>
      </c>
      <c r="E138" s="31"/>
      <c r="F138" s="34">
        <f>F139</f>
        <v>500</v>
      </c>
      <c r="G138" s="34">
        <f t="shared" ref="G138:I138" si="74">G139</f>
        <v>-500</v>
      </c>
      <c r="H138" s="41">
        <f t="shared" si="62"/>
        <v>0</v>
      </c>
      <c r="I138" s="34">
        <f t="shared" si="74"/>
        <v>0</v>
      </c>
      <c r="J138" s="41">
        <f t="shared" si="63"/>
        <v>0</v>
      </c>
      <c r="K138" s="24"/>
      <c r="L138" s="24"/>
      <c r="M138" s="24"/>
      <c r="N138" s="24"/>
      <c r="O138" s="24"/>
    </row>
    <row r="139" spans="1:15" s="18" customFormat="1" ht="29.1" customHeight="1" x14ac:dyDescent="0.2">
      <c r="A139" s="17"/>
      <c r="B139" s="17"/>
      <c r="C139" s="30"/>
      <c r="D139" s="28" t="s">
        <v>7</v>
      </c>
      <c r="E139" s="29" t="s">
        <v>85</v>
      </c>
      <c r="F139" s="37">
        <v>500</v>
      </c>
      <c r="G139" s="77">
        <v>-500</v>
      </c>
      <c r="H139" s="42">
        <f t="shared" si="62"/>
        <v>0</v>
      </c>
      <c r="I139" s="77"/>
      <c r="J139" s="42">
        <f t="shared" si="63"/>
        <v>0</v>
      </c>
      <c r="K139" s="24"/>
      <c r="L139" s="24"/>
      <c r="M139" s="24"/>
      <c r="N139" s="24"/>
      <c r="O139" s="24"/>
    </row>
    <row r="140" spans="1:15" s="35" customFormat="1" ht="16.5" customHeight="1" x14ac:dyDescent="0.2">
      <c r="A140" s="25"/>
      <c r="B140" s="27">
        <v>75416</v>
      </c>
      <c r="C140" s="19"/>
      <c r="D140" s="6" t="s">
        <v>116</v>
      </c>
      <c r="E140" s="36"/>
      <c r="F140" s="33">
        <v>1369936</v>
      </c>
      <c r="G140" s="33">
        <f>G141+G144+G146+G148+G150+G152</f>
        <v>6800</v>
      </c>
      <c r="H140" s="40">
        <f t="shared" ref="H140:H167" si="75">SUM(F140:G140)</f>
        <v>1376736</v>
      </c>
      <c r="I140" s="33">
        <f>I141+I144+I146+I148+I150+I152</f>
        <v>4046</v>
      </c>
      <c r="J140" s="40">
        <f t="shared" ref="J140:J167" si="76">SUM(H140:I140)</f>
        <v>1380782</v>
      </c>
      <c r="K140" s="24"/>
      <c r="L140" s="24"/>
      <c r="M140" s="24"/>
      <c r="N140" s="24"/>
      <c r="O140" s="24"/>
    </row>
    <row r="141" spans="1:15" s="35" customFormat="1" ht="16.5" customHeight="1" x14ac:dyDescent="0.2">
      <c r="A141" s="26"/>
      <c r="B141" s="26"/>
      <c r="C141" s="5">
        <v>3020</v>
      </c>
      <c r="D141" s="80" t="s">
        <v>99</v>
      </c>
      <c r="E141" s="31"/>
      <c r="F141" s="34">
        <v>4880</v>
      </c>
      <c r="G141" s="34">
        <f t="shared" ref="G141" si="77">G143</f>
        <v>-1200</v>
      </c>
      <c r="H141" s="41">
        <f t="shared" si="75"/>
        <v>3680</v>
      </c>
      <c r="I141" s="34">
        <f>SUM(I142:I143)</f>
        <v>240</v>
      </c>
      <c r="J141" s="41">
        <f t="shared" si="76"/>
        <v>3920</v>
      </c>
      <c r="K141" s="24"/>
      <c r="L141" s="24"/>
      <c r="M141" s="24"/>
      <c r="N141" s="24"/>
      <c r="O141" s="24"/>
    </row>
    <row r="142" spans="1:15" s="18" customFormat="1" ht="16.5" customHeight="1" x14ac:dyDescent="0.2">
      <c r="A142" s="17"/>
      <c r="B142" s="17"/>
      <c r="C142" s="30"/>
      <c r="D142" s="28" t="s">
        <v>7</v>
      </c>
      <c r="E142" s="29" t="s">
        <v>113</v>
      </c>
      <c r="F142" s="37">
        <v>2880</v>
      </c>
      <c r="G142" s="77"/>
      <c r="H142" s="42">
        <f t="shared" ref="H142" si="78">SUM(F142:G142)</f>
        <v>2880</v>
      </c>
      <c r="I142" s="77">
        <v>240</v>
      </c>
      <c r="J142" s="42">
        <f t="shared" ref="J142" si="79">SUM(H142:I142)</f>
        <v>3120</v>
      </c>
      <c r="K142" s="24"/>
      <c r="L142" s="24"/>
      <c r="M142" s="24"/>
      <c r="N142" s="24"/>
      <c r="O142" s="24"/>
    </row>
    <row r="143" spans="1:15" s="18" customFormat="1" ht="16.5" customHeight="1" x14ac:dyDescent="0.2">
      <c r="A143" s="17"/>
      <c r="B143" s="17"/>
      <c r="C143" s="30"/>
      <c r="D143" s="28"/>
      <c r="E143" s="29" t="s">
        <v>100</v>
      </c>
      <c r="F143" s="37">
        <v>2000</v>
      </c>
      <c r="G143" s="77">
        <v>-1200</v>
      </c>
      <c r="H143" s="42">
        <f t="shared" si="75"/>
        <v>800</v>
      </c>
      <c r="I143" s="77"/>
      <c r="J143" s="42">
        <f t="shared" si="76"/>
        <v>800</v>
      </c>
      <c r="K143" s="24"/>
      <c r="L143" s="24"/>
      <c r="M143" s="24"/>
      <c r="N143" s="24"/>
      <c r="O143" s="24"/>
    </row>
    <row r="144" spans="1:15" s="35" customFormat="1" ht="16.5" customHeight="1" x14ac:dyDescent="0.2">
      <c r="A144" s="26"/>
      <c r="B144" s="26"/>
      <c r="C144" s="5">
        <v>4010</v>
      </c>
      <c r="D144" s="7" t="s">
        <v>119</v>
      </c>
      <c r="E144" s="31"/>
      <c r="F144" s="34">
        <f>F145</f>
        <v>880000</v>
      </c>
      <c r="G144" s="34">
        <f t="shared" ref="G144:I148" si="80">G145</f>
        <v>0</v>
      </c>
      <c r="H144" s="41">
        <f t="shared" si="75"/>
        <v>880000</v>
      </c>
      <c r="I144" s="34">
        <f t="shared" si="80"/>
        <v>20376</v>
      </c>
      <c r="J144" s="41">
        <f t="shared" si="76"/>
        <v>900376</v>
      </c>
      <c r="K144" s="24"/>
      <c r="L144" s="24"/>
      <c r="M144" s="24"/>
      <c r="N144" s="24"/>
      <c r="O144" s="24"/>
    </row>
    <row r="145" spans="1:15" s="18" customFormat="1" ht="16.5" customHeight="1" x14ac:dyDescent="0.2">
      <c r="A145" s="17"/>
      <c r="B145" s="17"/>
      <c r="C145" s="30"/>
      <c r="D145" s="28" t="s">
        <v>7</v>
      </c>
      <c r="E145" s="29" t="s">
        <v>113</v>
      </c>
      <c r="F145" s="37">
        <v>880000</v>
      </c>
      <c r="G145" s="77"/>
      <c r="H145" s="42">
        <f t="shared" si="75"/>
        <v>880000</v>
      </c>
      <c r="I145" s="77">
        <v>20376</v>
      </c>
      <c r="J145" s="42">
        <f t="shared" si="76"/>
        <v>900376</v>
      </c>
      <c r="K145" s="24"/>
      <c r="L145" s="24"/>
      <c r="M145" s="24"/>
      <c r="N145" s="24"/>
      <c r="O145" s="24"/>
    </row>
    <row r="146" spans="1:15" s="35" customFormat="1" ht="16.5" customHeight="1" x14ac:dyDescent="0.2">
      <c r="A146" s="26"/>
      <c r="B146" s="26"/>
      <c r="C146" s="5">
        <v>4110</v>
      </c>
      <c r="D146" s="7" t="s">
        <v>102</v>
      </c>
      <c r="E146" s="31"/>
      <c r="F146" s="34">
        <f>F147</f>
        <v>167860</v>
      </c>
      <c r="G146" s="34">
        <f t="shared" si="80"/>
        <v>8000</v>
      </c>
      <c r="H146" s="41">
        <f t="shared" ref="H146:H156" si="81">SUM(F146:G146)</f>
        <v>175860</v>
      </c>
      <c r="I146" s="34">
        <f t="shared" si="80"/>
        <v>-17657</v>
      </c>
      <c r="J146" s="41">
        <f t="shared" ref="J146:J156" si="82">SUM(H146:I146)</f>
        <v>158203</v>
      </c>
      <c r="K146" s="24"/>
      <c r="L146" s="24"/>
      <c r="M146" s="24"/>
      <c r="N146" s="24"/>
      <c r="O146" s="24"/>
    </row>
    <row r="147" spans="1:15" s="18" customFormat="1" ht="16.5" customHeight="1" x14ac:dyDescent="0.2">
      <c r="A147" s="17"/>
      <c r="B147" s="17"/>
      <c r="C147" s="30"/>
      <c r="D147" s="28" t="s">
        <v>7</v>
      </c>
      <c r="E147" s="29" t="s">
        <v>113</v>
      </c>
      <c r="F147" s="37">
        <v>167860</v>
      </c>
      <c r="G147" s="77">
        <v>8000</v>
      </c>
      <c r="H147" s="42">
        <f t="shared" si="81"/>
        <v>175860</v>
      </c>
      <c r="I147" s="77">
        <v>-17657</v>
      </c>
      <c r="J147" s="42">
        <f t="shared" si="82"/>
        <v>158203</v>
      </c>
      <c r="K147" s="24"/>
      <c r="L147" s="24"/>
      <c r="M147" s="24"/>
      <c r="N147" s="24"/>
      <c r="O147" s="24"/>
    </row>
    <row r="148" spans="1:15" s="35" customFormat="1" ht="16.5" customHeight="1" x14ac:dyDescent="0.2">
      <c r="A148" s="26"/>
      <c r="B148" s="26"/>
      <c r="C148" s="5">
        <v>4120</v>
      </c>
      <c r="D148" s="7" t="s">
        <v>103</v>
      </c>
      <c r="E148" s="31"/>
      <c r="F148" s="34">
        <f>F149</f>
        <v>23924</v>
      </c>
      <c r="G148" s="34">
        <f t="shared" si="80"/>
        <v>0</v>
      </c>
      <c r="H148" s="41">
        <f t="shared" si="81"/>
        <v>23924</v>
      </c>
      <c r="I148" s="34">
        <f t="shared" si="80"/>
        <v>-2719</v>
      </c>
      <c r="J148" s="41">
        <f t="shared" si="82"/>
        <v>21205</v>
      </c>
      <c r="K148" s="24"/>
      <c r="L148" s="24"/>
      <c r="M148" s="24"/>
      <c r="N148" s="24"/>
      <c r="O148" s="24"/>
    </row>
    <row r="149" spans="1:15" s="18" customFormat="1" ht="16.5" customHeight="1" x14ac:dyDescent="0.2">
      <c r="A149" s="17"/>
      <c r="B149" s="17"/>
      <c r="C149" s="30"/>
      <c r="D149" s="28" t="s">
        <v>7</v>
      </c>
      <c r="E149" s="29" t="s">
        <v>113</v>
      </c>
      <c r="F149" s="37">
        <v>23924</v>
      </c>
      <c r="G149" s="77"/>
      <c r="H149" s="42">
        <f t="shared" si="81"/>
        <v>23924</v>
      </c>
      <c r="I149" s="77">
        <v>-2719</v>
      </c>
      <c r="J149" s="42">
        <f t="shared" si="82"/>
        <v>21205</v>
      </c>
      <c r="K149" s="24"/>
      <c r="L149" s="24"/>
      <c r="M149" s="24"/>
      <c r="N149" s="24"/>
      <c r="O149" s="24"/>
    </row>
    <row r="150" spans="1:15" s="35" customFormat="1" ht="16.5" customHeight="1" x14ac:dyDescent="0.2">
      <c r="A150" s="26"/>
      <c r="B150" s="26"/>
      <c r="C150" s="5">
        <v>4220</v>
      </c>
      <c r="D150" s="7" t="s">
        <v>104</v>
      </c>
      <c r="E150" s="31"/>
      <c r="F150" s="34">
        <f>F151</f>
        <v>500</v>
      </c>
      <c r="G150" s="34">
        <f t="shared" ref="G150:I150" si="83">G151</f>
        <v>0</v>
      </c>
      <c r="H150" s="41">
        <f t="shared" ref="H150:H151" si="84">SUM(F150:G150)</f>
        <v>500</v>
      </c>
      <c r="I150" s="34">
        <f t="shared" si="83"/>
        <v>-240</v>
      </c>
      <c r="J150" s="41">
        <f t="shared" ref="J150:J151" si="85">SUM(H150:I150)</f>
        <v>260</v>
      </c>
      <c r="K150" s="24"/>
      <c r="L150" s="24"/>
      <c r="M150" s="24"/>
      <c r="N150" s="24"/>
      <c r="O150" s="24"/>
    </row>
    <row r="151" spans="1:15" s="18" customFormat="1" ht="16.5" customHeight="1" x14ac:dyDescent="0.2">
      <c r="A151" s="17"/>
      <c r="B151" s="17"/>
      <c r="C151" s="30"/>
      <c r="D151" s="28" t="s">
        <v>27</v>
      </c>
      <c r="E151" s="29" t="s">
        <v>113</v>
      </c>
      <c r="F151" s="37">
        <v>500</v>
      </c>
      <c r="G151" s="77"/>
      <c r="H151" s="42">
        <f t="shared" si="84"/>
        <v>500</v>
      </c>
      <c r="I151" s="77">
        <v>-240</v>
      </c>
      <c r="J151" s="42">
        <f t="shared" si="85"/>
        <v>260</v>
      </c>
      <c r="K151" s="24"/>
      <c r="L151" s="24"/>
      <c r="M151" s="24"/>
      <c r="N151" s="24"/>
      <c r="O151" s="24"/>
    </row>
    <row r="152" spans="1:15" s="35" customFormat="1" ht="16.5" customHeight="1" x14ac:dyDescent="0.2">
      <c r="A152" s="25"/>
      <c r="B152" s="25"/>
      <c r="C152" s="5">
        <v>4440</v>
      </c>
      <c r="D152" s="7" t="s">
        <v>121</v>
      </c>
      <c r="E152" s="31"/>
      <c r="F152" s="34">
        <f>F153</f>
        <v>19281</v>
      </c>
      <c r="G152" s="34">
        <f t="shared" ref="G152:I152" si="86">G153</f>
        <v>0</v>
      </c>
      <c r="H152" s="41">
        <f t="shared" si="81"/>
        <v>19281</v>
      </c>
      <c r="I152" s="34">
        <f t="shared" si="86"/>
        <v>4046</v>
      </c>
      <c r="J152" s="41">
        <f t="shared" si="82"/>
        <v>23327</v>
      </c>
      <c r="K152" s="24"/>
      <c r="L152" s="24"/>
      <c r="M152" s="24"/>
      <c r="N152" s="24"/>
      <c r="O152" s="24"/>
    </row>
    <row r="153" spans="1:15" s="18" customFormat="1" ht="16.5" customHeight="1" x14ac:dyDescent="0.2">
      <c r="A153" s="17"/>
      <c r="B153" s="17"/>
      <c r="C153" s="30"/>
      <c r="D153" s="28" t="s">
        <v>7</v>
      </c>
      <c r="E153" s="29" t="s">
        <v>122</v>
      </c>
      <c r="F153" s="37">
        <v>19281</v>
      </c>
      <c r="G153" s="77"/>
      <c r="H153" s="42">
        <f t="shared" si="81"/>
        <v>19281</v>
      </c>
      <c r="I153" s="77">
        <v>4046</v>
      </c>
      <c r="J153" s="42">
        <f t="shared" si="82"/>
        <v>23327</v>
      </c>
      <c r="K153" s="24"/>
      <c r="L153" s="24"/>
      <c r="M153" s="24"/>
      <c r="N153" s="24"/>
      <c r="O153" s="24"/>
    </row>
    <row r="154" spans="1:15" s="35" customFormat="1" ht="16.5" customHeight="1" x14ac:dyDescent="0.2">
      <c r="A154" s="25"/>
      <c r="B154" s="27">
        <v>75421</v>
      </c>
      <c r="C154" s="19"/>
      <c r="D154" s="6" t="s">
        <v>120</v>
      </c>
      <c r="E154" s="65"/>
      <c r="F154" s="33">
        <v>146500</v>
      </c>
      <c r="G154" s="33">
        <f>G155</f>
        <v>-4960</v>
      </c>
      <c r="H154" s="40">
        <f t="shared" si="81"/>
        <v>141540</v>
      </c>
      <c r="I154" s="33">
        <f>I155</f>
        <v>0</v>
      </c>
      <c r="J154" s="40">
        <f t="shared" si="82"/>
        <v>141540</v>
      </c>
      <c r="K154" s="24"/>
      <c r="L154" s="24"/>
      <c r="M154" s="24"/>
      <c r="N154" s="24"/>
      <c r="O154" s="24"/>
    </row>
    <row r="155" spans="1:15" s="35" customFormat="1" ht="16.5" customHeight="1" x14ac:dyDescent="0.2">
      <c r="A155" s="25"/>
      <c r="B155" s="26"/>
      <c r="C155" s="5">
        <v>4300</v>
      </c>
      <c r="D155" s="7" t="s">
        <v>2</v>
      </c>
      <c r="E155" s="29"/>
      <c r="F155" s="34">
        <f>F156</f>
        <v>5000</v>
      </c>
      <c r="G155" s="34">
        <f t="shared" ref="G155:I155" si="87">G156</f>
        <v>-4960</v>
      </c>
      <c r="H155" s="41">
        <f t="shared" si="81"/>
        <v>40</v>
      </c>
      <c r="I155" s="34">
        <f t="shared" si="87"/>
        <v>0</v>
      </c>
      <c r="J155" s="41">
        <f t="shared" si="82"/>
        <v>40</v>
      </c>
      <c r="K155" s="24"/>
      <c r="L155" s="24"/>
      <c r="M155" s="24"/>
      <c r="N155" s="24"/>
      <c r="O155" s="24"/>
    </row>
    <row r="156" spans="1:15" s="18" customFormat="1" ht="29.1" customHeight="1" x14ac:dyDescent="0.2">
      <c r="A156" s="26"/>
      <c r="B156" s="86"/>
      <c r="C156" s="84"/>
      <c r="D156" s="87" t="s">
        <v>7</v>
      </c>
      <c r="E156" s="29" t="s">
        <v>85</v>
      </c>
      <c r="F156" s="37">
        <v>5000</v>
      </c>
      <c r="G156" s="77">
        <v>-4960</v>
      </c>
      <c r="H156" s="108">
        <f t="shared" si="81"/>
        <v>40</v>
      </c>
      <c r="I156" s="77"/>
      <c r="J156" s="42">
        <f t="shared" si="82"/>
        <v>40</v>
      </c>
      <c r="K156" s="24"/>
      <c r="L156" s="24"/>
      <c r="M156" s="24"/>
      <c r="N156" s="24"/>
      <c r="O156" s="24"/>
    </row>
    <row r="157" spans="1:15" s="35" customFormat="1" ht="16.5" customHeight="1" x14ac:dyDescent="0.2">
      <c r="A157" s="25"/>
      <c r="B157" s="27">
        <v>75495</v>
      </c>
      <c r="C157" s="19"/>
      <c r="D157" s="6" t="s">
        <v>16</v>
      </c>
      <c r="E157" s="36"/>
      <c r="F157" s="33">
        <v>404418</v>
      </c>
      <c r="G157" s="33">
        <f>G158+G160+G162+G164+G166</f>
        <v>8700</v>
      </c>
      <c r="H157" s="40">
        <f t="shared" si="75"/>
        <v>413118</v>
      </c>
      <c r="I157" s="33">
        <f>I158+I160+I162+I164+I166</f>
        <v>279</v>
      </c>
      <c r="J157" s="40">
        <f t="shared" si="76"/>
        <v>413397</v>
      </c>
      <c r="K157" s="24"/>
      <c r="L157" s="24"/>
      <c r="M157" s="24"/>
      <c r="N157" s="24"/>
      <c r="O157" s="24"/>
    </row>
    <row r="158" spans="1:15" s="35" customFormat="1" ht="16.5" customHeight="1" x14ac:dyDescent="0.2">
      <c r="A158" s="26"/>
      <c r="B158" s="26"/>
      <c r="C158" s="5">
        <v>4010</v>
      </c>
      <c r="D158" s="7" t="s">
        <v>119</v>
      </c>
      <c r="E158" s="31"/>
      <c r="F158" s="34">
        <f>F159</f>
        <v>210000</v>
      </c>
      <c r="G158" s="34">
        <f t="shared" ref="G158:I162" si="88">G159</f>
        <v>0</v>
      </c>
      <c r="H158" s="41">
        <f t="shared" ref="H158:H163" si="89">SUM(F158:G158)</f>
        <v>210000</v>
      </c>
      <c r="I158" s="34">
        <f t="shared" si="88"/>
        <v>7220</v>
      </c>
      <c r="J158" s="41">
        <f t="shared" ref="J158:J163" si="90">SUM(H158:I158)</f>
        <v>217220</v>
      </c>
      <c r="K158" s="24"/>
      <c r="L158" s="24"/>
      <c r="M158" s="24"/>
      <c r="N158" s="24"/>
      <c r="O158" s="24"/>
    </row>
    <row r="159" spans="1:15" s="18" customFormat="1" ht="16.5" customHeight="1" x14ac:dyDescent="0.2">
      <c r="A159" s="17"/>
      <c r="B159" s="17"/>
      <c r="C159" s="30"/>
      <c r="D159" s="28" t="s">
        <v>7</v>
      </c>
      <c r="E159" s="29" t="s">
        <v>113</v>
      </c>
      <c r="F159" s="37">
        <v>210000</v>
      </c>
      <c r="G159" s="77"/>
      <c r="H159" s="42">
        <f t="shared" si="89"/>
        <v>210000</v>
      </c>
      <c r="I159" s="77">
        <v>7220</v>
      </c>
      <c r="J159" s="42">
        <f t="shared" si="90"/>
        <v>217220</v>
      </c>
      <c r="K159" s="24"/>
      <c r="L159" s="24"/>
      <c r="M159" s="24"/>
      <c r="N159" s="24"/>
      <c r="O159" s="24"/>
    </row>
    <row r="160" spans="1:15" s="35" customFormat="1" ht="16.5" customHeight="1" x14ac:dyDescent="0.2">
      <c r="A160" s="26"/>
      <c r="B160" s="26"/>
      <c r="C160" s="5">
        <v>4110</v>
      </c>
      <c r="D160" s="7" t="s">
        <v>102</v>
      </c>
      <c r="E160" s="31"/>
      <c r="F160" s="34">
        <f>F161</f>
        <v>36103</v>
      </c>
      <c r="G160" s="34">
        <f t="shared" si="88"/>
        <v>9000</v>
      </c>
      <c r="H160" s="41">
        <f t="shared" si="89"/>
        <v>45103</v>
      </c>
      <c r="I160" s="34">
        <f t="shared" si="88"/>
        <v>-6239</v>
      </c>
      <c r="J160" s="41">
        <f t="shared" si="90"/>
        <v>38864</v>
      </c>
      <c r="K160" s="24"/>
      <c r="L160" s="24"/>
      <c r="M160" s="24"/>
      <c r="N160" s="24"/>
      <c r="O160" s="24"/>
    </row>
    <row r="161" spans="1:15" s="18" customFormat="1" ht="16.5" customHeight="1" x14ac:dyDescent="0.2">
      <c r="A161" s="17"/>
      <c r="B161" s="17"/>
      <c r="C161" s="30"/>
      <c r="D161" s="28" t="s">
        <v>7</v>
      </c>
      <c r="E161" s="29" t="s">
        <v>113</v>
      </c>
      <c r="F161" s="37">
        <v>36103</v>
      </c>
      <c r="G161" s="77">
        <v>9000</v>
      </c>
      <c r="H161" s="42">
        <f t="shared" si="89"/>
        <v>45103</v>
      </c>
      <c r="I161" s="77">
        <v>-6239</v>
      </c>
      <c r="J161" s="42">
        <f t="shared" si="90"/>
        <v>38864</v>
      </c>
      <c r="K161" s="24"/>
      <c r="L161" s="24"/>
      <c r="M161" s="24"/>
      <c r="N161" s="24"/>
      <c r="O161" s="24"/>
    </row>
    <row r="162" spans="1:15" s="35" customFormat="1" ht="16.5" customHeight="1" x14ac:dyDescent="0.2">
      <c r="A162" s="26"/>
      <c r="B162" s="26"/>
      <c r="C162" s="5">
        <v>4120</v>
      </c>
      <c r="D162" s="7" t="s">
        <v>103</v>
      </c>
      <c r="E162" s="31"/>
      <c r="F162" s="34">
        <f>F163</f>
        <v>5666</v>
      </c>
      <c r="G162" s="34">
        <f t="shared" si="88"/>
        <v>0</v>
      </c>
      <c r="H162" s="41">
        <f t="shared" si="89"/>
        <v>5666</v>
      </c>
      <c r="I162" s="34">
        <f t="shared" si="88"/>
        <v>-981</v>
      </c>
      <c r="J162" s="41">
        <f t="shared" si="90"/>
        <v>4685</v>
      </c>
      <c r="K162" s="24"/>
      <c r="L162" s="24"/>
      <c r="M162" s="24"/>
      <c r="N162" s="24"/>
      <c r="O162" s="24"/>
    </row>
    <row r="163" spans="1:15" s="18" customFormat="1" ht="16.5" customHeight="1" x14ac:dyDescent="0.2">
      <c r="A163" s="17"/>
      <c r="B163" s="17"/>
      <c r="C163" s="30"/>
      <c r="D163" s="28" t="s">
        <v>7</v>
      </c>
      <c r="E163" s="29" t="s">
        <v>113</v>
      </c>
      <c r="F163" s="37">
        <v>5666</v>
      </c>
      <c r="G163" s="77"/>
      <c r="H163" s="42">
        <f t="shared" si="89"/>
        <v>5666</v>
      </c>
      <c r="I163" s="77">
        <v>-981</v>
      </c>
      <c r="J163" s="42">
        <f t="shared" si="90"/>
        <v>4685</v>
      </c>
      <c r="K163" s="24"/>
      <c r="L163" s="24"/>
      <c r="M163" s="24"/>
      <c r="N163" s="24"/>
      <c r="O163" s="24"/>
    </row>
    <row r="164" spans="1:15" s="35" customFormat="1" ht="16.5" customHeight="1" x14ac:dyDescent="0.2">
      <c r="A164" s="26"/>
      <c r="B164" s="26"/>
      <c r="C164" s="5">
        <v>4280</v>
      </c>
      <c r="D164" s="7" t="s">
        <v>105</v>
      </c>
      <c r="E164" s="31"/>
      <c r="F164" s="34">
        <f>F165</f>
        <v>500</v>
      </c>
      <c r="G164" s="34">
        <f t="shared" ref="G164:I166" si="91">G165</f>
        <v>-300</v>
      </c>
      <c r="H164" s="41">
        <f t="shared" ref="H164:H165" si="92">SUM(F164:G164)</f>
        <v>200</v>
      </c>
      <c r="I164" s="34">
        <f t="shared" si="91"/>
        <v>0</v>
      </c>
      <c r="J164" s="41">
        <f t="shared" ref="J164:J165" si="93">SUM(H164:I164)</f>
        <v>200</v>
      </c>
      <c r="K164" s="24"/>
      <c r="L164" s="24"/>
      <c r="M164" s="24"/>
      <c r="N164" s="24"/>
      <c r="O164" s="24"/>
    </row>
    <row r="165" spans="1:15" s="18" customFormat="1" ht="16.5" customHeight="1" x14ac:dyDescent="0.2">
      <c r="A165" s="17"/>
      <c r="B165" s="17"/>
      <c r="C165" s="30"/>
      <c r="D165" s="28" t="s">
        <v>7</v>
      </c>
      <c r="E165" s="29" t="s">
        <v>100</v>
      </c>
      <c r="F165" s="37">
        <v>500</v>
      </c>
      <c r="G165" s="77">
        <v>-300</v>
      </c>
      <c r="H165" s="42">
        <f t="shared" si="92"/>
        <v>200</v>
      </c>
      <c r="I165" s="77"/>
      <c r="J165" s="42">
        <f t="shared" si="93"/>
        <v>200</v>
      </c>
      <c r="K165" s="24"/>
      <c r="L165" s="24"/>
      <c r="M165" s="24"/>
      <c r="N165" s="24"/>
      <c r="O165" s="24"/>
    </row>
    <row r="166" spans="1:15" s="35" customFormat="1" ht="16.5" customHeight="1" x14ac:dyDescent="0.2">
      <c r="A166" s="25"/>
      <c r="B166" s="25"/>
      <c r="C166" s="5">
        <v>4440</v>
      </c>
      <c r="D166" s="7" t="s">
        <v>121</v>
      </c>
      <c r="E166" s="31"/>
      <c r="F166" s="34">
        <f>F167</f>
        <v>8899</v>
      </c>
      <c r="G166" s="34">
        <f t="shared" si="91"/>
        <v>0</v>
      </c>
      <c r="H166" s="41">
        <f t="shared" si="75"/>
        <v>8899</v>
      </c>
      <c r="I166" s="34">
        <f t="shared" si="91"/>
        <v>279</v>
      </c>
      <c r="J166" s="41">
        <f t="shared" si="76"/>
        <v>9178</v>
      </c>
      <c r="K166" s="24"/>
      <c r="L166" s="24"/>
      <c r="M166" s="24"/>
      <c r="N166" s="24"/>
      <c r="O166" s="24"/>
    </row>
    <row r="167" spans="1:15" s="18" customFormat="1" ht="16.5" customHeight="1" x14ac:dyDescent="0.2">
      <c r="A167" s="17"/>
      <c r="B167" s="17"/>
      <c r="C167" s="30"/>
      <c r="D167" s="28" t="s">
        <v>7</v>
      </c>
      <c r="E167" s="29" t="s">
        <v>122</v>
      </c>
      <c r="F167" s="37">
        <v>8899</v>
      </c>
      <c r="G167" s="77"/>
      <c r="H167" s="42">
        <f t="shared" si="75"/>
        <v>8899</v>
      </c>
      <c r="I167" s="77">
        <v>279</v>
      </c>
      <c r="J167" s="42">
        <f t="shared" si="76"/>
        <v>9178</v>
      </c>
      <c r="K167" s="24"/>
      <c r="L167" s="24"/>
      <c r="M167" s="24"/>
      <c r="N167" s="24"/>
      <c r="O167" s="24"/>
    </row>
    <row r="168" spans="1:15" s="35" customFormat="1" ht="18" customHeight="1" x14ac:dyDescent="0.2">
      <c r="A168" s="14">
        <v>757</v>
      </c>
      <c r="B168" s="12"/>
      <c r="C168" s="20"/>
      <c r="D168" s="15" t="s">
        <v>35</v>
      </c>
      <c r="E168" s="55"/>
      <c r="F168" s="32">
        <v>1279158</v>
      </c>
      <c r="G168" s="32">
        <f>G169</f>
        <v>-88860</v>
      </c>
      <c r="H168" s="43">
        <f t="shared" ref="H168" si="94">SUM(F168:G168)</f>
        <v>1190298</v>
      </c>
      <c r="I168" s="32">
        <f>I169</f>
        <v>0</v>
      </c>
      <c r="J168" s="43">
        <f t="shared" ref="J168" si="95">SUM(H168:I168)</f>
        <v>1190298</v>
      </c>
      <c r="K168" s="24"/>
      <c r="L168" s="24"/>
      <c r="M168" s="24"/>
      <c r="N168" s="24"/>
      <c r="O168" s="24"/>
    </row>
    <row r="169" spans="1:15" s="35" customFormat="1" ht="42" customHeight="1" x14ac:dyDescent="0.2">
      <c r="A169" s="25"/>
      <c r="B169" s="27">
        <v>75702</v>
      </c>
      <c r="C169" s="19"/>
      <c r="D169" s="6" t="s">
        <v>64</v>
      </c>
      <c r="E169" s="36"/>
      <c r="F169" s="33">
        <v>886619</v>
      </c>
      <c r="G169" s="33">
        <f>G170</f>
        <v>-88860</v>
      </c>
      <c r="H169" s="40">
        <f t="shared" ref="H169:H171" si="96">SUM(F169:G169)</f>
        <v>797759</v>
      </c>
      <c r="I169" s="33">
        <f>I170</f>
        <v>0</v>
      </c>
      <c r="J169" s="40">
        <f t="shared" ref="J169:J171" si="97">SUM(H169:I169)</f>
        <v>797759</v>
      </c>
      <c r="K169" s="24"/>
      <c r="L169" s="24"/>
      <c r="M169" s="24"/>
      <c r="N169" s="24"/>
      <c r="O169" s="24"/>
    </row>
    <row r="170" spans="1:15" s="35" customFormat="1" ht="30.75" customHeight="1" x14ac:dyDescent="0.2">
      <c r="A170" s="26"/>
      <c r="B170" s="26"/>
      <c r="C170" s="5">
        <v>8110</v>
      </c>
      <c r="D170" s="7" t="s">
        <v>63</v>
      </c>
      <c r="E170" s="29"/>
      <c r="F170" s="34">
        <f t="shared" ref="F170:I170" si="98">F171</f>
        <v>886219</v>
      </c>
      <c r="G170" s="34">
        <f t="shared" si="98"/>
        <v>-88860</v>
      </c>
      <c r="H170" s="41">
        <f t="shared" si="96"/>
        <v>797359</v>
      </c>
      <c r="I170" s="34">
        <f t="shared" si="98"/>
        <v>0</v>
      </c>
      <c r="J170" s="41">
        <f t="shared" si="97"/>
        <v>797359</v>
      </c>
      <c r="K170" s="24"/>
      <c r="L170" s="24"/>
      <c r="M170" s="24"/>
      <c r="N170" s="24"/>
      <c r="O170" s="24"/>
    </row>
    <row r="171" spans="1:15" s="18" customFormat="1" ht="16.5" customHeight="1" x14ac:dyDescent="0.2">
      <c r="A171" s="17"/>
      <c r="B171" s="17"/>
      <c r="C171" s="30"/>
      <c r="D171" s="28" t="s">
        <v>7</v>
      </c>
      <c r="E171" s="29" t="s">
        <v>14</v>
      </c>
      <c r="F171" s="37">
        <v>886219</v>
      </c>
      <c r="G171" s="53">
        <v>-88860</v>
      </c>
      <c r="H171" s="108">
        <f t="shared" si="96"/>
        <v>797359</v>
      </c>
      <c r="I171" s="77"/>
      <c r="J171" s="42">
        <f t="shared" si="97"/>
        <v>797359</v>
      </c>
      <c r="K171" s="24"/>
      <c r="L171" s="24"/>
      <c r="M171" s="24"/>
      <c r="N171" s="24"/>
      <c r="O171" s="24"/>
    </row>
    <row r="172" spans="1:15" s="35" customFormat="1" ht="18" customHeight="1" x14ac:dyDescent="0.2">
      <c r="A172" s="14">
        <v>758</v>
      </c>
      <c r="B172" s="12"/>
      <c r="C172" s="20"/>
      <c r="D172" s="15" t="s">
        <v>21</v>
      </c>
      <c r="E172" s="55"/>
      <c r="F172" s="32">
        <v>855727</v>
      </c>
      <c r="G172" s="32">
        <f>G173+G176</f>
        <v>-14000</v>
      </c>
      <c r="H172" s="43">
        <f t="shared" si="62"/>
        <v>841727</v>
      </c>
      <c r="I172" s="32">
        <f t="shared" ref="I172" si="99">I176</f>
        <v>-37386</v>
      </c>
      <c r="J172" s="43">
        <f t="shared" si="63"/>
        <v>804341</v>
      </c>
      <c r="K172" s="24"/>
      <c r="L172" s="24"/>
      <c r="M172" s="24"/>
      <c r="N172" s="24"/>
      <c r="O172" s="24"/>
    </row>
    <row r="173" spans="1:15" s="35" customFormat="1" ht="16.5" customHeight="1" x14ac:dyDescent="0.2">
      <c r="A173" s="25"/>
      <c r="B173" s="27">
        <v>75814</v>
      </c>
      <c r="C173" s="19"/>
      <c r="D173" s="6" t="s">
        <v>123</v>
      </c>
      <c r="E173" s="65"/>
      <c r="F173" s="33">
        <f>F174</f>
        <v>21789</v>
      </c>
      <c r="G173" s="33">
        <f>G174</f>
        <v>-14000</v>
      </c>
      <c r="H173" s="40">
        <f t="shared" si="62"/>
        <v>7789</v>
      </c>
      <c r="I173" s="33">
        <f>I174</f>
        <v>0</v>
      </c>
      <c r="J173" s="40">
        <f t="shared" si="63"/>
        <v>7789</v>
      </c>
      <c r="K173" s="24"/>
      <c r="L173" s="24"/>
      <c r="M173" s="24"/>
      <c r="N173" s="24"/>
      <c r="O173" s="24"/>
    </row>
    <row r="174" spans="1:15" s="35" customFormat="1" ht="16.5" customHeight="1" x14ac:dyDescent="0.2">
      <c r="A174" s="25"/>
      <c r="B174" s="26"/>
      <c r="C174" s="5">
        <v>3020</v>
      </c>
      <c r="D174" s="80" t="s">
        <v>99</v>
      </c>
      <c r="E174" s="29"/>
      <c r="F174" s="34">
        <f>F175</f>
        <v>21789</v>
      </c>
      <c r="G174" s="34">
        <f t="shared" ref="G174:I174" si="100">G175</f>
        <v>-14000</v>
      </c>
      <c r="H174" s="41">
        <f t="shared" si="62"/>
        <v>7789</v>
      </c>
      <c r="I174" s="34">
        <f t="shared" si="100"/>
        <v>0</v>
      </c>
      <c r="J174" s="41">
        <f t="shared" si="63"/>
        <v>7789</v>
      </c>
      <c r="K174" s="24"/>
      <c r="L174" s="24"/>
      <c r="M174" s="24"/>
      <c r="N174" s="24"/>
      <c r="O174" s="24"/>
    </row>
    <row r="175" spans="1:15" s="18" customFormat="1" ht="16.5" customHeight="1" x14ac:dyDescent="0.2">
      <c r="A175" s="26"/>
      <c r="B175" s="86"/>
      <c r="C175" s="30"/>
      <c r="D175" s="28" t="s">
        <v>7</v>
      </c>
      <c r="E175" s="29" t="s">
        <v>109</v>
      </c>
      <c r="F175" s="37">
        <v>21789</v>
      </c>
      <c r="G175" s="77">
        <v>-14000</v>
      </c>
      <c r="H175" s="108">
        <f t="shared" si="62"/>
        <v>7789</v>
      </c>
      <c r="I175" s="77"/>
      <c r="J175" s="42">
        <f t="shared" si="63"/>
        <v>7789</v>
      </c>
      <c r="K175" s="24"/>
      <c r="L175" s="24"/>
      <c r="M175" s="24"/>
      <c r="N175" s="24"/>
      <c r="O175" s="24"/>
    </row>
    <row r="176" spans="1:15" s="35" customFormat="1" ht="15.75" customHeight="1" x14ac:dyDescent="0.2">
      <c r="A176" s="25"/>
      <c r="B176" s="27">
        <v>75818</v>
      </c>
      <c r="C176" s="19"/>
      <c r="D176" s="6" t="s">
        <v>36</v>
      </c>
      <c r="E176" s="65"/>
      <c r="F176" s="33">
        <f>F177</f>
        <v>833938</v>
      </c>
      <c r="G176" s="33">
        <f>G177</f>
        <v>0</v>
      </c>
      <c r="H176" s="40">
        <f t="shared" si="62"/>
        <v>833938</v>
      </c>
      <c r="I176" s="33">
        <f>I177</f>
        <v>-37386</v>
      </c>
      <c r="J176" s="40">
        <f t="shared" si="63"/>
        <v>796552</v>
      </c>
      <c r="K176" s="24"/>
      <c r="L176" s="24"/>
      <c r="M176" s="24"/>
      <c r="N176" s="24"/>
      <c r="O176" s="24"/>
    </row>
    <row r="177" spans="1:15" s="35" customFormat="1" ht="16.5" customHeight="1" x14ac:dyDescent="0.2">
      <c r="A177" s="26"/>
      <c r="B177" s="26"/>
      <c r="C177" s="5">
        <v>4810</v>
      </c>
      <c r="D177" s="7" t="s">
        <v>37</v>
      </c>
      <c r="E177" s="29"/>
      <c r="F177" s="34">
        <f>SUM(F178:F181)</f>
        <v>833938</v>
      </c>
      <c r="G177" s="34">
        <f>SUM(G178:G181)</f>
        <v>0</v>
      </c>
      <c r="H177" s="41">
        <f t="shared" si="62"/>
        <v>833938</v>
      </c>
      <c r="I177" s="34">
        <f>SUM(I178:I181)</f>
        <v>-37386</v>
      </c>
      <c r="J177" s="41">
        <f t="shared" si="63"/>
        <v>796552</v>
      </c>
      <c r="K177" s="24"/>
      <c r="L177" s="24"/>
      <c r="M177" s="24"/>
      <c r="N177" s="24"/>
      <c r="O177" s="24"/>
    </row>
    <row r="178" spans="1:15" s="18" customFormat="1" ht="14.25" customHeight="1" x14ac:dyDescent="0.2">
      <c r="A178" s="26"/>
      <c r="B178" s="26"/>
      <c r="C178" s="5"/>
      <c r="D178" s="7" t="s">
        <v>27</v>
      </c>
      <c r="E178" s="29"/>
      <c r="F178" s="37"/>
      <c r="G178" s="116"/>
      <c r="H178" s="117"/>
      <c r="I178" s="116"/>
      <c r="J178" s="42"/>
      <c r="K178" s="24"/>
      <c r="L178" s="24"/>
      <c r="M178" s="24"/>
      <c r="N178" s="24"/>
      <c r="O178" s="24"/>
    </row>
    <row r="179" spans="1:15" s="18" customFormat="1" x14ac:dyDescent="0.2">
      <c r="A179" s="88"/>
      <c r="B179" s="88"/>
      <c r="C179" s="89"/>
      <c r="D179" s="90" t="s">
        <v>38</v>
      </c>
      <c r="E179" s="29" t="s">
        <v>39</v>
      </c>
      <c r="F179" s="37">
        <v>441396</v>
      </c>
      <c r="G179" s="113"/>
      <c r="H179" s="42">
        <f t="shared" ref="H179:H185" si="101">SUM(F179:G179)</f>
        <v>441396</v>
      </c>
      <c r="I179" s="77">
        <v>-32641</v>
      </c>
      <c r="J179" s="42">
        <f t="shared" ref="J179:J185" si="102">SUM(H179:I179)</f>
        <v>408755</v>
      </c>
      <c r="K179" s="24"/>
      <c r="L179" s="24"/>
      <c r="M179" s="24"/>
      <c r="N179" s="24"/>
      <c r="O179" s="24"/>
    </row>
    <row r="180" spans="1:15" s="18" customFormat="1" ht="27.95" customHeight="1" x14ac:dyDescent="0.2">
      <c r="A180" s="88"/>
      <c r="B180" s="88"/>
      <c r="C180" s="89"/>
      <c r="D180" s="90" t="s">
        <v>40</v>
      </c>
      <c r="E180" s="29" t="s">
        <v>41</v>
      </c>
      <c r="F180" s="37">
        <v>8042</v>
      </c>
      <c r="G180" s="113"/>
      <c r="H180" s="42">
        <f t="shared" si="101"/>
        <v>8042</v>
      </c>
      <c r="I180" s="77">
        <v>-4745</v>
      </c>
      <c r="J180" s="42">
        <f t="shared" si="102"/>
        <v>3297</v>
      </c>
      <c r="K180" s="24"/>
      <c r="L180" s="24"/>
      <c r="M180" s="24"/>
      <c r="N180" s="24"/>
      <c r="O180" s="24"/>
    </row>
    <row r="181" spans="1:15" s="18" customFormat="1" ht="27.95" hidden="1" customHeight="1" x14ac:dyDescent="0.2">
      <c r="A181" s="88"/>
      <c r="B181" s="91"/>
      <c r="C181" s="92"/>
      <c r="D181" s="93" t="s">
        <v>42</v>
      </c>
      <c r="E181" s="94" t="s">
        <v>43</v>
      </c>
      <c r="F181" s="37">
        <v>384500</v>
      </c>
      <c r="G181" s="113"/>
      <c r="H181" s="42">
        <f t="shared" si="101"/>
        <v>384500</v>
      </c>
      <c r="I181" s="113"/>
      <c r="J181" s="42">
        <f t="shared" si="102"/>
        <v>384500</v>
      </c>
      <c r="K181" s="24"/>
      <c r="L181" s="24"/>
      <c r="M181" s="24"/>
      <c r="N181" s="24"/>
      <c r="O181" s="24"/>
    </row>
    <row r="182" spans="1:15" s="18" customFormat="1" ht="18.75" customHeight="1" x14ac:dyDescent="0.2">
      <c r="A182" s="14">
        <v>801</v>
      </c>
      <c r="B182" s="12"/>
      <c r="C182" s="20"/>
      <c r="D182" s="15" t="s">
        <v>25</v>
      </c>
      <c r="E182" s="55"/>
      <c r="F182" s="32">
        <v>6385816</v>
      </c>
      <c r="G182" s="32">
        <f>G183+G191+G194+G205+G208+G211+G214</f>
        <v>-641371</v>
      </c>
      <c r="H182" s="43">
        <f t="shared" si="101"/>
        <v>5744445</v>
      </c>
      <c r="I182" s="32">
        <f>I183+I191+I194+I205+I208+I211+I214</f>
        <v>0</v>
      </c>
      <c r="J182" s="43">
        <f t="shared" si="102"/>
        <v>5744445</v>
      </c>
      <c r="K182" s="24"/>
      <c r="L182" s="24"/>
      <c r="M182" s="24"/>
      <c r="N182" s="24"/>
      <c r="O182" s="24"/>
    </row>
    <row r="183" spans="1:15" s="18" customFormat="1" ht="16.5" customHeight="1" x14ac:dyDescent="0.2">
      <c r="A183" s="25"/>
      <c r="B183" s="25">
        <v>80101</v>
      </c>
      <c r="C183" s="5"/>
      <c r="D183" s="56" t="s">
        <v>65</v>
      </c>
      <c r="E183" s="47"/>
      <c r="F183" s="33">
        <v>842000</v>
      </c>
      <c r="G183" s="33">
        <f>G184+G187</f>
        <v>-282500</v>
      </c>
      <c r="H183" s="40">
        <f t="shared" si="101"/>
        <v>559500</v>
      </c>
      <c r="I183" s="33">
        <f>I184</f>
        <v>0</v>
      </c>
      <c r="J183" s="40">
        <f t="shared" si="102"/>
        <v>559500</v>
      </c>
      <c r="K183" s="24"/>
      <c r="L183" s="24"/>
      <c r="M183" s="24"/>
      <c r="N183" s="24"/>
      <c r="O183" s="24"/>
    </row>
    <row r="184" spans="1:15" s="18" customFormat="1" ht="15.95" customHeight="1" x14ac:dyDescent="0.2">
      <c r="A184" s="26"/>
      <c r="B184" s="25"/>
      <c r="C184" s="63">
        <v>2540</v>
      </c>
      <c r="D184" s="166" t="s">
        <v>66</v>
      </c>
      <c r="E184" s="29"/>
      <c r="F184" s="34">
        <f>F185</f>
        <v>393000</v>
      </c>
      <c r="G184" s="34">
        <f>SUM(G185:G186)</f>
        <v>-57500</v>
      </c>
      <c r="H184" s="41">
        <f t="shared" si="101"/>
        <v>335500</v>
      </c>
      <c r="I184" s="34">
        <f t="shared" ref="G184:I199" si="103">I185</f>
        <v>0</v>
      </c>
      <c r="J184" s="41">
        <f t="shared" si="102"/>
        <v>335500</v>
      </c>
      <c r="K184" s="24"/>
      <c r="L184" s="24"/>
      <c r="M184" s="24"/>
      <c r="N184" s="24"/>
      <c r="O184" s="24"/>
    </row>
    <row r="185" spans="1:15" s="18" customFormat="1" ht="16.5" customHeight="1" x14ac:dyDescent="0.2">
      <c r="A185" s="17"/>
      <c r="B185" s="17"/>
      <c r="C185" s="30"/>
      <c r="D185" s="28" t="s">
        <v>7</v>
      </c>
      <c r="E185" s="29" t="s">
        <v>67</v>
      </c>
      <c r="F185" s="37">
        <v>393000</v>
      </c>
      <c r="G185" s="77">
        <v>-65000</v>
      </c>
      <c r="H185" s="108">
        <f t="shared" si="101"/>
        <v>328000</v>
      </c>
      <c r="I185" s="116"/>
      <c r="J185" s="42">
        <f t="shared" si="102"/>
        <v>328000</v>
      </c>
      <c r="K185" s="24"/>
      <c r="L185" s="24"/>
      <c r="M185" s="24"/>
      <c r="N185" s="24"/>
      <c r="O185" s="24"/>
    </row>
    <row r="186" spans="1:15" s="18" customFormat="1" ht="16.5" customHeight="1" x14ac:dyDescent="0.2">
      <c r="A186" s="17"/>
      <c r="B186" s="17"/>
      <c r="C186" s="30"/>
      <c r="D186" s="28"/>
      <c r="E186" s="29" t="s">
        <v>124</v>
      </c>
      <c r="F186" s="37">
        <v>0</v>
      </c>
      <c r="G186" s="77">
        <v>7500</v>
      </c>
      <c r="H186" s="108">
        <f t="shared" ref="H186:H187" si="104">SUM(F186:G186)</f>
        <v>7500</v>
      </c>
      <c r="I186" s="116"/>
      <c r="J186" s="42">
        <f t="shared" ref="J186:J187" si="105">SUM(H186:I186)</f>
        <v>7500</v>
      </c>
      <c r="K186" s="24"/>
      <c r="L186" s="24"/>
      <c r="M186" s="24"/>
      <c r="N186" s="24"/>
      <c r="O186" s="24"/>
    </row>
    <row r="187" spans="1:15" s="35" customFormat="1" ht="16.5" customHeight="1" x14ac:dyDescent="0.2">
      <c r="A187" s="26"/>
      <c r="B187" s="26"/>
      <c r="C187" s="5">
        <v>6050</v>
      </c>
      <c r="D187" s="80" t="s">
        <v>18</v>
      </c>
      <c r="E187" s="29"/>
      <c r="F187" s="34">
        <v>449000</v>
      </c>
      <c r="G187" s="34">
        <f>SUM(G189:G190)</f>
        <v>-225000</v>
      </c>
      <c r="H187" s="41">
        <f t="shared" si="104"/>
        <v>224000</v>
      </c>
      <c r="I187" s="34">
        <f t="shared" ref="I187" si="106">I188</f>
        <v>0</v>
      </c>
      <c r="J187" s="41">
        <f t="shared" si="105"/>
        <v>224000</v>
      </c>
      <c r="K187" s="24"/>
      <c r="L187" s="24"/>
      <c r="M187" s="24"/>
      <c r="N187" s="24"/>
      <c r="O187" s="24"/>
    </row>
    <row r="188" spans="1:15" s="18" customFormat="1" ht="14.25" customHeight="1" x14ac:dyDescent="0.2">
      <c r="A188" s="26"/>
      <c r="B188" s="26"/>
      <c r="C188" s="5"/>
      <c r="D188" s="58" t="s">
        <v>27</v>
      </c>
      <c r="E188" s="29"/>
      <c r="F188" s="37"/>
      <c r="G188" s="113"/>
      <c r="H188" s="42"/>
      <c r="I188" s="113"/>
      <c r="J188" s="42"/>
      <c r="K188" s="24"/>
      <c r="L188" s="24"/>
      <c r="M188" s="24"/>
      <c r="N188" s="24"/>
      <c r="O188" s="24"/>
    </row>
    <row r="189" spans="1:15" s="18" customFormat="1" ht="27.75" customHeight="1" x14ac:dyDescent="0.2">
      <c r="A189" s="73"/>
      <c r="B189" s="73"/>
      <c r="C189" s="82"/>
      <c r="D189" s="76" t="s">
        <v>125</v>
      </c>
      <c r="E189" s="62" t="s">
        <v>19</v>
      </c>
      <c r="F189" s="37">
        <v>100000</v>
      </c>
      <c r="G189" s="77">
        <v>-100000</v>
      </c>
      <c r="H189" s="42">
        <f t="shared" ref="H189:H190" si="107">SUM(F189:G189)</f>
        <v>0</v>
      </c>
      <c r="I189" s="113"/>
      <c r="J189" s="42">
        <f t="shared" ref="J189:J193" si="108">SUM(H189:I189)</f>
        <v>0</v>
      </c>
      <c r="K189" s="24"/>
      <c r="L189" s="24"/>
      <c r="M189" s="24"/>
      <c r="N189" s="24"/>
      <c r="O189" s="24"/>
    </row>
    <row r="190" spans="1:15" s="18" customFormat="1" ht="40.5" customHeight="1" x14ac:dyDescent="0.2">
      <c r="A190" s="73"/>
      <c r="B190" s="73"/>
      <c r="C190" s="82"/>
      <c r="D190" s="76" t="s">
        <v>159</v>
      </c>
      <c r="E190" s="62" t="s">
        <v>19</v>
      </c>
      <c r="F190" s="37">
        <v>200000</v>
      </c>
      <c r="G190" s="77">
        <v>-125000</v>
      </c>
      <c r="H190" s="42">
        <f t="shared" si="107"/>
        <v>75000</v>
      </c>
      <c r="I190" s="113"/>
      <c r="J190" s="42">
        <f t="shared" si="108"/>
        <v>75000</v>
      </c>
      <c r="K190" s="24"/>
      <c r="L190" s="24"/>
      <c r="M190" s="24"/>
      <c r="N190" s="24"/>
      <c r="O190" s="24"/>
    </row>
    <row r="191" spans="1:15" s="18" customFormat="1" ht="15.75" customHeight="1" x14ac:dyDescent="0.2">
      <c r="A191" s="25"/>
      <c r="B191" s="27">
        <v>80103</v>
      </c>
      <c r="C191" s="19"/>
      <c r="D191" s="96" t="s">
        <v>126</v>
      </c>
      <c r="E191" s="65"/>
      <c r="F191" s="33">
        <f>F192</f>
        <v>11291</v>
      </c>
      <c r="G191" s="33">
        <f>G192</f>
        <v>4000</v>
      </c>
      <c r="H191" s="40">
        <f t="shared" ref="H191:H193" si="109">SUM(F191:G191)</f>
        <v>15291</v>
      </c>
      <c r="I191" s="33">
        <f>I192</f>
        <v>0</v>
      </c>
      <c r="J191" s="40">
        <f t="shared" si="108"/>
        <v>15291</v>
      </c>
      <c r="K191" s="24"/>
      <c r="L191" s="24"/>
      <c r="M191" s="24"/>
      <c r="N191" s="24"/>
      <c r="O191" s="24"/>
    </row>
    <row r="192" spans="1:15" s="18" customFormat="1" ht="28.5" customHeight="1" x14ac:dyDescent="0.2">
      <c r="A192" s="26"/>
      <c r="B192" s="25"/>
      <c r="C192" s="5">
        <v>4330</v>
      </c>
      <c r="D192" s="7" t="s">
        <v>127</v>
      </c>
      <c r="E192" s="29"/>
      <c r="F192" s="34">
        <f>F193</f>
        <v>11291</v>
      </c>
      <c r="G192" s="34">
        <f t="shared" si="103"/>
        <v>4000</v>
      </c>
      <c r="H192" s="41">
        <f t="shared" si="109"/>
        <v>15291</v>
      </c>
      <c r="I192" s="34">
        <f t="shared" si="103"/>
        <v>0</v>
      </c>
      <c r="J192" s="41">
        <f t="shared" si="108"/>
        <v>15291</v>
      </c>
      <c r="K192" s="24"/>
      <c r="L192" s="24"/>
      <c r="M192" s="24"/>
      <c r="N192" s="24"/>
      <c r="O192" s="24"/>
    </row>
    <row r="193" spans="1:15" s="18" customFormat="1" ht="16.5" customHeight="1" x14ac:dyDescent="0.2">
      <c r="A193" s="17"/>
      <c r="B193" s="17"/>
      <c r="C193" s="30"/>
      <c r="D193" s="28" t="s">
        <v>7</v>
      </c>
      <c r="E193" s="29" t="s">
        <v>67</v>
      </c>
      <c r="F193" s="37">
        <v>11291</v>
      </c>
      <c r="G193" s="77">
        <v>4000</v>
      </c>
      <c r="H193" s="117">
        <f t="shared" si="109"/>
        <v>15291</v>
      </c>
      <c r="I193" s="116"/>
      <c r="J193" s="42">
        <f t="shared" si="108"/>
        <v>15291</v>
      </c>
      <c r="K193" s="24"/>
      <c r="L193" s="24"/>
      <c r="M193" s="24"/>
      <c r="N193" s="24"/>
      <c r="O193" s="24"/>
    </row>
    <row r="194" spans="1:15" s="18" customFormat="1" ht="16.5" customHeight="1" x14ac:dyDescent="0.2">
      <c r="A194" s="25"/>
      <c r="B194" s="27">
        <v>80104</v>
      </c>
      <c r="C194" s="19"/>
      <c r="D194" s="96" t="s">
        <v>68</v>
      </c>
      <c r="E194" s="65"/>
      <c r="F194" s="33">
        <v>3846520</v>
      </c>
      <c r="G194" s="33">
        <f>G195+G197+G199+G201</f>
        <v>-44071</v>
      </c>
      <c r="H194" s="40">
        <f t="shared" ref="H194:H207" si="110">SUM(F194:G194)</f>
        <v>3802449</v>
      </c>
      <c r="I194" s="33">
        <f>I195+I197+I199+I201</f>
        <v>0</v>
      </c>
      <c r="J194" s="40">
        <f t="shared" ref="J194:J207" si="111">SUM(H194:I194)</f>
        <v>3802449</v>
      </c>
      <c r="K194" s="24"/>
      <c r="L194" s="24"/>
      <c r="M194" s="24"/>
      <c r="N194" s="24"/>
      <c r="O194" s="24"/>
    </row>
    <row r="195" spans="1:15" s="18" customFormat="1" ht="16.5" customHeight="1" x14ac:dyDescent="0.2">
      <c r="A195" s="26"/>
      <c r="B195" s="25"/>
      <c r="C195" s="63">
        <v>2540</v>
      </c>
      <c r="D195" s="166" t="s">
        <v>66</v>
      </c>
      <c r="E195" s="29"/>
      <c r="F195" s="34">
        <f>F196</f>
        <v>3326520</v>
      </c>
      <c r="G195" s="34">
        <f t="shared" si="103"/>
        <v>-14000</v>
      </c>
      <c r="H195" s="41">
        <f t="shared" si="110"/>
        <v>3312520</v>
      </c>
      <c r="I195" s="34">
        <f t="shared" si="103"/>
        <v>0</v>
      </c>
      <c r="J195" s="41">
        <f t="shared" si="111"/>
        <v>3312520</v>
      </c>
      <c r="K195" s="24"/>
      <c r="L195" s="24"/>
      <c r="M195" s="24"/>
      <c r="N195" s="24"/>
      <c r="O195" s="24"/>
    </row>
    <row r="196" spans="1:15" s="18" customFormat="1" ht="16.5" customHeight="1" x14ac:dyDescent="0.2">
      <c r="A196" s="17"/>
      <c r="B196" s="17"/>
      <c r="C196" s="30"/>
      <c r="D196" s="28" t="s">
        <v>7</v>
      </c>
      <c r="E196" s="29" t="s">
        <v>67</v>
      </c>
      <c r="F196" s="37">
        <v>3326520</v>
      </c>
      <c r="G196" s="77">
        <v>-14000</v>
      </c>
      <c r="H196" s="108">
        <f t="shared" si="110"/>
        <v>3312520</v>
      </c>
      <c r="I196" s="116"/>
      <c r="J196" s="42">
        <f t="shared" si="111"/>
        <v>3312520</v>
      </c>
      <c r="K196" s="24"/>
      <c r="L196" s="24"/>
      <c r="M196" s="24"/>
      <c r="N196" s="24"/>
      <c r="O196" s="24"/>
    </row>
    <row r="197" spans="1:15" s="18" customFormat="1" ht="52.5" customHeight="1" x14ac:dyDescent="0.2">
      <c r="A197" s="26"/>
      <c r="B197" s="25"/>
      <c r="C197" s="63">
        <v>2900</v>
      </c>
      <c r="D197" s="64" t="s">
        <v>128</v>
      </c>
      <c r="E197" s="29"/>
      <c r="F197" s="34">
        <f>F198</f>
        <v>210000</v>
      </c>
      <c r="G197" s="34">
        <f t="shared" si="103"/>
        <v>81000</v>
      </c>
      <c r="H197" s="41">
        <f t="shared" ref="H197:H198" si="112">SUM(F197:G197)</f>
        <v>291000</v>
      </c>
      <c r="I197" s="34">
        <f t="shared" si="103"/>
        <v>0</v>
      </c>
      <c r="J197" s="41">
        <f t="shared" ref="J197:J198" si="113">SUM(H197:I197)</f>
        <v>291000</v>
      </c>
      <c r="K197" s="24"/>
      <c r="L197" s="24"/>
      <c r="M197" s="24"/>
      <c r="N197" s="24"/>
      <c r="O197" s="24"/>
    </row>
    <row r="198" spans="1:15" s="18" customFormat="1" ht="16.5" customHeight="1" x14ac:dyDescent="0.2">
      <c r="A198" s="17"/>
      <c r="B198" s="17"/>
      <c r="C198" s="30"/>
      <c r="D198" s="28" t="s">
        <v>7</v>
      </c>
      <c r="E198" s="29" t="s">
        <v>67</v>
      </c>
      <c r="F198" s="37">
        <v>210000</v>
      </c>
      <c r="G198" s="77">
        <v>81000</v>
      </c>
      <c r="H198" s="108">
        <f t="shared" si="112"/>
        <v>291000</v>
      </c>
      <c r="I198" s="116"/>
      <c r="J198" s="42">
        <f t="shared" si="113"/>
        <v>291000</v>
      </c>
      <c r="K198" s="24"/>
      <c r="L198" s="24"/>
      <c r="M198" s="24"/>
      <c r="N198" s="24"/>
      <c r="O198" s="24"/>
    </row>
    <row r="199" spans="1:15" s="18" customFormat="1" ht="27.75" customHeight="1" x14ac:dyDescent="0.2">
      <c r="A199" s="26"/>
      <c r="B199" s="25"/>
      <c r="C199" s="5">
        <v>4330</v>
      </c>
      <c r="D199" s="7" t="s">
        <v>127</v>
      </c>
      <c r="E199" s="29"/>
      <c r="F199" s="34">
        <f>F200</f>
        <v>130000</v>
      </c>
      <c r="G199" s="34">
        <f t="shared" si="103"/>
        <v>40000</v>
      </c>
      <c r="H199" s="41">
        <f t="shared" si="110"/>
        <v>170000</v>
      </c>
      <c r="I199" s="34">
        <f t="shared" si="103"/>
        <v>0</v>
      </c>
      <c r="J199" s="41">
        <f t="shared" si="111"/>
        <v>170000</v>
      </c>
      <c r="K199" s="24"/>
      <c r="L199" s="24"/>
      <c r="M199" s="24"/>
      <c r="N199" s="24"/>
      <c r="O199" s="24"/>
    </row>
    <row r="200" spans="1:15" s="18" customFormat="1" ht="16.5" customHeight="1" x14ac:dyDescent="0.2">
      <c r="A200" s="17"/>
      <c r="B200" s="17"/>
      <c r="C200" s="30"/>
      <c r="D200" s="28" t="s">
        <v>7</v>
      </c>
      <c r="E200" s="29" t="s">
        <v>67</v>
      </c>
      <c r="F200" s="37">
        <v>130000</v>
      </c>
      <c r="G200" s="77">
        <v>40000</v>
      </c>
      <c r="H200" s="108">
        <f t="shared" si="110"/>
        <v>170000</v>
      </c>
      <c r="I200" s="116"/>
      <c r="J200" s="42">
        <f t="shared" si="111"/>
        <v>170000</v>
      </c>
      <c r="K200" s="24"/>
      <c r="L200" s="24"/>
      <c r="M200" s="24"/>
      <c r="N200" s="24"/>
      <c r="O200" s="24"/>
    </row>
    <row r="201" spans="1:15" s="35" customFormat="1" ht="16.5" customHeight="1" x14ac:dyDescent="0.2">
      <c r="A201" s="26"/>
      <c r="B201" s="26"/>
      <c r="C201" s="5">
        <v>6050</v>
      </c>
      <c r="D201" s="80" t="s">
        <v>18</v>
      </c>
      <c r="E201" s="29"/>
      <c r="F201" s="34">
        <v>180000</v>
      </c>
      <c r="G201" s="34">
        <f>SUM(G203:G204)</f>
        <v>-151071</v>
      </c>
      <c r="H201" s="41">
        <f t="shared" ref="H201" si="114">SUM(F201:G201)</f>
        <v>28929</v>
      </c>
      <c r="I201" s="34">
        <f t="shared" ref="I201" si="115">I202</f>
        <v>0</v>
      </c>
      <c r="J201" s="41">
        <f t="shared" si="111"/>
        <v>28929</v>
      </c>
      <c r="K201" s="24"/>
      <c r="L201" s="24"/>
      <c r="M201" s="24"/>
      <c r="N201" s="24"/>
      <c r="O201" s="24"/>
    </row>
    <row r="202" spans="1:15" s="18" customFormat="1" ht="13.5" customHeight="1" x14ac:dyDescent="0.2">
      <c r="A202" s="26"/>
      <c r="B202" s="26"/>
      <c r="C202" s="5"/>
      <c r="D202" s="58" t="s">
        <v>27</v>
      </c>
      <c r="E202" s="29"/>
      <c r="F202" s="37"/>
      <c r="G202" s="113"/>
      <c r="H202" s="42"/>
      <c r="I202" s="113"/>
      <c r="J202" s="42"/>
      <c r="K202" s="24"/>
      <c r="L202" s="24"/>
      <c r="M202" s="24"/>
      <c r="N202" s="24"/>
      <c r="O202" s="24"/>
    </row>
    <row r="203" spans="1:15" s="18" customFormat="1" ht="40.5" customHeight="1" x14ac:dyDescent="0.2">
      <c r="A203" s="73"/>
      <c r="B203" s="73"/>
      <c r="C203" s="82"/>
      <c r="D203" s="76" t="s">
        <v>129</v>
      </c>
      <c r="E203" s="62" t="s">
        <v>19</v>
      </c>
      <c r="F203" s="37">
        <v>100000</v>
      </c>
      <c r="G203" s="77">
        <v>-100000</v>
      </c>
      <c r="H203" s="42">
        <f t="shared" ref="H203:H204" si="116">SUM(F203:G203)</f>
        <v>0</v>
      </c>
      <c r="I203" s="113"/>
      <c r="J203" s="42">
        <f t="shared" ref="J203:J204" si="117">SUM(H203:I203)</f>
        <v>0</v>
      </c>
      <c r="K203" s="24"/>
      <c r="L203" s="24"/>
      <c r="M203" s="24"/>
      <c r="N203" s="24"/>
      <c r="O203" s="24"/>
    </row>
    <row r="204" spans="1:15" s="18" customFormat="1" ht="27.75" customHeight="1" x14ac:dyDescent="0.2">
      <c r="A204" s="73"/>
      <c r="B204" s="73"/>
      <c r="C204" s="82"/>
      <c r="D204" s="76" t="s">
        <v>130</v>
      </c>
      <c r="E204" s="62" t="s">
        <v>19</v>
      </c>
      <c r="F204" s="37">
        <v>80000</v>
      </c>
      <c r="G204" s="77">
        <v>-51071</v>
      </c>
      <c r="H204" s="42">
        <f t="shared" si="116"/>
        <v>28929</v>
      </c>
      <c r="I204" s="113"/>
      <c r="J204" s="42">
        <f t="shared" si="117"/>
        <v>28929</v>
      </c>
      <c r="K204" s="24"/>
      <c r="L204" s="24"/>
      <c r="M204" s="24"/>
      <c r="N204" s="24"/>
      <c r="O204" s="24"/>
    </row>
    <row r="205" spans="1:15" s="18" customFormat="1" ht="16.5" customHeight="1" x14ac:dyDescent="0.2">
      <c r="A205" s="25"/>
      <c r="B205" s="27">
        <v>80106</v>
      </c>
      <c r="C205" s="19"/>
      <c r="D205" s="6" t="s">
        <v>69</v>
      </c>
      <c r="E205" s="65"/>
      <c r="F205" s="33">
        <v>80000</v>
      </c>
      <c r="G205" s="33">
        <f>G206</f>
        <v>-3000</v>
      </c>
      <c r="H205" s="40">
        <f t="shared" si="110"/>
        <v>77000</v>
      </c>
      <c r="I205" s="33">
        <f>I206</f>
        <v>0</v>
      </c>
      <c r="J205" s="40">
        <f t="shared" si="111"/>
        <v>77000</v>
      </c>
      <c r="K205" s="24"/>
      <c r="L205" s="24"/>
      <c r="M205" s="24"/>
      <c r="N205" s="24"/>
      <c r="O205" s="24"/>
    </row>
    <row r="206" spans="1:15" s="18" customFormat="1" ht="16.5" customHeight="1" x14ac:dyDescent="0.2">
      <c r="A206" s="26"/>
      <c r="B206" s="25"/>
      <c r="C206" s="63">
        <v>2540</v>
      </c>
      <c r="D206" s="166" t="s">
        <v>66</v>
      </c>
      <c r="E206" s="29"/>
      <c r="F206" s="34">
        <f>F207</f>
        <v>72000</v>
      </c>
      <c r="G206" s="34">
        <f t="shared" ref="G206:I209" si="118">G207</f>
        <v>-3000</v>
      </c>
      <c r="H206" s="41">
        <f t="shared" si="110"/>
        <v>69000</v>
      </c>
      <c r="I206" s="34">
        <f t="shared" si="118"/>
        <v>0</v>
      </c>
      <c r="J206" s="41">
        <f t="shared" si="111"/>
        <v>69000</v>
      </c>
      <c r="K206" s="24"/>
      <c r="L206" s="24"/>
      <c r="M206" s="24"/>
      <c r="N206" s="24"/>
      <c r="O206" s="24"/>
    </row>
    <row r="207" spans="1:15" s="18" customFormat="1" ht="16.5" customHeight="1" x14ac:dyDescent="0.2">
      <c r="A207" s="17"/>
      <c r="B207" s="17"/>
      <c r="C207" s="30"/>
      <c r="D207" s="28" t="s">
        <v>7</v>
      </c>
      <c r="E207" s="29" t="s">
        <v>67</v>
      </c>
      <c r="F207" s="37">
        <v>72000</v>
      </c>
      <c r="G207" s="77">
        <v>-3000</v>
      </c>
      <c r="H207" s="108">
        <f t="shared" si="110"/>
        <v>69000</v>
      </c>
      <c r="I207" s="116"/>
      <c r="J207" s="42">
        <f t="shared" si="111"/>
        <v>69000</v>
      </c>
      <c r="K207" s="24"/>
      <c r="L207" s="24"/>
      <c r="M207" s="24"/>
      <c r="N207" s="24"/>
      <c r="O207" s="24"/>
    </row>
    <row r="208" spans="1:15" s="18" customFormat="1" ht="52.5" customHeight="1" x14ac:dyDescent="0.2">
      <c r="A208" s="25"/>
      <c r="B208" s="27">
        <v>80149</v>
      </c>
      <c r="C208" s="19"/>
      <c r="D208" s="6" t="s">
        <v>70</v>
      </c>
      <c r="E208" s="65"/>
      <c r="F208" s="33">
        <f>F209</f>
        <v>874100</v>
      </c>
      <c r="G208" s="33">
        <f>G209</f>
        <v>-159000</v>
      </c>
      <c r="H208" s="40">
        <f t="shared" ref="H208:H224" si="119">SUM(F208:G208)</f>
        <v>715100</v>
      </c>
      <c r="I208" s="33">
        <f>I209</f>
        <v>0</v>
      </c>
      <c r="J208" s="40">
        <f t="shared" ref="J208:J224" si="120">SUM(H208:I208)</f>
        <v>715100</v>
      </c>
      <c r="K208" s="24"/>
      <c r="L208" s="24"/>
      <c r="M208" s="24"/>
      <c r="N208" s="24"/>
      <c r="O208" s="24"/>
    </row>
    <row r="209" spans="1:15" s="18" customFormat="1" ht="16.5" customHeight="1" x14ac:dyDescent="0.2">
      <c r="A209" s="26"/>
      <c r="B209" s="25"/>
      <c r="C209" s="63">
        <v>2540</v>
      </c>
      <c r="D209" s="166" t="s">
        <v>66</v>
      </c>
      <c r="E209" s="29"/>
      <c r="F209" s="34">
        <f>F210</f>
        <v>874100</v>
      </c>
      <c r="G209" s="34">
        <f t="shared" si="118"/>
        <v>-159000</v>
      </c>
      <c r="H209" s="41">
        <f t="shared" si="119"/>
        <v>715100</v>
      </c>
      <c r="I209" s="34">
        <f t="shared" si="118"/>
        <v>0</v>
      </c>
      <c r="J209" s="41">
        <f t="shared" si="120"/>
        <v>715100</v>
      </c>
      <c r="K209" s="24"/>
      <c r="L209" s="24"/>
      <c r="M209" s="24"/>
      <c r="N209" s="24"/>
      <c r="O209" s="24"/>
    </row>
    <row r="210" spans="1:15" s="18" customFormat="1" ht="16.5" customHeight="1" x14ac:dyDescent="0.2">
      <c r="A210" s="17"/>
      <c r="B210" s="17"/>
      <c r="C210" s="30"/>
      <c r="D210" s="28" t="s">
        <v>7</v>
      </c>
      <c r="E210" s="29" t="s">
        <v>67</v>
      </c>
      <c r="F210" s="37">
        <v>874100</v>
      </c>
      <c r="G210" s="77">
        <v>-159000</v>
      </c>
      <c r="H210" s="108">
        <f t="shared" si="119"/>
        <v>715100</v>
      </c>
      <c r="I210" s="116"/>
      <c r="J210" s="42">
        <f t="shared" si="120"/>
        <v>715100</v>
      </c>
      <c r="K210" s="24"/>
      <c r="L210" s="24"/>
      <c r="M210" s="24"/>
      <c r="N210" s="24"/>
      <c r="O210" s="24"/>
    </row>
    <row r="211" spans="1:15" s="18" customFormat="1" ht="41.25" customHeight="1" x14ac:dyDescent="0.2">
      <c r="A211" s="25"/>
      <c r="B211" s="27">
        <v>80150</v>
      </c>
      <c r="C211" s="140"/>
      <c r="D211" s="141" t="s">
        <v>131</v>
      </c>
      <c r="E211" s="65"/>
      <c r="F211" s="33">
        <f>F212</f>
        <v>600000</v>
      </c>
      <c r="G211" s="33">
        <f>G212</f>
        <v>-147000</v>
      </c>
      <c r="H211" s="40">
        <f t="shared" si="119"/>
        <v>453000</v>
      </c>
      <c r="I211" s="33">
        <f>I212</f>
        <v>0</v>
      </c>
      <c r="J211" s="40">
        <f t="shared" si="120"/>
        <v>453000</v>
      </c>
      <c r="K211" s="24"/>
      <c r="L211" s="24"/>
      <c r="M211" s="24"/>
      <c r="N211" s="24"/>
      <c r="O211" s="24"/>
    </row>
    <row r="212" spans="1:15" s="18" customFormat="1" ht="16.5" customHeight="1" x14ac:dyDescent="0.2">
      <c r="A212" s="26"/>
      <c r="B212" s="25"/>
      <c r="C212" s="63">
        <v>2540</v>
      </c>
      <c r="D212" s="166" t="s">
        <v>66</v>
      </c>
      <c r="E212" s="29"/>
      <c r="F212" s="34">
        <f>F213</f>
        <v>600000</v>
      </c>
      <c r="G212" s="34">
        <f t="shared" ref="G212:I212" si="121">G213</f>
        <v>-147000</v>
      </c>
      <c r="H212" s="41">
        <f t="shared" si="119"/>
        <v>453000</v>
      </c>
      <c r="I212" s="34">
        <f t="shared" si="121"/>
        <v>0</v>
      </c>
      <c r="J212" s="41">
        <f t="shared" si="120"/>
        <v>453000</v>
      </c>
      <c r="K212" s="24"/>
      <c r="L212" s="24"/>
      <c r="M212" s="24"/>
      <c r="N212" s="24"/>
      <c r="O212" s="24"/>
    </row>
    <row r="213" spans="1:15" s="18" customFormat="1" ht="16.5" customHeight="1" x14ac:dyDescent="0.2">
      <c r="A213" s="17"/>
      <c r="B213" s="17"/>
      <c r="C213" s="30"/>
      <c r="D213" s="28" t="s">
        <v>7</v>
      </c>
      <c r="E213" s="29" t="s">
        <v>67</v>
      </c>
      <c r="F213" s="37">
        <v>600000</v>
      </c>
      <c r="G213" s="77">
        <v>-147000</v>
      </c>
      <c r="H213" s="108">
        <f t="shared" si="119"/>
        <v>453000</v>
      </c>
      <c r="I213" s="116"/>
      <c r="J213" s="42">
        <f t="shared" si="120"/>
        <v>453000</v>
      </c>
      <c r="K213" s="24"/>
      <c r="L213" s="24"/>
      <c r="M213" s="24"/>
      <c r="N213" s="24"/>
      <c r="O213" s="24"/>
    </row>
    <row r="214" spans="1:15" s="18" customFormat="1" ht="16.5" customHeight="1" x14ac:dyDescent="0.2">
      <c r="A214" s="25"/>
      <c r="B214" s="27">
        <v>80195</v>
      </c>
      <c r="C214" s="121"/>
      <c r="D214" s="6" t="s">
        <v>13</v>
      </c>
      <c r="E214" s="65"/>
      <c r="F214" s="33">
        <v>99905</v>
      </c>
      <c r="G214" s="33">
        <f>G215+G217+G219</f>
        <v>-9800</v>
      </c>
      <c r="H214" s="40">
        <f t="shared" ref="H214:H216" si="122">SUM(F214:G214)</f>
        <v>90105</v>
      </c>
      <c r="I214" s="33">
        <f>I215+I217+I219</f>
        <v>0</v>
      </c>
      <c r="J214" s="40">
        <f t="shared" ref="J214:J216" si="123">SUM(H214:I214)</f>
        <v>90105</v>
      </c>
      <c r="K214" s="24"/>
      <c r="L214" s="24"/>
      <c r="M214" s="24"/>
      <c r="N214" s="24"/>
      <c r="O214" s="24"/>
    </row>
    <row r="215" spans="1:15" s="18" customFormat="1" ht="16.5" customHeight="1" x14ac:dyDescent="0.2">
      <c r="A215" s="26"/>
      <c r="B215" s="25"/>
      <c r="C215" s="5">
        <v>4210</v>
      </c>
      <c r="D215" s="7" t="s">
        <v>15</v>
      </c>
      <c r="E215" s="29"/>
      <c r="F215" s="34">
        <f>F216</f>
        <v>3000</v>
      </c>
      <c r="G215" s="34">
        <f t="shared" ref="G215:I219" si="124">G216</f>
        <v>-3000</v>
      </c>
      <c r="H215" s="41">
        <f t="shared" si="122"/>
        <v>0</v>
      </c>
      <c r="I215" s="34">
        <f t="shared" si="124"/>
        <v>0</v>
      </c>
      <c r="J215" s="41">
        <f t="shared" si="123"/>
        <v>0</v>
      </c>
      <c r="K215" s="24"/>
      <c r="L215" s="24"/>
      <c r="M215" s="24"/>
      <c r="N215" s="24"/>
      <c r="O215" s="24"/>
    </row>
    <row r="216" spans="1:15" s="18" customFormat="1" ht="16.5" customHeight="1" x14ac:dyDescent="0.2">
      <c r="A216" s="17"/>
      <c r="B216" s="17"/>
      <c r="C216" s="30"/>
      <c r="D216" s="28" t="s">
        <v>7</v>
      </c>
      <c r="E216" s="29" t="s">
        <v>132</v>
      </c>
      <c r="F216" s="37">
        <v>3000</v>
      </c>
      <c r="G216" s="77">
        <v>-3000</v>
      </c>
      <c r="H216" s="108">
        <f t="shared" si="122"/>
        <v>0</v>
      </c>
      <c r="I216" s="116"/>
      <c r="J216" s="42">
        <f t="shared" si="123"/>
        <v>0</v>
      </c>
      <c r="K216" s="24"/>
      <c r="L216" s="24"/>
      <c r="M216" s="24"/>
      <c r="N216" s="24"/>
      <c r="O216" s="24"/>
    </row>
    <row r="217" spans="1:15" s="18" customFormat="1" ht="16.5" customHeight="1" x14ac:dyDescent="0.2">
      <c r="A217" s="26"/>
      <c r="B217" s="25"/>
      <c r="C217" s="5">
        <v>4220</v>
      </c>
      <c r="D217" s="7" t="s">
        <v>104</v>
      </c>
      <c r="E217" s="29"/>
      <c r="F217" s="34">
        <f>F218</f>
        <v>1000</v>
      </c>
      <c r="G217" s="34">
        <f t="shared" si="124"/>
        <v>-1000</v>
      </c>
      <c r="H217" s="41">
        <f t="shared" ref="H217:H220" si="125">SUM(F217:G217)</f>
        <v>0</v>
      </c>
      <c r="I217" s="34">
        <f t="shared" si="124"/>
        <v>0</v>
      </c>
      <c r="J217" s="41">
        <f t="shared" ref="J217:J220" si="126">SUM(H217:I217)</f>
        <v>0</v>
      </c>
      <c r="K217" s="24"/>
      <c r="L217" s="24"/>
      <c r="M217" s="24"/>
      <c r="N217" s="24"/>
      <c r="O217" s="24"/>
    </row>
    <row r="218" spans="1:15" s="18" customFormat="1" ht="16.5" customHeight="1" x14ac:dyDescent="0.2">
      <c r="A218" s="17"/>
      <c r="B218" s="17"/>
      <c r="C218" s="30"/>
      <c r="D218" s="28" t="s">
        <v>7</v>
      </c>
      <c r="E218" s="29" t="s">
        <v>132</v>
      </c>
      <c r="F218" s="37">
        <v>1000</v>
      </c>
      <c r="G218" s="77">
        <v>-1000</v>
      </c>
      <c r="H218" s="108">
        <f t="shared" si="125"/>
        <v>0</v>
      </c>
      <c r="I218" s="116"/>
      <c r="J218" s="42">
        <f t="shared" si="126"/>
        <v>0</v>
      </c>
      <c r="K218" s="24"/>
      <c r="L218" s="24"/>
      <c r="M218" s="24"/>
      <c r="N218" s="24"/>
      <c r="O218" s="24"/>
    </row>
    <row r="219" spans="1:15" s="18" customFormat="1" ht="16.5" customHeight="1" x14ac:dyDescent="0.2">
      <c r="A219" s="26"/>
      <c r="B219" s="25"/>
      <c r="C219" s="5">
        <v>4300</v>
      </c>
      <c r="D219" s="7" t="s">
        <v>2</v>
      </c>
      <c r="E219" s="29"/>
      <c r="F219" s="34">
        <v>14500</v>
      </c>
      <c r="G219" s="34">
        <f t="shared" si="124"/>
        <v>-5800</v>
      </c>
      <c r="H219" s="41">
        <f t="shared" si="125"/>
        <v>8700</v>
      </c>
      <c r="I219" s="34">
        <f t="shared" si="124"/>
        <v>0</v>
      </c>
      <c r="J219" s="41">
        <f t="shared" si="126"/>
        <v>8700</v>
      </c>
      <c r="K219" s="24"/>
      <c r="L219" s="24"/>
      <c r="M219" s="24"/>
      <c r="N219" s="24"/>
      <c r="O219" s="24"/>
    </row>
    <row r="220" spans="1:15" s="18" customFormat="1" ht="16.5" customHeight="1" x14ac:dyDescent="0.2">
      <c r="A220" s="17"/>
      <c r="B220" s="17"/>
      <c r="C220" s="30"/>
      <c r="D220" s="28" t="s">
        <v>27</v>
      </c>
      <c r="E220" s="29" t="s">
        <v>132</v>
      </c>
      <c r="F220" s="37">
        <v>14000</v>
      </c>
      <c r="G220" s="77">
        <v>-5800</v>
      </c>
      <c r="H220" s="108">
        <f t="shared" si="125"/>
        <v>8200</v>
      </c>
      <c r="I220" s="116"/>
      <c r="J220" s="42">
        <f t="shared" si="126"/>
        <v>8200</v>
      </c>
      <c r="K220" s="24"/>
      <c r="L220" s="24"/>
      <c r="M220" s="24"/>
      <c r="N220" s="24"/>
      <c r="O220" s="24"/>
    </row>
    <row r="221" spans="1:15" s="18" customFormat="1" ht="18" customHeight="1" x14ac:dyDescent="0.2">
      <c r="A221" s="14">
        <v>851</v>
      </c>
      <c r="B221" s="12"/>
      <c r="C221" s="20"/>
      <c r="D221" s="15" t="s">
        <v>71</v>
      </c>
      <c r="E221" s="55"/>
      <c r="F221" s="32">
        <v>1590437.48</v>
      </c>
      <c r="G221" s="32">
        <f>G222</f>
        <v>-23000</v>
      </c>
      <c r="H221" s="43">
        <f t="shared" si="119"/>
        <v>1567437.48</v>
      </c>
      <c r="I221" s="32">
        <f>I222</f>
        <v>0</v>
      </c>
      <c r="J221" s="43">
        <f t="shared" si="120"/>
        <v>1567437.48</v>
      </c>
      <c r="K221" s="24"/>
      <c r="L221" s="24"/>
      <c r="M221" s="24"/>
      <c r="N221" s="24"/>
      <c r="O221" s="24"/>
    </row>
    <row r="222" spans="1:15" s="18" customFormat="1" ht="16.5" customHeight="1" x14ac:dyDescent="0.2">
      <c r="A222" s="25"/>
      <c r="B222" s="27">
        <v>85149</v>
      </c>
      <c r="C222" s="19"/>
      <c r="D222" s="6" t="s">
        <v>133</v>
      </c>
      <c r="E222" s="65"/>
      <c r="F222" s="33">
        <v>33000</v>
      </c>
      <c r="G222" s="33">
        <f>G223+G225+G227+G229</f>
        <v>-23000</v>
      </c>
      <c r="H222" s="40">
        <f t="shared" si="119"/>
        <v>10000</v>
      </c>
      <c r="I222" s="33">
        <f>I223+I225+I227+I229</f>
        <v>0</v>
      </c>
      <c r="J222" s="40">
        <f t="shared" si="120"/>
        <v>10000</v>
      </c>
      <c r="K222" s="24"/>
      <c r="L222" s="24"/>
      <c r="M222" s="24"/>
      <c r="N222" s="24"/>
      <c r="O222" s="24"/>
    </row>
    <row r="223" spans="1:15" s="18" customFormat="1" ht="52.5" customHeight="1" x14ac:dyDescent="0.2">
      <c r="A223" s="26"/>
      <c r="B223" s="26"/>
      <c r="C223" s="63">
        <v>2360</v>
      </c>
      <c r="D223" s="64" t="s">
        <v>73</v>
      </c>
      <c r="E223" s="29"/>
      <c r="F223" s="34">
        <f>F224</f>
        <v>25000</v>
      </c>
      <c r="G223" s="34">
        <f t="shared" ref="G223:I229" si="127">G224</f>
        <v>-15000</v>
      </c>
      <c r="H223" s="41">
        <f t="shared" si="119"/>
        <v>10000</v>
      </c>
      <c r="I223" s="34">
        <f t="shared" si="127"/>
        <v>0</v>
      </c>
      <c r="J223" s="41">
        <f t="shared" si="120"/>
        <v>10000</v>
      </c>
      <c r="K223" s="24"/>
      <c r="L223" s="24"/>
      <c r="M223" s="24"/>
      <c r="N223" s="24"/>
      <c r="O223" s="24"/>
    </row>
    <row r="224" spans="1:15" s="18" customFormat="1" ht="16.5" customHeight="1" x14ac:dyDescent="0.2">
      <c r="A224" s="17"/>
      <c r="B224" s="17"/>
      <c r="C224" s="30"/>
      <c r="D224" s="28" t="s">
        <v>7</v>
      </c>
      <c r="E224" s="29" t="s">
        <v>52</v>
      </c>
      <c r="F224" s="37">
        <v>25000</v>
      </c>
      <c r="G224" s="77">
        <v>-15000</v>
      </c>
      <c r="H224" s="42">
        <f t="shared" si="119"/>
        <v>10000</v>
      </c>
      <c r="I224" s="113"/>
      <c r="J224" s="42">
        <f t="shared" si="120"/>
        <v>10000</v>
      </c>
      <c r="K224" s="24"/>
      <c r="L224" s="24"/>
      <c r="M224" s="24"/>
      <c r="N224" s="24"/>
      <c r="O224" s="24"/>
    </row>
    <row r="225" spans="1:15" s="18" customFormat="1" ht="16.5" customHeight="1" x14ac:dyDescent="0.2">
      <c r="A225" s="26"/>
      <c r="B225" s="26"/>
      <c r="C225" s="5">
        <v>4190</v>
      </c>
      <c r="D225" s="7" t="s">
        <v>98</v>
      </c>
      <c r="E225" s="29"/>
      <c r="F225" s="34">
        <f>F226</f>
        <v>1500</v>
      </c>
      <c r="G225" s="34">
        <f t="shared" si="127"/>
        <v>-1500</v>
      </c>
      <c r="H225" s="41">
        <f t="shared" ref="H225:H226" si="128">SUM(F225:G225)</f>
        <v>0</v>
      </c>
      <c r="I225" s="34">
        <f t="shared" si="127"/>
        <v>0</v>
      </c>
      <c r="J225" s="41">
        <f t="shared" ref="J225:J230" si="129">SUM(H225:I225)</f>
        <v>0</v>
      </c>
      <c r="K225" s="24"/>
      <c r="L225" s="24"/>
      <c r="M225" s="24"/>
      <c r="N225" s="24"/>
      <c r="O225" s="24"/>
    </row>
    <row r="226" spans="1:15" s="18" customFormat="1" ht="16.5" customHeight="1" x14ac:dyDescent="0.2">
      <c r="A226" s="26"/>
      <c r="B226" s="26"/>
      <c r="C226" s="5"/>
      <c r="D226" s="28" t="s">
        <v>7</v>
      </c>
      <c r="E226" s="29" t="s">
        <v>52</v>
      </c>
      <c r="F226" s="37">
        <v>1500</v>
      </c>
      <c r="G226" s="77">
        <v>-1500</v>
      </c>
      <c r="H226" s="108">
        <f t="shared" si="128"/>
        <v>0</v>
      </c>
      <c r="I226" s="77"/>
      <c r="J226" s="42">
        <f t="shared" si="129"/>
        <v>0</v>
      </c>
      <c r="K226" s="24"/>
      <c r="L226" s="24"/>
      <c r="M226" s="24"/>
      <c r="N226" s="24"/>
      <c r="O226" s="24"/>
    </row>
    <row r="227" spans="1:15" s="18" customFormat="1" ht="16.5" customHeight="1" x14ac:dyDescent="0.2">
      <c r="A227" s="26"/>
      <c r="B227" s="26"/>
      <c r="C227" s="5">
        <v>4210</v>
      </c>
      <c r="D227" s="7" t="s">
        <v>15</v>
      </c>
      <c r="E227" s="29"/>
      <c r="F227" s="34">
        <f>F228</f>
        <v>1500</v>
      </c>
      <c r="G227" s="34">
        <f t="shared" si="127"/>
        <v>-1500</v>
      </c>
      <c r="H227" s="41">
        <f t="shared" ref="H227:H228" si="130">SUM(F227:G227)</f>
        <v>0</v>
      </c>
      <c r="I227" s="34">
        <f t="shared" si="127"/>
        <v>0</v>
      </c>
      <c r="J227" s="41">
        <f t="shared" si="129"/>
        <v>0</v>
      </c>
      <c r="K227" s="24"/>
      <c r="L227" s="24"/>
      <c r="M227" s="24"/>
      <c r="N227" s="24"/>
      <c r="O227" s="24"/>
    </row>
    <row r="228" spans="1:15" s="18" customFormat="1" ht="16.5" customHeight="1" x14ac:dyDescent="0.2">
      <c r="A228" s="17"/>
      <c r="B228" s="17"/>
      <c r="C228" s="30"/>
      <c r="D228" s="28" t="s">
        <v>7</v>
      </c>
      <c r="E228" s="29" t="s">
        <v>52</v>
      </c>
      <c r="F228" s="37">
        <v>1500</v>
      </c>
      <c r="G228" s="77">
        <v>-1500</v>
      </c>
      <c r="H228" s="108">
        <f t="shared" si="130"/>
        <v>0</v>
      </c>
      <c r="I228" s="116"/>
      <c r="J228" s="42">
        <f t="shared" si="129"/>
        <v>0</v>
      </c>
      <c r="K228" s="24"/>
      <c r="L228" s="24"/>
      <c r="M228" s="24"/>
      <c r="N228" s="24"/>
      <c r="O228" s="24"/>
    </row>
    <row r="229" spans="1:15" s="18" customFormat="1" ht="16.5" customHeight="1" x14ac:dyDescent="0.2">
      <c r="A229" s="26"/>
      <c r="B229" s="26"/>
      <c r="C229" s="5">
        <v>4300</v>
      </c>
      <c r="D229" s="7" t="s">
        <v>2</v>
      </c>
      <c r="E229" s="29"/>
      <c r="F229" s="34">
        <f>F230</f>
        <v>5000</v>
      </c>
      <c r="G229" s="34">
        <f t="shared" si="127"/>
        <v>-5000</v>
      </c>
      <c r="H229" s="41">
        <f t="shared" ref="H229:H230" si="131">SUM(F229:G229)</f>
        <v>0</v>
      </c>
      <c r="I229" s="34">
        <f t="shared" si="127"/>
        <v>0</v>
      </c>
      <c r="J229" s="41">
        <f t="shared" si="129"/>
        <v>0</v>
      </c>
      <c r="K229" s="24"/>
      <c r="L229" s="24"/>
      <c r="M229" s="24"/>
      <c r="N229" s="24"/>
      <c r="O229" s="24"/>
    </row>
    <row r="230" spans="1:15" s="18" customFormat="1" ht="16.5" customHeight="1" x14ac:dyDescent="0.2">
      <c r="A230" s="17"/>
      <c r="B230" s="17"/>
      <c r="C230" s="30"/>
      <c r="D230" s="28" t="s">
        <v>7</v>
      </c>
      <c r="E230" s="29" t="s">
        <v>52</v>
      </c>
      <c r="F230" s="101">
        <v>5000</v>
      </c>
      <c r="G230" s="122">
        <v>-5000</v>
      </c>
      <c r="H230" s="123">
        <f t="shared" si="131"/>
        <v>0</v>
      </c>
      <c r="I230" s="122"/>
      <c r="J230" s="102">
        <f t="shared" si="129"/>
        <v>0</v>
      </c>
      <c r="K230" s="24"/>
      <c r="L230" s="24"/>
      <c r="M230" s="24"/>
      <c r="N230" s="24"/>
      <c r="O230" s="24"/>
    </row>
    <row r="231" spans="1:15" s="18" customFormat="1" ht="18" customHeight="1" x14ac:dyDescent="0.2">
      <c r="A231" s="14">
        <v>852</v>
      </c>
      <c r="B231" s="12"/>
      <c r="C231" s="20"/>
      <c r="D231" s="15" t="s">
        <v>44</v>
      </c>
      <c r="E231" s="55"/>
      <c r="F231" s="32">
        <v>207119.02</v>
      </c>
      <c r="G231" s="32">
        <f>G232+G235</f>
        <v>-100000</v>
      </c>
      <c r="H231" s="43">
        <f t="shared" ref="H231:H247" si="132">SUM(F231:G231)</f>
        <v>107119.01999999999</v>
      </c>
      <c r="I231" s="32">
        <f>I232+I235</f>
        <v>605.09</v>
      </c>
      <c r="J231" s="43">
        <f t="shared" ref="J231:J247" si="133">SUM(H231:I231)</f>
        <v>107724.10999999999</v>
      </c>
      <c r="K231" s="24"/>
      <c r="L231" s="24"/>
      <c r="M231" s="24"/>
      <c r="N231" s="24"/>
      <c r="O231" s="24"/>
    </row>
    <row r="232" spans="1:15" s="18" customFormat="1" ht="16.5" customHeight="1" x14ac:dyDescent="0.2">
      <c r="A232" s="17"/>
      <c r="B232" s="27">
        <v>85216</v>
      </c>
      <c r="C232" s="19"/>
      <c r="D232" s="6" t="s">
        <v>45</v>
      </c>
      <c r="E232" s="66"/>
      <c r="F232" s="33">
        <f>F233</f>
        <v>5221.58</v>
      </c>
      <c r="G232" s="33">
        <f t="shared" ref="G232:I233" si="134">G233</f>
        <v>0</v>
      </c>
      <c r="H232" s="40">
        <f t="shared" si="132"/>
        <v>5221.58</v>
      </c>
      <c r="I232" s="33">
        <f t="shared" si="134"/>
        <v>605.09</v>
      </c>
      <c r="J232" s="40">
        <f t="shared" si="133"/>
        <v>5826.67</v>
      </c>
      <c r="K232" s="24"/>
      <c r="L232" s="24"/>
      <c r="M232" s="24"/>
      <c r="N232" s="24"/>
      <c r="O232" s="24"/>
    </row>
    <row r="233" spans="1:15" s="18" customFormat="1" ht="55.5" customHeight="1" x14ac:dyDescent="0.2">
      <c r="A233" s="17"/>
      <c r="B233" s="25"/>
      <c r="C233" s="63">
        <v>2910</v>
      </c>
      <c r="D233" s="64" t="s">
        <v>46</v>
      </c>
      <c r="E233" s="29"/>
      <c r="F233" s="34">
        <f>F234</f>
        <v>5221.58</v>
      </c>
      <c r="G233" s="34">
        <f t="shared" si="134"/>
        <v>0</v>
      </c>
      <c r="H233" s="41">
        <f t="shared" si="132"/>
        <v>5221.58</v>
      </c>
      <c r="I233" s="34">
        <f t="shared" si="134"/>
        <v>605.09</v>
      </c>
      <c r="J233" s="41">
        <f t="shared" si="133"/>
        <v>5826.67</v>
      </c>
      <c r="K233" s="24"/>
      <c r="L233" s="24"/>
      <c r="M233" s="24"/>
      <c r="N233" s="24"/>
      <c r="O233" s="24"/>
    </row>
    <row r="234" spans="1:15" s="18" customFormat="1" ht="16.5" customHeight="1" x14ac:dyDescent="0.2">
      <c r="A234" s="17"/>
      <c r="B234" s="25"/>
      <c r="C234" s="30"/>
      <c r="D234" s="28" t="s">
        <v>7</v>
      </c>
      <c r="E234" s="29" t="s">
        <v>14</v>
      </c>
      <c r="F234" s="37">
        <v>5221.58</v>
      </c>
      <c r="G234" s="77"/>
      <c r="H234" s="108">
        <f t="shared" si="132"/>
        <v>5221.58</v>
      </c>
      <c r="I234" s="77">
        <v>605.09</v>
      </c>
      <c r="J234" s="42">
        <f t="shared" si="133"/>
        <v>5826.67</v>
      </c>
      <c r="K234" s="24"/>
      <c r="L234" s="24"/>
      <c r="M234" s="24"/>
      <c r="N234" s="24"/>
      <c r="O234" s="24"/>
    </row>
    <row r="235" spans="1:15" s="18" customFormat="1" ht="16.5" customHeight="1" x14ac:dyDescent="0.2">
      <c r="A235" s="26"/>
      <c r="B235" s="27">
        <v>85295</v>
      </c>
      <c r="C235" s="121"/>
      <c r="D235" s="6" t="s">
        <v>13</v>
      </c>
      <c r="E235" s="66"/>
      <c r="F235" s="33">
        <v>201550</v>
      </c>
      <c r="G235" s="33">
        <f>G236+G238+G240+G242</f>
        <v>-100000</v>
      </c>
      <c r="H235" s="40">
        <f t="shared" si="132"/>
        <v>101550</v>
      </c>
      <c r="I235" s="33">
        <f>I236+I238+I240+I242</f>
        <v>0</v>
      </c>
      <c r="J235" s="40">
        <f t="shared" si="133"/>
        <v>101550</v>
      </c>
      <c r="K235" s="24"/>
      <c r="L235" s="24"/>
      <c r="M235" s="24"/>
      <c r="N235" s="24"/>
      <c r="O235" s="24"/>
    </row>
    <row r="236" spans="1:15" s="18" customFormat="1" ht="16.5" customHeight="1" x14ac:dyDescent="0.2">
      <c r="A236" s="26"/>
      <c r="B236" s="26"/>
      <c r="C236" s="5">
        <v>3110</v>
      </c>
      <c r="D236" s="7" t="s">
        <v>134</v>
      </c>
      <c r="E236" s="29"/>
      <c r="F236" s="34">
        <f>F237</f>
        <v>100000</v>
      </c>
      <c r="G236" s="34">
        <f t="shared" ref="G236:I236" si="135">G237</f>
        <v>-75000</v>
      </c>
      <c r="H236" s="41">
        <f t="shared" si="132"/>
        <v>25000</v>
      </c>
      <c r="I236" s="34">
        <f t="shared" si="135"/>
        <v>0</v>
      </c>
      <c r="J236" s="41">
        <f t="shared" si="133"/>
        <v>25000</v>
      </c>
      <c r="K236" s="24"/>
      <c r="L236" s="24"/>
      <c r="M236" s="24"/>
      <c r="N236" s="24"/>
      <c r="O236" s="24"/>
    </row>
    <row r="237" spans="1:15" s="18" customFormat="1" ht="16.5" customHeight="1" x14ac:dyDescent="0.2">
      <c r="A237" s="17"/>
      <c r="B237" s="17"/>
      <c r="C237" s="30"/>
      <c r="D237" s="28" t="s">
        <v>7</v>
      </c>
      <c r="E237" s="29" t="s">
        <v>52</v>
      </c>
      <c r="F237" s="37">
        <v>100000</v>
      </c>
      <c r="G237" s="77">
        <v>-75000</v>
      </c>
      <c r="H237" s="42">
        <f t="shared" si="132"/>
        <v>25000</v>
      </c>
      <c r="I237" s="113"/>
      <c r="J237" s="42">
        <f t="shared" si="133"/>
        <v>25000</v>
      </c>
      <c r="K237" s="24"/>
      <c r="L237" s="24"/>
      <c r="M237" s="24"/>
      <c r="N237" s="24"/>
      <c r="O237" s="24"/>
    </row>
    <row r="238" spans="1:15" s="18" customFormat="1" ht="16.5" customHeight="1" x14ac:dyDescent="0.2">
      <c r="A238" s="26"/>
      <c r="B238" s="26"/>
      <c r="C238" s="5">
        <v>4210</v>
      </c>
      <c r="D238" s="7" t="s">
        <v>15</v>
      </c>
      <c r="E238" s="29"/>
      <c r="F238" s="34">
        <v>5000</v>
      </c>
      <c r="G238" s="34">
        <f t="shared" ref="G238:I240" si="136">G239</f>
        <v>-3000</v>
      </c>
      <c r="H238" s="41">
        <f t="shared" si="132"/>
        <v>2000</v>
      </c>
      <c r="I238" s="34">
        <f t="shared" si="136"/>
        <v>0</v>
      </c>
      <c r="J238" s="41">
        <f t="shared" si="133"/>
        <v>2000</v>
      </c>
      <c r="K238" s="24"/>
      <c r="L238" s="24"/>
      <c r="M238" s="24"/>
      <c r="N238" s="24"/>
      <c r="O238" s="24"/>
    </row>
    <row r="239" spans="1:15" s="18" customFormat="1" ht="16.5" customHeight="1" x14ac:dyDescent="0.2">
      <c r="A239" s="17"/>
      <c r="B239" s="17"/>
      <c r="C239" s="30"/>
      <c r="D239" s="28" t="s">
        <v>27</v>
      </c>
      <c r="E239" s="29" t="s">
        <v>52</v>
      </c>
      <c r="F239" s="37">
        <v>3000</v>
      </c>
      <c r="G239" s="77">
        <v>-3000</v>
      </c>
      <c r="H239" s="108">
        <f t="shared" si="132"/>
        <v>0</v>
      </c>
      <c r="I239" s="116"/>
      <c r="J239" s="42">
        <f t="shared" si="133"/>
        <v>0</v>
      </c>
      <c r="K239" s="24"/>
      <c r="L239" s="24"/>
      <c r="M239" s="24"/>
      <c r="N239" s="24"/>
      <c r="O239" s="24"/>
    </row>
    <row r="240" spans="1:15" s="18" customFormat="1" ht="16.5" customHeight="1" x14ac:dyDescent="0.2">
      <c r="A240" s="26"/>
      <c r="B240" s="26"/>
      <c r="C240" s="5">
        <v>4220</v>
      </c>
      <c r="D240" s="7" t="s">
        <v>104</v>
      </c>
      <c r="E240" s="29"/>
      <c r="F240" s="34">
        <f>F241</f>
        <v>2000</v>
      </c>
      <c r="G240" s="34">
        <f t="shared" si="136"/>
        <v>-2000</v>
      </c>
      <c r="H240" s="41">
        <f t="shared" si="132"/>
        <v>0</v>
      </c>
      <c r="I240" s="34">
        <f t="shared" si="136"/>
        <v>0</v>
      </c>
      <c r="J240" s="41">
        <f t="shared" si="133"/>
        <v>0</v>
      </c>
      <c r="K240" s="24"/>
      <c r="L240" s="24"/>
      <c r="M240" s="24"/>
      <c r="N240" s="24"/>
      <c r="O240" s="24"/>
    </row>
    <row r="241" spans="1:15" s="18" customFormat="1" ht="16.5" customHeight="1" x14ac:dyDescent="0.2">
      <c r="A241" s="17"/>
      <c r="B241" s="17"/>
      <c r="C241" s="30"/>
      <c r="D241" s="28" t="s">
        <v>7</v>
      </c>
      <c r="E241" s="29" t="s">
        <v>52</v>
      </c>
      <c r="F241" s="37">
        <v>2000</v>
      </c>
      <c r="G241" s="77">
        <v>-2000</v>
      </c>
      <c r="H241" s="108">
        <f t="shared" si="132"/>
        <v>0</v>
      </c>
      <c r="I241" s="77"/>
      <c r="J241" s="42">
        <f t="shared" si="133"/>
        <v>0</v>
      </c>
      <c r="K241" s="24"/>
      <c r="L241" s="24"/>
      <c r="M241" s="24"/>
      <c r="N241" s="24"/>
      <c r="O241" s="24"/>
    </row>
    <row r="242" spans="1:15" s="18" customFormat="1" ht="16.5" customHeight="1" x14ac:dyDescent="0.2">
      <c r="A242" s="26"/>
      <c r="B242" s="26"/>
      <c r="C242" s="5">
        <v>4300</v>
      </c>
      <c r="D242" s="7" t="s">
        <v>2</v>
      </c>
      <c r="E242" s="29"/>
      <c r="F242" s="34">
        <v>38000</v>
      </c>
      <c r="G242" s="34">
        <f t="shared" ref="G242:I242" si="137">G243</f>
        <v>-20000</v>
      </c>
      <c r="H242" s="41">
        <f t="shared" si="132"/>
        <v>18000</v>
      </c>
      <c r="I242" s="34">
        <f t="shared" si="137"/>
        <v>0</v>
      </c>
      <c r="J242" s="41">
        <f t="shared" si="133"/>
        <v>18000</v>
      </c>
      <c r="K242" s="24"/>
      <c r="L242" s="24"/>
      <c r="M242" s="24"/>
      <c r="N242" s="24"/>
      <c r="O242" s="24"/>
    </row>
    <row r="243" spans="1:15" s="18" customFormat="1" ht="16.5" customHeight="1" x14ac:dyDescent="0.2">
      <c r="A243" s="17"/>
      <c r="B243" s="17"/>
      <c r="C243" s="30"/>
      <c r="D243" s="28" t="s">
        <v>27</v>
      </c>
      <c r="E243" s="29" t="s">
        <v>52</v>
      </c>
      <c r="F243" s="101">
        <v>27000</v>
      </c>
      <c r="G243" s="122">
        <v>-20000</v>
      </c>
      <c r="H243" s="123">
        <f t="shared" si="132"/>
        <v>7000</v>
      </c>
      <c r="I243" s="122"/>
      <c r="J243" s="102">
        <f t="shared" si="133"/>
        <v>7000</v>
      </c>
      <c r="K243" s="24"/>
      <c r="L243" s="24"/>
      <c r="M243" s="24"/>
      <c r="N243" s="24"/>
      <c r="O243" s="24"/>
    </row>
    <row r="244" spans="1:15" s="18" customFormat="1" ht="18" customHeight="1" x14ac:dyDescent="0.2">
      <c r="A244" s="14">
        <v>853</v>
      </c>
      <c r="B244" s="12"/>
      <c r="C244" s="79"/>
      <c r="D244" s="163" t="s">
        <v>135</v>
      </c>
      <c r="E244" s="55"/>
      <c r="F244" s="32">
        <v>16000</v>
      </c>
      <c r="G244" s="32">
        <f>G245</f>
        <v>-10000</v>
      </c>
      <c r="H244" s="43">
        <f t="shared" si="132"/>
        <v>6000</v>
      </c>
      <c r="I244" s="32">
        <f>I245</f>
        <v>0</v>
      </c>
      <c r="J244" s="43">
        <f t="shared" si="133"/>
        <v>6000</v>
      </c>
      <c r="K244" s="24"/>
      <c r="L244" s="24"/>
      <c r="M244" s="24"/>
      <c r="N244" s="24"/>
      <c r="O244" s="24"/>
    </row>
    <row r="245" spans="1:15" s="18" customFormat="1" ht="17.25" customHeight="1" x14ac:dyDescent="0.2">
      <c r="A245" s="26"/>
      <c r="B245" s="27">
        <v>85395</v>
      </c>
      <c r="C245" s="121"/>
      <c r="D245" s="6" t="s">
        <v>13</v>
      </c>
      <c r="E245" s="65"/>
      <c r="F245" s="33">
        <v>16000</v>
      </c>
      <c r="G245" s="33">
        <f>G246</f>
        <v>-10000</v>
      </c>
      <c r="H245" s="40">
        <f t="shared" si="132"/>
        <v>6000</v>
      </c>
      <c r="I245" s="33">
        <f>I246</f>
        <v>0</v>
      </c>
      <c r="J245" s="40">
        <f t="shared" si="133"/>
        <v>6000</v>
      </c>
      <c r="K245" s="24"/>
      <c r="L245" s="24"/>
      <c r="M245" s="24"/>
      <c r="N245" s="24"/>
      <c r="O245" s="24"/>
    </row>
    <row r="246" spans="1:15" s="18" customFormat="1" ht="54.6" customHeight="1" x14ac:dyDescent="0.2">
      <c r="A246" s="26"/>
      <c r="B246" s="26"/>
      <c r="C246" s="63">
        <v>2360</v>
      </c>
      <c r="D246" s="64" t="s">
        <v>73</v>
      </c>
      <c r="E246" s="29"/>
      <c r="F246" s="34">
        <f>F247</f>
        <v>10000</v>
      </c>
      <c r="G246" s="34">
        <f t="shared" ref="G246:I246" si="138">G247</f>
        <v>-10000</v>
      </c>
      <c r="H246" s="41">
        <f t="shared" si="132"/>
        <v>0</v>
      </c>
      <c r="I246" s="34">
        <f t="shared" si="138"/>
        <v>0</v>
      </c>
      <c r="J246" s="41">
        <f t="shared" si="133"/>
        <v>0</v>
      </c>
      <c r="K246" s="24"/>
      <c r="L246" s="24"/>
      <c r="M246" s="24"/>
      <c r="N246" s="24"/>
      <c r="O246" s="24"/>
    </row>
    <row r="247" spans="1:15" s="18" customFormat="1" ht="16.5" customHeight="1" x14ac:dyDescent="0.2">
      <c r="A247" s="17"/>
      <c r="B247" s="17"/>
      <c r="C247" s="30"/>
      <c r="D247" s="28" t="s">
        <v>7</v>
      </c>
      <c r="E247" s="29" t="s">
        <v>52</v>
      </c>
      <c r="F247" s="37">
        <v>10000</v>
      </c>
      <c r="G247" s="77">
        <v>-10000</v>
      </c>
      <c r="H247" s="42">
        <f t="shared" si="132"/>
        <v>0</v>
      </c>
      <c r="I247" s="113"/>
      <c r="J247" s="42">
        <f t="shared" si="133"/>
        <v>0</v>
      </c>
      <c r="K247" s="24"/>
      <c r="L247" s="24"/>
      <c r="M247" s="24"/>
      <c r="N247" s="24"/>
      <c r="O247" s="24"/>
    </row>
    <row r="248" spans="1:15" s="18" customFormat="1" ht="18" customHeight="1" x14ac:dyDescent="0.2">
      <c r="A248" s="14">
        <v>854</v>
      </c>
      <c r="B248" s="12"/>
      <c r="C248" s="20"/>
      <c r="D248" s="15" t="s">
        <v>51</v>
      </c>
      <c r="E248" s="55"/>
      <c r="F248" s="32">
        <v>139645</v>
      </c>
      <c r="G248" s="32">
        <f>G249+G255</f>
        <v>-53500</v>
      </c>
      <c r="H248" s="43">
        <f t="shared" ref="H248:H268" si="139">SUM(F248:G248)</f>
        <v>86145</v>
      </c>
      <c r="I248" s="32">
        <f>I249+I252+I255</f>
        <v>-2104</v>
      </c>
      <c r="J248" s="43">
        <f t="shared" ref="J248:J268" si="140">SUM(H248:I248)</f>
        <v>84041</v>
      </c>
      <c r="K248" s="24"/>
      <c r="L248" s="24"/>
      <c r="M248" s="24"/>
      <c r="N248" s="24"/>
      <c r="O248" s="24"/>
    </row>
    <row r="249" spans="1:15" s="18" customFormat="1" ht="16.5" customHeight="1" x14ac:dyDescent="0.2">
      <c r="A249" s="25"/>
      <c r="B249" s="27">
        <v>85404</v>
      </c>
      <c r="C249" s="19"/>
      <c r="D249" s="6" t="s">
        <v>74</v>
      </c>
      <c r="E249" s="36"/>
      <c r="F249" s="33">
        <v>100600</v>
      </c>
      <c r="G249" s="33">
        <f t="shared" ref="G249:I256" si="141">G250</f>
        <v>-18500</v>
      </c>
      <c r="H249" s="40">
        <f t="shared" si="139"/>
        <v>82100</v>
      </c>
      <c r="I249" s="33">
        <f t="shared" si="141"/>
        <v>0</v>
      </c>
      <c r="J249" s="40">
        <f t="shared" si="140"/>
        <v>82100</v>
      </c>
      <c r="K249" s="24"/>
      <c r="L249" s="24"/>
      <c r="M249" s="24"/>
      <c r="N249" s="24"/>
      <c r="O249" s="24"/>
    </row>
    <row r="250" spans="1:15" s="18" customFormat="1" ht="16.5" customHeight="1" x14ac:dyDescent="0.2">
      <c r="A250" s="26"/>
      <c r="B250" s="25"/>
      <c r="C250" s="63">
        <v>2540</v>
      </c>
      <c r="D250" s="166" t="s">
        <v>66</v>
      </c>
      <c r="E250" s="29"/>
      <c r="F250" s="34">
        <f>F251</f>
        <v>100600</v>
      </c>
      <c r="G250" s="34">
        <f t="shared" si="141"/>
        <v>-18500</v>
      </c>
      <c r="H250" s="41">
        <f t="shared" si="139"/>
        <v>82100</v>
      </c>
      <c r="I250" s="34">
        <f t="shared" si="141"/>
        <v>0</v>
      </c>
      <c r="J250" s="41">
        <f t="shared" si="140"/>
        <v>82100</v>
      </c>
      <c r="K250" s="24"/>
      <c r="L250" s="24"/>
      <c r="M250" s="24"/>
      <c r="N250" s="24"/>
      <c r="O250" s="24"/>
    </row>
    <row r="251" spans="1:15" s="18" customFormat="1" ht="16.5" customHeight="1" x14ac:dyDescent="0.2">
      <c r="A251" s="17"/>
      <c r="B251" s="17"/>
      <c r="C251" s="30"/>
      <c r="D251" s="28" t="s">
        <v>7</v>
      </c>
      <c r="E251" s="29" t="s">
        <v>67</v>
      </c>
      <c r="F251" s="37">
        <v>100600</v>
      </c>
      <c r="G251" s="77">
        <v>-18500</v>
      </c>
      <c r="H251" s="108">
        <f t="shared" si="139"/>
        <v>82100</v>
      </c>
      <c r="I251" s="77"/>
      <c r="J251" s="42">
        <f t="shared" si="140"/>
        <v>82100</v>
      </c>
      <c r="K251" s="24"/>
      <c r="L251" s="24"/>
      <c r="M251" s="24"/>
      <c r="N251" s="24"/>
      <c r="O251" s="24"/>
    </row>
    <row r="252" spans="1:15" s="18" customFormat="1" ht="16.5" customHeight="1" x14ac:dyDescent="0.2">
      <c r="A252" s="25"/>
      <c r="B252" s="27">
        <v>85415</v>
      </c>
      <c r="C252" s="19"/>
      <c r="D252" s="6" t="s">
        <v>157</v>
      </c>
      <c r="E252" s="36"/>
      <c r="F252" s="33">
        <f>F253</f>
        <v>4045</v>
      </c>
      <c r="G252" s="33">
        <f t="shared" si="141"/>
        <v>0</v>
      </c>
      <c r="H252" s="40">
        <f t="shared" ref="H252:H254" si="142">SUM(F252:G252)</f>
        <v>4045</v>
      </c>
      <c r="I252" s="33">
        <f t="shared" si="141"/>
        <v>-2104</v>
      </c>
      <c r="J252" s="40">
        <f t="shared" si="140"/>
        <v>1941</v>
      </c>
      <c r="K252" s="24"/>
      <c r="L252" s="24"/>
      <c r="M252" s="24"/>
      <c r="N252" s="24"/>
      <c r="O252" s="24"/>
    </row>
    <row r="253" spans="1:15" s="18" customFormat="1" ht="16.5" customHeight="1" x14ac:dyDescent="0.2">
      <c r="A253" s="26"/>
      <c r="B253" s="25"/>
      <c r="C253" s="5">
        <v>3260</v>
      </c>
      <c r="D253" s="7" t="s">
        <v>158</v>
      </c>
      <c r="E253" s="29"/>
      <c r="F253" s="34">
        <f>F254</f>
        <v>4045</v>
      </c>
      <c r="G253" s="34">
        <f t="shared" si="141"/>
        <v>0</v>
      </c>
      <c r="H253" s="41">
        <f t="shared" si="142"/>
        <v>4045</v>
      </c>
      <c r="I253" s="34">
        <f t="shared" si="141"/>
        <v>-2104</v>
      </c>
      <c r="J253" s="41">
        <f t="shared" si="140"/>
        <v>1941</v>
      </c>
      <c r="K253" s="24"/>
      <c r="L253" s="24"/>
      <c r="M253" s="24"/>
      <c r="N253" s="24"/>
      <c r="O253" s="24"/>
    </row>
    <row r="254" spans="1:15" s="18" customFormat="1" ht="16.5" customHeight="1" x14ac:dyDescent="0.2">
      <c r="A254" s="17"/>
      <c r="B254" s="17"/>
      <c r="C254" s="30"/>
      <c r="D254" s="28" t="s">
        <v>7</v>
      </c>
      <c r="E254" s="29" t="s">
        <v>124</v>
      </c>
      <c r="F254" s="37">
        <v>4045</v>
      </c>
      <c r="G254" s="77"/>
      <c r="H254" s="108">
        <f t="shared" si="142"/>
        <v>4045</v>
      </c>
      <c r="I254" s="77">
        <v>-2104</v>
      </c>
      <c r="J254" s="42">
        <f t="shared" si="140"/>
        <v>1941</v>
      </c>
      <c r="K254" s="24"/>
      <c r="L254" s="24"/>
      <c r="M254" s="24"/>
      <c r="N254" s="24"/>
      <c r="O254" s="24"/>
    </row>
    <row r="255" spans="1:15" s="18" customFormat="1" ht="16.5" customHeight="1" x14ac:dyDescent="0.2">
      <c r="A255" s="25"/>
      <c r="B255" s="27">
        <v>85416</v>
      </c>
      <c r="C255" s="19"/>
      <c r="D255" s="81" t="s">
        <v>136</v>
      </c>
      <c r="E255" s="36"/>
      <c r="F255" s="33">
        <f>F256</f>
        <v>35000</v>
      </c>
      <c r="G255" s="33">
        <f t="shared" si="141"/>
        <v>-35000</v>
      </c>
      <c r="H255" s="40">
        <f t="shared" ref="H255:H257" si="143">SUM(F255:G255)</f>
        <v>0</v>
      </c>
      <c r="I255" s="33">
        <f t="shared" si="141"/>
        <v>0</v>
      </c>
      <c r="J255" s="40">
        <f t="shared" ref="J255:J257" si="144">SUM(H255:I255)</f>
        <v>0</v>
      </c>
      <c r="K255" s="24"/>
      <c r="L255" s="24"/>
      <c r="M255" s="24"/>
      <c r="N255" s="24"/>
      <c r="O255" s="24"/>
    </row>
    <row r="256" spans="1:15" s="18" customFormat="1" ht="16.5" customHeight="1" x14ac:dyDescent="0.2">
      <c r="A256" s="26"/>
      <c r="B256" s="25"/>
      <c r="C256" s="5">
        <v>3240</v>
      </c>
      <c r="D256" s="7" t="s">
        <v>137</v>
      </c>
      <c r="E256" s="29"/>
      <c r="F256" s="34">
        <f>F257</f>
        <v>35000</v>
      </c>
      <c r="G256" s="34">
        <f t="shared" si="141"/>
        <v>-35000</v>
      </c>
      <c r="H256" s="41">
        <f t="shared" si="143"/>
        <v>0</v>
      </c>
      <c r="I256" s="34">
        <f t="shared" si="141"/>
        <v>0</v>
      </c>
      <c r="J256" s="41">
        <f t="shared" si="144"/>
        <v>0</v>
      </c>
      <c r="K256" s="24"/>
      <c r="L256" s="24"/>
      <c r="M256" s="24"/>
      <c r="N256" s="24"/>
      <c r="O256" s="24"/>
    </row>
    <row r="257" spans="1:15" s="18" customFormat="1" ht="16.5" customHeight="1" x14ac:dyDescent="0.2">
      <c r="A257" s="17"/>
      <c r="B257" s="17"/>
      <c r="C257" s="30"/>
      <c r="D257" s="28" t="s">
        <v>7</v>
      </c>
      <c r="E257" s="29" t="s">
        <v>132</v>
      </c>
      <c r="F257" s="37">
        <v>35000</v>
      </c>
      <c r="G257" s="77">
        <v>-35000</v>
      </c>
      <c r="H257" s="108">
        <f t="shared" si="143"/>
        <v>0</v>
      </c>
      <c r="I257" s="77"/>
      <c r="J257" s="42">
        <f t="shared" si="144"/>
        <v>0</v>
      </c>
      <c r="K257" s="24"/>
      <c r="L257" s="24"/>
      <c r="M257" s="24"/>
      <c r="N257" s="24"/>
      <c r="O257" s="24"/>
    </row>
    <row r="258" spans="1:15" s="18" customFormat="1" ht="18" customHeight="1" x14ac:dyDescent="0.2">
      <c r="A258" s="14">
        <v>855</v>
      </c>
      <c r="B258" s="12"/>
      <c r="C258" s="20"/>
      <c r="D258" s="15" t="s">
        <v>47</v>
      </c>
      <c r="E258" s="55"/>
      <c r="F258" s="32">
        <v>95863.16</v>
      </c>
      <c r="G258" s="32">
        <f>G259+G264</f>
        <v>0</v>
      </c>
      <c r="H258" s="43">
        <f t="shared" si="139"/>
        <v>95863.16</v>
      </c>
      <c r="I258" s="32">
        <f>I259+I264</f>
        <v>4114.82</v>
      </c>
      <c r="J258" s="43">
        <f>SUM(H258:I258)</f>
        <v>99977.98000000001</v>
      </c>
      <c r="K258" s="24"/>
      <c r="L258" s="24"/>
      <c r="M258" s="24"/>
      <c r="N258" s="24"/>
      <c r="O258" s="24"/>
    </row>
    <row r="259" spans="1:15" s="18" customFormat="1" ht="16.5" customHeight="1" x14ac:dyDescent="0.2">
      <c r="A259" s="25"/>
      <c r="B259" s="27">
        <v>85501</v>
      </c>
      <c r="C259" s="95"/>
      <c r="D259" s="96" t="s">
        <v>48</v>
      </c>
      <c r="E259" s="65"/>
      <c r="F259" s="33">
        <f>F260+F262</f>
        <v>27388.44</v>
      </c>
      <c r="G259" s="33">
        <f>G260+G262</f>
        <v>0</v>
      </c>
      <c r="H259" s="40">
        <f t="shared" si="139"/>
        <v>27388.44</v>
      </c>
      <c r="I259" s="33">
        <f>I260+I262</f>
        <v>694.13000000000011</v>
      </c>
      <c r="J259" s="40">
        <f t="shared" si="140"/>
        <v>28082.57</v>
      </c>
      <c r="K259" s="24"/>
      <c r="L259" s="24"/>
      <c r="M259" s="24"/>
      <c r="N259" s="24"/>
      <c r="O259" s="24"/>
    </row>
    <row r="260" spans="1:15" s="18" customFormat="1" ht="54.75" customHeight="1" x14ac:dyDescent="0.2">
      <c r="A260" s="26"/>
      <c r="B260" s="25"/>
      <c r="C260" s="63">
        <v>2910</v>
      </c>
      <c r="D260" s="64" t="s">
        <v>46</v>
      </c>
      <c r="E260" s="29"/>
      <c r="F260" s="34">
        <f>F261</f>
        <v>24266.71</v>
      </c>
      <c r="G260" s="34">
        <f t="shared" ref="G260:I267" si="145">G261</f>
        <v>0</v>
      </c>
      <c r="H260" s="41">
        <f t="shared" si="139"/>
        <v>24266.71</v>
      </c>
      <c r="I260" s="34">
        <f t="shared" si="145"/>
        <v>607.69000000000005</v>
      </c>
      <c r="J260" s="41">
        <f t="shared" si="140"/>
        <v>24874.399999999998</v>
      </c>
      <c r="K260" s="24"/>
      <c r="L260" s="24"/>
      <c r="M260" s="24"/>
      <c r="N260" s="24"/>
      <c r="O260" s="24"/>
    </row>
    <row r="261" spans="1:15" s="18" customFormat="1" ht="15.95" customHeight="1" x14ac:dyDescent="0.2">
      <c r="A261" s="26"/>
      <c r="B261" s="25"/>
      <c r="C261" s="30"/>
      <c r="D261" s="28" t="s">
        <v>7</v>
      </c>
      <c r="E261" s="29" t="s">
        <v>14</v>
      </c>
      <c r="F261" s="37">
        <v>24266.71</v>
      </c>
      <c r="G261" s="77"/>
      <c r="H261" s="108">
        <f t="shared" si="139"/>
        <v>24266.71</v>
      </c>
      <c r="I261" s="77">
        <v>607.69000000000005</v>
      </c>
      <c r="J261" s="42">
        <f t="shared" si="140"/>
        <v>24874.399999999998</v>
      </c>
      <c r="K261" s="24"/>
      <c r="L261" s="24"/>
      <c r="M261" s="24"/>
      <c r="N261" s="24"/>
      <c r="O261" s="24"/>
    </row>
    <row r="262" spans="1:15" s="18" customFormat="1" ht="15.95" customHeight="1" x14ac:dyDescent="0.2">
      <c r="A262" s="26"/>
      <c r="B262" s="26"/>
      <c r="C262" s="5">
        <v>4580</v>
      </c>
      <c r="D262" s="7" t="s">
        <v>49</v>
      </c>
      <c r="E262" s="31"/>
      <c r="F262" s="34">
        <f>F263</f>
        <v>3121.73</v>
      </c>
      <c r="G262" s="34">
        <f t="shared" si="145"/>
        <v>0</v>
      </c>
      <c r="H262" s="41">
        <f t="shared" si="139"/>
        <v>3121.73</v>
      </c>
      <c r="I262" s="34">
        <f t="shared" si="145"/>
        <v>86.44</v>
      </c>
      <c r="J262" s="41">
        <f t="shared" si="140"/>
        <v>3208.17</v>
      </c>
      <c r="K262" s="24"/>
      <c r="L262" s="24"/>
      <c r="M262" s="24"/>
      <c r="N262" s="24"/>
      <c r="O262" s="24"/>
    </row>
    <row r="263" spans="1:15" s="18" customFormat="1" ht="15.95" customHeight="1" x14ac:dyDescent="0.2">
      <c r="A263" s="97"/>
      <c r="B263" s="97"/>
      <c r="C263" s="98"/>
      <c r="D263" s="28" t="s">
        <v>7</v>
      </c>
      <c r="E263" s="29" t="s">
        <v>14</v>
      </c>
      <c r="F263" s="37">
        <v>3121.73</v>
      </c>
      <c r="G263" s="77"/>
      <c r="H263" s="108">
        <f t="shared" si="139"/>
        <v>3121.73</v>
      </c>
      <c r="I263" s="77">
        <v>86.44</v>
      </c>
      <c r="J263" s="42">
        <f t="shared" si="140"/>
        <v>3208.17</v>
      </c>
      <c r="K263" s="24"/>
      <c r="L263" s="24"/>
      <c r="M263" s="24"/>
      <c r="N263" s="24"/>
      <c r="O263" s="24"/>
    </row>
    <row r="264" spans="1:15" s="18" customFormat="1" ht="39" customHeight="1" x14ac:dyDescent="0.2">
      <c r="A264" s="25"/>
      <c r="B264" s="27">
        <v>85502</v>
      </c>
      <c r="C264" s="95"/>
      <c r="D264" s="96" t="s">
        <v>50</v>
      </c>
      <c r="E264" s="65"/>
      <c r="F264" s="33">
        <f>F265+F267</f>
        <v>67808.98</v>
      </c>
      <c r="G264" s="33">
        <f>G265+G267</f>
        <v>0</v>
      </c>
      <c r="H264" s="40">
        <f t="shared" si="139"/>
        <v>67808.98</v>
      </c>
      <c r="I264" s="33">
        <f>I265+I267</f>
        <v>3420.69</v>
      </c>
      <c r="J264" s="40">
        <f t="shared" si="140"/>
        <v>71229.67</v>
      </c>
      <c r="K264" s="24"/>
      <c r="L264" s="24"/>
      <c r="M264" s="24"/>
      <c r="N264" s="24"/>
      <c r="O264" s="24"/>
    </row>
    <row r="265" spans="1:15" s="18" customFormat="1" ht="53.25" customHeight="1" x14ac:dyDescent="0.2">
      <c r="A265" s="26"/>
      <c r="B265" s="25"/>
      <c r="C265" s="63">
        <v>2910</v>
      </c>
      <c r="D265" s="64" t="s">
        <v>46</v>
      </c>
      <c r="E265" s="29"/>
      <c r="F265" s="34">
        <f>F266</f>
        <v>61457.04</v>
      </c>
      <c r="G265" s="34">
        <f t="shared" si="145"/>
        <v>0</v>
      </c>
      <c r="H265" s="41">
        <f t="shared" si="139"/>
        <v>61457.04</v>
      </c>
      <c r="I265" s="34">
        <f t="shared" si="145"/>
        <v>2728.15</v>
      </c>
      <c r="J265" s="41">
        <f t="shared" si="140"/>
        <v>64185.19</v>
      </c>
      <c r="K265" s="24"/>
      <c r="L265" s="24"/>
      <c r="M265" s="24"/>
      <c r="N265" s="24"/>
      <c r="O265" s="24"/>
    </row>
    <row r="266" spans="1:15" s="18" customFormat="1" ht="15.95" customHeight="1" x14ac:dyDescent="0.2">
      <c r="A266" s="26"/>
      <c r="B266" s="25"/>
      <c r="C266" s="30"/>
      <c r="D266" s="28" t="s">
        <v>7</v>
      </c>
      <c r="E266" s="29" t="s">
        <v>14</v>
      </c>
      <c r="F266" s="37">
        <v>61457.04</v>
      </c>
      <c r="G266" s="77"/>
      <c r="H266" s="108">
        <f t="shared" si="139"/>
        <v>61457.04</v>
      </c>
      <c r="I266" s="77">
        <v>2728.15</v>
      </c>
      <c r="J266" s="42">
        <f t="shared" si="140"/>
        <v>64185.19</v>
      </c>
      <c r="K266" s="24"/>
      <c r="L266" s="24"/>
      <c r="M266" s="24"/>
      <c r="N266" s="24"/>
      <c r="O266" s="24"/>
    </row>
    <row r="267" spans="1:15" s="18" customFormat="1" ht="15.95" customHeight="1" x14ac:dyDescent="0.2">
      <c r="A267" s="26"/>
      <c r="B267" s="26"/>
      <c r="C267" s="5">
        <v>4580</v>
      </c>
      <c r="D267" s="7" t="s">
        <v>49</v>
      </c>
      <c r="E267" s="31"/>
      <c r="F267" s="34">
        <f>F268</f>
        <v>6351.94</v>
      </c>
      <c r="G267" s="34">
        <f t="shared" si="145"/>
        <v>0</v>
      </c>
      <c r="H267" s="41">
        <f t="shared" si="139"/>
        <v>6351.94</v>
      </c>
      <c r="I267" s="34">
        <f t="shared" si="145"/>
        <v>692.54</v>
      </c>
      <c r="J267" s="41">
        <f t="shared" si="140"/>
        <v>7044.48</v>
      </c>
      <c r="K267" s="24"/>
      <c r="L267" s="24"/>
      <c r="M267" s="24"/>
      <c r="N267" s="24"/>
      <c r="O267" s="24"/>
    </row>
    <row r="268" spans="1:15" s="18" customFormat="1" ht="15.95" customHeight="1" x14ac:dyDescent="0.2">
      <c r="A268" s="99"/>
      <c r="B268" s="99"/>
      <c r="C268" s="100"/>
      <c r="D268" s="87" t="s">
        <v>7</v>
      </c>
      <c r="E268" s="94" t="s">
        <v>14</v>
      </c>
      <c r="F268" s="101">
        <v>6351.94</v>
      </c>
      <c r="G268" s="122"/>
      <c r="H268" s="123">
        <f t="shared" si="139"/>
        <v>6351.94</v>
      </c>
      <c r="I268" s="122">
        <v>692.54</v>
      </c>
      <c r="J268" s="102">
        <f t="shared" si="140"/>
        <v>7044.48</v>
      </c>
      <c r="K268" s="24"/>
      <c r="L268" s="24"/>
      <c r="M268" s="24"/>
      <c r="N268" s="24"/>
      <c r="O268" s="24"/>
    </row>
    <row r="269" spans="1:15" s="72" customFormat="1" ht="18" customHeight="1" x14ac:dyDescent="0.2">
      <c r="A269" s="14">
        <v>900</v>
      </c>
      <c r="B269" s="12"/>
      <c r="C269" s="20"/>
      <c r="D269" s="83" t="s">
        <v>24</v>
      </c>
      <c r="E269" s="55"/>
      <c r="F269" s="32">
        <v>16444582</v>
      </c>
      <c r="G269" s="32">
        <f>G270+G275+G278+G283+G288+G291+G294</f>
        <v>1903197</v>
      </c>
      <c r="H269" s="43">
        <f t="shared" ref="H269:H273" si="146">SUM(F269:G269)</f>
        <v>18347779</v>
      </c>
      <c r="I269" s="32">
        <f>I270+I275+I278+I283+I288+I291+I294</f>
        <v>0</v>
      </c>
      <c r="J269" s="43">
        <f t="shared" ref="J269:J273" si="147">SUM(H269:I269)</f>
        <v>18347779</v>
      </c>
      <c r="K269" s="57"/>
      <c r="L269" s="57"/>
      <c r="M269" s="57"/>
      <c r="N269" s="57"/>
      <c r="O269" s="57"/>
    </row>
    <row r="270" spans="1:15" s="72" customFormat="1" ht="15.95" customHeight="1" x14ac:dyDescent="0.2">
      <c r="A270" s="25"/>
      <c r="B270" s="27">
        <v>90001</v>
      </c>
      <c r="C270" s="19"/>
      <c r="D270" s="6" t="s">
        <v>75</v>
      </c>
      <c r="E270" s="66"/>
      <c r="F270" s="33">
        <v>863000</v>
      </c>
      <c r="G270" s="33">
        <f>G271+G273</f>
        <v>-23719</v>
      </c>
      <c r="H270" s="40">
        <f t="shared" si="146"/>
        <v>839281</v>
      </c>
      <c r="I270" s="33">
        <f t="shared" ref="I270" si="148">I273</f>
        <v>0</v>
      </c>
      <c r="J270" s="40">
        <f t="shared" si="147"/>
        <v>839281</v>
      </c>
      <c r="K270" s="57"/>
      <c r="L270" s="57"/>
      <c r="M270" s="57"/>
      <c r="N270" s="57"/>
      <c r="O270" s="57"/>
    </row>
    <row r="271" spans="1:15" s="72" customFormat="1" ht="15.95" customHeight="1" x14ac:dyDescent="0.2">
      <c r="A271" s="26"/>
      <c r="B271" s="26"/>
      <c r="C271" s="5">
        <v>4300</v>
      </c>
      <c r="D271" s="7" t="s">
        <v>2</v>
      </c>
      <c r="E271" s="29"/>
      <c r="F271" s="34">
        <f>F272</f>
        <v>690000</v>
      </c>
      <c r="G271" s="34">
        <f>G272</f>
        <v>-15719</v>
      </c>
      <c r="H271" s="41">
        <f t="shared" ref="H271" si="149">SUM(F271:G271)</f>
        <v>674281</v>
      </c>
      <c r="I271" s="34">
        <f>I272</f>
        <v>0</v>
      </c>
      <c r="J271" s="41">
        <f t="shared" ref="J271:J272" si="150">SUM(H271:I271)</f>
        <v>674281</v>
      </c>
      <c r="K271" s="57"/>
      <c r="L271" s="57"/>
      <c r="M271" s="57"/>
      <c r="N271" s="57"/>
      <c r="O271" s="57"/>
    </row>
    <row r="272" spans="1:15" s="72" customFormat="1" ht="15.95" customHeight="1" x14ac:dyDescent="0.2">
      <c r="A272" s="17"/>
      <c r="B272" s="17"/>
      <c r="C272" s="30"/>
      <c r="D272" s="28" t="s">
        <v>7</v>
      </c>
      <c r="E272" s="29" t="s">
        <v>32</v>
      </c>
      <c r="F272" s="37">
        <v>690000</v>
      </c>
      <c r="G272" s="77">
        <v>-15719</v>
      </c>
      <c r="H272" s="108">
        <f t="shared" ref="H272" si="151">SUM(F272:G272)</f>
        <v>674281</v>
      </c>
      <c r="I272" s="77"/>
      <c r="J272" s="42">
        <f t="shared" si="150"/>
        <v>674281</v>
      </c>
      <c r="K272" s="57"/>
      <c r="L272" s="57"/>
      <c r="M272" s="57"/>
      <c r="N272" s="57"/>
      <c r="O272" s="57"/>
    </row>
    <row r="273" spans="1:15" s="72" customFormat="1" ht="15.95" customHeight="1" x14ac:dyDescent="0.2">
      <c r="A273" s="26"/>
      <c r="B273" s="26"/>
      <c r="C273" s="5">
        <v>4430</v>
      </c>
      <c r="D273" s="7" t="s">
        <v>29</v>
      </c>
      <c r="E273" s="29"/>
      <c r="F273" s="34">
        <f>F274</f>
        <v>15000</v>
      </c>
      <c r="G273" s="34">
        <f>G274</f>
        <v>-8000</v>
      </c>
      <c r="H273" s="41">
        <f t="shared" si="146"/>
        <v>7000</v>
      </c>
      <c r="I273" s="34">
        <f>I274</f>
        <v>0</v>
      </c>
      <c r="J273" s="41">
        <f t="shared" si="147"/>
        <v>7000</v>
      </c>
      <c r="K273" s="57"/>
      <c r="L273" s="57"/>
      <c r="M273" s="57"/>
      <c r="N273" s="57"/>
      <c r="O273" s="57"/>
    </row>
    <row r="274" spans="1:15" s="72" customFormat="1" ht="15.95" customHeight="1" x14ac:dyDescent="0.2">
      <c r="A274" s="73"/>
      <c r="B274" s="74"/>
      <c r="C274" s="75"/>
      <c r="D274" s="28" t="s">
        <v>7</v>
      </c>
      <c r="E274" s="29" t="s">
        <v>32</v>
      </c>
      <c r="F274" s="37">
        <v>15000</v>
      </c>
      <c r="G274" s="77">
        <v>-8000</v>
      </c>
      <c r="H274" s="108">
        <f t="shared" ref="H274:H295" si="152">SUM(F274:G274)</f>
        <v>7000</v>
      </c>
      <c r="I274" s="77"/>
      <c r="J274" s="42">
        <f t="shared" ref="J274:J295" si="153">SUM(H274:I274)</f>
        <v>7000</v>
      </c>
      <c r="K274" s="57"/>
      <c r="L274" s="57"/>
      <c r="M274" s="57"/>
      <c r="N274" s="57"/>
      <c r="O274" s="57"/>
    </row>
    <row r="275" spans="1:15" s="72" customFormat="1" ht="15.95" customHeight="1" x14ac:dyDescent="0.2">
      <c r="A275" s="25"/>
      <c r="B275" s="27">
        <v>90002</v>
      </c>
      <c r="C275" s="19"/>
      <c r="D275" s="6" t="s">
        <v>138</v>
      </c>
      <c r="E275" s="66"/>
      <c r="F275" s="33">
        <v>8209398</v>
      </c>
      <c r="G275" s="33">
        <f t="shared" ref="G275:I275" si="154">G276</f>
        <v>1700000</v>
      </c>
      <c r="H275" s="40">
        <f t="shared" si="152"/>
        <v>9909398</v>
      </c>
      <c r="I275" s="33">
        <f t="shared" si="154"/>
        <v>0</v>
      </c>
      <c r="J275" s="40">
        <f t="shared" si="153"/>
        <v>9909398</v>
      </c>
      <c r="K275" s="57"/>
      <c r="L275" s="57"/>
      <c r="M275" s="57"/>
      <c r="N275" s="57"/>
      <c r="O275" s="57"/>
    </row>
    <row r="276" spans="1:15" s="72" customFormat="1" ht="15.95" customHeight="1" x14ac:dyDescent="0.2">
      <c r="A276" s="25"/>
      <c r="B276" s="25"/>
      <c r="C276" s="5">
        <v>4300</v>
      </c>
      <c r="D276" s="7" t="s">
        <v>2</v>
      </c>
      <c r="E276" s="29"/>
      <c r="F276" s="34">
        <f>F277</f>
        <v>8199398</v>
      </c>
      <c r="G276" s="34">
        <f>G277</f>
        <v>1700000</v>
      </c>
      <c r="H276" s="41">
        <f t="shared" si="152"/>
        <v>9899398</v>
      </c>
      <c r="I276" s="34">
        <f>I277</f>
        <v>0</v>
      </c>
      <c r="J276" s="41">
        <f t="shared" si="153"/>
        <v>9899398</v>
      </c>
      <c r="K276" s="57"/>
      <c r="L276" s="57"/>
      <c r="M276" s="57"/>
      <c r="N276" s="57"/>
      <c r="O276" s="57"/>
    </row>
    <row r="277" spans="1:15" s="72" customFormat="1" ht="15.95" customHeight="1" x14ac:dyDescent="0.2">
      <c r="A277" s="73"/>
      <c r="B277" s="74"/>
      <c r="C277" s="30"/>
      <c r="D277" s="28" t="s">
        <v>7</v>
      </c>
      <c r="E277" s="29" t="s">
        <v>32</v>
      </c>
      <c r="F277" s="37">
        <v>8199398</v>
      </c>
      <c r="G277" s="77">
        <v>1700000</v>
      </c>
      <c r="H277" s="108">
        <f t="shared" si="152"/>
        <v>9899398</v>
      </c>
      <c r="I277" s="77"/>
      <c r="J277" s="42">
        <f t="shared" si="153"/>
        <v>9899398</v>
      </c>
      <c r="K277" s="57"/>
      <c r="L277" s="57"/>
      <c r="M277" s="57"/>
      <c r="N277" s="57"/>
      <c r="O277" s="57"/>
    </row>
    <row r="278" spans="1:15" s="72" customFormat="1" ht="15.95" customHeight="1" x14ac:dyDescent="0.2">
      <c r="A278" s="25"/>
      <c r="B278" s="27">
        <v>90004</v>
      </c>
      <c r="C278" s="19"/>
      <c r="D278" s="81" t="s">
        <v>76</v>
      </c>
      <c r="E278" s="66"/>
      <c r="F278" s="33">
        <v>373000</v>
      </c>
      <c r="G278" s="33">
        <f>G279+G281</f>
        <v>-35000</v>
      </c>
      <c r="H278" s="40">
        <f t="shared" ref="H278:H282" si="155">SUM(F278:G278)</f>
        <v>338000</v>
      </c>
      <c r="I278" s="33">
        <f t="shared" ref="I278" si="156">I281</f>
        <v>0</v>
      </c>
      <c r="J278" s="40">
        <f t="shared" ref="J278:J282" si="157">SUM(H278:I278)</f>
        <v>338000</v>
      </c>
      <c r="K278" s="57"/>
      <c r="L278" s="57"/>
      <c r="M278" s="57"/>
      <c r="N278" s="57"/>
      <c r="O278" s="57"/>
    </row>
    <row r="279" spans="1:15" s="72" customFormat="1" ht="15.95" customHeight="1" x14ac:dyDescent="0.2">
      <c r="A279" s="25"/>
      <c r="B279" s="25"/>
      <c r="C279" s="5">
        <v>4190</v>
      </c>
      <c r="D279" s="7" t="s">
        <v>98</v>
      </c>
      <c r="E279" s="29"/>
      <c r="F279" s="34">
        <f>F280</f>
        <v>8000</v>
      </c>
      <c r="G279" s="34">
        <f>G280</f>
        <v>-5000</v>
      </c>
      <c r="H279" s="41">
        <f t="shared" ref="H279:H280" si="158">SUM(F279:G279)</f>
        <v>3000</v>
      </c>
      <c r="I279" s="34">
        <f>I280</f>
        <v>0</v>
      </c>
      <c r="J279" s="41">
        <f t="shared" ref="J279:J280" si="159">SUM(H279:I279)</f>
        <v>3000</v>
      </c>
      <c r="K279" s="57"/>
      <c r="L279" s="57"/>
      <c r="M279" s="57"/>
      <c r="N279" s="57"/>
      <c r="O279" s="57"/>
    </row>
    <row r="280" spans="1:15" s="72" customFormat="1" ht="15.95" customHeight="1" x14ac:dyDescent="0.2">
      <c r="A280" s="73"/>
      <c r="B280" s="74"/>
      <c r="C280" s="75"/>
      <c r="D280" s="28" t="s">
        <v>27</v>
      </c>
      <c r="E280" s="29" t="s">
        <v>32</v>
      </c>
      <c r="F280" s="37">
        <v>8000</v>
      </c>
      <c r="G280" s="77">
        <v>-5000</v>
      </c>
      <c r="H280" s="108">
        <f t="shared" si="158"/>
        <v>3000</v>
      </c>
      <c r="I280" s="77"/>
      <c r="J280" s="42">
        <f t="shared" si="159"/>
        <v>3000</v>
      </c>
      <c r="K280" s="57"/>
      <c r="L280" s="57"/>
      <c r="M280" s="57"/>
      <c r="N280" s="57"/>
      <c r="O280" s="57"/>
    </row>
    <row r="281" spans="1:15" s="72" customFormat="1" ht="15.95" customHeight="1" x14ac:dyDescent="0.2">
      <c r="A281" s="25"/>
      <c r="B281" s="25"/>
      <c r="C281" s="5">
        <v>4300</v>
      </c>
      <c r="D281" s="7" t="s">
        <v>2</v>
      </c>
      <c r="E281" s="29"/>
      <c r="F281" s="34">
        <f>F282</f>
        <v>320000</v>
      </c>
      <c r="G281" s="34">
        <f>G282</f>
        <v>-30000</v>
      </c>
      <c r="H281" s="41">
        <f t="shared" si="155"/>
        <v>290000</v>
      </c>
      <c r="I281" s="34">
        <f>I282</f>
        <v>0</v>
      </c>
      <c r="J281" s="41">
        <f t="shared" si="157"/>
        <v>290000</v>
      </c>
      <c r="K281" s="57"/>
      <c r="L281" s="57"/>
      <c r="M281" s="57"/>
      <c r="N281" s="57"/>
      <c r="O281" s="57"/>
    </row>
    <row r="282" spans="1:15" s="72" customFormat="1" ht="15.95" customHeight="1" x14ac:dyDescent="0.2">
      <c r="A282" s="73"/>
      <c r="B282" s="74"/>
      <c r="C282" s="75"/>
      <c r="D282" s="28" t="s">
        <v>27</v>
      </c>
      <c r="E282" s="29" t="s">
        <v>32</v>
      </c>
      <c r="F282" s="37">
        <v>320000</v>
      </c>
      <c r="G282" s="77">
        <v>-30000</v>
      </c>
      <c r="H282" s="108">
        <f t="shared" si="155"/>
        <v>290000</v>
      </c>
      <c r="I282" s="77"/>
      <c r="J282" s="42">
        <f t="shared" si="157"/>
        <v>290000</v>
      </c>
      <c r="K282" s="57"/>
      <c r="L282" s="57"/>
      <c r="M282" s="57"/>
      <c r="N282" s="57"/>
      <c r="O282" s="57"/>
    </row>
    <row r="283" spans="1:15" s="72" customFormat="1" ht="15.95" customHeight="1" x14ac:dyDescent="0.2">
      <c r="A283" s="25"/>
      <c r="B283" s="27">
        <v>90005</v>
      </c>
      <c r="C283" s="19"/>
      <c r="D283" s="81" t="s">
        <v>26</v>
      </c>
      <c r="E283" s="66"/>
      <c r="F283" s="33">
        <v>570000</v>
      </c>
      <c r="G283" s="33">
        <f>G284+G286</f>
        <v>-21000</v>
      </c>
      <c r="H283" s="40">
        <f t="shared" ref="H283:H293" si="160">SUM(F283:G283)</f>
        <v>549000</v>
      </c>
      <c r="I283" s="33">
        <f>I284+I286</f>
        <v>0</v>
      </c>
      <c r="J283" s="40">
        <f t="shared" ref="J283:J293" si="161">SUM(H283:I283)</f>
        <v>549000</v>
      </c>
      <c r="K283" s="57"/>
      <c r="L283" s="57"/>
      <c r="M283" s="57"/>
      <c r="N283" s="57"/>
      <c r="O283" s="57"/>
    </row>
    <row r="284" spans="1:15" s="72" customFormat="1" ht="15.95" customHeight="1" x14ac:dyDescent="0.2">
      <c r="A284" s="25"/>
      <c r="B284" s="25"/>
      <c r="C284" s="5">
        <v>4390</v>
      </c>
      <c r="D284" s="124" t="s">
        <v>58</v>
      </c>
      <c r="E284" s="29"/>
      <c r="F284" s="34">
        <f>F285</f>
        <v>20000</v>
      </c>
      <c r="G284" s="34">
        <f>G285</f>
        <v>-16000</v>
      </c>
      <c r="H284" s="41">
        <f t="shared" si="160"/>
        <v>4000</v>
      </c>
      <c r="I284" s="34">
        <f>I285</f>
        <v>0</v>
      </c>
      <c r="J284" s="41">
        <f t="shared" si="161"/>
        <v>4000</v>
      </c>
      <c r="K284" s="57"/>
      <c r="L284" s="57"/>
      <c r="M284" s="57"/>
      <c r="N284" s="57"/>
      <c r="O284" s="57"/>
    </row>
    <row r="285" spans="1:15" s="72" customFormat="1" ht="15.95" customHeight="1" x14ac:dyDescent="0.2">
      <c r="A285" s="17"/>
      <c r="B285" s="17"/>
      <c r="C285" s="30"/>
      <c r="D285" s="28" t="s">
        <v>7</v>
      </c>
      <c r="E285" s="29" t="s">
        <v>32</v>
      </c>
      <c r="F285" s="77">
        <v>20000</v>
      </c>
      <c r="G285" s="77">
        <v>-16000</v>
      </c>
      <c r="H285" s="108">
        <f t="shared" si="160"/>
        <v>4000</v>
      </c>
      <c r="I285" s="77"/>
      <c r="J285" s="42">
        <f t="shared" si="161"/>
        <v>4000</v>
      </c>
      <c r="K285" s="57"/>
      <c r="L285" s="57"/>
      <c r="M285" s="57"/>
      <c r="N285" s="57"/>
      <c r="O285" s="57"/>
    </row>
    <row r="286" spans="1:15" s="72" customFormat="1" ht="15.95" customHeight="1" x14ac:dyDescent="0.2">
      <c r="A286" s="25"/>
      <c r="B286" s="25"/>
      <c r="C286" s="5">
        <v>4700</v>
      </c>
      <c r="D286" s="124" t="s">
        <v>77</v>
      </c>
      <c r="E286" s="29"/>
      <c r="F286" s="34">
        <f>F287</f>
        <v>10000</v>
      </c>
      <c r="G286" s="34">
        <f>G287</f>
        <v>-5000</v>
      </c>
      <c r="H286" s="41">
        <f t="shared" si="160"/>
        <v>5000</v>
      </c>
      <c r="I286" s="34">
        <f>I287</f>
        <v>0</v>
      </c>
      <c r="J286" s="41">
        <f t="shared" si="161"/>
        <v>5000</v>
      </c>
      <c r="K286" s="57"/>
      <c r="L286" s="57"/>
      <c r="M286" s="57"/>
      <c r="N286" s="57"/>
      <c r="O286" s="57"/>
    </row>
    <row r="287" spans="1:15" s="72" customFormat="1" ht="15.95" customHeight="1" x14ac:dyDescent="0.2">
      <c r="A287" s="17"/>
      <c r="B287" s="17"/>
      <c r="C287" s="30"/>
      <c r="D287" s="28" t="s">
        <v>7</v>
      </c>
      <c r="E287" s="29" t="s">
        <v>32</v>
      </c>
      <c r="F287" s="77">
        <v>10000</v>
      </c>
      <c r="G287" s="77">
        <v>-5000</v>
      </c>
      <c r="H287" s="108">
        <f t="shared" si="160"/>
        <v>5000</v>
      </c>
      <c r="I287" s="77"/>
      <c r="J287" s="42">
        <f t="shared" si="161"/>
        <v>5000</v>
      </c>
      <c r="K287" s="57"/>
      <c r="L287" s="57"/>
      <c r="M287" s="57"/>
      <c r="N287" s="57"/>
      <c r="O287" s="57"/>
    </row>
    <row r="288" spans="1:15" s="72" customFormat="1" ht="16.5" customHeight="1" x14ac:dyDescent="0.2">
      <c r="A288" s="25"/>
      <c r="B288" s="27">
        <v>90025</v>
      </c>
      <c r="C288" s="19"/>
      <c r="D288" s="6" t="s">
        <v>139</v>
      </c>
      <c r="E288" s="66"/>
      <c r="F288" s="33">
        <f t="shared" ref="F288:I288" si="162">F289</f>
        <v>0</v>
      </c>
      <c r="G288" s="33">
        <f t="shared" si="162"/>
        <v>303916</v>
      </c>
      <c r="H288" s="40">
        <f t="shared" ref="H288:H290" si="163">SUM(F288:G288)</f>
        <v>303916</v>
      </c>
      <c r="I288" s="33">
        <f t="shared" si="162"/>
        <v>0</v>
      </c>
      <c r="J288" s="40">
        <f t="shared" ref="J288:J290" si="164">SUM(H288:I288)</f>
        <v>303916</v>
      </c>
      <c r="K288" s="57"/>
      <c r="L288" s="57"/>
      <c r="M288" s="57"/>
      <c r="N288" s="57"/>
      <c r="O288" s="57"/>
    </row>
    <row r="289" spans="1:15" s="72" customFormat="1" ht="39.75" customHeight="1" x14ac:dyDescent="0.2">
      <c r="A289" s="25"/>
      <c r="B289" s="130"/>
      <c r="C289" s="5">
        <v>6220</v>
      </c>
      <c r="D289" s="7" t="s">
        <v>72</v>
      </c>
      <c r="E289" s="29"/>
      <c r="F289" s="34">
        <f>F290</f>
        <v>0</v>
      </c>
      <c r="G289" s="34">
        <f>G290</f>
        <v>303916</v>
      </c>
      <c r="H289" s="41">
        <f t="shared" si="163"/>
        <v>303916</v>
      </c>
      <c r="I289" s="34">
        <f>I290</f>
        <v>0</v>
      </c>
      <c r="J289" s="41">
        <f t="shared" si="164"/>
        <v>303916</v>
      </c>
      <c r="K289" s="57"/>
      <c r="L289" s="57"/>
      <c r="M289" s="57"/>
      <c r="N289" s="57"/>
      <c r="O289" s="57"/>
    </row>
    <row r="290" spans="1:15" s="72" customFormat="1" ht="26.25" customHeight="1" x14ac:dyDescent="0.2">
      <c r="A290" s="73"/>
      <c r="B290" s="26"/>
      <c r="C290" s="5"/>
      <c r="D290" s="7"/>
      <c r="E290" s="29" t="s">
        <v>85</v>
      </c>
      <c r="F290" s="53">
        <f t="shared" ref="F290" si="165">SUM(D290:E290)</f>
        <v>0</v>
      </c>
      <c r="G290" s="53">
        <v>303916</v>
      </c>
      <c r="H290" s="108">
        <f t="shared" si="163"/>
        <v>303916</v>
      </c>
      <c r="I290" s="77"/>
      <c r="J290" s="42">
        <f t="shared" si="164"/>
        <v>303916</v>
      </c>
      <c r="K290" s="57"/>
      <c r="L290" s="57"/>
      <c r="M290" s="57"/>
      <c r="N290" s="57"/>
      <c r="O290" s="57"/>
    </row>
    <row r="291" spans="1:15" s="72" customFormat="1" ht="15.95" customHeight="1" x14ac:dyDescent="0.2">
      <c r="A291" s="25"/>
      <c r="B291" s="27">
        <v>90026</v>
      </c>
      <c r="C291" s="19"/>
      <c r="D291" s="6" t="s">
        <v>78</v>
      </c>
      <c r="E291" s="66"/>
      <c r="F291" s="33">
        <f>F292</f>
        <v>10204</v>
      </c>
      <c r="G291" s="33">
        <f t="shared" ref="G291:I291" si="166">G292</f>
        <v>-9000</v>
      </c>
      <c r="H291" s="40">
        <f t="shared" si="160"/>
        <v>1204</v>
      </c>
      <c r="I291" s="33">
        <f t="shared" si="166"/>
        <v>0</v>
      </c>
      <c r="J291" s="40">
        <f t="shared" si="161"/>
        <v>1204</v>
      </c>
      <c r="K291" s="57"/>
      <c r="L291" s="57"/>
      <c r="M291" s="57"/>
      <c r="N291" s="57"/>
      <c r="O291" s="57"/>
    </row>
    <row r="292" spans="1:15" s="72" customFormat="1" ht="15.95" customHeight="1" x14ac:dyDescent="0.2">
      <c r="A292" s="25"/>
      <c r="B292" s="25"/>
      <c r="C292" s="5">
        <v>4300</v>
      </c>
      <c r="D292" s="7" t="s">
        <v>2</v>
      </c>
      <c r="E292" s="29"/>
      <c r="F292" s="34">
        <v>10204</v>
      </c>
      <c r="G292" s="34">
        <f>G293</f>
        <v>-9000</v>
      </c>
      <c r="H292" s="41">
        <f t="shared" si="160"/>
        <v>1204</v>
      </c>
      <c r="I292" s="34">
        <f>I293</f>
        <v>0</v>
      </c>
      <c r="J292" s="41">
        <f t="shared" si="161"/>
        <v>1204</v>
      </c>
      <c r="K292" s="57"/>
      <c r="L292" s="57"/>
      <c r="M292" s="57"/>
      <c r="N292" s="57"/>
      <c r="O292" s="57"/>
    </row>
    <row r="293" spans="1:15" s="72" customFormat="1" ht="15.95" customHeight="1" x14ac:dyDescent="0.2">
      <c r="A293" s="73"/>
      <c r="B293" s="74"/>
      <c r="C293" s="75"/>
      <c r="D293" s="28" t="s">
        <v>27</v>
      </c>
      <c r="E293" s="150" t="s">
        <v>152</v>
      </c>
      <c r="F293" s="37">
        <v>10000</v>
      </c>
      <c r="G293" s="77">
        <v>-9000</v>
      </c>
      <c r="H293" s="108">
        <f t="shared" si="160"/>
        <v>1000</v>
      </c>
      <c r="I293" s="77"/>
      <c r="J293" s="42">
        <f t="shared" si="161"/>
        <v>1000</v>
      </c>
      <c r="K293" s="57"/>
      <c r="L293" s="57"/>
      <c r="M293" s="57"/>
      <c r="N293" s="57"/>
      <c r="O293" s="57"/>
    </row>
    <row r="294" spans="1:15" s="72" customFormat="1" ht="15.95" customHeight="1" x14ac:dyDescent="0.2">
      <c r="A294" s="25"/>
      <c r="B294" s="27">
        <v>90095</v>
      </c>
      <c r="C294" s="19"/>
      <c r="D294" s="6" t="s">
        <v>13</v>
      </c>
      <c r="E294" s="66"/>
      <c r="F294" s="33">
        <v>1960070</v>
      </c>
      <c r="G294" s="33">
        <f>G295</f>
        <v>-12000</v>
      </c>
      <c r="H294" s="40">
        <f t="shared" si="152"/>
        <v>1948070</v>
      </c>
      <c r="I294" s="33">
        <f t="shared" ref="I294" si="167">I295</f>
        <v>0</v>
      </c>
      <c r="J294" s="40">
        <f t="shared" si="153"/>
        <v>1948070</v>
      </c>
      <c r="K294" s="57"/>
      <c r="L294" s="57"/>
      <c r="M294" s="57"/>
      <c r="N294" s="57"/>
      <c r="O294" s="57"/>
    </row>
    <row r="295" spans="1:15" s="72" customFormat="1" ht="15.95" customHeight="1" x14ac:dyDescent="0.2">
      <c r="A295" s="25"/>
      <c r="B295" s="25"/>
      <c r="C295" s="5">
        <v>4300</v>
      </c>
      <c r="D295" s="7" t="s">
        <v>2</v>
      </c>
      <c r="E295" s="29"/>
      <c r="F295" s="34">
        <v>473900</v>
      </c>
      <c r="G295" s="34">
        <f>G296</f>
        <v>-12000</v>
      </c>
      <c r="H295" s="41">
        <f t="shared" si="152"/>
        <v>461900</v>
      </c>
      <c r="I295" s="34">
        <f>I296</f>
        <v>0</v>
      </c>
      <c r="J295" s="41">
        <f t="shared" si="153"/>
        <v>461900</v>
      </c>
      <c r="K295" s="57"/>
      <c r="L295" s="57"/>
      <c r="M295" s="57"/>
      <c r="N295" s="57"/>
      <c r="O295" s="57"/>
    </row>
    <row r="296" spans="1:15" s="72" customFormat="1" ht="15.95" customHeight="1" x14ac:dyDescent="0.2">
      <c r="A296" s="73"/>
      <c r="B296" s="74"/>
      <c r="C296" s="75"/>
      <c r="D296" s="28" t="s">
        <v>27</v>
      </c>
      <c r="E296" s="150" t="s">
        <v>152</v>
      </c>
      <c r="F296" s="37">
        <v>355000</v>
      </c>
      <c r="G296" s="77">
        <v>-12000</v>
      </c>
      <c r="H296" s="108">
        <f t="shared" ref="H296:H302" si="168">SUM(F296:G296)</f>
        <v>343000</v>
      </c>
      <c r="I296" s="77"/>
      <c r="J296" s="42">
        <f t="shared" ref="J296:J302" si="169">SUM(H296:I296)</f>
        <v>343000</v>
      </c>
      <c r="K296" s="57"/>
      <c r="L296" s="57"/>
      <c r="M296" s="57"/>
      <c r="N296" s="57"/>
      <c r="O296" s="57"/>
    </row>
    <row r="297" spans="1:15" s="18" customFormat="1" ht="18" customHeight="1" x14ac:dyDescent="0.2">
      <c r="A297" s="14">
        <v>921</v>
      </c>
      <c r="B297" s="12"/>
      <c r="C297" s="20"/>
      <c r="D297" s="15" t="s">
        <v>22</v>
      </c>
      <c r="E297" s="55"/>
      <c r="F297" s="32">
        <v>3935292</v>
      </c>
      <c r="G297" s="32">
        <f>G298+G301</f>
        <v>19292</v>
      </c>
      <c r="H297" s="43">
        <f t="shared" si="168"/>
        <v>3954584</v>
      </c>
      <c r="I297" s="32">
        <f>I298</f>
        <v>0</v>
      </c>
      <c r="J297" s="43">
        <f t="shared" si="169"/>
        <v>3954584</v>
      </c>
      <c r="K297" s="24"/>
      <c r="L297" s="24"/>
      <c r="M297" s="24"/>
      <c r="N297" s="24"/>
      <c r="O297" s="24"/>
    </row>
    <row r="298" spans="1:15" s="18" customFormat="1" ht="16.5" customHeight="1" x14ac:dyDescent="0.2">
      <c r="A298" s="25"/>
      <c r="B298" s="27">
        <v>92109</v>
      </c>
      <c r="C298" s="19"/>
      <c r="D298" s="81" t="s">
        <v>140</v>
      </c>
      <c r="E298" s="36"/>
      <c r="F298" s="33">
        <v>1536392</v>
      </c>
      <c r="G298" s="33">
        <f t="shared" ref="G298:I302" si="170">G299</f>
        <v>-15640</v>
      </c>
      <c r="H298" s="40">
        <f t="shared" si="168"/>
        <v>1520752</v>
      </c>
      <c r="I298" s="33">
        <f t="shared" si="170"/>
        <v>0</v>
      </c>
      <c r="J298" s="40">
        <f t="shared" si="169"/>
        <v>1520752</v>
      </c>
      <c r="K298" s="24"/>
      <c r="L298" s="24"/>
      <c r="M298" s="24"/>
      <c r="N298" s="24"/>
      <c r="O298" s="24"/>
    </row>
    <row r="299" spans="1:15" s="18" customFormat="1" ht="29.25" customHeight="1" x14ac:dyDescent="0.2">
      <c r="A299" s="26"/>
      <c r="B299" s="25"/>
      <c r="C299" s="5">
        <v>2800</v>
      </c>
      <c r="D299" s="7" t="s">
        <v>141</v>
      </c>
      <c r="E299" s="29"/>
      <c r="F299" s="34">
        <f>F300</f>
        <v>80000</v>
      </c>
      <c r="G299" s="34">
        <f t="shared" si="170"/>
        <v>-15640</v>
      </c>
      <c r="H299" s="41">
        <f t="shared" si="168"/>
        <v>64360</v>
      </c>
      <c r="I299" s="34">
        <f t="shared" si="170"/>
        <v>0</v>
      </c>
      <c r="J299" s="41">
        <f t="shared" si="169"/>
        <v>64360</v>
      </c>
      <c r="K299" s="24"/>
      <c r="L299" s="24"/>
      <c r="M299" s="24"/>
      <c r="N299" s="24"/>
      <c r="O299" s="24"/>
    </row>
    <row r="300" spans="1:15" s="18" customFormat="1" ht="16.5" customHeight="1" x14ac:dyDescent="0.2">
      <c r="A300" s="17"/>
      <c r="B300" s="17"/>
      <c r="C300" s="30"/>
      <c r="D300" s="28" t="s">
        <v>7</v>
      </c>
      <c r="E300" s="29" t="s">
        <v>61</v>
      </c>
      <c r="F300" s="37">
        <v>80000</v>
      </c>
      <c r="G300" s="77">
        <v>-15640</v>
      </c>
      <c r="H300" s="108">
        <f t="shared" si="168"/>
        <v>64360</v>
      </c>
      <c r="I300" s="77"/>
      <c r="J300" s="42">
        <f t="shared" si="169"/>
        <v>64360</v>
      </c>
      <c r="K300" s="24"/>
      <c r="L300" s="24"/>
      <c r="M300" s="24"/>
      <c r="N300" s="24"/>
      <c r="O300" s="24"/>
    </row>
    <row r="301" spans="1:15" s="18" customFormat="1" ht="18" customHeight="1" x14ac:dyDescent="0.2">
      <c r="A301" s="25"/>
      <c r="B301" s="27">
        <v>92195</v>
      </c>
      <c r="C301" s="19"/>
      <c r="D301" s="6" t="s">
        <v>13</v>
      </c>
      <c r="E301" s="36"/>
      <c r="F301" s="33">
        <v>127500</v>
      </c>
      <c r="G301" s="33">
        <f t="shared" si="170"/>
        <v>34932</v>
      </c>
      <c r="H301" s="40">
        <f t="shared" si="168"/>
        <v>162432</v>
      </c>
      <c r="I301" s="33">
        <f t="shared" si="170"/>
        <v>0</v>
      </c>
      <c r="J301" s="40">
        <f t="shared" si="169"/>
        <v>162432</v>
      </c>
      <c r="K301" s="24"/>
      <c r="L301" s="24"/>
      <c r="M301" s="24"/>
      <c r="N301" s="24"/>
      <c r="O301" s="24"/>
    </row>
    <row r="302" spans="1:15" s="18" customFormat="1" ht="18" customHeight="1" x14ac:dyDescent="0.2">
      <c r="A302" s="26"/>
      <c r="B302" s="26"/>
      <c r="C302" s="5">
        <v>6050</v>
      </c>
      <c r="D302" s="80" t="s">
        <v>18</v>
      </c>
      <c r="E302" s="29"/>
      <c r="F302" s="34">
        <f>SUM(F304:F305)</f>
        <v>114500</v>
      </c>
      <c r="G302" s="34">
        <f>SUM(G304:G305)</f>
        <v>34932</v>
      </c>
      <c r="H302" s="41">
        <f t="shared" si="168"/>
        <v>149432</v>
      </c>
      <c r="I302" s="34">
        <f t="shared" si="170"/>
        <v>0</v>
      </c>
      <c r="J302" s="41">
        <f t="shared" si="169"/>
        <v>149432</v>
      </c>
      <c r="K302" s="24"/>
      <c r="L302" s="24"/>
      <c r="M302" s="24"/>
      <c r="N302" s="24"/>
      <c r="O302" s="24"/>
    </row>
    <row r="303" spans="1:15" s="18" customFormat="1" ht="15" customHeight="1" x14ac:dyDescent="0.2">
      <c r="A303" s="26"/>
      <c r="B303" s="26"/>
      <c r="C303" s="5"/>
      <c r="D303" s="58" t="s">
        <v>7</v>
      </c>
      <c r="E303" s="29"/>
      <c r="F303" s="37"/>
      <c r="G303" s="77"/>
      <c r="H303" s="108"/>
      <c r="I303" s="77"/>
      <c r="J303" s="42"/>
      <c r="K303" s="24"/>
      <c r="L303" s="24"/>
      <c r="M303" s="24"/>
      <c r="N303" s="24"/>
      <c r="O303" s="24"/>
    </row>
    <row r="304" spans="1:15" s="72" customFormat="1" ht="39.950000000000003" customHeight="1" x14ac:dyDescent="0.2">
      <c r="A304" s="73"/>
      <c r="B304" s="74"/>
      <c r="C304" s="75"/>
      <c r="D304" s="76" t="s">
        <v>160</v>
      </c>
      <c r="E304" s="29" t="s">
        <v>19</v>
      </c>
      <c r="F304" s="37">
        <v>63500</v>
      </c>
      <c r="G304" s="77">
        <v>17466</v>
      </c>
      <c r="H304" s="108">
        <f t="shared" ref="H304:H311" si="171">SUM(F304:G304)</f>
        <v>80966</v>
      </c>
      <c r="I304" s="77"/>
      <c r="J304" s="42">
        <f t="shared" ref="J304:J311" si="172">SUM(H304:I304)</f>
        <v>80966</v>
      </c>
      <c r="K304" s="57"/>
      <c r="L304" s="57"/>
      <c r="M304" s="57"/>
      <c r="N304" s="57"/>
      <c r="O304" s="57"/>
    </row>
    <row r="305" spans="1:15" s="72" customFormat="1" ht="39.950000000000003" customHeight="1" x14ac:dyDescent="0.2">
      <c r="A305" s="142"/>
      <c r="B305" s="143"/>
      <c r="C305" s="144"/>
      <c r="D305" s="145" t="s">
        <v>161</v>
      </c>
      <c r="E305" s="94" t="s">
        <v>19</v>
      </c>
      <c r="F305" s="101">
        <v>51000</v>
      </c>
      <c r="G305" s="122">
        <v>17466</v>
      </c>
      <c r="H305" s="123">
        <f t="shared" si="171"/>
        <v>68466</v>
      </c>
      <c r="I305" s="122"/>
      <c r="J305" s="102">
        <f t="shared" si="172"/>
        <v>68466</v>
      </c>
      <c r="K305" s="57"/>
      <c r="L305" s="57"/>
      <c r="M305" s="57"/>
      <c r="N305" s="57"/>
      <c r="O305" s="57"/>
    </row>
    <row r="306" spans="1:15" s="35" customFormat="1" ht="18" customHeight="1" x14ac:dyDescent="0.2">
      <c r="A306" s="14">
        <v>926</v>
      </c>
      <c r="B306" s="12"/>
      <c r="C306" s="20"/>
      <c r="D306" s="15" t="s">
        <v>142</v>
      </c>
      <c r="E306" s="55"/>
      <c r="F306" s="32">
        <v>585800</v>
      </c>
      <c r="G306" s="32">
        <f>G307+G311</f>
        <v>-309695</v>
      </c>
      <c r="H306" s="43">
        <f t="shared" si="171"/>
        <v>276105</v>
      </c>
      <c r="I306" s="32">
        <f>I307</f>
        <v>0</v>
      </c>
      <c r="J306" s="43">
        <f t="shared" si="172"/>
        <v>276105</v>
      </c>
      <c r="K306" s="24"/>
      <c r="L306" s="24"/>
      <c r="M306" s="24"/>
      <c r="N306" s="24"/>
      <c r="O306" s="24"/>
    </row>
    <row r="307" spans="1:15" s="18" customFormat="1" ht="16.5" customHeight="1" x14ac:dyDescent="0.2">
      <c r="A307" s="25"/>
      <c r="B307" s="27">
        <v>92601</v>
      </c>
      <c r="C307" s="19"/>
      <c r="D307" s="6" t="s">
        <v>143</v>
      </c>
      <c r="E307" s="36"/>
      <c r="F307" s="33">
        <v>300000</v>
      </c>
      <c r="G307" s="33">
        <f t="shared" ref="G307:I307" si="173">G308</f>
        <v>-245695</v>
      </c>
      <c r="H307" s="40">
        <f t="shared" si="171"/>
        <v>54305</v>
      </c>
      <c r="I307" s="33">
        <f t="shared" si="173"/>
        <v>0</v>
      </c>
      <c r="J307" s="40">
        <f t="shared" si="172"/>
        <v>54305</v>
      </c>
      <c r="K307" s="24"/>
      <c r="L307" s="24"/>
      <c r="M307" s="24"/>
      <c r="N307" s="24"/>
      <c r="O307" s="24"/>
    </row>
    <row r="308" spans="1:15" s="18" customFormat="1" ht="16.5" customHeight="1" x14ac:dyDescent="0.2">
      <c r="A308" s="26"/>
      <c r="B308" s="26"/>
      <c r="C308" s="5">
        <v>6050</v>
      </c>
      <c r="D308" s="80" t="s">
        <v>18</v>
      </c>
      <c r="E308" s="29"/>
      <c r="F308" s="34">
        <f>F310</f>
        <v>250000</v>
      </c>
      <c r="G308" s="34">
        <f>G310</f>
        <v>-245695</v>
      </c>
      <c r="H308" s="41">
        <f t="shared" si="171"/>
        <v>4305</v>
      </c>
      <c r="I308" s="34">
        <f>I310</f>
        <v>0</v>
      </c>
      <c r="J308" s="41">
        <f t="shared" si="172"/>
        <v>4305</v>
      </c>
      <c r="K308" s="24"/>
      <c r="L308" s="24"/>
      <c r="M308" s="24"/>
      <c r="N308" s="24"/>
      <c r="O308" s="24"/>
    </row>
    <row r="309" spans="1:15" s="18" customFormat="1" ht="13.5" customHeight="1" x14ac:dyDescent="0.2">
      <c r="A309" s="26"/>
      <c r="B309" s="26"/>
      <c r="C309" s="5"/>
      <c r="D309" s="58" t="s">
        <v>144</v>
      </c>
      <c r="E309" s="29"/>
      <c r="F309" s="34"/>
      <c r="G309" s="34"/>
      <c r="H309" s="41"/>
      <c r="I309" s="34"/>
      <c r="J309" s="41"/>
      <c r="K309" s="24"/>
      <c r="L309" s="24"/>
      <c r="M309" s="24"/>
      <c r="N309" s="24"/>
      <c r="O309" s="24"/>
    </row>
    <row r="310" spans="1:15" s="18" customFormat="1" ht="28.5" customHeight="1" x14ac:dyDescent="0.2">
      <c r="A310" s="73"/>
      <c r="B310" s="73"/>
      <c r="C310" s="82"/>
      <c r="D310" s="61" t="s">
        <v>145</v>
      </c>
      <c r="E310" s="29" t="s">
        <v>19</v>
      </c>
      <c r="F310" s="37">
        <v>250000</v>
      </c>
      <c r="G310" s="77">
        <v>-245695</v>
      </c>
      <c r="H310" s="108">
        <f t="shared" si="171"/>
        <v>4305</v>
      </c>
      <c r="I310" s="77"/>
      <c r="J310" s="42">
        <f t="shared" si="172"/>
        <v>4305</v>
      </c>
      <c r="K310" s="24"/>
      <c r="L310" s="24"/>
      <c r="M310" s="24"/>
      <c r="N310" s="24"/>
      <c r="O310" s="24"/>
    </row>
    <row r="311" spans="1:15" s="35" customFormat="1" ht="16.5" customHeight="1" x14ac:dyDescent="0.2">
      <c r="A311" s="132"/>
      <c r="B311" s="27">
        <v>92605</v>
      </c>
      <c r="C311" s="19"/>
      <c r="D311" s="6" t="s">
        <v>151</v>
      </c>
      <c r="E311" s="65"/>
      <c r="F311" s="33">
        <v>285800</v>
      </c>
      <c r="G311" s="33">
        <f>G312+G314+G316+G319</f>
        <v>-64000</v>
      </c>
      <c r="H311" s="40">
        <f t="shared" si="171"/>
        <v>221800</v>
      </c>
      <c r="I311" s="33">
        <f>I312+I314+I316+I319</f>
        <v>0</v>
      </c>
      <c r="J311" s="40">
        <f t="shared" si="172"/>
        <v>221800</v>
      </c>
      <c r="K311" s="24"/>
      <c r="L311" s="24"/>
      <c r="M311" s="24"/>
      <c r="N311" s="24"/>
      <c r="O311" s="24"/>
    </row>
    <row r="312" spans="1:15" s="35" customFormat="1" ht="55.5" customHeight="1" x14ac:dyDescent="0.2">
      <c r="A312" s="133"/>
      <c r="B312" s="134"/>
      <c r="C312" s="63">
        <v>2360</v>
      </c>
      <c r="D312" s="64" t="s">
        <v>73</v>
      </c>
      <c r="E312" s="29"/>
      <c r="F312" s="34">
        <f>F313</f>
        <v>60000</v>
      </c>
      <c r="G312" s="34">
        <f>G313</f>
        <v>-60000</v>
      </c>
      <c r="H312" s="41">
        <f t="shared" ref="H312:H320" si="174">SUM(F312:G312)</f>
        <v>0</v>
      </c>
      <c r="I312" s="34">
        <f>I313</f>
        <v>0</v>
      </c>
      <c r="J312" s="41">
        <f t="shared" ref="J312:J320" si="175">SUM(H312:I312)</f>
        <v>0</v>
      </c>
      <c r="K312" s="24"/>
      <c r="L312" s="24"/>
      <c r="M312" s="24"/>
      <c r="N312" s="24"/>
      <c r="O312" s="24"/>
    </row>
    <row r="313" spans="1:15" s="35" customFormat="1" ht="16.5" customHeight="1" x14ac:dyDescent="0.2">
      <c r="A313" s="17"/>
      <c r="B313" s="17"/>
      <c r="C313" s="30"/>
      <c r="D313" s="28" t="s">
        <v>7</v>
      </c>
      <c r="E313" s="29" t="s">
        <v>80</v>
      </c>
      <c r="F313" s="37">
        <v>60000</v>
      </c>
      <c r="G313" s="77">
        <v>-60000</v>
      </c>
      <c r="H313" s="108">
        <f t="shared" si="174"/>
        <v>0</v>
      </c>
      <c r="I313" s="77"/>
      <c r="J313" s="42">
        <f t="shared" si="175"/>
        <v>0</v>
      </c>
      <c r="K313" s="24"/>
      <c r="L313" s="24"/>
      <c r="M313" s="24"/>
      <c r="N313" s="24"/>
      <c r="O313" s="24"/>
    </row>
    <row r="314" spans="1:15" s="35" customFormat="1" ht="16.5" customHeight="1" x14ac:dyDescent="0.2">
      <c r="A314" s="26"/>
      <c r="B314" s="26"/>
      <c r="C314" s="5">
        <v>4190</v>
      </c>
      <c r="D314" s="7" t="s">
        <v>98</v>
      </c>
      <c r="E314" s="29"/>
      <c r="F314" s="34">
        <f>F315</f>
        <v>2000</v>
      </c>
      <c r="G314" s="34">
        <f>G315</f>
        <v>-2000</v>
      </c>
      <c r="H314" s="41">
        <f t="shared" si="174"/>
        <v>0</v>
      </c>
      <c r="I314" s="34">
        <f>I315</f>
        <v>0</v>
      </c>
      <c r="J314" s="41">
        <f t="shared" si="175"/>
        <v>0</v>
      </c>
      <c r="K314" s="24"/>
      <c r="L314" s="24"/>
      <c r="M314" s="24"/>
      <c r="N314" s="24"/>
      <c r="O314" s="24"/>
    </row>
    <row r="315" spans="1:15" s="35" customFormat="1" ht="16.5" customHeight="1" x14ac:dyDescent="0.2">
      <c r="A315" s="26"/>
      <c r="B315" s="26"/>
      <c r="C315" s="5"/>
      <c r="D315" s="28" t="s">
        <v>7</v>
      </c>
      <c r="E315" s="29" t="s">
        <v>80</v>
      </c>
      <c r="F315" s="37">
        <v>2000</v>
      </c>
      <c r="G315" s="77">
        <v>-2000</v>
      </c>
      <c r="H315" s="108">
        <f t="shared" si="174"/>
        <v>0</v>
      </c>
      <c r="I315" s="77"/>
      <c r="J315" s="42">
        <f t="shared" si="175"/>
        <v>0</v>
      </c>
      <c r="K315" s="24"/>
      <c r="L315" s="24"/>
      <c r="M315" s="24"/>
      <c r="N315" s="24"/>
      <c r="O315" s="24"/>
    </row>
    <row r="316" spans="1:15" s="35" customFormat="1" ht="16.5" customHeight="1" x14ac:dyDescent="0.2">
      <c r="A316" s="146"/>
      <c r="B316" s="59"/>
      <c r="C316" s="5">
        <v>4210</v>
      </c>
      <c r="D316" s="7" t="s">
        <v>15</v>
      </c>
      <c r="E316" s="29"/>
      <c r="F316" s="34">
        <f>F317</f>
        <v>1000</v>
      </c>
      <c r="G316" s="34">
        <f>G317</f>
        <v>-1000</v>
      </c>
      <c r="H316" s="41">
        <f t="shared" si="174"/>
        <v>0</v>
      </c>
      <c r="I316" s="34">
        <f>I317</f>
        <v>0</v>
      </c>
      <c r="J316" s="41">
        <f t="shared" si="175"/>
        <v>0</v>
      </c>
      <c r="K316" s="24"/>
      <c r="L316" s="24"/>
      <c r="M316" s="24"/>
      <c r="N316" s="24"/>
      <c r="O316" s="24"/>
    </row>
    <row r="317" spans="1:15" s="35" customFormat="1" ht="16.5" customHeight="1" x14ac:dyDescent="0.2">
      <c r="A317" s="26"/>
      <c r="B317" s="26"/>
      <c r="C317" s="5"/>
      <c r="D317" s="28" t="s">
        <v>7</v>
      </c>
      <c r="E317" s="29" t="s">
        <v>80</v>
      </c>
      <c r="F317" s="37">
        <v>1000</v>
      </c>
      <c r="G317" s="77">
        <v>-1000</v>
      </c>
      <c r="H317" s="108">
        <f t="shared" si="174"/>
        <v>0</v>
      </c>
      <c r="I317" s="77"/>
      <c r="J317" s="42">
        <f t="shared" si="175"/>
        <v>0</v>
      </c>
      <c r="K317" s="24"/>
      <c r="L317" s="24"/>
      <c r="M317" s="24"/>
      <c r="N317" s="24"/>
      <c r="O317" s="24"/>
    </row>
    <row r="318" spans="1:15" s="35" customFormat="1" ht="16.5" customHeight="1" x14ac:dyDescent="0.2">
      <c r="A318" s="26"/>
      <c r="B318" s="26"/>
      <c r="C318" s="5">
        <v>4220</v>
      </c>
      <c r="D318" s="7" t="s">
        <v>104</v>
      </c>
      <c r="E318" s="29"/>
      <c r="F318" s="34">
        <f>F319</f>
        <v>1000</v>
      </c>
      <c r="G318" s="34">
        <f>G319</f>
        <v>-1000</v>
      </c>
      <c r="H318" s="41">
        <f t="shared" si="174"/>
        <v>0</v>
      </c>
      <c r="I318" s="34">
        <f>I319</f>
        <v>0</v>
      </c>
      <c r="J318" s="41">
        <f t="shared" si="175"/>
        <v>0</v>
      </c>
      <c r="K318" s="24"/>
      <c r="L318" s="24"/>
      <c r="M318" s="24"/>
      <c r="N318" s="24"/>
      <c r="O318" s="24"/>
    </row>
    <row r="319" spans="1:15" s="35" customFormat="1" ht="16.5" customHeight="1" x14ac:dyDescent="0.2">
      <c r="A319" s="26"/>
      <c r="B319" s="26"/>
      <c r="C319" s="5"/>
      <c r="D319" s="28" t="s">
        <v>7</v>
      </c>
      <c r="E319" s="29" t="s">
        <v>80</v>
      </c>
      <c r="F319" s="37">
        <v>1000</v>
      </c>
      <c r="G319" s="77">
        <v>-1000</v>
      </c>
      <c r="H319" s="108">
        <f t="shared" si="174"/>
        <v>0</v>
      </c>
      <c r="I319" s="77"/>
      <c r="J319" s="42">
        <f t="shared" si="175"/>
        <v>0</v>
      </c>
      <c r="K319" s="24"/>
      <c r="L319" s="24"/>
      <c r="M319" s="24"/>
      <c r="N319" s="24"/>
      <c r="O319" s="24"/>
    </row>
    <row r="320" spans="1:15" s="35" customFormat="1" ht="18" customHeight="1" x14ac:dyDescent="0.2">
      <c r="A320" s="48"/>
      <c r="B320" s="48"/>
      <c r="C320" s="49"/>
      <c r="D320" s="60" t="s">
        <v>11</v>
      </c>
      <c r="E320" s="52"/>
      <c r="F320" s="50">
        <v>59793405.490000002</v>
      </c>
      <c r="G320" s="50">
        <f>G7+G11+G29+G40+G49+G54+G116+G124+G168+G172+G182+G221+G231+G244+G248+G258+G269+G297+G306</f>
        <v>-954319.64000000013</v>
      </c>
      <c r="H320" s="50">
        <f t="shared" si="174"/>
        <v>58839085.850000001</v>
      </c>
      <c r="I320" s="50">
        <f>I7+I11+I40+I54+I124+I168+I172+I182+I221+I231+I248+I258+I269</f>
        <v>-2129.09</v>
      </c>
      <c r="J320" s="50">
        <f t="shared" si="175"/>
        <v>58836956.759999998</v>
      </c>
      <c r="K320" s="24"/>
      <c r="L320" s="24"/>
      <c r="M320" s="24"/>
      <c r="N320" s="24"/>
      <c r="O320" s="24"/>
    </row>
    <row r="321" spans="1:15" s="35" customFormat="1" ht="7.5" customHeight="1" x14ac:dyDescent="0.2">
      <c r="A321" s="67"/>
      <c r="B321" s="67"/>
      <c r="C321" s="68"/>
      <c r="D321" s="69"/>
      <c r="E321" s="70"/>
      <c r="F321" s="71"/>
      <c r="G321" s="114"/>
      <c r="H321" s="71"/>
      <c r="I321" s="114"/>
      <c r="J321" s="71"/>
      <c r="K321" s="24"/>
      <c r="L321" s="24"/>
      <c r="M321" s="24"/>
      <c r="N321" s="24"/>
      <c r="O321" s="24"/>
    </row>
    <row r="322" spans="1:15" s="35" customFormat="1" ht="18" customHeight="1" x14ac:dyDescent="0.2">
      <c r="A322" s="172" t="s">
        <v>28</v>
      </c>
      <c r="B322" s="172"/>
      <c r="C322" s="172"/>
      <c r="D322" s="172"/>
      <c r="E322" s="172"/>
      <c r="F322" s="23"/>
      <c r="G322" s="51"/>
      <c r="H322" s="54"/>
      <c r="I322" s="51"/>
      <c r="J322" s="54"/>
      <c r="K322" s="24"/>
      <c r="L322" s="24"/>
      <c r="M322" s="24"/>
      <c r="N322" s="24"/>
      <c r="O322" s="24"/>
    </row>
    <row r="323" spans="1:15" s="18" customFormat="1" ht="16.5" customHeight="1" x14ac:dyDescent="0.2">
      <c r="A323" s="14">
        <v>750</v>
      </c>
      <c r="B323" s="12"/>
      <c r="C323" s="20"/>
      <c r="D323" s="15" t="s">
        <v>20</v>
      </c>
      <c r="E323" s="78"/>
      <c r="F323" s="32">
        <v>370515</v>
      </c>
      <c r="G323" s="32">
        <f>G324</f>
        <v>0</v>
      </c>
      <c r="H323" s="43">
        <f t="shared" ref="H323" si="176">SUM(F323:G323)</f>
        <v>370515</v>
      </c>
      <c r="I323" s="32">
        <f>I324</f>
        <v>270</v>
      </c>
      <c r="J323" s="43">
        <f t="shared" ref="J323" si="177">SUM(H323:I323)</f>
        <v>370785</v>
      </c>
      <c r="K323" s="24"/>
      <c r="L323" s="24"/>
      <c r="M323" s="24"/>
      <c r="N323" s="24"/>
      <c r="O323" s="24"/>
    </row>
    <row r="324" spans="1:15" s="35" customFormat="1" ht="16.5" customHeight="1" x14ac:dyDescent="0.2">
      <c r="A324" s="25"/>
      <c r="B324" s="27">
        <v>75056</v>
      </c>
      <c r="C324" s="19"/>
      <c r="D324" s="6" t="s">
        <v>148</v>
      </c>
      <c r="E324" s="65"/>
      <c r="F324" s="33">
        <v>22555</v>
      </c>
      <c r="G324" s="33">
        <f>G325</f>
        <v>0</v>
      </c>
      <c r="H324" s="33">
        <f t="shared" ref="H324" si="178">SUM(F324:G324)</f>
        <v>22555</v>
      </c>
      <c r="I324" s="33">
        <f>I325</f>
        <v>270</v>
      </c>
      <c r="J324" s="40">
        <f t="shared" ref="J324" si="179">SUM(H324:I324)</f>
        <v>22825</v>
      </c>
      <c r="K324" s="24"/>
      <c r="L324" s="24"/>
      <c r="M324" s="24"/>
      <c r="N324" s="24"/>
      <c r="O324" s="24"/>
    </row>
    <row r="325" spans="1:15" s="18" customFormat="1" ht="16.5" customHeight="1" x14ac:dyDescent="0.2">
      <c r="A325" s="26"/>
      <c r="B325" s="26"/>
      <c r="C325" s="5">
        <v>4210</v>
      </c>
      <c r="D325" s="7" t="s">
        <v>15</v>
      </c>
      <c r="E325" s="31"/>
      <c r="F325" s="34">
        <v>716</v>
      </c>
      <c r="G325" s="34">
        <f>G326</f>
        <v>0</v>
      </c>
      <c r="H325" s="34">
        <f t="shared" ref="H325:H326" si="180">SUM(F325:G325)</f>
        <v>716</v>
      </c>
      <c r="I325" s="34">
        <f>I326</f>
        <v>270</v>
      </c>
      <c r="J325" s="41">
        <f t="shared" ref="J325:J326" si="181">SUM(H325:I325)</f>
        <v>986</v>
      </c>
      <c r="K325" s="24"/>
      <c r="L325" s="24"/>
      <c r="M325" s="24"/>
      <c r="N325" s="24"/>
      <c r="O325" s="24"/>
    </row>
    <row r="326" spans="1:15" s="35" customFormat="1" ht="27" customHeight="1" x14ac:dyDescent="0.2">
      <c r="A326" s="17"/>
      <c r="B326" s="17"/>
      <c r="C326" s="30"/>
      <c r="D326" s="28" t="s">
        <v>27</v>
      </c>
      <c r="E326" s="29" t="s">
        <v>91</v>
      </c>
      <c r="F326" s="53">
        <v>0</v>
      </c>
      <c r="G326" s="77"/>
      <c r="H326" s="77">
        <f t="shared" si="180"/>
        <v>0</v>
      </c>
      <c r="I326" s="77">
        <v>270</v>
      </c>
      <c r="J326" s="42">
        <f t="shared" si="181"/>
        <v>270</v>
      </c>
      <c r="K326" s="24"/>
      <c r="L326" s="24"/>
      <c r="M326" s="24"/>
      <c r="N326" s="24"/>
      <c r="O326" s="24"/>
    </row>
    <row r="327" spans="1:15" s="18" customFormat="1" ht="16.5" customHeight="1" x14ac:dyDescent="0.2">
      <c r="A327" s="14">
        <v>801</v>
      </c>
      <c r="B327" s="12"/>
      <c r="C327" s="20"/>
      <c r="D327" s="15" t="s">
        <v>25</v>
      </c>
      <c r="E327" s="78"/>
      <c r="F327" s="32">
        <f t="shared" ref="F327:G329" si="182">F328</f>
        <v>10414</v>
      </c>
      <c r="G327" s="32">
        <f t="shared" si="182"/>
        <v>-45.04</v>
      </c>
      <c r="H327" s="43">
        <f t="shared" ref="H327" si="183">SUM(F327:G327)</f>
        <v>10368.959999999999</v>
      </c>
      <c r="I327" s="32">
        <f>I328</f>
        <v>0</v>
      </c>
      <c r="J327" s="43">
        <f t="shared" ref="J327:J330" si="184">SUM(H327:I327)</f>
        <v>10368.959999999999</v>
      </c>
      <c r="K327" s="24"/>
      <c r="L327" s="24"/>
      <c r="M327" s="24"/>
      <c r="N327" s="24"/>
      <c r="O327" s="24"/>
    </row>
    <row r="328" spans="1:15" s="35" customFormat="1" ht="39.75" customHeight="1" x14ac:dyDescent="0.2">
      <c r="A328" s="25"/>
      <c r="B328" s="27">
        <v>80153</v>
      </c>
      <c r="C328" s="147"/>
      <c r="D328" s="148" t="s">
        <v>146</v>
      </c>
      <c r="E328" s="65"/>
      <c r="F328" s="33">
        <f t="shared" si="182"/>
        <v>10414</v>
      </c>
      <c r="G328" s="33">
        <f t="shared" si="182"/>
        <v>-45.04</v>
      </c>
      <c r="H328" s="33">
        <f t="shared" ref="H328:H330" si="185">SUM(F328:G328)</f>
        <v>10368.959999999999</v>
      </c>
      <c r="I328" s="33">
        <f>I329</f>
        <v>0</v>
      </c>
      <c r="J328" s="40">
        <f t="shared" si="184"/>
        <v>10368.959999999999</v>
      </c>
      <c r="K328" s="24"/>
      <c r="L328" s="24"/>
      <c r="M328" s="24"/>
      <c r="N328" s="24"/>
      <c r="O328" s="24"/>
    </row>
    <row r="329" spans="1:15" s="18" customFormat="1" ht="40.5" customHeight="1" x14ac:dyDescent="0.2">
      <c r="A329" s="26"/>
      <c r="B329" s="26"/>
      <c r="C329" s="5">
        <v>2830</v>
      </c>
      <c r="D329" s="7" t="s">
        <v>147</v>
      </c>
      <c r="E329" s="29"/>
      <c r="F329" s="34">
        <f t="shared" si="182"/>
        <v>10414</v>
      </c>
      <c r="G329" s="34">
        <f t="shared" si="182"/>
        <v>-45.04</v>
      </c>
      <c r="H329" s="34">
        <f t="shared" si="185"/>
        <v>10368.959999999999</v>
      </c>
      <c r="I329" s="34">
        <f>I330</f>
        <v>0</v>
      </c>
      <c r="J329" s="41">
        <f t="shared" si="184"/>
        <v>10368.959999999999</v>
      </c>
      <c r="K329" s="24"/>
      <c r="L329" s="24"/>
      <c r="M329" s="24"/>
      <c r="N329" s="24"/>
      <c r="O329" s="24"/>
    </row>
    <row r="330" spans="1:15" s="35" customFormat="1" ht="16.5" customHeight="1" x14ac:dyDescent="0.2">
      <c r="A330" s="17"/>
      <c r="B330" s="17"/>
      <c r="C330" s="30"/>
      <c r="D330" s="28" t="s">
        <v>7</v>
      </c>
      <c r="E330" s="29" t="s">
        <v>124</v>
      </c>
      <c r="F330" s="53">
        <v>10414</v>
      </c>
      <c r="G330" s="77">
        <v>-45.04</v>
      </c>
      <c r="H330" s="77">
        <f t="shared" si="185"/>
        <v>10368.959999999999</v>
      </c>
      <c r="I330" s="77"/>
      <c r="J330" s="42">
        <f t="shared" si="184"/>
        <v>10368.959999999999</v>
      </c>
      <c r="K330" s="24"/>
      <c r="L330" s="24"/>
      <c r="M330" s="24"/>
      <c r="N330" s="24"/>
      <c r="O330" s="24"/>
    </row>
    <row r="331" spans="1:15" s="22" customFormat="1" ht="18" customHeight="1" x14ac:dyDescent="0.2">
      <c r="A331" s="48"/>
      <c r="B331" s="48"/>
      <c r="C331" s="49"/>
      <c r="D331" s="60" t="s">
        <v>11</v>
      </c>
      <c r="E331" s="52"/>
      <c r="F331" s="50">
        <v>544294.01</v>
      </c>
      <c r="G331" s="50">
        <f>G327</f>
        <v>-45.04</v>
      </c>
      <c r="H331" s="50">
        <f>SUM(F331:G331)</f>
        <v>544248.97</v>
      </c>
      <c r="I331" s="50">
        <f>I323+I327</f>
        <v>270</v>
      </c>
      <c r="J331" s="50">
        <f>SUM(H331:I331)</f>
        <v>544518.97</v>
      </c>
      <c r="K331"/>
      <c r="L331"/>
      <c r="M331"/>
      <c r="N331"/>
      <c r="O331"/>
    </row>
    <row r="332" spans="1:15" s="125" customFormat="1" ht="7.5" customHeight="1" x14ac:dyDescent="0.2">
      <c r="A332" s="67"/>
      <c r="B332" s="67"/>
      <c r="C332" s="68"/>
      <c r="D332" s="69"/>
      <c r="E332" s="70"/>
      <c r="F332" s="71"/>
      <c r="G332" s="114"/>
      <c r="H332" s="71"/>
      <c r="I332" s="114"/>
      <c r="J332" s="71"/>
      <c r="K332" s="57"/>
      <c r="L332" s="57"/>
      <c r="M332" s="57"/>
      <c r="N332" s="57"/>
      <c r="O332" s="57"/>
    </row>
    <row r="333" spans="1:15" s="35" customFormat="1" ht="18" customHeight="1" x14ac:dyDescent="0.2">
      <c r="A333" s="174" t="s">
        <v>149</v>
      </c>
      <c r="B333" s="174"/>
      <c r="C333" s="174"/>
      <c r="D333" s="174"/>
      <c r="E333" s="174"/>
      <c r="F333" s="23"/>
      <c r="G333" s="51"/>
      <c r="H333" s="54"/>
      <c r="I333" s="51"/>
      <c r="J333" s="54"/>
      <c r="K333" s="24"/>
      <c r="L333" s="24"/>
      <c r="M333" s="24"/>
      <c r="N333" s="24"/>
      <c r="O333" s="24"/>
    </row>
    <row r="334" spans="1:15" s="18" customFormat="1" ht="17.25" customHeight="1" x14ac:dyDescent="0.2">
      <c r="A334" s="14">
        <v>600</v>
      </c>
      <c r="B334" s="12"/>
      <c r="C334" s="20"/>
      <c r="D334" s="15" t="s">
        <v>30</v>
      </c>
      <c r="E334" s="55"/>
      <c r="F334" s="32">
        <f t="shared" ref="F334:G336" si="186">F335</f>
        <v>17000</v>
      </c>
      <c r="G334" s="32">
        <f t="shared" si="186"/>
        <v>8000</v>
      </c>
      <c r="H334" s="43">
        <f t="shared" ref="H334:H337" si="187">SUM(F334:G334)</f>
        <v>25000</v>
      </c>
      <c r="I334" s="32">
        <f>I335</f>
        <v>0</v>
      </c>
      <c r="J334" s="43">
        <f t="shared" ref="J334:J337" si="188">SUM(H334:I334)</f>
        <v>25000</v>
      </c>
      <c r="K334" s="24"/>
      <c r="L334" s="24"/>
      <c r="M334" s="24"/>
      <c r="N334" s="24"/>
      <c r="O334" s="24"/>
    </row>
    <row r="335" spans="1:15" s="35" customFormat="1" ht="15.95" customHeight="1" x14ac:dyDescent="0.2">
      <c r="A335" s="25"/>
      <c r="B335" s="25">
        <v>60014</v>
      </c>
      <c r="C335" s="63"/>
      <c r="D335" s="149" t="s">
        <v>87</v>
      </c>
      <c r="E335" s="47"/>
      <c r="F335" s="33">
        <f t="shared" si="186"/>
        <v>17000</v>
      </c>
      <c r="G335" s="33">
        <f t="shared" si="186"/>
        <v>8000</v>
      </c>
      <c r="H335" s="33">
        <f t="shared" si="187"/>
        <v>25000</v>
      </c>
      <c r="I335" s="33">
        <f>I336</f>
        <v>0</v>
      </c>
      <c r="J335" s="40">
        <f t="shared" si="188"/>
        <v>25000</v>
      </c>
      <c r="K335" s="24"/>
      <c r="L335" s="24"/>
      <c r="M335" s="24"/>
      <c r="N335" s="24"/>
      <c r="O335" s="24"/>
    </row>
    <row r="336" spans="1:15" s="18" customFormat="1" ht="15.95" customHeight="1" x14ac:dyDescent="0.2">
      <c r="A336" s="25"/>
      <c r="B336" s="25"/>
      <c r="C336" s="5">
        <v>4300</v>
      </c>
      <c r="D336" s="7" t="s">
        <v>2</v>
      </c>
      <c r="E336" s="29"/>
      <c r="F336" s="34">
        <f t="shared" si="186"/>
        <v>17000</v>
      </c>
      <c r="G336" s="34">
        <f t="shared" si="186"/>
        <v>8000</v>
      </c>
      <c r="H336" s="34">
        <f t="shared" si="187"/>
        <v>25000</v>
      </c>
      <c r="I336" s="34">
        <f>I337</f>
        <v>0</v>
      </c>
      <c r="J336" s="41">
        <f t="shared" si="188"/>
        <v>25000</v>
      </c>
      <c r="K336" s="24"/>
      <c r="L336" s="24"/>
      <c r="M336" s="24"/>
      <c r="N336" s="24"/>
      <c r="O336" s="24"/>
    </row>
    <row r="337" spans="1:15" s="35" customFormat="1" ht="15.95" customHeight="1" x14ac:dyDescent="0.2">
      <c r="A337" s="26"/>
      <c r="B337" s="26"/>
      <c r="C337" s="5"/>
      <c r="D337" s="28" t="s">
        <v>7</v>
      </c>
      <c r="E337" s="29" t="s">
        <v>32</v>
      </c>
      <c r="F337" s="53">
        <v>17000</v>
      </c>
      <c r="G337" s="77">
        <v>8000</v>
      </c>
      <c r="H337" s="77">
        <f t="shared" si="187"/>
        <v>25000</v>
      </c>
      <c r="I337" s="77"/>
      <c r="J337" s="42">
        <f t="shared" si="188"/>
        <v>25000</v>
      </c>
      <c r="K337" s="24"/>
      <c r="L337" s="24"/>
      <c r="M337" s="24"/>
      <c r="N337" s="24"/>
      <c r="O337" s="24"/>
    </row>
    <row r="338" spans="1:15" s="35" customFormat="1" ht="18" customHeight="1" x14ac:dyDescent="0.2">
      <c r="A338" s="48"/>
      <c r="B338" s="48"/>
      <c r="C338" s="49"/>
      <c r="D338" s="127" t="s">
        <v>11</v>
      </c>
      <c r="E338" s="52"/>
      <c r="F338" s="50">
        <v>347000</v>
      </c>
      <c r="G338" s="50">
        <f>G334</f>
        <v>8000</v>
      </c>
      <c r="H338" s="50">
        <f>SUM(F338:G338)</f>
        <v>355000</v>
      </c>
      <c r="I338" s="50">
        <f>I334</f>
        <v>0</v>
      </c>
      <c r="J338" s="50">
        <f>SUM(H338:I338)</f>
        <v>355000</v>
      </c>
      <c r="K338" s="24"/>
      <c r="L338" s="24"/>
      <c r="M338" s="24"/>
      <c r="N338" s="24"/>
      <c r="O338" s="24"/>
    </row>
    <row r="339" spans="1:15" s="125" customFormat="1" ht="7.5" customHeight="1" x14ac:dyDescent="0.2">
      <c r="A339" s="67"/>
      <c r="B339" s="67"/>
      <c r="C339" s="68"/>
      <c r="D339" s="69"/>
      <c r="E339" s="70"/>
      <c r="F339" s="71"/>
      <c r="G339" s="114"/>
      <c r="H339" s="71"/>
      <c r="I339" s="114"/>
      <c r="J339" s="71"/>
      <c r="K339" s="57"/>
      <c r="L339" s="57"/>
      <c r="M339" s="57"/>
      <c r="N339" s="57"/>
      <c r="O339" s="57"/>
    </row>
    <row r="340" spans="1:15" ht="18.75" customHeight="1" x14ac:dyDescent="0.2">
      <c r="A340" s="169" t="s">
        <v>12</v>
      </c>
      <c r="B340" s="170"/>
      <c r="C340" s="170"/>
      <c r="D340" s="170"/>
      <c r="E340" s="171"/>
      <c r="F340" s="165">
        <v>90506032.849999994</v>
      </c>
      <c r="G340" s="165">
        <f>G320+G331+G338</f>
        <v>-946364.68000000017</v>
      </c>
      <c r="H340" s="165">
        <f>SUM(F340:G340)</f>
        <v>89559668.169999987</v>
      </c>
      <c r="I340" s="165">
        <f>I320+I331+I338</f>
        <v>-1859.0900000000001</v>
      </c>
      <c r="J340" s="165">
        <f>SUM(H340:I340)</f>
        <v>89557809.079999983</v>
      </c>
    </row>
    <row r="341" spans="1:15" ht="7.5" customHeight="1" x14ac:dyDescent="0.2">
      <c r="A341" s="109"/>
      <c r="B341" s="109"/>
      <c r="C341" s="109"/>
      <c r="D341" s="110"/>
      <c r="E341" s="111"/>
      <c r="F341" s="112"/>
      <c r="G341" s="51"/>
      <c r="H341" s="54"/>
      <c r="I341" s="51"/>
      <c r="J341" s="54"/>
    </row>
    <row r="342" spans="1:15" ht="29.25" customHeight="1" x14ac:dyDescent="0.2">
      <c r="A342" s="167" t="s">
        <v>81</v>
      </c>
      <c r="B342" s="167"/>
      <c r="C342" s="167"/>
      <c r="D342" s="167"/>
      <c r="E342" s="167"/>
      <c r="F342" s="167"/>
      <c r="G342" s="167"/>
      <c r="H342" s="167"/>
      <c r="I342" s="167"/>
      <c r="J342" s="167"/>
    </row>
    <row r="343" spans="1:15" ht="15" hidden="1" customHeight="1" x14ac:dyDescent="0.2">
      <c r="A343" s="103"/>
      <c r="B343" s="103"/>
      <c r="C343" s="104"/>
      <c r="D343" s="105" t="s">
        <v>53</v>
      </c>
      <c r="E343" s="106"/>
      <c r="F343" s="107">
        <f>F344</f>
        <v>1706668.53</v>
      </c>
      <c r="G343" s="107">
        <f>G344</f>
        <v>-85000</v>
      </c>
      <c r="H343" s="107">
        <f t="shared" ref="H343:H344" si="189">SUM(F343:G343)</f>
        <v>1621668.53</v>
      </c>
      <c r="I343" s="107">
        <f>I344</f>
        <v>0</v>
      </c>
      <c r="J343" s="107">
        <f t="shared" ref="J343:J344" si="190">SUM(H343:I343)</f>
        <v>1621668.53</v>
      </c>
    </row>
    <row r="344" spans="1:15" ht="17.25" customHeight="1" x14ac:dyDescent="0.2">
      <c r="A344" s="14">
        <v>900</v>
      </c>
      <c r="B344" s="12"/>
      <c r="C344" s="20"/>
      <c r="D344" s="15" t="s">
        <v>54</v>
      </c>
      <c r="E344" s="55"/>
      <c r="F344" s="33">
        <v>1706668.53</v>
      </c>
      <c r="G344" s="32">
        <f>G345+G348+G353+G358+G361</f>
        <v>-85000</v>
      </c>
      <c r="H344" s="32">
        <f t="shared" si="189"/>
        <v>1621668.53</v>
      </c>
      <c r="I344" s="32">
        <f>I345+I348+I353+I358+I361</f>
        <v>0</v>
      </c>
      <c r="J344" s="32">
        <f t="shared" si="190"/>
        <v>1621668.53</v>
      </c>
    </row>
    <row r="345" spans="1:15" s="72" customFormat="1" ht="15.95" customHeight="1" x14ac:dyDescent="0.2">
      <c r="A345" s="25"/>
      <c r="B345" s="27">
        <v>90001</v>
      </c>
      <c r="C345" s="19"/>
      <c r="D345" s="6" t="s">
        <v>75</v>
      </c>
      <c r="E345" s="66"/>
      <c r="F345" s="33">
        <f>F346</f>
        <v>15000</v>
      </c>
      <c r="G345" s="33">
        <f t="shared" ref="G345:I345" si="191">G346</f>
        <v>-8000</v>
      </c>
      <c r="H345" s="40">
        <f t="shared" ref="H345:H346" si="192">SUM(F345:G345)</f>
        <v>7000</v>
      </c>
      <c r="I345" s="33">
        <f t="shared" si="191"/>
        <v>0</v>
      </c>
      <c r="J345" s="40">
        <f t="shared" ref="J345:J346" si="193">SUM(H345:I345)</f>
        <v>7000</v>
      </c>
      <c r="K345" s="57"/>
      <c r="L345" s="57"/>
      <c r="M345" s="57"/>
      <c r="N345" s="57"/>
      <c r="O345" s="57"/>
    </row>
    <row r="346" spans="1:15" s="72" customFormat="1" ht="15.95" customHeight="1" x14ac:dyDescent="0.2">
      <c r="A346" s="26"/>
      <c r="B346" s="26"/>
      <c r="C346" s="5">
        <v>4430</v>
      </c>
      <c r="D346" s="7" t="s">
        <v>29</v>
      </c>
      <c r="E346" s="29"/>
      <c r="F346" s="34">
        <f>F347</f>
        <v>15000</v>
      </c>
      <c r="G346" s="34">
        <f>G347</f>
        <v>-8000</v>
      </c>
      <c r="H346" s="41">
        <f t="shared" si="192"/>
        <v>7000</v>
      </c>
      <c r="I346" s="34">
        <f>I347</f>
        <v>0</v>
      </c>
      <c r="J346" s="41">
        <f t="shared" si="193"/>
        <v>7000</v>
      </c>
      <c r="K346" s="57"/>
      <c r="L346" s="57"/>
      <c r="M346" s="57"/>
      <c r="N346" s="57"/>
      <c r="O346" s="57"/>
    </row>
    <row r="347" spans="1:15" s="72" customFormat="1" ht="15.95" customHeight="1" x14ac:dyDescent="0.2">
      <c r="A347" s="73"/>
      <c r="B347" s="74"/>
      <c r="C347" s="75"/>
      <c r="D347" s="28" t="s">
        <v>7</v>
      </c>
      <c r="E347" s="29" t="s">
        <v>32</v>
      </c>
      <c r="F347" s="37">
        <v>15000</v>
      </c>
      <c r="G347" s="77">
        <v>-8000</v>
      </c>
      <c r="H347" s="108">
        <f t="shared" ref="H347" si="194">SUM(F347:G347)</f>
        <v>7000</v>
      </c>
      <c r="I347" s="77"/>
      <c r="J347" s="42">
        <f t="shared" ref="J347" si="195">SUM(H347:I347)</f>
        <v>7000</v>
      </c>
      <c r="K347" s="57"/>
      <c r="L347" s="57"/>
      <c r="M347" s="57"/>
      <c r="N347" s="57"/>
      <c r="O347" s="57"/>
    </row>
    <row r="348" spans="1:15" s="72" customFormat="1" ht="15.95" customHeight="1" x14ac:dyDescent="0.2">
      <c r="A348" s="25"/>
      <c r="B348" s="27">
        <v>90004</v>
      </c>
      <c r="C348" s="19"/>
      <c r="D348" s="81" t="s">
        <v>76</v>
      </c>
      <c r="E348" s="66"/>
      <c r="F348" s="33">
        <v>721565.92</v>
      </c>
      <c r="G348" s="33">
        <f>G349+G351</f>
        <v>-35000</v>
      </c>
      <c r="H348" s="40">
        <f t="shared" ref="H348:H352" si="196">SUM(F348:G348)</f>
        <v>686565.92</v>
      </c>
      <c r="I348" s="33">
        <f t="shared" ref="I348" si="197">I351</f>
        <v>0</v>
      </c>
      <c r="J348" s="40">
        <f t="shared" ref="J348:J363" si="198">SUM(H348:I348)</f>
        <v>686565.92</v>
      </c>
      <c r="K348" s="57"/>
      <c r="L348" s="57"/>
      <c r="M348" s="57"/>
      <c r="N348" s="57"/>
      <c r="O348" s="57"/>
    </row>
    <row r="349" spans="1:15" s="72" customFormat="1" ht="15.95" customHeight="1" x14ac:dyDescent="0.2">
      <c r="A349" s="25"/>
      <c r="B349" s="25"/>
      <c r="C349" s="5">
        <v>4190</v>
      </c>
      <c r="D349" s="7" t="s">
        <v>98</v>
      </c>
      <c r="E349" s="29"/>
      <c r="F349" s="34">
        <f>F350</f>
        <v>8000</v>
      </c>
      <c r="G349" s="34">
        <f>G350</f>
        <v>-5000</v>
      </c>
      <c r="H349" s="41">
        <f t="shared" ref="H349:H350" si="199">SUM(F349:G349)</f>
        <v>3000</v>
      </c>
      <c r="I349" s="34">
        <f>I350</f>
        <v>0</v>
      </c>
      <c r="J349" s="41">
        <f t="shared" ref="J349:J350" si="200">SUM(H349:I349)</f>
        <v>3000</v>
      </c>
      <c r="K349" s="57"/>
      <c r="L349" s="57"/>
      <c r="M349" s="57"/>
      <c r="N349" s="57"/>
      <c r="O349" s="57"/>
    </row>
    <row r="350" spans="1:15" s="72" customFormat="1" ht="15.95" customHeight="1" x14ac:dyDescent="0.2">
      <c r="A350" s="17"/>
      <c r="B350" s="17"/>
      <c r="C350" s="30"/>
      <c r="D350" s="28" t="s">
        <v>7</v>
      </c>
      <c r="E350" s="29" t="s">
        <v>32</v>
      </c>
      <c r="F350" s="37">
        <v>8000</v>
      </c>
      <c r="G350" s="77">
        <v>-5000</v>
      </c>
      <c r="H350" s="108">
        <f t="shared" si="199"/>
        <v>3000</v>
      </c>
      <c r="I350" s="77"/>
      <c r="J350" s="42">
        <f t="shared" si="200"/>
        <v>3000</v>
      </c>
      <c r="K350" s="57"/>
      <c r="L350" s="57"/>
      <c r="M350" s="57"/>
      <c r="N350" s="57"/>
      <c r="O350" s="57"/>
    </row>
    <row r="351" spans="1:15" s="72" customFormat="1" ht="15.95" customHeight="1" x14ac:dyDescent="0.2">
      <c r="A351" s="25"/>
      <c r="B351" s="25"/>
      <c r="C351" s="5">
        <v>4300</v>
      </c>
      <c r="D351" s="7" t="s">
        <v>2</v>
      </c>
      <c r="E351" s="29"/>
      <c r="F351" s="34">
        <f>F352</f>
        <v>170000</v>
      </c>
      <c r="G351" s="34">
        <f>G352</f>
        <v>-30000</v>
      </c>
      <c r="H351" s="41">
        <f t="shared" si="196"/>
        <v>140000</v>
      </c>
      <c r="I351" s="34">
        <f>I352</f>
        <v>0</v>
      </c>
      <c r="J351" s="41">
        <f t="shared" si="198"/>
        <v>140000</v>
      </c>
      <c r="K351" s="57"/>
      <c r="L351" s="57"/>
      <c r="M351" s="57"/>
      <c r="N351" s="57"/>
      <c r="O351" s="57"/>
    </row>
    <row r="352" spans="1:15" s="72" customFormat="1" ht="15.95" customHeight="1" x14ac:dyDescent="0.2">
      <c r="A352" s="73"/>
      <c r="B352" s="74"/>
      <c r="C352" s="75"/>
      <c r="D352" s="28" t="s">
        <v>7</v>
      </c>
      <c r="E352" s="29" t="s">
        <v>32</v>
      </c>
      <c r="F352" s="37">
        <v>170000</v>
      </c>
      <c r="G352" s="77">
        <v>-30000</v>
      </c>
      <c r="H352" s="108">
        <f t="shared" si="196"/>
        <v>140000</v>
      </c>
      <c r="I352" s="77"/>
      <c r="J352" s="42">
        <f t="shared" si="198"/>
        <v>140000</v>
      </c>
      <c r="K352" s="57"/>
      <c r="L352" s="57"/>
      <c r="M352" s="57"/>
      <c r="N352" s="57"/>
      <c r="O352" s="57"/>
    </row>
    <row r="353" spans="1:15" s="72" customFormat="1" ht="15.95" customHeight="1" x14ac:dyDescent="0.2">
      <c r="A353" s="25"/>
      <c r="B353" s="27">
        <v>90005</v>
      </c>
      <c r="C353" s="19"/>
      <c r="D353" s="81" t="s">
        <v>26</v>
      </c>
      <c r="E353" s="66"/>
      <c r="F353" s="33">
        <v>813998.61</v>
      </c>
      <c r="G353" s="33">
        <f>G354+G356</f>
        <v>-21000</v>
      </c>
      <c r="H353" s="40">
        <f t="shared" ref="H353:H360" si="201">SUM(F353:G353)</f>
        <v>792998.61</v>
      </c>
      <c r="I353" s="33">
        <f>I354+I356</f>
        <v>0</v>
      </c>
      <c r="J353" s="40">
        <f t="shared" si="198"/>
        <v>792998.61</v>
      </c>
      <c r="K353" s="57"/>
      <c r="L353" s="57"/>
      <c r="M353" s="57"/>
      <c r="N353" s="57"/>
      <c r="O353" s="57"/>
    </row>
    <row r="354" spans="1:15" s="72" customFormat="1" ht="15.95" customHeight="1" x14ac:dyDescent="0.2">
      <c r="A354" s="25"/>
      <c r="B354" s="25"/>
      <c r="C354" s="5">
        <v>4390</v>
      </c>
      <c r="D354" s="4" t="s">
        <v>58</v>
      </c>
      <c r="E354" s="29"/>
      <c r="F354" s="34">
        <f>F355</f>
        <v>20000</v>
      </c>
      <c r="G354" s="34">
        <f>G355</f>
        <v>-16000</v>
      </c>
      <c r="H354" s="41">
        <f t="shared" si="201"/>
        <v>4000</v>
      </c>
      <c r="I354" s="34">
        <f>I355</f>
        <v>0</v>
      </c>
      <c r="J354" s="41">
        <f t="shared" si="198"/>
        <v>4000</v>
      </c>
      <c r="K354" s="57"/>
      <c r="L354" s="57"/>
      <c r="M354" s="57"/>
      <c r="N354" s="57"/>
      <c r="O354" s="57"/>
    </row>
    <row r="355" spans="1:15" s="72" customFormat="1" ht="15.95" customHeight="1" x14ac:dyDescent="0.2">
      <c r="A355" s="17"/>
      <c r="B355" s="17"/>
      <c r="C355" s="30"/>
      <c r="D355" s="28" t="s">
        <v>7</v>
      </c>
      <c r="E355" s="29" t="s">
        <v>32</v>
      </c>
      <c r="F355" s="77">
        <v>20000</v>
      </c>
      <c r="G355" s="77">
        <v>-16000</v>
      </c>
      <c r="H355" s="108">
        <f t="shared" si="201"/>
        <v>4000</v>
      </c>
      <c r="I355" s="77"/>
      <c r="J355" s="42">
        <f t="shared" si="198"/>
        <v>4000</v>
      </c>
      <c r="K355" s="57"/>
      <c r="L355" s="57"/>
      <c r="M355" s="57"/>
      <c r="N355" s="57"/>
      <c r="O355" s="57"/>
    </row>
    <row r="356" spans="1:15" s="72" customFormat="1" ht="15.95" customHeight="1" x14ac:dyDescent="0.2">
      <c r="A356" s="25"/>
      <c r="B356" s="25"/>
      <c r="C356" s="5">
        <v>4700</v>
      </c>
      <c r="D356" s="124" t="s">
        <v>77</v>
      </c>
      <c r="E356" s="29"/>
      <c r="F356" s="34">
        <f>F357</f>
        <v>10000</v>
      </c>
      <c r="G356" s="34">
        <f>G357</f>
        <v>-5000</v>
      </c>
      <c r="H356" s="41">
        <f t="shared" si="201"/>
        <v>5000</v>
      </c>
      <c r="I356" s="34">
        <f>I357</f>
        <v>0</v>
      </c>
      <c r="J356" s="41">
        <f t="shared" si="198"/>
        <v>5000</v>
      </c>
      <c r="K356" s="57"/>
      <c r="L356" s="57"/>
      <c r="M356" s="57"/>
      <c r="N356" s="57"/>
      <c r="O356" s="57"/>
    </row>
    <row r="357" spans="1:15" s="72" customFormat="1" ht="15.95" customHeight="1" x14ac:dyDescent="0.2">
      <c r="A357" s="17"/>
      <c r="B357" s="17"/>
      <c r="C357" s="30"/>
      <c r="D357" s="28" t="s">
        <v>7</v>
      </c>
      <c r="E357" s="29" t="s">
        <v>32</v>
      </c>
      <c r="F357" s="77">
        <v>10000</v>
      </c>
      <c r="G357" s="77">
        <v>-5000</v>
      </c>
      <c r="H357" s="108">
        <f t="shared" si="201"/>
        <v>5000</v>
      </c>
      <c r="I357" s="77"/>
      <c r="J357" s="42">
        <f t="shared" si="198"/>
        <v>5000</v>
      </c>
      <c r="K357" s="57"/>
      <c r="L357" s="57"/>
      <c r="M357" s="57"/>
      <c r="N357" s="57"/>
      <c r="O357" s="57"/>
    </row>
    <row r="358" spans="1:15" s="72" customFormat="1" ht="15.95" customHeight="1" x14ac:dyDescent="0.2">
      <c r="A358" s="25"/>
      <c r="B358" s="27">
        <v>90026</v>
      </c>
      <c r="C358" s="19"/>
      <c r="D358" s="6" t="s">
        <v>78</v>
      </c>
      <c r="E358" s="66"/>
      <c r="F358" s="33">
        <v>10204</v>
      </c>
      <c r="G358" s="33">
        <f t="shared" ref="G358:I358" si="202">G359</f>
        <v>-9000</v>
      </c>
      <c r="H358" s="40">
        <f t="shared" si="201"/>
        <v>1204</v>
      </c>
      <c r="I358" s="33">
        <f t="shared" si="202"/>
        <v>0</v>
      </c>
      <c r="J358" s="40">
        <f t="shared" si="198"/>
        <v>1204</v>
      </c>
      <c r="K358" s="57"/>
      <c r="L358" s="57"/>
      <c r="M358" s="57"/>
      <c r="N358" s="57"/>
      <c r="O358" s="57"/>
    </row>
    <row r="359" spans="1:15" s="72" customFormat="1" ht="15.95" customHeight="1" x14ac:dyDescent="0.2">
      <c r="A359" s="25"/>
      <c r="B359" s="25"/>
      <c r="C359" s="5">
        <v>4300</v>
      </c>
      <c r="D359" s="7" t="s">
        <v>2</v>
      </c>
      <c r="E359" s="29"/>
      <c r="F359" s="34">
        <v>10204</v>
      </c>
      <c r="G359" s="34">
        <f>G360</f>
        <v>-9000</v>
      </c>
      <c r="H359" s="41">
        <f t="shared" si="201"/>
        <v>1204</v>
      </c>
      <c r="I359" s="34">
        <f>I360</f>
        <v>0</v>
      </c>
      <c r="J359" s="41">
        <f t="shared" si="198"/>
        <v>1204</v>
      </c>
      <c r="K359" s="57"/>
      <c r="L359" s="57"/>
      <c r="M359" s="57"/>
      <c r="N359" s="57"/>
      <c r="O359" s="57"/>
    </row>
    <row r="360" spans="1:15" s="72" customFormat="1" ht="15.95" customHeight="1" x14ac:dyDescent="0.2">
      <c r="A360" s="73"/>
      <c r="B360" s="74"/>
      <c r="C360" s="75"/>
      <c r="D360" s="28" t="s">
        <v>27</v>
      </c>
      <c r="E360" s="150" t="s">
        <v>150</v>
      </c>
      <c r="F360" s="37">
        <v>10000</v>
      </c>
      <c r="G360" s="77">
        <v>-9000</v>
      </c>
      <c r="H360" s="108">
        <f t="shared" si="201"/>
        <v>1000</v>
      </c>
      <c r="I360" s="77"/>
      <c r="J360" s="42">
        <f t="shared" si="198"/>
        <v>1000</v>
      </c>
      <c r="K360" s="57"/>
      <c r="L360" s="57"/>
      <c r="M360" s="57"/>
      <c r="N360" s="57"/>
      <c r="O360" s="57"/>
    </row>
    <row r="361" spans="1:15" s="72" customFormat="1" ht="15.95" customHeight="1" x14ac:dyDescent="0.2">
      <c r="A361" s="25"/>
      <c r="B361" s="27">
        <v>90095</v>
      </c>
      <c r="C361" s="19"/>
      <c r="D361" s="6" t="s">
        <v>13</v>
      </c>
      <c r="E361" s="66"/>
      <c r="F361" s="33">
        <v>145900</v>
      </c>
      <c r="G361" s="33">
        <f>G362</f>
        <v>-12000</v>
      </c>
      <c r="H361" s="40">
        <f t="shared" ref="H361:H363" si="203">SUM(F361:G361)</f>
        <v>133900</v>
      </c>
      <c r="I361" s="33">
        <f t="shared" ref="I361" si="204">I362</f>
        <v>0</v>
      </c>
      <c r="J361" s="40">
        <f t="shared" si="198"/>
        <v>133900</v>
      </c>
      <c r="K361" s="57"/>
      <c r="L361" s="57"/>
      <c r="M361" s="57"/>
      <c r="N361" s="57"/>
      <c r="O361" s="57"/>
    </row>
    <row r="362" spans="1:15" s="72" customFormat="1" ht="15.95" customHeight="1" x14ac:dyDescent="0.2">
      <c r="A362" s="25"/>
      <c r="B362" s="25"/>
      <c r="C362" s="5">
        <v>4300</v>
      </c>
      <c r="D362" s="7" t="s">
        <v>2</v>
      </c>
      <c r="E362" s="29"/>
      <c r="F362" s="34">
        <v>133900</v>
      </c>
      <c r="G362" s="34">
        <f>G363</f>
        <v>-12000</v>
      </c>
      <c r="H362" s="41">
        <f t="shared" si="203"/>
        <v>121900</v>
      </c>
      <c r="I362" s="34">
        <f>I363</f>
        <v>0</v>
      </c>
      <c r="J362" s="41">
        <f t="shared" si="198"/>
        <v>121900</v>
      </c>
      <c r="K362" s="57"/>
      <c r="L362" s="57"/>
      <c r="M362" s="57"/>
      <c r="N362" s="57"/>
      <c r="O362" s="57"/>
    </row>
    <row r="363" spans="1:15" s="72" customFormat="1" ht="15.95" customHeight="1" x14ac:dyDescent="0.2">
      <c r="A363" s="142"/>
      <c r="B363" s="143"/>
      <c r="C363" s="144"/>
      <c r="D363" s="87" t="s">
        <v>27</v>
      </c>
      <c r="E363" s="175" t="s">
        <v>150</v>
      </c>
      <c r="F363" s="101">
        <v>15000</v>
      </c>
      <c r="G363" s="122">
        <v>-12000</v>
      </c>
      <c r="H363" s="123">
        <f t="shared" si="203"/>
        <v>3000</v>
      </c>
      <c r="I363" s="122"/>
      <c r="J363" s="102">
        <f t="shared" si="198"/>
        <v>3000</v>
      </c>
      <c r="K363" s="57"/>
      <c r="L363" s="57"/>
      <c r="M363" s="57"/>
      <c r="N363" s="57"/>
      <c r="O363" s="57"/>
    </row>
  </sheetData>
  <mergeCells count="6">
    <mergeCell ref="A342:J342"/>
    <mergeCell ref="A4:E4"/>
    <mergeCell ref="A340:E340"/>
    <mergeCell ref="A322:E322"/>
    <mergeCell ref="A6:E6"/>
    <mergeCell ref="A333:E333"/>
  </mergeCells>
  <phoneticPr fontId="2" type="noConversion"/>
  <printOptions horizontalCentered="1" gridLines="1"/>
  <pageMargins left="0.27559055118110237" right="0.23622047244094491" top="0.84" bottom="0.77" header="0.51181102362204722" footer="0.51181102362204722"/>
  <pageSetup paperSize="9" scale="75" orientation="landscape" r:id="rId1"/>
  <headerFooter alignWithMargins="0">
    <oddHeader xml:space="preserve">&amp;C&amp;"Bookman Old Style,Pogrubiona kursywa"&amp;12ZMIANY W PLANIE FINANSOWYM 
WYDATKÓW BUDŻETOWYCH URZĘDU MIEJSKIEGO NA ROK 2020&amp;R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2020-12-16T06:40:39Z</cp:lastPrinted>
  <dcterms:created xsi:type="dcterms:W3CDTF">2000-01-03T19:49:14Z</dcterms:created>
  <dcterms:modified xsi:type="dcterms:W3CDTF">2020-12-17T09:20:37Z</dcterms:modified>
</cp:coreProperties>
</file>