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81_28XII2020 zm budzetu 2020\"/>
    </mc:Choice>
  </mc:AlternateContent>
  <bookViews>
    <workbookView xWindow="0" yWindow="0" windowWidth="28800" windowHeight="124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WYDATKI!$A$1:$T$238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226" i="1" l="1"/>
  <c r="I196" i="1"/>
  <c r="I192" i="1" s="1"/>
  <c r="L195" i="1"/>
  <c r="L191" i="1" s="1"/>
  <c r="J181" i="1"/>
  <c r="L169" i="1"/>
  <c r="J158" i="1"/>
  <c r="I139" i="1"/>
  <c r="H139" i="1" s="1"/>
  <c r="G139" i="1" s="1"/>
  <c r="F139" i="1" s="1"/>
  <c r="I138" i="1"/>
  <c r="H138" i="1" s="1"/>
  <c r="G138" i="1" s="1"/>
  <c r="F138" i="1" s="1"/>
  <c r="I123" i="1"/>
  <c r="I122" i="1"/>
  <c r="I107" i="1"/>
  <c r="H86" i="1"/>
  <c r="G86" i="1" s="1"/>
  <c r="F86" i="1" s="1"/>
  <c r="J79" i="1"/>
  <c r="J75" i="1" s="1"/>
  <c r="I78" i="1"/>
  <c r="L78" i="1"/>
  <c r="L74" i="1" s="1"/>
  <c r="Q80" i="1"/>
  <c r="P77" i="1"/>
  <c r="P80" i="1" s="1"/>
  <c r="Q76" i="1"/>
  <c r="P73" i="1"/>
  <c r="P76" i="1" s="1"/>
  <c r="J42" i="1"/>
  <c r="J41" i="1"/>
  <c r="P40" i="1"/>
  <c r="J31" i="1"/>
  <c r="P25" i="1"/>
  <c r="J16" i="1"/>
  <c r="J12" i="1" s="1"/>
  <c r="Q10" i="1"/>
  <c r="R10" i="1"/>
  <c r="P235" i="1"/>
  <c r="I74" i="1" l="1"/>
  <c r="I236" i="1" s="1"/>
  <c r="I75" i="1"/>
  <c r="I237" i="1" s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L154" i="1" l="1"/>
  <c r="L236" i="1" s="1"/>
  <c r="J155" i="1"/>
  <c r="J154" i="1"/>
  <c r="H129" i="1" l="1"/>
  <c r="H125" i="1"/>
  <c r="H89" i="1"/>
  <c r="H85" i="1"/>
  <c r="J164" i="1" l="1"/>
  <c r="J27" i="1" l="1"/>
  <c r="J26" i="1"/>
  <c r="P121" i="1"/>
  <c r="I148" i="1"/>
  <c r="H146" i="1"/>
  <c r="G146" i="1" s="1"/>
  <c r="F146" i="1" s="1"/>
  <c r="H145" i="1"/>
  <c r="G145" i="1" s="1"/>
  <c r="I144" i="1"/>
  <c r="H143" i="1"/>
  <c r="G143" i="1" s="1"/>
  <c r="H141" i="1"/>
  <c r="G141" i="1" s="1"/>
  <c r="F141" i="1" s="1"/>
  <c r="J51" i="1"/>
  <c r="H49" i="1"/>
  <c r="G49" i="1" s="1"/>
  <c r="F49" i="1" s="1"/>
  <c r="H48" i="1"/>
  <c r="G48" i="1" s="1"/>
  <c r="F48" i="1" s="1"/>
  <c r="J60" i="1"/>
  <c r="H60" i="1" s="1"/>
  <c r="G60" i="1" s="1"/>
  <c r="I213" i="1"/>
  <c r="H212" i="1"/>
  <c r="G212" i="1" s="1"/>
  <c r="F212" i="1" s="1"/>
  <c r="H210" i="1"/>
  <c r="G210" i="1" s="1"/>
  <c r="F210" i="1" s="1"/>
  <c r="I209" i="1"/>
  <c r="H208" i="1"/>
  <c r="G208" i="1" s="1"/>
  <c r="F208" i="1" s="1"/>
  <c r="H206" i="1"/>
  <c r="G206" i="1" s="1"/>
  <c r="F206" i="1" s="1"/>
  <c r="I205" i="1"/>
  <c r="H204" i="1"/>
  <c r="G204" i="1" s="1"/>
  <c r="F204" i="1" s="1"/>
  <c r="H202" i="1"/>
  <c r="G202" i="1" s="1"/>
  <c r="F202" i="1" s="1"/>
  <c r="L201" i="1"/>
  <c r="G199" i="1"/>
  <c r="F199" i="1" s="1"/>
  <c r="G198" i="1"/>
  <c r="L197" i="1"/>
  <c r="J61" i="1"/>
  <c r="L84" i="1"/>
  <c r="G81" i="1"/>
  <c r="F81" i="1" s="1"/>
  <c r="G82" i="1"/>
  <c r="F82" i="1" s="1"/>
  <c r="P224" i="1"/>
  <c r="G169" i="1"/>
  <c r="F169" i="1" s="1"/>
  <c r="H64" i="1"/>
  <c r="G64" i="1" s="1"/>
  <c r="F64" i="1" s="1"/>
  <c r="J231" i="1"/>
  <c r="H228" i="1"/>
  <c r="H230" i="1"/>
  <c r="G230" i="1" s="1"/>
  <c r="F230" i="1" s="1"/>
  <c r="G125" i="1"/>
  <c r="F125" i="1" s="1"/>
  <c r="J186" i="1"/>
  <c r="H185" i="1"/>
  <c r="G185" i="1" s="1"/>
  <c r="F185" i="1" s="1"/>
  <c r="H183" i="1"/>
  <c r="G183" i="1" s="1"/>
  <c r="F183" i="1" s="1"/>
  <c r="L175" i="1"/>
  <c r="G173" i="1"/>
  <c r="F173" i="1" s="1"/>
  <c r="G172" i="1"/>
  <c r="H162" i="1"/>
  <c r="H161" i="1"/>
  <c r="G161" i="1" s="1"/>
  <c r="F161" i="1" s="1"/>
  <c r="I132" i="1"/>
  <c r="H130" i="1"/>
  <c r="G130" i="1" s="1"/>
  <c r="F130" i="1" s="1"/>
  <c r="I128" i="1"/>
  <c r="H127" i="1"/>
  <c r="G127" i="1" s="1"/>
  <c r="F127" i="1" s="1"/>
  <c r="I116" i="1"/>
  <c r="H115" i="1"/>
  <c r="G115" i="1" s="1"/>
  <c r="F115" i="1" s="1"/>
  <c r="H113" i="1"/>
  <c r="G113" i="1" s="1"/>
  <c r="F113" i="1" s="1"/>
  <c r="I112" i="1"/>
  <c r="H111" i="1"/>
  <c r="G111" i="1" s="1"/>
  <c r="F111" i="1" s="1"/>
  <c r="H109" i="1"/>
  <c r="G109" i="1" s="1"/>
  <c r="F109" i="1" s="1"/>
  <c r="J96" i="1"/>
  <c r="H95" i="1"/>
  <c r="G95" i="1" s="1"/>
  <c r="F95" i="1" s="1"/>
  <c r="H93" i="1"/>
  <c r="G93" i="1" s="1"/>
  <c r="F93" i="1" s="1"/>
  <c r="I92" i="1"/>
  <c r="H90" i="1"/>
  <c r="G90" i="1" s="1"/>
  <c r="F90" i="1" s="1"/>
  <c r="G89" i="1"/>
  <c r="F89" i="1" s="1"/>
  <c r="I88" i="1"/>
  <c r="J67" i="1"/>
  <c r="H65" i="1"/>
  <c r="G65" i="1" s="1"/>
  <c r="F65" i="1" s="1"/>
  <c r="J47" i="1"/>
  <c r="H46" i="1"/>
  <c r="G46" i="1" s="1"/>
  <c r="F46" i="1" s="1"/>
  <c r="H44" i="1"/>
  <c r="G44" i="1" s="1"/>
  <c r="F44" i="1" s="1"/>
  <c r="J36" i="1"/>
  <c r="H35" i="1"/>
  <c r="G35" i="1" s="1"/>
  <c r="F35" i="1" s="1"/>
  <c r="H33" i="1"/>
  <c r="G33" i="1" s="1"/>
  <c r="F33" i="1" s="1"/>
  <c r="J21" i="1"/>
  <c r="H20" i="1"/>
  <c r="G20" i="1" s="1"/>
  <c r="H18" i="1"/>
  <c r="L182" i="1"/>
  <c r="G85" i="1"/>
  <c r="F85" i="1" s="1"/>
  <c r="P14" i="1"/>
  <c r="H226" i="1" l="1"/>
  <c r="G226" i="1" s="1"/>
  <c r="F226" i="1" s="1"/>
  <c r="J222" i="1"/>
  <c r="J237" i="1" s="1"/>
  <c r="H61" i="1"/>
  <c r="G61" i="1" s="1"/>
  <c r="F61" i="1" s="1"/>
  <c r="J57" i="1"/>
  <c r="H57" i="1" s="1"/>
  <c r="J140" i="1"/>
  <c r="H128" i="1"/>
  <c r="H16" i="1"/>
  <c r="G16" i="1" s="1"/>
  <c r="F16" i="1" s="1"/>
  <c r="L32" i="1"/>
  <c r="L171" i="1"/>
  <c r="I197" i="1"/>
  <c r="G195" i="1"/>
  <c r="F195" i="1" s="1"/>
  <c r="H196" i="1"/>
  <c r="G196" i="1" s="1"/>
  <c r="F196" i="1" s="1"/>
  <c r="H186" i="1"/>
  <c r="F112" i="1"/>
  <c r="H112" i="1"/>
  <c r="G162" i="1"/>
  <c r="F162" i="1" s="1"/>
  <c r="F164" i="1" s="1"/>
  <c r="H164" i="1"/>
  <c r="G18" i="1"/>
  <c r="F18" i="1" s="1"/>
  <c r="H21" i="1"/>
  <c r="P227" i="1"/>
  <c r="Q227" i="1"/>
  <c r="H36" i="1"/>
  <c r="F36" i="1"/>
  <c r="F213" i="1"/>
  <c r="G228" i="1"/>
  <c r="H231" i="1"/>
  <c r="H158" i="1"/>
  <c r="G158" i="1" s="1"/>
  <c r="F158" i="1" s="1"/>
  <c r="G209" i="1"/>
  <c r="G36" i="1"/>
  <c r="H78" i="1"/>
  <c r="G78" i="1" s="1"/>
  <c r="F78" i="1" s="1"/>
  <c r="H205" i="1"/>
  <c r="F205" i="1"/>
  <c r="G88" i="1"/>
  <c r="F116" i="1"/>
  <c r="F84" i="1"/>
  <c r="G84" i="1"/>
  <c r="L108" i="1"/>
  <c r="G47" i="1"/>
  <c r="F128" i="1"/>
  <c r="G92" i="1"/>
  <c r="G67" i="1"/>
  <c r="I182" i="1"/>
  <c r="H122" i="1"/>
  <c r="G122" i="1" s="1"/>
  <c r="G116" i="1"/>
  <c r="G205" i="1"/>
  <c r="H116" i="1"/>
  <c r="F198" i="1"/>
  <c r="F201" i="1" s="1"/>
  <c r="G201" i="1"/>
  <c r="H194" i="1"/>
  <c r="G194" i="1" s="1"/>
  <c r="J43" i="1"/>
  <c r="F96" i="1"/>
  <c r="G175" i="1"/>
  <c r="F172" i="1"/>
  <c r="F175" i="1" s="1"/>
  <c r="F145" i="1"/>
  <c r="F148" i="1" s="1"/>
  <c r="G148" i="1"/>
  <c r="H148" i="1"/>
  <c r="H144" i="1"/>
  <c r="H51" i="1"/>
  <c r="G51" i="1"/>
  <c r="F51" i="1"/>
  <c r="F47" i="1"/>
  <c r="H47" i="1"/>
  <c r="H12" i="1"/>
  <c r="G12" i="1" s="1"/>
  <c r="H42" i="1"/>
  <c r="G42" i="1" s="1"/>
  <c r="G128" i="1"/>
  <c r="H77" i="1"/>
  <c r="G77" i="1" s="1"/>
  <c r="M223" i="1"/>
  <c r="K124" i="1"/>
  <c r="P10" i="1"/>
  <c r="H79" i="1"/>
  <c r="G79" i="1" s="1"/>
  <c r="F79" i="1" s="1"/>
  <c r="J171" i="1"/>
  <c r="H88" i="1"/>
  <c r="F88" i="1"/>
  <c r="H31" i="1"/>
  <c r="G31" i="1" s="1"/>
  <c r="F31" i="1" s="1"/>
  <c r="H132" i="1"/>
  <c r="H179" i="1"/>
  <c r="G179" i="1" s="1"/>
  <c r="F179" i="1" s="1"/>
  <c r="J80" i="1"/>
  <c r="I80" i="1"/>
  <c r="H14" i="1"/>
  <c r="G14" i="1" s="1"/>
  <c r="H213" i="1"/>
  <c r="H137" i="1"/>
  <c r="G137" i="1" s="1"/>
  <c r="I140" i="1"/>
  <c r="H96" i="1"/>
  <c r="H67" i="1"/>
  <c r="G186" i="1"/>
  <c r="F186" i="1"/>
  <c r="H121" i="1"/>
  <c r="G121" i="1" s="1"/>
  <c r="F121" i="1" s="1"/>
  <c r="I124" i="1"/>
  <c r="J17" i="1"/>
  <c r="H10" i="1"/>
  <c r="G10" i="1" s="1"/>
  <c r="H209" i="1"/>
  <c r="F209" i="1"/>
  <c r="J197" i="1"/>
  <c r="H168" i="1"/>
  <c r="H171" i="1" s="1"/>
  <c r="H157" i="1"/>
  <c r="H56" i="1"/>
  <c r="P124" i="1"/>
  <c r="Q124" i="1"/>
  <c r="G213" i="1"/>
  <c r="J63" i="1"/>
  <c r="H181" i="1"/>
  <c r="G181" i="1" s="1"/>
  <c r="F181" i="1" s="1"/>
  <c r="G96" i="1"/>
  <c r="H224" i="1"/>
  <c r="G224" i="1" s="1"/>
  <c r="F224" i="1" s="1"/>
  <c r="J227" i="1"/>
  <c r="F143" i="1"/>
  <c r="F144" i="1" s="1"/>
  <c r="G144" i="1"/>
  <c r="K156" i="1"/>
  <c r="H92" i="1"/>
  <c r="F67" i="1"/>
  <c r="J182" i="1"/>
  <c r="L124" i="1"/>
  <c r="H107" i="1"/>
  <c r="G107" i="1" s="1"/>
  <c r="F107" i="1" s="1"/>
  <c r="K140" i="1"/>
  <c r="J160" i="1"/>
  <c r="J108" i="1"/>
  <c r="H40" i="1"/>
  <c r="G40" i="1" s="1"/>
  <c r="R13" i="1"/>
  <c r="R17" i="1"/>
  <c r="J124" i="1"/>
  <c r="H123" i="1"/>
  <c r="G123" i="1" s="1"/>
  <c r="F123" i="1" s="1"/>
  <c r="R43" i="1"/>
  <c r="I43" i="1"/>
  <c r="H41" i="1"/>
  <c r="G41" i="1" s="1"/>
  <c r="M43" i="1"/>
  <c r="L43" i="1"/>
  <c r="K80" i="1"/>
  <c r="L80" i="1"/>
  <c r="H29" i="1"/>
  <c r="J32" i="1"/>
  <c r="I32" i="1"/>
  <c r="H105" i="1"/>
  <c r="I108" i="1"/>
  <c r="O238" i="1"/>
  <c r="F60" i="1"/>
  <c r="H63" i="1"/>
  <c r="F20" i="1"/>
  <c r="F92" i="1"/>
  <c r="G129" i="1"/>
  <c r="J236" i="1" l="1"/>
  <c r="G63" i="1"/>
  <c r="F63" i="1"/>
  <c r="R223" i="1"/>
  <c r="H222" i="1"/>
  <c r="G222" i="1" s="1"/>
  <c r="P220" i="1"/>
  <c r="G56" i="1"/>
  <c r="F56" i="1" s="1"/>
  <c r="F137" i="1"/>
  <c r="F140" i="1" s="1"/>
  <c r="F77" i="1"/>
  <c r="F80" i="1" s="1"/>
  <c r="G17" i="1"/>
  <c r="F42" i="1"/>
  <c r="F21" i="1"/>
  <c r="G57" i="1"/>
  <c r="G21" i="1"/>
  <c r="H192" i="1"/>
  <c r="G192" i="1" s="1"/>
  <c r="F192" i="1" s="1"/>
  <c r="T223" i="1"/>
  <c r="L59" i="1"/>
  <c r="N238" i="1"/>
  <c r="S223" i="1"/>
  <c r="P17" i="1"/>
  <c r="G164" i="1"/>
  <c r="P13" i="1"/>
  <c r="Q17" i="1"/>
  <c r="G112" i="1"/>
  <c r="H227" i="1"/>
  <c r="G231" i="1"/>
  <c r="F228" i="1"/>
  <c r="F231" i="1" s="1"/>
  <c r="L156" i="1"/>
  <c r="F10" i="1"/>
  <c r="H197" i="1"/>
  <c r="J193" i="1"/>
  <c r="J223" i="1"/>
  <c r="G191" i="1"/>
  <c r="F40" i="1"/>
  <c r="H108" i="1"/>
  <c r="L76" i="1"/>
  <c r="H17" i="1"/>
  <c r="G168" i="1"/>
  <c r="G171" i="1" s="1"/>
  <c r="G140" i="1"/>
  <c r="G105" i="1"/>
  <c r="F105" i="1" s="1"/>
  <c r="F108" i="1" s="1"/>
  <c r="S238" i="1"/>
  <c r="H59" i="1"/>
  <c r="G80" i="1"/>
  <c r="H140" i="1"/>
  <c r="H80" i="1"/>
  <c r="H182" i="1"/>
  <c r="H32" i="1"/>
  <c r="H155" i="1"/>
  <c r="G155" i="1" s="1"/>
  <c r="H75" i="1"/>
  <c r="G75" i="1" s="1"/>
  <c r="F75" i="1" s="1"/>
  <c r="K76" i="1"/>
  <c r="G29" i="1"/>
  <c r="G32" i="1" s="1"/>
  <c r="H27" i="1"/>
  <c r="G27" i="1" s="1"/>
  <c r="L28" i="1"/>
  <c r="I76" i="1"/>
  <c r="H73" i="1"/>
  <c r="G73" i="1" s="1"/>
  <c r="F14" i="1"/>
  <c r="F17" i="1" s="1"/>
  <c r="J13" i="1"/>
  <c r="H190" i="1"/>
  <c r="F194" i="1"/>
  <c r="F197" i="1" s="1"/>
  <c r="G197" i="1"/>
  <c r="I193" i="1"/>
  <c r="G157" i="1"/>
  <c r="H160" i="1"/>
  <c r="J59" i="1"/>
  <c r="L193" i="1"/>
  <c r="R28" i="1"/>
  <c r="H154" i="1"/>
  <c r="G154" i="1" s="1"/>
  <c r="F122" i="1"/>
  <c r="F124" i="1" s="1"/>
  <c r="H26" i="1"/>
  <c r="G26" i="1" s="1"/>
  <c r="H220" i="1"/>
  <c r="G220" i="1" s="1"/>
  <c r="G43" i="1"/>
  <c r="G124" i="1"/>
  <c r="J76" i="1"/>
  <c r="H124" i="1"/>
  <c r="I156" i="1"/>
  <c r="I28" i="1"/>
  <c r="H13" i="1"/>
  <c r="H43" i="1"/>
  <c r="H74" i="1"/>
  <c r="M28" i="1"/>
  <c r="F182" i="1"/>
  <c r="G182" i="1"/>
  <c r="J156" i="1"/>
  <c r="H153" i="1"/>
  <c r="H25" i="1"/>
  <c r="G25" i="1" s="1"/>
  <c r="J28" i="1"/>
  <c r="F129" i="1"/>
  <c r="F132" i="1" s="1"/>
  <c r="G132" i="1"/>
  <c r="G227" i="1"/>
  <c r="F227" i="1"/>
  <c r="G13" i="1"/>
  <c r="Q43" i="1"/>
  <c r="F154" i="1" l="1"/>
  <c r="F155" i="1"/>
  <c r="F222" i="1"/>
  <c r="G59" i="1"/>
  <c r="Q223" i="1"/>
  <c r="H193" i="1"/>
  <c r="F57" i="1"/>
  <c r="F59" i="1" s="1"/>
  <c r="F12" i="1"/>
  <c r="F13" i="1" s="1"/>
  <c r="Q13" i="1"/>
  <c r="F25" i="1"/>
  <c r="F27" i="1"/>
  <c r="P223" i="1"/>
  <c r="F220" i="1"/>
  <c r="F73" i="1"/>
  <c r="F191" i="1"/>
  <c r="F168" i="1"/>
  <c r="F171" i="1" s="1"/>
  <c r="G108" i="1"/>
  <c r="T238" i="1"/>
  <c r="M238" i="1"/>
  <c r="F29" i="1"/>
  <c r="F32" i="1" s="1"/>
  <c r="R238" i="1"/>
  <c r="H236" i="1"/>
  <c r="G236" i="1" s="1"/>
  <c r="H223" i="1"/>
  <c r="K238" i="1"/>
  <c r="G190" i="1"/>
  <c r="F190" i="1" s="1"/>
  <c r="F157" i="1"/>
  <c r="F160" i="1" s="1"/>
  <c r="G160" i="1"/>
  <c r="L238" i="1"/>
  <c r="H237" i="1"/>
  <c r="G237" i="1" s="1"/>
  <c r="H28" i="1"/>
  <c r="G28" i="1"/>
  <c r="G74" i="1"/>
  <c r="H76" i="1"/>
  <c r="G153" i="1"/>
  <c r="H156" i="1"/>
  <c r="G223" i="1"/>
  <c r="Q28" i="1"/>
  <c r="P43" i="1"/>
  <c r="F41" i="1"/>
  <c r="F43" i="1" s="1"/>
  <c r="I238" i="1"/>
  <c r="H235" i="1"/>
  <c r="J238" i="1"/>
  <c r="F223" i="1" l="1"/>
  <c r="F237" i="1"/>
  <c r="F193" i="1"/>
  <c r="G193" i="1"/>
  <c r="F74" i="1"/>
  <c r="F76" i="1" s="1"/>
  <c r="G76" i="1"/>
  <c r="F153" i="1"/>
  <c r="F156" i="1" s="1"/>
  <c r="G156" i="1"/>
  <c r="G235" i="1"/>
  <c r="H238" i="1"/>
  <c r="F26" i="1"/>
  <c r="F28" i="1" s="1"/>
  <c r="P28" i="1"/>
  <c r="Q238" i="1"/>
  <c r="F236" i="1" l="1"/>
  <c r="P238" i="1"/>
  <c r="G238" i="1"/>
  <c r="F235" i="1"/>
  <c r="F238" i="1" l="1"/>
</calcChain>
</file>

<file path=xl/sharedStrings.xml><?xml version="1.0" encoding="utf-8"?>
<sst xmlns="http://schemas.openxmlformats.org/spreadsheetml/2006/main" count="301" uniqueCount="103">
  <si>
    <t>Gospodarka gruntami i nieruchomościami</t>
  </si>
  <si>
    <t>Szkoły podstawowe</t>
  </si>
  <si>
    <t>Rezerwy ogólne i celowe</t>
  </si>
  <si>
    <t>OŚWIATA I WYCHOWANIE</t>
  </si>
  <si>
    <t>RÓŻNE ROZLICZENIA</t>
  </si>
  <si>
    <t>GOSPODARKA MIESZKANIOWA</t>
  </si>
  <si>
    <t>ADMINISTRACJA PUBLICZNA</t>
  </si>
  <si>
    <t>Ośrodki pomocy społecznej</t>
  </si>
  <si>
    <t>GOSPODARKA  KOMUNALNA I OCHRONA ŚRODOWISKA</t>
  </si>
  <si>
    <t xml:space="preserve">Pozostała działalność </t>
  </si>
  <si>
    <t xml:space="preserve">Przedszkola </t>
  </si>
  <si>
    <t>Oświetlenie ulic, placów i dróg</t>
  </si>
  <si>
    <t>POMOC SPOŁECZNA</t>
  </si>
  <si>
    <t>Oddziały przedszkolne w szkołach podstawowych</t>
  </si>
  <si>
    <t>w tym:</t>
  </si>
  <si>
    <t>Dział</t>
  </si>
  <si>
    <t>Rozdział</t>
  </si>
  <si>
    <t>Urzędy gmin (miast i miast na prawach powiatu)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</si>
  <si>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</si>
  <si>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</si>
  <si>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</si>
  <si>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</si>
  <si>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Zakup materiałów i wyposażenia</t>
  </si>
  <si>
    <t>Zakup energii</t>
  </si>
  <si>
    <t>Zakup usług pozostałych</t>
  </si>
  <si>
    <t>Podatek od towarów i usług (VAT)</t>
  </si>
  <si>
    <t>Wynagrodzenia osobowe pracowników</t>
  </si>
  <si>
    <t xml:space="preserve">Rezerwy </t>
  </si>
  <si>
    <t>Świadczenia społeczne</t>
  </si>
  <si>
    <t>Składki na ubezpieczenie zdrowotne</t>
  </si>
  <si>
    <t>Zasiłki stałe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</si>
  <si>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</si>
  <si>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</si>
  <si>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</si>
  <si>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</si>
  <si>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</si>
  <si>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</si>
  <si>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</si>
  <si>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</si>
  <si>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</si>
  <si>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</si>
  <si>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</si>
  <si>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</si>
  <si>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</si>
  <si>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</si>
  <si>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</si>
  <si>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</si>
  <si>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</si>
  <si>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</si>
  <si>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Zakup środków żywności</t>
  </si>
  <si>
    <t xml:space="preserve">Uzasadnienie zmian: </t>
  </si>
  <si>
    <t>świadczenia na rzecz osób fizycznych</t>
  </si>
  <si>
    <t xml:space="preserve">wyszcze -gólnienie </t>
  </si>
  <si>
    <t>wydatki jednostek budżetowych</t>
  </si>
  <si>
    <t>inwestycje i zakupy inwestycyjne</t>
  </si>
  <si>
    <t>Zakup środków dydaktycznych i książek</t>
  </si>
  <si>
    <t>RODZINA</t>
  </si>
  <si>
    <t>Realizacja zadań wymagających stosowania specjalnej organizacji nauki i metod pracy dla dzieci i młodzieży w szkołach podstawowych</t>
  </si>
  <si>
    <t>Składki na ubezpieczenie zdrowotne opłacane za osoby pobierające niektóre świadczenia z pomocy społecznej oraz za osoby uczestniczące w zajęciach w centrum integracji społecznej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</si>
  <si>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</si>
  <si>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</si>
  <si>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</si>
  <si>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</si>
  <si>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</si>
  <si>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rozdysponowanie rezerwy ogólnej:</t>
  </si>
  <si>
    <t>3/ 120.000,00 zł do dz. 900 rozdz. 90015 § 4260 (GK)</t>
  </si>
  <si>
    <t>2/ 22.000,00 zł do dz. 750 rozdz. 75023 § 4260 (OR)</t>
  </si>
  <si>
    <t>w § 4260 zwiększenie o kwotę 22.000,00 zł - uzupełnienie środków na zakup energii (w tym zobowiązania 2020 r.);</t>
  </si>
  <si>
    <r>
      <t xml:space="preserve">zwiększenie środków do dyspozycji Urzędu Miejskiego - Wydział Organizacyjny; </t>
    </r>
    <r>
      <rPr>
        <b/>
        <i/>
        <sz val="9"/>
        <rFont val="Verdana"/>
        <family val="2"/>
        <charset val="238"/>
      </rPr>
      <t>środki z rezerwy ogólnej;</t>
    </r>
  </si>
  <si>
    <t>w § 4260 zwiększenie o kwotę 120.000,00 zł - uzupełnienie środków na zakup energii (w tym 80.000,00 zł zobowiązania 2020 r.);</t>
  </si>
  <si>
    <t>przeniesienie między paragrafami środków będących w dyspozycji Urzędu Miejskiego - Wydział Organizacyjny;</t>
  </si>
  <si>
    <t>w § 4220 zmniejszenie o kwotę 38,00 zł - korekta wysokości środków zabezpieczonych na zakup środków żywności (Zarządy Osiedli);</t>
  </si>
  <si>
    <t>w § 4210 zwiększenie o kwotę 38,00 zł - uzupełnienie środków na zakup materiałów dla Zarządu Osiedla;</t>
  </si>
  <si>
    <t>przeniesienie między paragrafami w ramach rozdziału środków będących w dyspozycji Publicznego Przedszkola Nr 3;</t>
  </si>
  <si>
    <t>w § 4010 zwiększenie o kwotę 3.600,00 zł - uzupełnienie środków na wynagrodzenia osobowe pracowników;</t>
  </si>
  <si>
    <t>w § 4120 zmniejszenie o kwotę 3.600,00 zł - korekta wysokości środków zabezpieczonych na pochodne od wynagrodzeń;</t>
  </si>
  <si>
    <t>przeniesienie między rozdziałami środków będących w dyspozycji Szkoły Podstawowej Nr 1;</t>
  </si>
  <si>
    <t>w § 4010 zmniejszenie o kwotę 5.000,00 zł - korekta wysokości środków zabezpieczonych na wynagrodzenia osobowe pracowników; przeniesienie środków do rozdz. 80103;</t>
  </si>
  <si>
    <t>w § 4110 zmniejszenie o kwotę 1.000,00 zł - korekta wysokości środków zabezpieczonych na pochodne od wynagrodzeń; przeniesienie środków do rozdz. 80103;</t>
  </si>
  <si>
    <t>w § 4010 zwiększenie o kwotę 5.000,00 zł - uzupełnienie środków na wynagrodzenia osobowe pracowników; środki z przeniesienia z rozdz. 80101;</t>
  </si>
  <si>
    <t>w § 4110 zwiększenie o kwotę 1.000,00 zł - uzupełnienie środków na pochodne od wynagrodzeń; środki z przeniesienia z rozdz. 80101;</t>
  </si>
  <si>
    <t>przeniesienie między paragrafami w ramach rozdziału środków będących w dyspozycji Szkoły Podstawowej Nr 1;</t>
  </si>
  <si>
    <t>w § 4010 zwiększenie o kwotę 1.000,00 zł - uzupełnienie środków na wynagrodzenia osobowe pracowników;</t>
  </si>
  <si>
    <t>w § 4110 zmniejszenie o kwotę 1.000,00 zł - korekta wysokości środków zabezpieczonych na pochodne od wynagrodzeń;</t>
  </si>
  <si>
    <t>1/ przeniesienie między rozdziałami środków będących w dyspozycji Szkoły Podstawowej Nr 1;</t>
  </si>
  <si>
    <t>2/ przeniesienie między paragrafami w ramach rozdziału środków będących w dyspozycji Szkoły Podstawowej Nr 5;</t>
  </si>
  <si>
    <t>przeniesienie między rozdziałami środków będących w dyspozycji Ośrodka Pomocy Społecznej na realizację zadań własnych;</t>
  </si>
  <si>
    <t>w § 4130 zmniejszenie o kwotę 992,00 zł - korekta wysokości środków zabezpieczonych na opłacenie składek na ubezpieczenie zdrowotne za osoby pobierające zasiłki stałe; przeniesienie środków do rozdz. 85219;</t>
  </si>
  <si>
    <t>w § 3110 zmniejszenie o kwotę 5.000,00 zł - korekta wysokości środków przeznaczonych na realizację zasiłków stałych; przeniesienie środków do rozdz. 85219;</t>
  </si>
  <si>
    <t xml:space="preserve">w § 4300 zwiększenie o kwotę 5.992,00 zł - uzupełnienie środków na zakup usług (opłaty pocztowe, porto, za ochronę); środki z przeniesienia z rozdz. 85213 i rozdz. 85216; </t>
  </si>
  <si>
    <t xml:space="preserve">w § 3110 zmniejszenie o kwotę 5.011,00 zł - korekta wysokości środków zabezpieczonych na świadczenia społeczne;  </t>
  </si>
  <si>
    <t xml:space="preserve">w § 4010 zwiększenie o kwotę 1.083,00 zł - uzupełnienie środków na wynagrodzenia osobowe pracowników; </t>
  </si>
  <si>
    <t>w § 4110 zwiększenie o kwotę 3.901,00 zł - środki z przeznaczeniemm na pochodne od wynagrodzeń;</t>
  </si>
  <si>
    <t>w § 4120 zwiększenie o kwotę 27,00 zł - środki z przeznaczeniemm na pochodne od wynagrodzeń;</t>
  </si>
  <si>
    <t>z dnia 28 grudania 2020 r.</t>
  </si>
  <si>
    <t>Załącznik nr 1 do zarządzenia Nr 181/2020</t>
  </si>
  <si>
    <r>
      <t xml:space="preserve">zwiększenie środków do dyspozycji Urzędu Miejskiego - Wydział Finansowy; </t>
    </r>
    <r>
      <rPr>
        <b/>
        <i/>
        <sz val="9"/>
        <rFont val="Verdana"/>
        <family val="2"/>
        <charset val="238"/>
      </rPr>
      <t>środki z rezerwy ogólnej;</t>
    </r>
  </si>
  <si>
    <r>
      <t xml:space="preserve">przeniesienie między paragrafami w ramach rozdziału środków będących w dyspozycji Ośrodka Pomocy Społecznej </t>
    </r>
    <r>
      <rPr>
        <b/>
        <i/>
        <sz val="9"/>
        <rFont val="Verdana"/>
        <family val="2"/>
        <charset val="238"/>
      </rPr>
      <t>na realizację zadań zleconych z zakresu administracji rządowej</t>
    </r>
    <r>
      <rPr>
        <i/>
        <sz val="9"/>
        <rFont val="Verdana"/>
        <family val="2"/>
        <charset val="238"/>
      </rPr>
      <t>;</t>
    </r>
  </si>
  <si>
    <r>
      <t>zwiększenie środków do dyspozycji Urzędu Miejskiego - Wydział Gospodarki Komunalnej;</t>
    </r>
    <r>
      <rPr>
        <b/>
        <i/>
        <sz val="9"/>
        <rFont val="Verdana"/>
        <family val="2"/>
        <charset val="238"/>
      </rPr>
      <t xml:space="preserve"> środki z rezerwy ogólnej;</t>
    </r>
  </si>
  <si>
    <t>w § 3020 zmniejszenie o kwotę 7.767,29 zł - korekta wysokości środków zabezpieczonych na wydatki osobowe - środki z subwencji  (500+); przeniesienie w ramach rozdz. 80101 do § 4240;</t>
  </si>
  <si>
    <t xml:space="preserve">w § 4240 zwiększenie o kwotę 7.767,29 zł - uzupełnienie środków na zakup środków dydaktycznych (zakup pomocy; komputery, laptopy); środki z przeniesienia w ramach rozdz. 80101 z § 3020 - środki z subwencji (500+); </t>
  </si>
  <si>
    <t>w § 4530 zwiększenie o kwotę 15.000,00 zł - uzupełnienie środków na podatek od towarów i usług (VAT);</t>
  </si>
  <si>
    <t>1/ 15.000,00 zł do dz. 700 rozdz. 70005 § 4530 (FIN)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</si>
</sst>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6" fillId="0" borderId="0" xfId="0" applyFont="1" applyFill="1"/>
    <xf numFmtId="0" fontId="7" fillId="0" borderId="0" xfId="0" applyFont="1" applyBorder="1"/>
    <xf numFmtId="0" fontId="7" fillId="0" borderId="0" xfId="0" applyFont="1"/>
    <xf numFmtId="0" fontId="4" fillId="2" borderId="0" xfId="0" applyFont="1" applyFill="1" applyAlignment="1">
      <alignment horizont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9" fillId="3" borderId="12" xfId="0" applyFont="1" applyFill="1" applyBorder="1" applyAlignment="1">
      <alignment horizontal="center" vertical="center" shrinkToFit="1"/>
    </xf>
    <xf numFmtId="4" fontId="10" fillId="3" borderId="13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4" fontId="10" fillId="3" borderId="15" xfId="0" applyNumberFormat="1" applyFont="1" applyFill="1" applyBorder="1" applyAlignment="1">
      <alignment horizontal="right" vertical="center" shrinkToFit="1"/>
    </xf>
    <xf numFmtId="4" fontId="9" fillId="0" borderId="16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0" fillId="0" borderId="15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9" fillId="3" borderId="16" xfId="0" applyNumberFormat="1" applyFont="1" applyFill="1" applyBorder="1" applyAlignment="1">
      <alignment horizontal="right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vertical="center" shrinkToFit="1"/>
    </xf>
    <xf numFmtId="0" fontId="14" fillId="0" borderId="0" xfId="0" applyFont="1" applyFill="1"/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3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justify" shrinkToFit="1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4" fontId="10" fillId="3" borderId="12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 shrinkToFit="1"/>
    </xf>
    <xf numFmtId="4" fontId="10" fillId="3" borderId="17" xfId="0" applyNumberFormat="1" applyFont="1" applyFill="1" applyBorder="1" applyAlignment="1">
      <alignment horizontal="right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4" fontId="9" fillId="5" borderId="7" xfId="0" applyNumberFormat="1" applyFont="1" applyFill="1" applyBorder="1" applyAlignment="1">
      <alignment horizontal="right" vertical="center" shrinkToFit="1"/>
    </xf>
    <xf numFmtId="4" fontId="9" fillId="5" borderId="11" xfId="0" applyNumberFormat="1" applyFont="1" applyFill="1" applyBorder="1" applyAlignment="1">
      <alignment horizontal="right" vertical="center" shrinkToFit="1"/>
    </xf>
    <xf numFmtId="4" fontId="10" fillId="5" borderId="14" xfId="0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2" fillId="2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12" fillId="2" borderId="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4" fontId="4" fillId="2" borderId="0" xfId="0" applyNumberFormat="1" applyFont="1" applyFill="1" applyAlignment="1">
      <alignment horizontal="center" shrinkToFit="1"/>
    </xf>
    <xf numFmtId="4" fontId="5" fillId="0" borderId="0" xfId="0" applyNumberFormat="1" applyFont="1" applyBorder="1" applyAlignment="1">
      <alignment horizontal="justify" shrinkToFit="1"/>
    </xf>
    <xf numFmtId="4" fontId="8" fillId="0" borderId="0" xfId="0" applyNumberFormat="1" applyFont="1" applyAlignment="1">
      <alignment vertical="center" shrinkToFit="1"/>
    </xf>
    <xf numFmtId="4" fontId="4" fillId="2" borderId="0" xfId="0" applyNumberFormat="1" applyFont="1" applyFill="1" applyBorder="1" applyAlignment="1">
      <alignment horizontal="left" vertical="top" shrinkToFit="1"/>
    </xf>
    <xf numFmtId="4" fontId="5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8" fillId="0" borderId="0" xfId="0" applyFont="1"/>
    <xf numFmtId="4" fontId="10" fillId="0" borderId="5" xfId="0" applyNumberFormat="1" applyFont="1" applyFill="1" applyBorder="1" applyAlignment="1">
      <alignment horizontal="right" vertical="center" shrinkToFit="1"/>
    </xf>
    <xf numFmtId="0" fontId="12" fillId="2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 shrinkToFit="1"/>
    </xf>
    <xf numFmtId="4" fontId="10" fillId="3" borderId="8" xfId="0" applyNumberFormat="1" applyFont="1" applyFill="1" applyBorder="1" applyAlignment="1">
      <alignment vertical="center" shrinkToFit="1"/>
    </xf>
    <xf numFmtId="4" fontId="9" fillId="3" borderId="5" xfId="0" applyNumberFormat="1" applyFont="1" applyFill="1" applyBorder="1" applyAlignment="1">
      <alignment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7" fillId="3" borderId="7" xfId="0" applyNumberFormat="1" applyFont="1" applyFill="1" applyBorder="1" applyAlignment="1">
      <alignment vertical="center" shrinkToFit="1"/>
    </xf>
    <xf numFmtId="4" fontId="0" fillId="0" borderId="0" xfId="0" applyNumberFormat="1" applyFont="1"/>
    <xf numFmtId="4" fontId="10" fillId="3" borderId="16" xfId="0" applyNumberFormat="1" applyFont="1" applyFill="1" applyBorder="1" applyAlignment="1">
      <alignment vertical="center" shrinkToFit="1"/>
    </xf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/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center" shrinkToFit="1"/>
    </xf>
    <xf numFmtId="3" fontId="11" fillId="2" borderId="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right" vertical="center" shrinkToFit="1"/>
    </xf>
    <xf numFmtId="4" fontId="9" fillId="3" borderId="6" xfId="0" applyNumberFormat="1" applyFont="1" applyFill="1" applyBorder="1" applyAlignment="1">
      <alignment vertical="center" shrinkToFit="1"/>
    </xf>
    <xf numFmtId="4" fontId="5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5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0" fillId="3" borderId="8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center" wrapText="1" shrinkToFit="1"/>
    </xf>
    <xf numFmtId="0" fontId="13" fillId="0" borderId="22" xfId="0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left" vertical="center" wrapText="1" shrinkToFit="1"/>
    </xf>
    <xf numFmtId="0" fontId="16" fillId="4" borderId="8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justify" vertical="center" shrinkToFit="1"/>
    </xf>
    <xf numFmtId="0" fontId="11" fillId="2" borderId="5" xfId="0" applyFont="1" applyFill="1" applyBorder="1" applyAlignment="1">
      <alignment horizontal="justify" vertical="center" shrinkToFit="1"/>
    </xf>
    <xf numFmtId="0" fontId="11" fillId="2" borderId="12" xfId="0" applyFont="1" applyFill="1" applyBorder="1" applyAlignment="1">
      <alignment horizontal="justify" vertical="center" shrinkToFi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center" vertical="center" textRotation="45" shrinkToFit="1"/>
    </xf>
    <xf numFmtId="0" fontId="1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 shrinkToFit="1"/>
    </xf>
    <xf numFmtId="0" fontId="13" fillId="0" borderId="27" xfId="0" applyFont="1" applyFill="1" applyBorder="1" applyAlignment="1">
      <alignment horizontal="left" vertical="center" wrapText="1" shrinkToFit="1"/>
    </xf>
    <xf numFmtId="0" fontId="13" fillId="0" borderId="18" xfId="0" applyFont="1" applyFill="1" applyBorder="1" applyAlignment="1">
      <alignment horizontal="left" vertical="center" wrapText="1" shrinkToFit="1"/>
    </xf>
    <xf numFmtId="0" fontId="13" fillId="0" borderId="6" xfId="0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 vertical="center" wrapText="1" shrinkToFit="1"/>
    </xf>
    <xf numFmtId="0" fontId="13" fillId="0" borderId="19" xfId="0" applyFont="1" applyFill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9829544"/>
        <c:axId val="519830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8544"/>
        <c:axId val="175768152"/>
      </c:lineChart>
      <c:catAx>
        <c:axId val="51982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9830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983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9829544"/>
        <c:crosses val="autoZero"/>
        <c:crossBetween val="between"/>
      </c:valAx>
      <c:catAx>
        <c:axId val="175768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68152"/>
        <c:crosses val="autoZero"/>
        <c:auto val="0"/>
        <c:lblAlgn val="ctr"/>
        <c:lblOffset val="100"/>
        <c:noMultiLvlLbl val="0"/>
      </c:catAx>
      <c:valAx>
        <c:axId val="175768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68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4912"/>
        <c:axId val="176235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36088"/>
        <c:axId val="176237656"/>
      </c:lineChart>
      <c:catAx>
        <c:axId val="17623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5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235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4912"/>
        <c:crosses val="autoZero"/>
        <c:crossBetween val="between"/>
      </c:valAx>
      <c:catAx>
        <c:axId val="176236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7656"/>
        <c:crosses val="autoZero"/>
        <c:auto val="0"/>
        <c:lblAlgn val="ctr"/>
        <c:lblOffset val="100"/>
        <c:noMultiLvlLbl val="0"/>
      </c:catAx>
      <c:valAx>
        <c:axId val="176237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36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8048"/>
        <c:axId val="194413952"/>
      </c:barChart>
      <c:catAx>
        <c:axId val="17623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13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413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6975640"/>
        <c:axId val="486976032"/>
      </c:barChart>
      <c:catAx>
        <c:axId val="48697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6976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8697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697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6974464"/>
        <c:axId val="473906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903592"/>
        <c:axId val="473905552"/>
      </c:lineChart>
      <c:catAx>
        <c:axId val="48697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3906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7390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86974464"/>
        <c:crosses val="autoZero"/>
        <c:crossBetween val="between"/>
      </c:valAx>
      <c:catAx>
        <c:axId val="47390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473905552"/>
        <c:crosses val="autoZero"/>
        <c:auto val="0"/>
        <c:lblAlgn val="ctr"/>
        <c:lblOffset val="100"/>
        <c:noMultiLvlLbl val="0"/>
      </c:catAx>
      <c:valAx>
        <c:axId val="473905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390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3904376"/>
        <c:axId val="473906728"/>
      </c:barChart>
      <c:catAx>
        <c:axId val="473904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3906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7390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390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3905160"/>
        <c:axId val="473903984"/>
      </c:barChart>
      <c:catAx>
        <c:axId val="47390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3903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90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73905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0334280"/>
        <c:axId val="510334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7808"/>
        <c:axId val="510336632"/>
      </c:lineChart>
      <c:catAx>
        <c:axId val="51033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4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033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4280"/>
        <c:crosses val="autoZero"/>
        <c:crossBetween val="between"/>
      </c:valAx>
      <c:catAx>
        <c:axId val="51033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510336632"/>
        <c:crosses val="autoZero"/>
        <c:auto val="0"/>
        <c:lblAlgn val="ctr"/>
        <c:lblOffset val="100"/>
        <c:noMultiLvlLbl val="0"/>
      </c:catAx>
      <c:valAx>
        <c:axId val="510336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0337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0335456"/>
        <c:axId val="510336240"/>
      </c:barChart>
      <c:catAx>
        <c:axId val="510335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6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033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5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0337024"/>
        <c:axId val="510337416"/>
      </c:barChart>
      <c:catAx>
        <c:axId val="51033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7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0337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033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5562592"/>
        <c:axId val="515565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566120"/>
        <c:axId val="515564944"/>
      </c:lineChart>
      <c:catAx>
        <c:axId val="51556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5565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556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5562592"/>
        <c:crosses val="autoZero"/>
        <c:crossBetween val="between"/>
      </c:valAx>
      <c:catAx>
        <c:axId val="515566120"/>
        <c:scaling>
          <c:orientation val="minMax"/>
        </c:scaling>
        <c:delete val="1"/>
        <c:axPos val="b"/>
        <c:majorTickMark val="out"/>
        <c:minorTickMark val="none"/>
        <c:tickLblPos val="nextTo"/>
        <c:crossAx val="515564944"/>
        <c:crosses val="autoZero"/>
        <c:auto val="0"/>
        <c:lblAlgn val="ctr"/>
        <c:lblOffset val="100"/>
        <c:noMultiLvlLbl val="0"/>
      </c:catAx>
      <c:valAx>
        <c:axId val="515564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5566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36136"/>
        <c:axId val="176137704"/>
      </c:barChart>
      <c:catAx>
        <c:axId val="176136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37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137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36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5562984"/>
        <c:axId val="515563376"/>
      </c:barChart>
      <c:catAx>
        <c:axId val="51556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5563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5563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556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5564552"/>
        <c:axId val="176768648"/>
      </c:barChart>
      <c:catAx>
        <c:axId val="515564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68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76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556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765904"/>
        <c:axId val="176766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69040"/>
        <c:axId val="176768256"/>
      </c:lineChart>
      <c:catAx>
        <c:axId val="17676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66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76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65904"/>
        <c:crosses val="autoZero"/>
        <c:crossBetween val="between"/>
      </c:valAx>
      <c:catAx>
        <c:axId val="17676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768256"/>
        <c:crosses val="autoZero"/>
        <c:auto val="0"/>
        <c:lblAlgn val="ctr"/>
        <c:lblOffset val="100"/>
        <c:noMultiLvlLbl val="0"/>
      </c:catAx>
      <c:valAx>
        <c:axId val="176768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76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767864"/>
        <c:axId val="176767472"/>
      </c:barChart>
      <c:catAx>
        <c:axId val="17676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67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76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6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774504"/>
        <c:axId val="176774896"/>
      </c:barChart>
      <c:catAx>
        <c:axId val="176774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4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77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4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776856"/>
        <c:axId val="176775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76072"/>
        <c:axId val="176776464"/>
      </c:lineChart>
      <c:catAx>
        <c:axId val="176776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5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775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6856"/>
        <c:crosses val="autoZero"/>
        <c:crossBetween val="between"/>
      </c:valAx>
      <c:catAx>
        <c:axId val="176776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776464"/>
        <c:crosses val="autoZero"/>
        <c:auto val="0"/>
        <c:lblAlgn val="ctr"/>
        <c:lblOffset val="100"/>
        <c:noMultiLvlLbl val="0"/>
      </c:catAx>
      <c:valAx>
        <c:axId val="176776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77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777248"/>
        <c:axId val="176774112"/>
      </c:barChart>
      <c:catAx>
        <c:axId val="17677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4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77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77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6848"/>
        <c:axId val="185444888"/>
      </c:barChart>
      <c:catAx>
        <c:axId val="18544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4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4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9592"/>
        <c:axId val="185448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48808"/>
        <c:axId val="185444104"/>
      </c:lineChart>
      <c:catAx>
        <c:axId val="18544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80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48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9592"/>
        <c:crosses val="autoZero"/>
        <c:crossBetween val="between"/>
      </c:valAx>
      <c:catAx>
        <c:axId val="185448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44104"/>
        <c:crosses val="autoZero"/>
        <c:auto val="0"/>
        <c:lblAlgn val="ctr"/>
        <c:lblOffset val="100"/>
        <c:noMultiLvlLbl val="0"/>
      </c:catAx>
      <c:valAx>
        <c:axId val="185444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4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9984"/>
        <c:axId val="185443320"/>
      </c:barChart>
      <c:catAx>
        <c:axId val="18544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3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43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9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37312"/>
        <c:axId val="176136528"/>
      </c:barChart>
      <c:catAx>
        <c:axId val="176137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3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3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37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7240"/>
        <c:axId val="185445280"/>
      </c:barChart>
      <c:catAx>
        <c:axId val="18544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5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45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5672"/>
        <c:axId val="185443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46064"/>
        <c:axId val="185446456"/>
      </c:lineChart>
      <c:catAx>
        <c:axId val="185445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3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4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45672"/>
        <c:crosses val="autoZero"/>
        <c:crossBetween val="between"/>
      </c:valAx>
      <c:catAx>
        <c:axId val="185446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46456"/>
        <c:crosses val="autoZero"/>
        <c:auto val="0"/>
        <c:lblAlgn val="ctr"/>
        <c:lblOffset val="100"/>
        <c:noMultiLvlLbl val="0"/>
      </c:catAx>
      <c:valAx>
        <c:axId val="185446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46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8584"/>
        <c:axId val="498518976"/>
      </c:barChart>
      <c:catAx>
        <c:axId val="49851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8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8518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8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6624"/>
        <c:axId val="498517800"/>
      </c:barChart>
      <c:catAx>
        <c:axId val="49851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851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5056"/>
        <c:axId val="498513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512704"/>
        <c:axId val="498512312"/>
      </c:lineChart>
      <c:catAx>
        <c:axId val="49851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3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8513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5056"/>
        <c:crosses val="autoZero"/>
        <c:crossBetween val="between"/>
      </c:valAx>
      <c:catAx>
        <c:axId val="49851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98512312"/>
        <c:crosses val="autoZero"/>
        <c:auto val="0"/>
        <c:lblAlgn val="ctr"/>
        <c:lblOffset val="100"/>
        <c:noMultiLvlLbl val="0"/>
      </c:catAx>
      <c:valAx>
        <c:axId val="498512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851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3096"/>
        <c:axId val="498515840"/>
      </c:barChart>
      <c:catAx>
        <c:axId val="498513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5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8515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3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6232"/>
        <c:axId val="498513488"/>
      </c:barChart>
      <c:catAx>
        <c:axId val="49851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3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851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8517016"/>
        <c:axId val="49851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514664"/>
        <c:axId val="505110648"/>
      </c:lineChart>
      <c:catAx>
        <c:axId val="49851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4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851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8517016"/>
        <c:crosses val="autoZero"/>
        <c:crossBetween val="between"/>
      </c:valAx>
      <c:catAx>
        <c:axId val="498514664"/>
        <c:scaling>
          <c:orientation val="minMax"/>
        </c:scaling>
        <c:delete val="1"/>
        <c:axPos val="b"/>
        <c:majorTickMark val="out"/>
        <c:minorTickMark val="none"/>
        <c:tickLblPos val="nextTo"/>
        <c:crossAx val="505110648"/>
        <c:crosses val="autoZero"/>
        <c:auto val="0"/>
        <c:lblAlgn val="ctr"/>
        <c:lblOffset val="100"/>
        <c:noMultiLvlLbl val="0"/>
      </c:catAx>
      <c:valAx>
        <c:axId val="505110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8514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108688"/>
        <c:axId val="50511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09472"/>
        <c:axId val="505105944"/>
      </c:lineChart>
      <c:catAx>
        <c:axId val="50510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11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11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8688"/>
        <c:crosses val="autoZero"/>
        <c:crossBetween val="between"/>
      </c:valAx>
      <c:catAx>
        <c:axId val="50510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505105944"/>
        <c:crosses val="autoZero"/>
        <c:auto val="0"/>
        <c:lblAlgn val="ctr"/>
        <c:lblOffset val="100"/>
        <c:noMultiLvlLbl val="0"/>
      </c:catAx>
      <c:valAx>
        <c:axId val="505105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510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106728"/>
        <c:axId val="505107904"/>
      </c:barChart>
      <c:catAx>
        <c:axId val="50510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7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107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12776"/>
        <c:axId val="194411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13168"/>
        <c:axId val="194413560"/>
      </c:lineChart>
      <c:catAx>
        <c:axId val="19441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116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41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12776"/>
        <c:crosses val="autoZero"/>
        <c:crossBetween val="between"/>
      </c:valAx>
      <c:catAx>
        <c:axId val="194413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13560"/>
        <c:crosses val="autoZero"/>
        <c:auto val="0"/>
        <c:lblAlgn val="ctr"/>
        <c:lblOffset val="100"/>
        <c:noMultiLvlLbl val="0"/>
      </c:catAx>
      <c:valAx>
        <c:axId val="194413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1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104376"/>
        <c:axId val="505105160"/>
      </c:barChart>
      <c:catAx>
        <c:axId val="505104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510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107512"/>
        <c:axId val="505108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10256"/>
        <c:axId val="505109864"/>
      </c:lineChart>
      <c:catAx>
        <c:axId val="505107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82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510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7512"/>
        <c:crosses val="autoZero"/>
        <c:crossBetween val="between"/>
      </c:valAx>
      <c:catAx>
        <c:axId val="50511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505109864"/>
        <c:crosses val="autoZero"/>
        <c:auto val="0"/>
        <c:lblAlgn val="ctr"/>
        <c:lblOffset val="100"/>
        <c:noMultiLvlLbl val="0"/>
      </c:catAx>
      <c:valAx>
        <c:axId val="505109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5110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111824"/>
        <c:axId val="505104768"/>
      </c:barChart>
      <c:catAx>
        <c:axId val="50511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047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5104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111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965544"/>
        <c:axId val="511969464"/>
      </c:barChart>
      <c:catAx>
        <c:axId val="51196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9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96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969856"/>
        <c:axId val="511967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964368"/>
        <c:axId val="511968288"/>
      </c:lineChart>
      <c:catAx>
        <c:axId val="51196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7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96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9856"/>
        <c:crosses val="autoZero"/>
        <c:crossBetween val="between"/>
      </c:valAx>
      <c:catAx>
        <c:axId val="51196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68288"/>
        <c:crosses val="autoZero"/>
        <c:auto val="0"/>
        <c:lblAlgn val="ctr"/>
        <c:lblOffset val="100"/>
        <c:noMultiLvlLbl val="0"/>
      </c:catAx>
      <c:valAx>
        <c:axId val="511968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964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970640"/>
        <c:axId val="511966328"/>
      </c:barChart>
      <c:catAx>
        <c:axId val="51197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6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1966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7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963584"/>
        <c:axId val="511963976"/>
      </c:barChart>
      <c:catAx>
        <c:axId val="51196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3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963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965152"/>
        <c:axId val="511965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966720"/>
        <c:axId val="511967504"/>
      </c:lineChart>
      <c:catAx>
        <c:axId val="51196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59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1965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1965152"/>
        <c:crosses val="autoZero"/>
        <c:crossBetween val="between"/>
      </c:valAx>
      <c:catAx>
        <c:axId val="51196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67504"/>
        <c:crosses val="autoZero"/>
        <c:auto val="0"/>
        <c:lblAlgn val="ctr"/>
        <c:lblOffset val="100"/>
        <c:noMultiLvlLbl val="0"/>
      </c:catAx>
      <c:valAx>
        <c:axId val="511967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196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5424"/>
        <c:axId val="505061504"/>
      </c:barChart>
      <c:catAx>
        <c:axId val="50506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1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506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5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57192"/>
        <c:axId val="505058368"/>
      </c:barChart>
      <c:catAx>
        <c:axId val="505057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8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05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7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10424"/>
        <c:axId val="194412384"/>
      </c:barChart>
      <c:catAx>
        <c:axId val="19441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12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41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10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55624"/>
        <c:axId val="505061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059544"/>
        <c:axId val="505057584"/>
      </c:lineChart>
      <c:catAx>
        <c:axId val="505055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1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506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5624"/>
        <c:crosses val="autoZero"/>
        <c:crossBetween val="between"/>
      </c:valAx>
      <c:catAx>
        <c:axId val="505059544"/>
        <c:scaling>
          <c:orientation val="minMax"/>
        </c:scaling>
        <c:delete val="1"/>
        <c:axPos val="b"/>
        <c:majorTickMark val="out"/>
        <c:minorTickMark val="none"/>
        <c:tickLblPos val="nextTo"/>
        <c:crossAx val="505057584"/>
        <c:crosses val="autoZero"/>
        <c:auto val="0"/>
        <c:lblAlgn val="ctr"/>
        <c:lblOffset val="100"/>
        <c:noMultiLvlLbl val="0"/>
      </c:catAx>
      <c:valAx>
        <c:axId val="505057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505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54448"/>
        <c:axId val="505057976"/>
      </c:barChart>
      <c:catAx>
        <c:axId val="50505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7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5057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58760"/>
        <c:axId val="505059152"/>
      </c:barChart>
      <c:catAx>
        <c:axId val="505058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9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05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0328"/>
        <c:axId val="505059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054840"/>
        <c:axId val="505060720"/>
      </c:lineChart>
      <c:catAx>
        <c:axId val="50506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9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05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0328"/>
        <c:crosses val="autoZero"/>
        <c:crossBetween val="between"/>
      </c:valAx>
      <c:catAx>
        <c:axId val="505054840"/>
        <c:scaling>
          <c:orientation val="minMax"/>
        </c:scaling>
        <c:delete val="1"/>
        <c:axPos val="b"/>
        <c:majorTickMark val="out"/>
        <c:minorTickMark val="none"/>
        <c:tickLblPos val="nextTo"/>
        <c:crossAx val="505060720"/>
        <c:crosses val="autoZero"/>
        <c:auto val="0"/>
        <c:lblAlgn val="ctr"/>
        <c:lblOffset val="100"/>
        <c:noMultiLvlLbl val="0"/>
      </c:catAx>
      <c:valAx>
        <c:axId val="50506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505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2680"/>
        <c:axId val="505063464"/>
      </c:barChart>
      <c:catAx>
        <c:axId val="50506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3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063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4248"/>
        <c:axId val="505064640"/>
      </c:barChart>
      <c:catAx>
        <c:axId val="505064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50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4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53664"/>
        <c:axId val="505054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055232"/>
        <c:axId val="505056016"/>
      </c:lineChart>
      <c:catAx>
        <c:axId val="50505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4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5054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53664"/>
        <c:crosses val="autoZero"/>
        <c:crossBetween val="between"/>
      </c:valAx>
      <c:catAx>
        <c:axId val="505055232"/>
        <c:scaling>
          <c:orientation val="minMax"/>
        </c:scaling>
        <c:delete val="1"/>
        <c:axPos val="b"/>
        <c:majorTickMark val="out"/>
        <c:minorTickMark val="none"/>
        <c:tickLblPos val="nextTo"/>
        <c:crossAx val="505056016"/>
        <c:crosses val="autoZero"/>
        <c:auto val="0"/>
        <c:lblAlgn val="ctr"/>
        <c:lblOffset val="100"/>
        <c:noMultiLvlLbl val="0"/>
      </c:catAx>
      <c:valAx>
        <c:axId val="505056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505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8560"/>
        <c:axId val="505067384"/>
      </c:barChart>
      <c:catAx>
        <c:axId val="50506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7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5067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8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5816"/>
        <c:axId val="505066208"/>
      </c:barChart>
      <c:catAx>
        <c:axId val="505065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6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506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5066992"/>
        <c:axId val="505068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74912"/>
        <c:axId val="193578440"/>
      </c:lineChart>
      <c:catAx>
        <c:axId val="50506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8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5068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5066992"/>
        <c:crosses val="autoZero"/>
        <c:crossBetween val="between"/>
      </c:valAx>
      <c:catAx>
        <c:axId val="19357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78440"/>
        <c:crosses val="autoZero"/>
        <c:auto val="0"/>
        <c:lblAlgn val="ctr"/>
        <c:lblOffset val="100"/>
        <c:noMultiLvlLbl val="0"/>
      </c:catAx>
      <c:valAx>
        <c:axId val="193578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7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24952"/>
        <c:axId val="176223776"/>
      </c:barChart>
      <c:catAx>
        <c:axId val="176224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3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22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4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3344"/>
        <c:axId val="193573736"/>
      </c:barChart>
      <c:catAx>
        <c:axId val="19357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3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357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4128"/>
        <c:axId val="193575696"/>
      </c:barChart>
      <c:catAx>
        <c:axId val="19357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5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575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4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81576"/>
        <c:axId val="193574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83536"/>
        <c:axId val="193578832"/>
      </c:lineChart>
      <c:catAx>
        <c:axId val="19358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4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3574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1576"/>
        <c:crosses val="autoZero"/>
        <c:crossBetween val="between"/>
      </c:valAx>
      <c:catAx>
        <c:axId val="19358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78832"/>
        <c:crosses val="autoZero"/>
        <c:auto val="0"/>
        <c:lblAlgn val="ctr"/>
        <c:lblOffset val="100"/>
        <c:noMultiLvlLbl val="0"/>
      </c:catAx>
      <c:valAx>
        <c:axId val="193578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8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84320"/>
        <c:axId val="193575304"/>
      </c:barChart>
      <c:catAx>
        <c:axId val="19358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53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3575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6480"/>
        <c:axId val="193584712"/>
      </c:barChart>
      <c:catAx>
        <c:axId val="19357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4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584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82752"/>
        <c:axId val="193576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81184"/>
        <c:axId val="193576872"/>
      </c:lineChart>
      <c:catAx>
        <c:axId val="193582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6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357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2752"/>
        <c:crosses val="autoZero"/>
        <c:crossBetween val="between"/>
      </c:valAx>
      <c:catAx>
        <c:axId val="19358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76872"/>
        <c:crosses val="autoZero"/>
        <c:auto val="0"/>
        <c:lblAlgn val="ctr"/>
        <c:lblOffset val="100"/>
        <c:noMultiLvlLbl val="0"/>
      </c:catAx>
      <c:valAx>
        <c:axId val="193576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81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2952"/>
        <c:axId val="193577264"/>
      </c:barChart>
      <c:catAx>
        <c:axId val="19357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7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357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8048"/>
        <c:axId val="193583144"/>
      </c:barChart>
      <c:catAx>
        <c:axId val="19357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3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583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79224"/>
        <c:axId val="193588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85496"/>
        <c:axId val="193587456"/>
      </c:lineChart>
      <c:catAx>
        <c:axId val="193579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8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588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79224"/>
        <c:crosses val="autoZero"/>
        <c:crossBetween val="between"/>
      </c:valAx>
      <c:catAx>
        <c:axId val="193585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87456"/>
        <c:crosses val="autoZero"/>
        <c:auto val="0"/>
        <c:lblAlgn val="ctr"/>
        <c:lblOffset val="100"/>
        <c:noMultiLvlLbl val="0"/>
      </c:catAx>
      <c:valAx>
        <c:axId val="19358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85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87848"/>
        <c:axId val="193588240"/>
      </c:barChart>
      <c:catAx>
        <c:axId val="193587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8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588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7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25736"/>
        <c:axId val="176223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24168"/>
        <c:axId val="176225344"/>
      </c:lineChart>
      <c:catAx>
        <c:axId val="176225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3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223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5736"/>
        <c:crosses val="autoZero"/>
        <c:crossBetween val="between"/>
      </c:valAx>
      <c:catAx>
        <c:axId val="176224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25344"/>
        <c:crosses val="autoZero"/>
        <c:auto val="0"/>
        <c:lblAlgn val="ctr"/>
        <c:lblOffset val="100"/>
        <c:noMultiLvlLbl val="0"/>
      </c:catAx>
      <c:valAx>
        <c:axId val="176225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2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85888"/>
        <c:axId val="193586280"/>
      </c:barChart>
      <c:catAx>
        <c:axId val="19358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8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85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4907936"/>
        <c:axId val="554907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908328"/>
        <c:axId val="554908720"/>
      </c:lineChart>
      <c:catAx>
        <c:axId val="55490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71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54907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7936"/>
        <c:crosses val="autoZero"/>
        <c:crossBetween val="between"/>
      </c:valAx>
      <c:catAx>
        <c:axId val="554908328"/>
        <c:scaling>
          <c:orientation val="minMax"/>
        </c:scaling>
        <c:delete val="1"/>
        <c:axPos val="b"/>
        <c:majorTickMark val="out"/>
        <c:minorTickMark val="none"/>
        <c:tickLblPos val="nextTo"/>
        <c:crossAx val="554908720"/>
        <c:crosses val="autoZero"/>
        <c:auto val="0"/>
        <c:lblAlgn val="ctr"/>
        <c:lblOffset val="100"/>
        <c:noMultiLvlLbl val="0"/>
      </c:catAx>
      <c:valAx>
        <c:axId val="554908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4908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4906760"/>
        <c:axId val="554909112"/>
      </c:barChart>
      <c:catAx>
        <c:axId val="55490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9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5490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4905192"/>
        <c:axId val="554900096"/>
      </c:barChart>
      <c:catAx>
        <c:axId val="55490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0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490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5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4904016"/>
        <c:axId val="554903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893824"/>
        <c:axId val="554904408"/>
      </c:lineChart>
      <c:catAx>
        <c:axId val="55490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3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490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4904016"/>
        <c:crosses val="autoZero"/>
        <c:crossBetween val="between"/>
      </c:valAx>
      <c:catAx>
        <c:axId val="55489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554904408"/>
        <c:crosses val="autoZero"/>
        <c:auto val="0"/>
        <c:lblAlgn val="ctr"/>
        <c:lblOffset val="100"/>
        <c:noMultiLvlLbl val="0"/>
      </c:catAx>
      <c:valAx>
        <c:axId val="554904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489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24560"/>
        <c:axId val="176222208"/>
      </c:barChart>
      <c:catAx>
        <c:axId val="17622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2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22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2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5304"/>
        <c:axId val="176236872"/>
      </c:barChart>
      <c:catAx>
        <c:axId val="176235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6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36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5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234</xdr:row>
      <xdr:rowOff>0</xdr:rowOff>
    </xdr:from>
    <xdr:to>
      <xdr:col>4</xdr:col>
      <xdr:colOff>0</xdr:colOff>
      <xdr:row>234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3"/>
  <sheetViews>
    <sheetView tabSelected="1" zoomScale="70" zoomScaleNormal="70" zoomScaleSheetLayoutView="100" workbookViewId="0">
      <pane xSplit="8" ySplit="8" topLeftCell="I57" activePane="bottomRight" state="frozen"/>
      <selection pane="topRight" activeCell="I1" sqref="I1"/>
      <selection pane="bottomLeft" activeCell="A12" sqref="A12"/>
      <selection pane="bottomRight" activeCell="C71" sqref="C71:T71"/>
    </sheetView>
  </sheetViews>
  <sheetFormatPr defaultRowHeight="15.75" customHeight="1" x14ac:dyDescent="0.2"/>
  <cols>
    <col min="1" max="1" width="4.28515625" style="12" customWidth="1"/>
    <col min="2" max="2" width="6.5703125" style="12" customWidth="1"/>
    <col min="3" max="3" width="5.28515625" style="12" customWidth="1"/>
    <col min="4" max="4" width="18.7109375" style="88" customWidth="1"/>
    <col min="5" max="5" width="8.85546875" style="75" customWidth="1"/>
    <col min="6" max="6" width="12.85546875" style="140" customWidth="1"/>
    <col min="7" max="7" width="13" style="103" customWidth="1"/>
    <col min="8" max="8" width="12.7109375" style="100" customWidth="1"/>
    <col min="9" max="9" width="12.28515625" style="100" customWidth="1"/>
    <col min="10" max="10" width="12.5703125" style="100" customWidth="1"/>
    <col min="11" max="11" width="11.28515625" style="141" customWidth="1"/>
    <col min="12" max="12" width="11.5703125" style="141" customWidth="1"/>
    <col min="13" max="13" width="10.42578125" style="100" customWidth="1"/>
    <col min="14" max="15" width="8.7109375" style="100" customWidth="1"/>
    <col min="16" max="16" width="12" style="13" customWidth="1"/>
    <col min="17" max="17" width="12" style="142" customWidth="1"/>
    <col min="18" max="18" width="11" style="100" customWidth="1"/>
    <col min="19" max="19" width="7.140625" style="100" customWidth="1"/>
    <col min="20" max="20" width="10.28515625" style="100" customWidth="1"/>
    <col min="21" max="21" width="17.28515625" customWidth="1"/>
    <col min="22" max="22" width="8.5703125" customWidth="1"/>
  </cols>
  <sheetData>
    <row r="1" spans="1:84" s="7" customFormat="1" ht="15.75" customHeight="1" x14ac:dyDescent="0.2">
      <c r="A1" s="176"/>
      <c r="B1" s="176"/>
      <c r="C1" s="176"/>
      <c r="D1" s="176"/>
      <c r="E1" s="176"/>
      <c r="F1" s="176"/>
      <c r="G1" s="176"/>
      <c r="H1" s="101"/>
      <c r="I1" s="125"/>
      <c r="J1" s="126"/>
      <c r="K1" s="125"/>
      <c r="L1" s="101"/>
      <c r="M1" s="123"/>
      <c r="N1" s="127"/>
      <c r="O1" s="127"/>
      <c r="P1" s="66"/>
      <c r="Q1" s="128"/>
      <c r="R1" s="101"/>
      <c r="S1" s="123"/>
      <c r="T1" s="123" t="s">
        <v>95</v>
      </c>
      <c r="U1" s="99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.75" customHeight="1" x14ac:dyDescent="0.2">
      <c r="A2" s="65"/>
      <c r="B2" s="65"/>
      <c r="C2" s="104"/>
      <c r="D2" s="87"/>
      <c r="E2" s="65"/>
      <c r="F2" s="102"/>
      <c r="G2" s="102"/>
      <c r="H2" s="102"/>
      <c r="I2" s="129"/>
      <c r="J2" s="130"/>
      <c r="K2" s="126"/>
      <c r="L2" s="127"/>
      <c r="M2" s="124"/>
      <c r="N2" s="131"/>
      <c r="O2" s="131"/>
      <c r="P2" s="66"/>
      <c r="Q2" s="128"/>
      <c r="R2" s="115"/>
      <c r="S2" s="124"/>
      <c r="T2" s="124" t="s">
        <v>62</v>
      </c>
      <c r="U2" s="99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65"/>
      <c r="B3" s="65"/>
      <c r="C3" s="104"/>
      <c r="D3" s="87"/>
      <c r="E3" s="65"/>
      <c r="F3" s="102"/>
      <c r="G3" s="102"/>
      <c r="H3" s="102"/>
      <c r="I3" s="129"/>
      <c r="J3" s="130"/>
      <c r="K3" s="126"/>
      <c r="L3" s="127"/>
      <c r="M3" s="132"/>
      <c r="N3" s="131"/>
      <c r="O3" s="131"/>
      <c r="P3" s="66"/>
      <c r="Q3" s="128"/>
      <c r="R3" s="115"/>
      <c r="S3" s="133"/>
      <c r="T3" s="132" t="s">
        <v>94</v>
      </c>
      <c r="U3" s="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19.5" customHeight="1" x14ac:dyDescent="0.2">
      <c r="A4" s="178" t="s">
        <v>32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66"/>
      <c r="Q4" s="128"/>
      <c r="R4" s="115"/>
      <c r="S4" s="115"/>
      <c r="T4" s="115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177" t="s">
        <v>15</v>
      </c>
      <c r="B5" s="177" t="s">
        <v>16</v>
      </c>
      <c r="C5" s="179" t="s">
        <v>19</v>
      </c>
      <c r="D5" s="186" t="s">
        <v>31</v>
      </c>
      <c r="E5" s="170" t="s">
        <v>52</v>
      </c>
      <c r="F5" s="163" t="s">
        <v>35</v>
      </c>
      <c r="G5" s="180" t="s">
        <v>34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177"/>
      <c r="B6" s="177"/>
      <c r="C6" s="179"/>
      <c r="D6" s="187"/>
      <c r="E6" s="171"/>
      <c r="F6" s="164"/>
      <c r="G6" s="173" t="s">
        <v>33</v>
      </c>
      <c r="H6" s="183" t="s">
        <v>34</v>
      </c>
      <c r="I6" s="184"/>
      <c r="J6" s="184"/>
      <c r="K6" s="184"/>
      <c r="L6" s="184"/>
      <c r="M6" s="184"/>
      <c r="N6" s="184"/>
      <c r="O6" s="189"/>
      <c r="P6" s="173" t="s">
        <v>37</v>
      </c>
      <c r="Q6" s="183" t="s">
        <v>34</v>
      </c>
      <c r="R6" s="184"/>
      <c r="S6" s="184"/>
      <c r="T6" s="185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177"/>
      <c r="B7" s="177"/>
      <c r="C7" s="179"/>
      <c r="D7" s="187"/>
      <c r="E7" s="171"/>
      <c r="F7" s="164"/>
      <c r="G7" s="174"/>
      <c r="H7" s="168" t="s">
        <v>53</v>
      </c>
      <c r="I7" s="192" t="s">
        <v>14</v>
      </c>
      <c r="J7" s="193"/>
      <c r="K7" s="168" t="s">
        <v>41</v>
      </c>
      <c r="L7" s="168" t="s">
        <v>51</v>
      </c>
      <c r="M7" s="168" t="s">
        <v>39</v>
      </c>
      <c r="N7" s="168" t="s">
        <v>59</v>
      </c>
      <c r="O7" s="190" t="s">
        <v>42</v>
      </c>
      <c r="P7" s="174"/>
      <c r="Q7" s="168" t="s">
        <v>54</v>
      </c>
      <c r="R7" s="134" t="s">
        <v>36</v>
      </c>
      <c r="S7" s="166" t="s">
        <v>60</v>
      </c>
      <c r="T7" s="161" t="s">
        <v>61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4" customFormat="1" ht="111" customHeight="1" x14ac:dyDescent="0.2">
      <c r="A8" s="177"/>
      <c r="B8" s="177"/>
      <c r="C8" s="179"/>
      <c r="D8" s="188"/>
      <c r="E8" s="172"/>
      <c r="F8" s="165"/>
      <c r="G8" s="175"/>
      <c r="H8" s="169"/>
      <c r="I8" s="134" t="s">
        <v>38</v>
      </c>
      <c r="J8" s="134" t="s">
        <v>40</v>
      </c>
      <c r="K8" s="169"/>
      <c r="L8" s="169"/>
      <c r="M8" s="169"/>
      <c r="N8" s="169"/>
      <c r="O8" s="191"/>
      <c r="P8" s="175"/>
      <c r="Q8" s="169"/>
      <c r="R8" s="134" t="s">
        <v>43</v>
      </c>
      <c r="S8" s="167"/>
      <c r="T8" s="162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76">
        <v>1</v>
      </c>
      <c r="B9" s="76">
        <f t="shared" ref="B9:S9" si="0">A9+1</f>
        <v>2</v>
      </c>
      <c r="C9" s="76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9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16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5" customHeight="1" x14ac:dyDescent="0.2">
      <c r="A10" s="47">
        <v>700</v>
      </c>
      <c r="B10" s="47"/>
      <c r="C10" s="105"/>
      <c r="D10" s="149" t="s">
        <v>5</v>
      </c>
      <c r="E10" s="70" t="s">
        <v>45</v>
      </c>
      <c r="F10" s="24">
        <f>G10+P10</f>
        <v>16154941</v>
      </c>
      <c r="G10" s="25">
        <f>H10+K10+L10+M10</f>
        <v>6276359</v>
      </c>
      <c r="H10" s="26">
        <f>SUM(I10:J10)</f>
        <v>6276359</v>
      </c>
      <c r="I10" s="26"/>
      <c r="J10" s="26">
        <v>6276359</v>
      </c>
      <c r="K10" s="26"/>
      <c r="L10" s="26"/>
      <c r="M10" s="26"/>
      <c r="N10" s="48"/>
      <c r="O10" s="49"/>
      <c r="P10" s="25">
        <f>Q10+S10+T10</f>
        <v>9878582</v>
      </c>
      <c r="Q10" s="26">
        <f>Q14</f>
        <v>9878582</v>
      </c>
      <c r="R10" s="26">
        <f>R14</f>
        <v>4507477</v>
      </c>
      <c r="S10" s="48"/>
      <c r="T10" s="48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4" customFormat="1" ht="16.5" customHeight="1" x14ac:dyDescent="0.2">
      <c r="A11" s="23"/>
      <c r="B11" s="23"/>
      <c r="C11" s="67"/>
      <c r="D11" s="150"/>
      <c r="E11" s="70" t="s">
        <v>46</v>
      </c>
      <c r="F11" s="24"/>
      <c r="G11" s="27"/>
      <c r="H11" s="28"/>
      <c r="I11" s="28"/>
      <c r="J11" s="28"/>
      <c r="K11" s="28"/>
      <c r="L11" s="28"/>
      <c r="M11" s="28"/>
      <c r="N11" s="28"/>
      <c r="O11" s="135"/>
      <c r="P11" s="27"/>
      <c r="Q11" s="28"/>
      <c r="R11" s="28"/>
      <c r="S11" s="28"/>
      <c r="T11" s="28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4" customFormat="1" ht="16.5" customHeight="1" x14ac:dyDescent="0.2">
      <c r="A12" s="23"/>
      <c r="B12" s="23"/>
      <c r="C12" s="67"/>
      <c r="D12" s="150"/>
      <c r="E12" s="70" t="s">
        <v>47</v>
      </c>
      <c r="F12" s="24">
        <f>G12+P12</f>
        <v>15000</v>
      </c>
      <c r="G12" s="27">
        <f>H12+K12+L12+M12</f>
        <v>15000</v>
      </c>
      <c r="H12" s="28">
        <f>SUM(I12:J12)</f>
        <v>15000</v>
      </c>
      <c r="I12" s="28"/>
      <c r="J12" s="28">
        <f>J16</f>
        <v>15000</v>
      </c>
      <c r="K12" s="28"/>
      <c r="L12" s="28"/>
      <c r="M12" s="28"/>
      <c r="N12" s="28"/>
      <c r="O12" s="135"/>
      <c r="P12" s="27"/>
      <c r="Q12" s="28"/>
      <c r="R12" s="28"/>
      <c r="S12" s="28"/>
      <c r="T12" s="2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6.5" customHeight="1" x14ac:dyDescent="0.2">
      <c r="A13" s="67"/>
      <c r="B13" s="67"/>
      <c r="C13" s="29"/>
      <c r="D13" s="151"/>
      <c r="E13" s="71" t="s">
        <v>48</v>
      </c>
      <c r="F13" s="30">
        <f>F10-F11+F12</f>
        <v>16169941</v>
      </c>
      <c r="G13" s="31">
        <f>G10-G11+G12</f>
        <v>6291359</v>
      </c>
      <c r="H13" s="30">
        <f>H10-H11+H12</f>
        <v>6291359</v>
      </c>
      <c r="I13" s="30"/>
      <c r="J13" s="30">
        <f>J10-J11+J12</f>
        <v>6291359</v>
      </c>
      <c r="K13" s="30"/>
      <c r="L13" s="30"/>
      <c r="M13" s="30"/>
      <c r="N13" s="30"/>
      <c r="O13" s="32"/>
      <c r="P13" s="31">
        <f>P10-P11+P12</f>
        <v>9878582</v>
      </c>
      <c r="Q13" s="30">
        <f>Q10-Q11+Q12</f>
        <v>9878582</v>
      </c>
      <c r="R13" s="30">
        <f>R10-R11+R12</f>
        <v>4507477</v>
      </c>
      <c r="S13" s="80"/>
      <c r="T13" s="80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5" customFormat="1" ht="16.5" customHeight="1" x14ac:dyDescent="0.2">
      <c r="A14" s="36"/>
      <c r="B14" s="45">
        <v>70005</v>
      </c>
      <c r="C14" s="46"/>
      <c r="D14" s="146" t="s">
        <v>0</v>
      </c>
      <c r="E14" s="72" t="s">
        <v>45</v>
      </c>
      <c r="F14" s="33">
        <f>G14+P14</f>
        <v>16070941</v>
      </c>
      <c r="G14" s="34">
        <f>H14+K14+L14+M14</f>
        <v>6192359</v>
      </c>
      <c r="H14" s="35">
        <f>SUM(I14:J14)</f>
        <v>6192359</v>
      </c>
      <c r="I14" s="35"/>
      <c r="J14" s="35">
        <v>6192359</v>
      </c>
      <c r="K14" s="35"/>
      <c r="L14" s="35"/>
      <c r="M14" s="35"/>
      <c r="N14" s="52"/>
      <c r="O14" s="53"/>
      <c r="P14" s="34">
        <f>Q14+S14+T14</f>
        <v>9878582</v>
      </c>
      <c r="Q14" s="35">
        <v>9878582</v>
      </c>
      <c r="R14" s="35">
        <v>4507477</v>
      </c>
      <c r="S14" s="52"/>
      <c r="T14" s="5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4" customFormat="1" ht="16.5" customHeight="1" x14ac:dyDescent="0.2">
      <c r="A15" s="36"/>
      <c r="B15" s="36"/>
      <c r="C15" s="44"/>
      <c r="D15" s="147"/>
      <c r="E15" s="72" t="s">
        <v>46</v>
      </c>
      <c r="F15" s="37"/>
      <c r="G15" s="38"/>
      <c r="H15" s="39"/>
      <c r="I15" s="39"/>
      <c r="J15" s="39"/>
      <c r="K15" s="39"/>
      <c r="L15" s="39"/>
      <c r="M15" s="39"/>
      <c r="N15" s="39"/>
      <c r="O15" s="54"/>
      <c r="P15" s="38"/>
      <c r="Q15" s="39"/>
      <c r="R15" s="39"/>
      <c r="S15" s="39"/>
      <c r="T15" s="39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4" customFormat="1" ht="16.5" customHeight="1" x14ac:dyDescent="0.2">
      <c r="A16" s="36"/>
      <c r="B16" s="36"/>
      <c r="C16" s="44"/>
      <c r="D16" s="147"/>
      <c r="E16" s="72" t="s">
        <v>47</v>
      </c>
      <c r="F16" s="37">
        <f>G16+P16</f>
        <v>15000</v>
      </c>
      <c r="G16" s="38">
        <f>H16+K16+L16+M16</f>
        <v>15000</v>
      </c>
      <c r="H16" s="39">
        <f>SUM(I16:J16)</f>
        <v>15000</v>
      </c>
      <c r="I16" s="39"/>
      <c r="J16" s="39">
        <f>J20</f>
        <v>15000</v>
      </c>
      <c r="K16" s="39"/>
      <c r="L16" s="39"/>
      <c r="M16" s="39"/>
      <c r="N16" s="39"/>
      <c r="O16" s="54"/>
      <c r="P16" s="38"/>
      <c r="Q16" s="39"/>
      <c r="R16" s="39"/>
      <c r="S16" s="39"/>
      <c r="T16" s="39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7" customFormat="1" ht="16.5" customHeight="1" x14ac:dyDescent="0.2">
      <c r="A17" s="68"/>
      <c r="B17" s="68"/>
      <c r="C17" s="40"/>
      <c r="D17" s="148"/>
      <c r="E17" s="73" t="s">
        <v>48</v>
      </c>
      <c r="F17" s="41">
        <f>F14-F15+F16</f>
        <v>16085941</v>
      </c>
      <c r="G17" s="42">
        <f>G14-G15+G16</f>
        <v>6207359</v>
      </c>
      <c r="H17" s="41">
        <f>H14-H15+H16</f>
        <v>6207359</v>
      </c>
      <c r="I17" s="41"/>
      <c r="J17" s="41">
        <f>J14-J15+J16</f>
        <v>6207359</v>
      </c>
      <c r="K17" s="41"/>
      <c r="L17" s="41"/>
      <c r="M17" s="41"/>
      <c r="N17" s="41"/>
      <c r="O17" s="43"/>
      <c r="P17" s="42">
        <f>P14-P15+P16</f>
        <v>9878582</v>
      </c>
      <c r="Q17" s="59">
        <f>Q14-Q15+Q16</f>
        <v>9878582</v>
      </c>
      <c r="R17" s="59">
        <f>R14-R15+R16</f>
        <v>4507477</v>
      </c>
      <c r="S17" s="59"/>
      <c r="T17" s="59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4"/>
      <c r="B18" s="44"/>
      <c r="C18" s="44">
        <v>4530</v>
      </c>
      <c r="D18" s="152" t="s">
        <v>25</v>
      </c>
      <c r="E18" s="72" t="s">
        <v>45</v>
      </c>
      <c r="F18" s="37">
        <f>G18+P18</f>
        <v>75000</v>
      </c>
      <c r="G18" s="38">
        <f>H18+K18+L18+M18</f>
        <v>75000</v>
      </c>
      <c r="H18" s="39">
        <f>SUM(I18:J18)</f>
        <v>75000</v>
      </c>
      <c r="I18" s="39"/>
      <c r="J18" s="39">
        <v>75000</v>
      </c>
      <c r="K18" s="39"/>
      <c r="L18" s="39"/>
      <c r="M18" s="39"/>
      <c r="N18" s="39"/>
      <c r="O18" s="54"/>
      <c r="P18" s="55"/>
      <c r="Q18" s="39"/>
      <c r="R18" s="39"/>
      <c r="S18" s="39"/>
      <c r="T18" s="39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4" customFormat="1" ht="16.5" customHeight="1" x14ac:dyDescent="0.2">
      <c r="A19" s="36"/>
      <c r="B19" s="36"/>
      <c r="C19" s="44"/>
      <c r="D19" s="153"/>
      <c r="E19" s="72" t="s">
        <v>46</v>
      </c>
      <c r="F19" s="37"/>
      <c r="G19" s="38"/>
      <c r="H19" s="39"/>
      <c r="I19" s="39"/>
      <c r="J19" s="39"/>
      <c r="K19" s="39"/>
      <c r="L19" s="39"/>
      <c r="M19" s="39"/>
      <c r="N19" s="39"/>
      <c r="O19" s="54"/>
      <c r="P19" s="38"/>
      <c r="Q19" s="39"/>
      <c r="R19" s="39"/>
      <c r="S19" s="39"/>
      <c r="T19" s="3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4" customFormat="1" ht="16.5" customHeight="1" x14ac:dyDescent="0.2">
      <c r="A20" s="36"/>
      <c r="B20" s="36"/>
      <c r="C20" s="44"/>
      <c r="D20" s="153"/>
      <c r="E20" s="72" t="s">
        <v>47</v>
      </c>
      <c r="F20" s="37">
        <f>G20+P20</f>
        <v>15000</v>
      </c>
      <c r="G20" s="38">
        <f>H20+K20+L20+M20</f>
        <v>15000</v>
      </c>
      <c r="H20" s="39">
        <f>SUM(I20:J20)</f>
        <v>15000</v>
      </c>
      <c r="I20" s="39"/>
      <c r="J20" s="39">
        <v>15000</v>
      </c>
      <c r="K20" s="39"/>
      <c r="L20" s="39"/>
      <c r="M20" s="39"/>
      <c r="N20" s="39"/>
      <c r="O20" s="54"/>
      <c r="P20" s="38"/>
      <c r="Q20" s="39"/>
      <c r="R20" s="39"/>
      <c r="S20" s="39"/>
      <c r="T20" s="39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7" customFormat="1" ht="16.5" customHeight="1" x14ac:dyDescent="0.2">
      <c r="A21" s="68"/>
      <c r="B21" s="68"/>
      <c r="C21" s="40"/>
      <c r="D21" s="154"/>
      <c r="E21" s="73" t="s">
        <v>48</v>
      </c>
      <c r="F21" s="41">
        <f>F18-F19+F20</f>
        <v>90000</v>
      </c>
      <c r="G21" s="42">
        <f>G18-G19+G20</f>
        <v>90000</v>
      </c>
      <c r="H21" s="41">
        <f>H18-H19+H20</f>
        <v>90000</v>
      </c>
      <c r="I21" s="41"/>
      <c r="J21" s="41">
        <f>J18-J19+J20</f>
        <v>90000</v>
      </c>
      <c r="K21" s="41"/>
      <c r="L21" s="41"/>
      <c r="M21" s="41"/>
      <c r="N21" s="41"/>
      <c r="O21" s="43"/>
      <c r="P21" s="42"/>
      <c r="Q21" s="41"/>
      <c r="R21" s="41"/>
      <c r="S21" s="59"/>
      <c r="T21" s="59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13" customFormat="1" ht="16.5" customHeight="1" x14ac:dyDescent="0.2">
      <c r="A22" s="89"/>
      <c r="B22" s="89"/>
      <c r="C22" s="194" t="s">
        <v>50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/>
    </row>
    <row r="23" spans="1:84" s="113" customFormat="1" ht="16.5" customHeight="1" x14ac:dyDescent="0.2">
      <c r="A23" s="89"/>
      <c r="B23" s="36"/>
      <c r="C23" s="197" t="s">
        <v>96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9"/>
    </row>
    <row r="24" spans="1:84" s="113" customFormat="1" ht="16.5" customHeight="1" x14ac:dyDescent="0.2">
      <c r="A24" s="89"/>
      <c r="B24" s="36"/>
      <c r="C24" s="155" t="s">
        <v>101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84" s="2" customFormat="1" ht="16.5" customHeight="1" x14ac:dyDescent="0.2">
      <c r="A25" s="47">
        <v>750</v>
      </c>
      <c r="B25" s="47"/>
      <c r="C25" s="105"/>
      <c r="D25" s="149" t="s">
        <v>6</v>
      </c>
      <c r="E25" s="70" t="s">
        <v>45</v>
      </c>
      <c r="F25" s="24">
        <f>G25+P25</f>
        <v>14233587.810000001</v>
      </c>
      <c r="G25" s="25">
        <f>H25+K25+L25+M25</f>
        <v>12707179.810000001</v>
      </c>
      <c r="H25" s="26">
        <f>SUM(I25:J25)</f>
        <v>11266904.970000001</v>
      </c>
      <c r="I25" s="26">
        <v>8759953.2400000002</v>
      </c>
      <c r="J25" s="26">
        <v>2506951.73</v>
      </c>
      <c r="K25" s="26"/>
      <c r="L25" s="26">
        <v>522552.4</v>
      </c>
      <c r="M25" s="26">
        <v>917722.44</v>
      </c>
      <c r="N25" s="48"/>
      <c r="O25" s="49"/>
      <c r="P25" s="25">
        <f>Q25+S25+T25</f>
        <v>1526408</v>
      </c>
      <c r="Q25" s="26">
        <v>1526408</v>
      </c>
      <c r="R25" s="26">
        <v>1242450</v>
      </c>
      <c r="S25" s="26"/>
      <c r="T25" s="26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6" customFormat="1" ht="16.5" customHeight="1" x14ac:dyDescent="0.2">
      <c r="A26" s="23"/>
      <c r="B26" s="23"/>
      <c r="C26" s="67"/>
      <c r="D26" s="150"/>
      <c r="E26" s="70" t="s">
        <v>46</v>
      </c>
      <c r="F26" s="24">
        <f>G26+P26</f>
        <v>38</v>
      </c>
      <c r="G26" s="27">
        <f>H26+K26+L26+M26</f>
        <v>38</v>
      </c>
      <c r="H26" s="28">
        <f>SUM(I26:J26)</f>
        <v>38</v>
      </c>
      <c r="I26" s="28"/>
      <c r="J26" s="28">
        <f>J30+J41</f>
        <v>38</v>
      </c>
      <c r="K26" s="28"/>
      <c r="L26" s="28"/>
      <c r="M26" s="28"/>
      <c r="N26" s="28"/>
      <c r="O26" s="135"/>
      <c r="P26" s="27"/>
      <c r="Q26" s="28"/>
      <c r="R26" s="28"/>
      <c r="S26" s="28"/>
      <c r="T26" s="28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6" customFormat="1" ht="16.5" customHeight="1" x14ac:dyDescent="0.2">
      <c r="A27" s="23"/>
      <c r="B27" s="23"/>
      <c r="C27" s="67"/>
      <c r="D27" s="150"/>
      <c r="E27" s="70" t="s">
        <v>47</v>
      </c>
      <c r="F27" s="24">
        <f>G27+P27</f>
        <v>22038</v>
      </c>
      <c r="G27" s="27">
        <f>H27+K27+L27+M27</f>
        <v>22038</v>
      </c>
      <c r="H27" s="28">
        <f>SUM(I27:J27)</f>
        <v>22038</v>
      </c>
      <c r="I27" s="28"/>
      <c r="J27" s="28">
        <f>J31+J42</f>
        <v>22038</v>
      </c>
      <c r="K27" s="28"/>
      <c r="L27" s="28"/>
      <c r="M27" s="28"/>
      <c r="N27" s="28"/>
      <c r="O27" s="135"/>
      <c r="P27" s="27"/>
      <c r="Q27" s="28"/>
      <c r="R27" s="28"/>
      <c r="S27" s="28"/>
      <c r="T27" s="28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" customFormat="1" ht="16.5" customHeight="1" x14ac:dyDescent="0.2">
      <c r="A28" s="67"/>
      <c r="B28" s="67"/>
      <c r="C28" s="29"/>
      <c r="D28" s="151"/>
      <c r="E28" s="71" t="s">
        <v>48</v>
      </c>
      <c r="F28" s="30">
        <f t="shared" ref="F28:R28" si="1">F25-F26+F27</f>
        <v>14255587.810000001</v>
      </c>
      <c r="G28" s="31">
        <f t="shared" si="1"/>
        <v>12729179.810000001</v>
      </c>
      <c r="H28" s="30">
        <f t="shared" si="1"/>
        <v>11288904.970000001</v>
      </c>
      <c r="I28" s="80">
        <f>I25-I26+I27</f>
        <v>8759953.2400000002</v>
      </c>
      <c r="J28" s="30">
        <f t="shared" si="1"/>
        <v>2528951.73</v>
      </c>
      <c r="K28" s="30"/>
      <c r="L28" s="30">
        <f>L25-L26+L27</f>
        <v>522552.4</v>
      </c>
      <c r="M28" s="30">
        <f>M25-M26+M27</f>
        <v>917722.44</v>
      </c>
      <c r="N28" s="30"/>
      <c r="O28" s="32"/>
      <c r="P28" s="31">
        <f t="shared" si="1"/>
        <v>1526408</v>
      </c>
      <c r="Q28" s="30">
        <f t="shared" si="1"/>
        <v>1526408</v>
      </c>
      <c r="R28" s="30">
        <f t="shared" si="1"/>
        <v>1242450</v>
      </c>
      <c r="S28" s="80"/>
      <c r="T28" s="80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5" customFormat="1" ht="16.5" customHeight="1" x14ac:dyDescent="0.2">
      <c r="A29" s="36"/>
      <c r="B29" s="45">
        <v>75023</v>
      </c>
      <c r="C29" s="46"/>
      <c r="D29" s="146" t="s">
        <v>17</v>
      </c>
      <c r="E29" s="72" t="s">
        <v>45</v>
      </c>
      <c r="F29" s="37">
        <f>G29+P29</f>
        <v>10267477.17</v>
      </c>
      <c r="G29" s="38">
        <f>H29+K29+L29+M29</f>
        <v>10267477.17</v>
      </c>
      <c r="H29" s="39">
        <f>SUM(I29:J29)</f>
        <v>10251643.77</v>
      </c>
      <c r="I29" s="35">
        <v>8403290.3599999994</v>
      </c>
      <c r="J29" s="35">
        <v>1848353.41</v>
      </c>
      <c r="K29" s="35"/>
      <c r="L29" s="35">
        <v>15833.4</v>
      </c>
      <c r="M29" s="35"/>
      <c r="N29" s="52"/>
      <c r="O29" s="53"/>
      <c r="P29" s="34"/>
      <c r="Q29" s="35"/>
      <c r="R29" s="35"/>
      <c r="S29" s="35"/>
      <c r="T29" s="5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4" customFormat="1" ht="16.5" customHeight="1" x14ac:dyDescent="0.2">
      <c r="A30" s="36"/>
      <c r="B30" s="36"/>
      <c r="C30" s="44"/>
      <c r="D30" s="147"/>
      <c r="E30" s="72" t="s">
        <v>46</v>
      </c>
      <c r="F30" s="37"/>
      <c r="G30" s="38"/>
      <c r="H30" s="39"/>
      <c r="I30" s="39"/>
      <c r="J30" s="39"/>
      <c r="K30" s="39"/>
      <c r="L30" s="39"/>
      <c r="M30" s="39"/>
      <c r="N30" s="39"/>
      <c r="O30" s="54"/>
      <c r="P30" s="38"/>
      <c r="Q30" s="39"/>
      <c r="R30" s="39"/>
      <c r="S30" s="39"/>
      <c r="T30" s="39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4" customFormat="1" ht="16.5" customHeight="1" x14ac:dyDescent="0.2">
      <c r="A31" s="36"/>
      <c r="B31" s="36"/>
      <c r="C31" s="44"/>
      <c r="D31" s="147"/>
      <c r="E31" s="72" t="s">
        <v>47</v>
      </c>
      <c r="F31" s="37">
        <f>G31+P31</f>
        <v>22000</v>
      </c>
      <c r="G31" s="38">
        <f>H31+K31+L31+M31</f>
        <v>22000</v>
      </c>
      <c r="H31" s="39">
        <f>SUM(I31:J31)</f>
        <v>22000</v>
      </c>
      <c r="I31" s="39"/>
      <c r="J31" s="39">
        <f>J35</f>
        <v>22000</v>
      </c>
      <c r="K31" s="39"/>
      <c r="L31" s="39"/>
      <c r="M31" s="39"/>
      <c r="N31" s="39"/>
      <c r="O31" s="54"/>
      <c r="P31" s="38"/>
      <c r="Q31" s="39"/>
      <c r="R31" s="39"/>
      <c r="S31" s="39"/>
      <c r="T31" s="3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7" customFormat="1" ht="16.5" customHeight="1" x14ac:dyDescent="0.2">
      <c r="A32" s="68"/>
      <c r="B32" s="68"/>
      <c r="C32" s="40"/>
      <c r="D32" s="148"/>
      <c r="E32" s="73" t="s">
        <v>48</v>
      </c>
      <c r="F32" s="41">
        <f t="shared" ref="F32:J32" si="2">F29-F30+F31</f>
        <v>10289477.17</v>
      </c>
      <c r="G32" s="42">
        <f t="shared" si="2"/>
        <v>10289477.17</v>
      </c>
      <c r="H32" s="41">
        <f t="shared" si="2"/>
        <v>10273643.77</v>
      </c>
      <c r="I32" s="59">
        <f>I29-I30+I31</f>
        <v>8403290.3599999994</v>
      </c>
      <c r="J32" s="59">
        <f t="shared" si="2"/>
        <v>1870353.41</v>
      </c>
      <c r="K32" s="41"/>
      <c r="L32" s="59">
        <f>L29-L30+L31</f>
        <v>15833.4</v>
      </c>
      <c r="M32" s="41"/>
      <c r="N32" s="41"/>
      <c r="O32" s="43"/>
      <c r="P32" s="42"/>
      <c r="Q32" s="41"/>
      <c r="R32" s="41"/>
      <c r="S32" s="59"/>
      <c r="T32" s="5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16.5" customHeight="1" x14ac:dyDescent="0.2">
      <c r="A33" s="44"/>
      <c r="B33" s="44"/>
      <c r="C33" s="44">
        <v>4260</v>
      </c>
      <c r="D33" s="77" t="s">
        <v>23</v>
      </c>
      <c r="E33" s="72" t="s">
        <v>45</v>
      </c>
      <c r="F33" s="37">
        <f>G33+P33</f>
        <v>188360</v>
      </c>
      <c r="G33" s="38">
        <f>H33+K33+L33+M33</f>
        <v>188360</v>
      </c>
      <c r="H33" s="39">
        <f>SUM(I33:J33)</f>
        <v>188360</v>
      </c>
      <c r="I33" s="39"/>
      <c r="J33" s="39">
        <v>188360</v>
      </c>
      <c r="K33" s="39"/>
      <c r="L33" s="39"/>
      <c r="M33" s="39"/>
      <c r="N33" s="39"/>
      <c r="O33" s="54"/>
      <c r="P33" s="55"/>
      <c r="Q33" s="39"/>
      <c r="R33" s="39"/>
      <c r="S33" s="39"/>
      <c r="T33" s="39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4" customFormat="1" ht="16.5" customHeight="1" x14ac:dyDescent="0.2">
      <c r="A34" s="36"/>
      <c r="B34" s="36"/>
      <c r="C34" s="44"/>
      <c r="D34" s="78"/>
      <c r="E34" s="72" t="s">
        <v>46</v>
      </c>
      <c r="F34" s="37"/>
      <c r="G34" s="38"/>
      <c r="H34" s="39"/>
      <c r="I34" s="39"/>
      <c r="J34" s="39"/>
      <c r="K34" s="39"/>
      <c r="L34" s="39"/>
      <c r="M34" s="39"/>
      <c r="N34" s="39"/>
      <c r="O34" s="54"/>
      <c r="P34" s="38"/>
      <c r="Q34" s="39"/>
      <c r="R34" s="39"/>
      <c r="S34" s="39"/>
      <c r="T34" s="39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4" customFormat="1" ht="16.5" customHeight="1" x14ac:dyDescent="0.2">
      <c r="A35" s="36"/>
      <c r="B35" s="36"/>
      <c r="C35" s="44"/>
      <c r="D35" s="78"/>
      <c r="E35" s="72" t="s">
        <v>47</v>
      </c>
      <c r="F35" s="37">
        <f>G35+P35</f>
        <v>22000</v>
      </c>
      <c r="G35" s="38">
        <f>H35+K35+L35+M35</f>
        <v>22000</v>
      </c>
      <c r="H35" s="39">
        <f>SUM(I35:J35)</f>
        <v>22000</v>
      </c>
      <c r="I35" s="39"/>
      <c r="J35" s="39">
        <v>22000</v>
      </c>
      <c r="K35" s="39"/>
      <c r="L35" s="39"/>
      <c r="M35" s="39"/>
      <c r="N35" s="39"/>
      <c r="O35" s="54"/>
      <c r="P35" s="38"/>
      <c r="Q35" s="39"/>
      <c r="R35" s="39"/>
      <c r="S35" s="39"/>
      <c r="T35" s="39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7" customFormat="1" ht="16.5" customHeight="1" x14ac:dyDescent="0.2">
      <c r="A36" s="68"/>
      <c r="B36" s="68"/>
      <c r="C36" s="40"/>
      <c r="D36" s="79"/>
      <c r="E36" s="73" t="s">
        <v>48</v>
      </c>
      <c r="F36" s="41">
        <f>F33-F34+F35</f>
        <v>210360</v>
      </c>
      <c r="G36" s="42">
        <f>G33-G34+G35</f>
        <v>210360</v>
      </c>
      <c r="H36" s="41">
        <f>H33-H34+H35</f>
        <v>210360</v>
      </c>
      <c r="I36" s="41"/>
      <c r="J36" s="41">
        <f>J33-J34+J35</f>
        <v>210360</v>
      </c>
      <c r="K36" s="41"/>
      <c r="L36" s="41"/>
      <c r="M36" s="41"/>
      <c r="N36" s="41"/>
      <c r="O36" s="43"/>
      <c r="P36" s="42"/>
      <c r="Q36" s="41"/>
      <c r="R36" s="41"/>
      <c r="S36" s="59"/>
      <c r="T36" s="59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13" customFormat="1" ht="16.5" customHeight="1" x14ac:dyDescent="0.2">
      <c r="A37" s="89"/>
      <c r="B37" s="89"/>
      <c r="C37" s="194" t="s">
        <v>50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6"/>
    </row>
    <row r="38" spans="1:84" s="113" customFormat="1" ht="16.5" customHeight="1" x14ac:dyDescent="0.2">
      <c r="A38" s="89"/>
      <c r="B38" s="36"/>
      <c r="C38" s="197" t="s">
        <v>68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9"/>
    </row>
    <row r="39" spans="1:84" s="113" customFormat="1" ht="16.5" customHeight="1" x14ac:dyDescent="0.2">
      <c r="A39" s="89"/>
      <c r="B39" s="36"/>
      <c r="C39" s="155" t="s">
        <v>67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7"/>
    </row>
    <row r="40" spans="1:84" s="8" customFormat="1" ht="16.5" customHeight="1" x14ac:dyDescent="0.2">
      <c r="A40" s="36"/>
      <c r="B40" s="45">
        <v>75095</v>
      </c>
      <c r="C40" s="46"/>
      <c r="D40" s="146" t="s">
        <v>9</v>
      </c>
      <c r="E40" s="72" t="s">
        <v>45</v>
      </c>
      <c r="F40" s="37">
        <f>G40+P40</f>
        <v>2732026.04</v>
      </c>
      <c r="G40" s="38">
        <f>H40+K40+L40+M40</f>
        <v>1205618.04</v>
      </c>
      <c r="H40" s="39">
        <f>SUM(I40:J40)</f>
        <v>465296.2</v>
      </c>
      <c r="I40" s="35">
        <v>4897.88</v>
      </c>
      <c r="J40" s="35">
        <v>460398.32</v>
      </c>
      <c r="K40" s="35"/>
      <c r="L40" s="35">
        <v>17450</v>
      </c>
      <c r="M40" s="35">
        <v>722871.84</v>
      </c>
      <c r="N40" s="52"/>
      <c r="O40" s="53"/>
      <c r="P40" s="34">
        <f>Q40+S40+T40</f>
        <v>1526408</v>
      </c>
      <c r="Q40" s="35">
        <v>1526408</v>
      </c>
      <c r="R40" s="35">
        <v>1242450</v>
      </c>
      <c r="S40" s="52"/>
      <c r="T40" s="35"/>
      <c r="U40" s="1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4" customFormat="1" ht="16.5" customHeight="1" x14ac:dyDescent="0.2">
      <c r="A41" s="36"/>
      <c r="B41" s="36"/>
      <c r="C41" s="44"/>
      <c r="D41" s="147"/>
      <c r="E41" s="72" t="s">
        <v>46</v>
      </c>
      <c r="F41" s="37">
        <f>G41+P41</f>
        <v>38</v>
      </c>
      <c r="G41" s="38">
        <f>H41+K41+L41+M41</f>
        <v>38</v>
      </c>
      <c r="H41" s="39">
        <f>SUM(I41:J41)</f>
        <v>38</v>
      </c>
      <c r="I41" s="39"/>
      <c r="J41" s="39">
        <f>J45+J49</f>
        <v>38</v>
      </c>
      <c r="K41" s="39"/>
      <c r="L41" s="39"/>
      <c r="M41" s="39"/>
      <c r="N41" s="39"/>
      <c r="O41" s="54"/>
      <c r="P41" s="38"/>
      <c r="Q41" s="39"/>
      <c r="R41" s="39"/>
      <c r="S41" s="39"/>
      <c r="T41" s="39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4" customFormat="1" ht="16.5" customHeight="1" x14ac:dyDescent="0.2">
      <c r="A42" s="36"/>
      <c r="B42" s="36"/>
      <c r="C42" s="44"/>
      <c r="D42" s="147"/>
      <c r="E42" s="72" t="s">
        <v>47</v>
      </c>
      <c r="F42" s="37">
        <f>G42+P42</f>
        <v>38</v>
      </c>
      <c r="G42" s="38">
        <f>H42+K42+L42+M42</f>
        <v>38</v>
      </c>
      <c r="H42" s="39">
        <f>SUM(I42:J42)</f>
        <v>38</v>
      </c>
      <c r="I42" s="39"/>
      <c r="J42" s="39">
        <f>J46+J50</f>
        <v>38</v>
      </c>
      <c r="K42" s="39"/>
      <c r="L42" s="39"/>
      <c r="M42" s="39"/>
      <c r="N42" s="39"/>
      <c r="O42" s="54"/>
      <c r="P42" s="38"/>
      <c r="Q42" s="39"/>
      <c r="R42" s="39"/>
      <c r="S42" s="39"/>
      <c r="T42" s="39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7" customFormat="1" ht="16.5" customHeight="1" x14ac:dyDescent="0.2">
      <c r="A43" s="68"/>
      <c r="B43" s="68"/>
      <c r="C43" s="40"/>
      <c r="D43" s="148"/>
      <c r="E43" s="73" t="s">
        <v>48</v>
      </c>
      <c r="F43" s="41">
        <f t="shared" ref="F43:R43" si="3">F40-F41+F42</f>
        <v>2732026.04</v>
      </c>
      <c r="G43" s="42">
        <f t="shared" si="3"/>
        <v>1205618.04</v>
      </c>
      <c r="H43" s="41">
        <f t="shared" si="3"/>
        <v>465296.2</v>
      </c>
      <c r="I43" s="59">
        <f>I40-I41+I42</f>
        <v>4897.88</v>
      </c>
      <c r="J43" s="59">
        <f>J40-J41+J42</f>
        <v>460398.32</v>
      </c>
      <c r="K43" s="59"/>
      <c r="L43" s="59">
        <f>L40-L41+L42</f>
        <v>17450</v>
      </c>
      <c r="M43" s="59">
        <f>M40-M41+M42</f>
        <v>722871.84</v>
      </c>
      <c r="N43" s="41"/>
      <c r="O43" s="43"/>
      <c r="P43" s="42">
        <f t="shared" si="3"/>
        <v>1526408</v>
      </c>
      <c r="Q43" s="59">
        <f t="shared" si="3"/>
        <v>1526408</v>
      </c>
      <c r="R43" s="59">
        <f t="shared" si="3"/>
        <v>1242450</v>
      </c>
      <c r="S43" s="59"/>
      <c r="T43" s="59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0" customFormat="1" ht="16.5" customHeight="1" x14ac:dyDescent="0.2">
      <c r="A44" s="44"/>
      <c r="B44" s="44"/>
      <c r="C44" s="44">
        <v>4210</v>
      </c>
      <c r="D44" s="152" t="s">
        <v>22</v>
      </c>
      <c r="E44" s="72" t="s">
        <v>45</v>
      </c>
      <c r="F44" s="37">
        <f>G44+P44</f>
        <v>142854.88</v>
      </c>
      <c r="G44" s="38">
        <f>H44+K44+L44+M44</f>
        <v>142854.88</v>
      </c>
      <c r="H44" s="39">
        <f>SUM(I44:J44)</f>
        <v>142854.88</v>
      </c>
      <c r="I44" s="39"/>
      <c r="J44" s="39">
        <v>142854.88</v>
      </c>
      <c r="K44" s="39"/>
      <c r="L44" s="39"/>
      <c r="M44" s="39"/>
      <c r="N44" s="39"/>
      <c r="O44" s="54"/>
      <c r="P44" s="55"/>
      <c r="Q44" s="39"/>
      <c r="R44" s="39"/>
      <c r="S44" s="39"/>
      <c r="T44" s="39"/>
      <c r="U44" s="8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4" customFormat="1" ht="16.5" customHeight="1" x14ac:dyDescent="0.2">
      <c r="A45" s="36"/>
      <c r="B45" s="36"/>
      <c r="C45" s="44"/>
      <c r="D45" s="153"/>
      <c r="E45" s="72" t="s">
        <v>46</v>
      </c>
      <c r="F45" s="37"/>
      <c r="G45" s="38"/>
      <c r="H45" s="39"/>
      <c r="I45" s="39"/>
      <c r="J45" s="39"/>
      <c r="K45" s="39"/>
      <c r="L45" s="39"/>
      <c r="M45" s="39"/>
      <c r="N45" s="39"/>
      <c r="O45" s="54"/>
      <c r="P45" s="38"/>
      <c r="Q45" s="39"/>
      <c r="R45" s="39"/>
      <c r="S45" s="39"/>
      <c r="T45" s="39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4" customFormat="1" ht="16.5" customHeight="1" x14ac:dyDescent="0.2">
      <c r="A46" s="36"/>
      <c r="B46" s="36"/>
      <c r="C46" s="44"/>
      <c r="D46" s="153"/>
      <c r="E46" s="72" t="s">
        <v>47</v>
      </c>
      <c r="F46" s="37">
        <f>G46+P46</f>
        <v>38</v>
      </c>
      <c r="G46" s="38">
        <f>H46+K46+L46+M46</f>
        <v>38</v>
      </c>
      <c r="H46" s="39">
        <f>SUM(I46:J46)</f>
        <v>38</v>
      </c>
      <c r="I46" s="39"/>
      <c r="J46" s="39">
        <v>38</v>
      </c>
      <c r="K46" s="39"/>
      <c r="L46" s="39"/>
      <c r="M46" s="39"/>
      <c r="N46" s="39"/>
      <c r="O46" s="54"/>
      <c r="P46" s="38"/>
      <c r="Q46" s="39"/>
      <c r="R46" s="39"/>
      <c r="S46" s="39"/>
      <c r="T46" s="3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7" customFormat="1" ht="16.5" customHeight="1" x14ac:dyDescent="0.2">
      <c r="A47" s="68"/>
      <c r="B47" s="68"/>
      <c r="C47" s="40"/>
      <c r="D47" s="154"/>
      <c r="E47" s="73" t="s">
        <v>48</v>
      </c>
      <c r="F47" s="41">
        <f>F44-F45+F46</f>
        <v>142892.88</v>
      </c>
      <c r="G47" s="42">
        <f>G44-G45+G46</f>
        <v>142892.88</v>
      </c>
      <c r="H47" s="41">
        <f>H44-H45+H46</f>
        <v>142892.88</v>
      </c>
      <c r="I47" s="41"/>
      <c r="J47" s="41">
        <f>J44-J45+J46</f>
        <v>142892.88</v>
      </c>
      <c r="K47" s="41"/>
      <c r="L47" s="41"/>
      <c r="M47" s="41"/>
      <c r="N47" s="41"/>
      <c r="O47" s="43"/>
      <c r="P47" s="42"/>
      <c r="Q47" s="41"/>
      <c r="R47" s="41"/>
      <c r="S47" s="59"/>
      <c r="T47" s="59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6.5" customHeight="1" x14ac:dyDescent="0.2">
      <c r="A48" s="44"/>
      <c r="B48" s="44"/>
      <c r="C48" s="44">
        <v>4220</v>
      </c>
      <c r="D48" s="152" t="s">
        <v>49</v>
      </c>
      <c r="E48" s="72" t="s">
        <v>45</v>
      </c>
      <c r="F48" s="37">
        <f>G48+P48</f>
        <v>10650</v>
      </c>
      <c r="G48" s="38">
        <f>H48+K48+L48+M48</f>
        <v>10650</v>
      </c>
      <c r="H48" s="39">
        <f>SUM(I48:J48)</f>
        <v>10650</v>
      </c>
      <c r="I48" s="39"/>
      <c r="J48" s="39">
        <v>10650</v>
      </c>
      <c r="K48" s="39"/>
      <c r="L48" s="39"/>
      <c r="M48" s="39"/>
      <c r="N48" s="39"/>
      <c r="O48" s="54"/>
      <c r="P48" s="55"/>
      <c r="Q48" s="39"/>
      <c r="R48" s="39"/>
      <c r="S48" s="39"/>
      <c r="T48" s="39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4" customFormat="1" ht="16.5" customHeight="1" x14ac:dyDescent="0.2">
      <c r="A49" s="36"/>
      <c r="B49" s="36"/>
      <c r="C49" s="44"/>
      <c r="D49" s="153"/>
      <c r="E49" s="72" t="s">
        <v>46</v>
      </c>
      <c r="F49" s="37">
        <f>G49+P49</f>
        <v>38</v>
      </c>
      <c r="G49" s="38">
        <f>H49+K49+L49+M49</f>
        <v>38</v>
      </c>
      <c r="H49" s="39">
        <f>SUM(I49:J49)</f>
        <v>38</v>
      </c>
      <c r="I49" s="39"/>
      <c r="J49" s="39">
        <v>38</v>
      </c>
      <c r="K49" s="39"/>
      <c r="L49" s="39"/>
      <c r="M49" s="39"/>
      <c r="N49" s="39"/>
      <c r="O49" s="54"/>
      <c r="P49" s="38"/>
      <c r="Q49" s="39"/>
      <c r="R49" s="39"/>
      <c r="S49" s="39"/>
      <c r="T49" s="3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4" customFormat="1" ht="16.5" customHeight="1" x14ac:dyDescent="0.2">
      <c r="A50" s="36"/>
      <c r="B50" s="36"/>
      <c r="C50" s="44"/>
      <c r="D50" s="153"/>
      <c r="E50" s="72" t="s">
        <v>47</v>
      </c>
      <c r="F50" s="37"/>
      <c r="G50" s="38"/>
      <c r="H50" s="39"/>
      <c r="I50" s="39"/>
      <c r="J50" s="39"/>
      <c r="K50" s="39"/>
      <c r="L50" s="39"/>
      <c r="M50" s="39"/>
      <c r="N50" s="39"/>
      <c r="O50" s="54"/>
      <c r="P50" s="38"/>
      <c r="Q50" s="39"/>
      <c r="R50" s="39"/>
      <c r="S50" s="39"/>
      <c r="T50" s="39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7" customFormat="1" ht="16.5" customHeight="1" x14ac:dyDescent="0.2">
      <c r="A51" s="68"/>
      <c r="B51" s="68"/>
      <c r="C51" s="40"/>
      <c r="D51" s="154"/>
      <c r="E51" s="73" t="s">
        <v>48</v>
      </c>
      <c r="F51" s="41">
        <f>F48-F49+F50</f>
        <v>10612</v>
      </c>
      <c r="G51" s="42">
        <f>G48-G49+G50</f>
        <v>10612</v>
      </c>
      <c r="H51" s="41">
        <f>H48-H49+H50</f>
        <v>10612</v>
      </c>
      <c r="I51" s="41"/>
      <c r="J51" s="41">
        <f>J48-J49+J50</f>
        <v>10612</v>
      </c>
      <c r="K51" s="41"/>
      <c r="L51" s="41"/>
      <c r="M51" s="41"/>
      <c r="N51" s="41"/>
      <c r="O51" s="43"/>
      <c r="P51" s="42"/>
      <c r="Q51" s="41"/>
      <c r="R51" s="41"/>
      <c r="S51" s="59"/>
      <c r="T51" s="59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3" customFormat="1" ht="16.5" customHeight="1" x14ac:dyDescent="0.2">
      <c r="A52" s="89"/>
      <c r="B52" s="89"/>
      <c r="C52" s="194" t="s">
        <v>50</v>
      </c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6"/>
    </row>
    <row r="53" spans="1:84" s="113" customFormat="1" ht="16.5" customHeight="1" x14ac:dyDescent="0.2">
      <c r="A53" s="89"/>
      <c r="B53" s="36"/>
      <c r="C53" s="197" t="s">
        <v>70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9"/>
    </row>
    <row r="54" spans="1:84" s="113" customFormat="1" ht="16.5" customHeight="1" x14ac:dyDescent="0.2">
      <c r="A54" s="89"/>
      <c r="B54" s="36"/>
      <c r="C54" s="197" t="s">
        <v>72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9"/>
    </row>
    <row r="55" spans="1:84" s="113" customFormat="1" ht="16.5" customHeight="1" x14ac:dyDescent="0.2">
      <c r="A55" s="89"/>
      <c r="B55" s="36"/>
      <c r="C55" s="155" t="s">
        <v>71</v>
      </c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7"/>
    </row>
    <row r="56" spans="1:84" s="2" customFormat="1" ht="16.5" customHeight="1" x14ac:dyDescent="0.2">
      <c r="A56" s="47">
        <v>758</v>
      </c>
      <c r="B56" s="47"/>
      <c r="C56" s="105"/>
      <c r="D56" s="149" t="s">
        <v>4</v>
      </c>
      <c r="E56" s="70" t="s">
        <v>45</v>
      </c>
      <c r="F56" s="24">
        <f>G56+P56</f>
        <v>804341</v>
      </c>
      <c r="G56" s="25">
        <f>H56+K56+L56+M56</f>
        <v>804341</v>
      </c>
      <c r="H56" s="26">
        <f>SUM(I56:J56)</f>
        <v>796552</v>
      </c>
      <c r="I56" s="26"/>
      <c r="J56" s="26">
        <v>796552</v>
      </c>
      <c r="K56" s="26"/>
      <c r="L56" s="26">
        <v>7789</v>
      </c>
      <c r="M56" s="26"/>
      <c r="N56" s="48"/>
      <c r="O56" s="49"/>
      <c r="P56" s="96"/>
      <c r="Q56" s="26"/>
      <c r="R56" s="26"/>
      <c r="S56" s="26"/>
      <c r="T56" s="2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2" customFormat="1" ht="16.5" customHeight="1" x14ac:dyDescent="0.2">
      <c r="A57" s="23"/>
      <c r="B57" s="23"/>
      <c r="C57" s="67"/>
      <c r="D57" s="150"/>
      <c r="E57" s="70" t="s">
        <v>46</v>
      </c>
      <c r="F57" s="24">
        <f>G57+P57</f>
        <v>157000</v>
      </c>
      <c r="G57" s="27">
        <f>H57+K57+L57+M57</f>
        <v>157000</v>
      </c>
      <c r="H57" s="28">
        <f>SUM(I57:J57)</f>
        <v>157000</v>
      </c>
      <c r="I57" s="28"/>
      <c r="J57" s="28">
        <f>J61</f>
        <v>157000</v>
      </c>
      <c r="K57" s="28"/>
      <c r="L57" s="28"/>
      <c r="M57" s="28"/>
      <c r="N57" s="50"/>
      <c r="O57" s="51"/>
      <c r="P57" s="97"/>
      <c r="Q57" s="28"/>
      <c r="R57" s="28"/>
      <c r="S57" s="28"/>
      <c r="T57" s="28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2" customFormat="1" ht="16.5" customHeight="1" x14ac:dyDescent="0.2">
      <c r="A58" s="23"/>
      <c r="B58" s="23"/>
      <c r="C58" s="67"/>
      <c r="D58" s="150"/>
      <c r="E58" s="70" t="s">
        <v>47</v>
      </c>
      <c r="F58" s="24"/>
      <c r="G58" s="27"/>
      <c r="H58" s="28"/>
      <c r="I58" s="28"/>
      <c r="J58" s="28"/>
      <c r="K58" s="28"/>
      <c r="L58" s="28"/>
      <c r="M58" s="28"/>
      <c r="N58" s="50"/>
      <c r="O58" s="51"/>
      <c r="P58" s="97"/>
      <c r="Q58" s="28"/>
      <c r="R58" s="28"/>
      <c r="S58" s="28"/>
      <c r="T58" s="2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7" customFormat="1" ht="16.5" customHeight="1" x14ac:dyDescent="0.2">
      <c r="A59" s="67"/>
      <c r="B59" s="67"/>
      <c r="C59" s="29"/>
      <c r="D59" s="151"/>
      <c r="E59" s="71" t="s">
        <v>48</v>
      </c>
      <c r="F59" s="30">
        <f>F56-F57+F58</f>
        <v>647341</v>
      </c>
      <c r="G59" s="31">
        <f>G56-G57+G58</f>
        <v>647341</v>
      </c>
      <c r="H59" s="30">
        <f>H56-H57+H58</f>
        <v>639552</v>
      </c>
      <c r="I59" s="30"/>
      <c r="J59" s="30">
        <f>J56-J57+J58</f>
        <v>639552</v>
      </c>
      <c r="K59" s="30"/>
      <c r="L59" s="30">
        <f>L56-L57+L58</f>
        <v>7789</v>
      </c>
      <c r="M59" s="30"/>
      <c r="N59" s="30"/>
      <c r="O59" s="32"/>
      <c r="P59" s="98"/>
      <c r="Q59" s="30"/>
      <c r="R59" s="30"/>
      <c r="S59" s="80"/>
      <c r="T59" s="80"/>
      <c r="U59" s="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0" customFormat="1" ht="16.5" customHeight="1" x14ac:dyDescent="0.2">
      <c r="A60" s="36"/>
      <c r="B60" s="45">
        <v>75818</v>
      </c>
      <c r="C60" s="46"/>
      <c r="D60" s="146" t="s">
        <v>2</v>
      </c>
      <c r="E60" s="72" t="s">
        <v>45</v>
      </c>
      <c r="F60" s="37">
        <f>G60+P60</f>
        <v>796552</v>
      </c>
      <c r="G60" s="38">
        <f>H60+K60+L60+M60</f>
        <v>796552</v>
      </c>
      <c r="H60" s="39">
        <f>SUM(I60:J60)</f>
        <v>796552</v>
      </c>
      <c r="I60" s="52"/>
      <c r="J60" s="35">
        <f>J64</f>
        <v>796552</v>
      </c>
      <c r="K60" s="52"/>
      <c r="L60" s="52"/>
      <c r="M60" s="52"/>
      <c r="N60" s="52"/>
      <c r="O60" s="53"/>
      <c r="P60" s="57"/>
      <c r="Q60" s="52"/>
      <c r="R60" s="52"/>
      <c r="S60" s="52"/>
      <c r="T60" s="52"/>
      <c r="U60" s="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4" customFormat="1" ht="16.5" customHeight="1" x14ac:dyDescent="0.2">
      <c r="A61" s="36"/>
      <c r="B61" s="36"/>
      <c r="C61" s="44"/>
      <c r="D61" s="147"/>
      <c r="E61" s="72" t="s">
        <v>46</v>
      </c>
      <c r="F61" s="37">
        <f>G61+P61</f>
        <v>157000</v>
      </c>
      <c r="G61" s="38">
        <f>H61+K61+L61+M61</f>
        <v>157000</v>
      </c>
      <c r="H61" s="39">
        <f>SUM(I61:J61)</f>
        <v>157000</v>
      </c>
      <c r="I61" s="114"/>
      <c r="J61" s="39">
        <f>J65</f>
        <v>157000</v>
      </c>
      <c r="K61" s="114"/>
      <c r="L61" s="114"/>
      <c r="M61" s="114"/>
      <c r="N61" s="114"/>
      <c r="O61" s="81"/>
      <c r="P61" s="55"/>
      <c r="Q61" s="114"/>
      <c r="R61" s="114"/>
      <c r="S61" s="114"/>
      <c r="T61" s="114"/>
      <c r="U61" s="2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4" customFormat="1" ht="16.5" customHeight="1" x14ac:dyDescent="0.2">
      <c r="A62" s="36"/>
      <c r="B62" s="36"/>
      <c r="C62" s="44"/>
      <c r="D62" s="147"/>
      <c r="E62" s="72" t="s">
        <v>47</v>
      </c>
      <c r="F62" s="37"/>
      <c r="G62" s="38"/>
      <c r="H62" s="39"/>
      <c r="I62" s="114"/>
      <c r="J62" s="39"/>
      <c r="K62" s="114"/>
      <c r="L62" s="114"/>
      <c r="M62" s="114"/>
      <c r="N62" s="114"/>
      <c r="O62" s="81"/>
      <c r="P62" s="55"/>
      <c r="Q62" s="114"/>
      <c r="R62" s="114"/>
      <c r="S62" s="114"/>
      <c r="T62" s="114"/>
      <c r="U62" s="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7" customFormat="1" ht="16.5" customHeight="1" x14ac:dyDescent="0.2">
      <c r="A63" s="68"/>
      <c r="B63" s="68"/>
      <c r="C63" s="40"/>
      <c r="D63" s="148"/>
      <c r="E63" s="73" t="s">
        <v>48</v>
      </c>
      <c r="F63" s="41">
        <f>F60-F61+F62</f>
        <v>639552</v>
      </c>
      <c r="G63" s="42">
        <f>G60-G61+G62</f>
        <v>639552</v>
      </c>
      <c r="H63" s="41">
        <f>H60-H61+H62</f>
        <v>639552</v>
      </c>
      <c r="I63" s="41"/>
      <c r="J63" s="41">
        <f>J60-J61+J62</f>
        <v>639552</v>
      </c>
      <c r="K63" s="41"/>
      <c r="L63" s="41"/>
      <c r="M63" s="41"/>
      <c r="N63" s="41"/>
      <c r="O63" s="43"/>
      <c r="P63" s="42"/>
      <c r="Q63" s="41"/>
      <c r="R63" s="41"/>
      <c r="S63" s="59"/>
      <c r="T63" s="59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0" customFormat="1" ht="16.5" customHeight="1" x14ac:dyDescent="0.2">
      <c r="A64" s="44"/>
      <c r="B64" s="44"/>
      <c r="C64" s="44">
        <v>4810</v>
      </c>
      <c r="D64" s="77" t="s">
        <v>27</v>
      </c>
      <c r="E64" s="72" t="s">
        <v>45</v>
      </c>
      <c r="F64" s="37">
        <f>G64+P64</f>
        <v>796552</v>
      </c>
      <c r="G64" s="38">
        <f>H64+K64+L64+M64</f>
        <v>796552</v>
      </c>
      <c r="H64" s="39">
        <f>SUM(I64:J64)</f>
        <v>796552</v>
      </c>
      <c r="I64" s="35"/>
      <c r="J64" s="35">
        <v>796552</v>
      </c>
      <c r="K64" s="35"/>
      <c r="L64" s="35"/>
      <c r="M64" s="35"/>
      <c r="N64" s="35"/>
      <c r="O64" s="58"/>
      <c r="P64" s="57"/>
      <c r="Q64" s="35"/>
      <c r="R64" s="35"/>
      <c r="S64" s="35"/>
      <c r="T64" s="39"/>
      <c r="U64" s="1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4" customFormat="1" ht="16.5" customHeight="1" x14ac:dyDescent="0.2">
      <c r="A65" s="36"/>
      <c r="B65" s="36"/>
      <c r="C65" s="44"/>
      <c r="D65" s="78"/>
      <c r="E65" s="72" t="s">
        <v>46</v>
      </c>
      <c r="F65" s="37">
        <f>G65+P65</f>
        <v>157000</v>
      </c>
      <c r="G65" s="38">
        <f>H65+K65+L65+M65</f>
        <v>157000</v>
      </c>
      <c r="H65" s="39">
        <f>SUM(I65:J65)</f>
        <v>157000</v>
      </c>
      <c r="I65" s="39"/>
      <c r="J65" s="39">
        <v>157000</v>
      </c>
      <c r="K65" s="39"/>
      <c r="L65" s="39"/>
      <c r="M65" s="39"/>
      <c r="N65" s="39"/>
      <c r="O65" s="54"/>
      <c r="P65" s="38"/>
      <c r="Q65" s="39"/>
      <c r="R65" s="39"/>
      <c r="S65" s="39"/>
      <c r="T65" s="39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4" customFormat="1" ht="16.5" customHeight="1" x14ac:dyDescent="0.2">
      <c r="A66" s="36"/>
      <c r="B66" s="36"/>
      <c r="C66" s="44"/>
      <c r="D66" s="78"/>
      <c r="E66" s="72" t="s">
        <v>47</v>
      </c>
      <c r="F66" s="37"/>
      <c r="G66" s="38"/>
      <c r="H66" s="39"/>
      <c r="I66" s="39"/>
      <c r="J66" s="39"/>
      <c r="K66" s="39"/>
      <c r="L66" s="39"/>
      <c r="M66" s="39"/>
      <c r="N66" s="39"/>
      <c r="O66" s="54"/>
      <c r="P66" s="38"/>
      <c r="Q66" s="39"/>
      <c r="R66" s="39"/>
      <c r="S66" s="39"/>
      <c r="T66" s="39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7" customFormat="1" ht="16.5" customHeight="1" x14ac:dyDescent="0.2">
      <c r="A67" s="68"/>
      <c r="B67" s="68"/>
      <c r="C67" s="40"/>
      <c r="D67" s="79"/>
      <c r="E67" s="73" t="s">
        <v>48</v>
      </c>
      <c r="F67" s="41">
        <f>F64-F65+F66</f>
        <v>639552</v>
      </c>
      <c r="G67" s="42">
        <f>G64-G65+G66</f>
        <v>639552</v>
      </c>
      <c r="H67" s="41">
        <f>H64-H65+H66</f>
        <v>639552</v>
      </c>
      <c r="I67" s="41"/>
      <c r="J67" s="41">
        <f>J64-J65+J66</f>
        <v>639552</v>
      </c>
      <c r="K67" s="41"/>
      <c r="L67" s="41"/>
      <c r="M67" s="41"/>
      <c r="N67" s="41"/>
      <c r="O67" s="43"/>
      <c r="P67" s="42"/>
      <c r="Q67" s="41"/>
      <c r="R67" s="41"/>
      <c r="S67" s="59"/>
      <c r="T67" s="59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13" customFormat="1" ht="16.5" customHeight="1" x14ac:dyDescent="0.2">
      <c r="A68" s="89"/>
      <c r="B68" s="89"/>
      <c r="C68" s="194" t="s">
        <v>50</v>
      </c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6"/>
    </row>
    <row r="69" spans="1:84" s="113" customFormat="1" ht="16.5" customHeight="1" x14ac:dyDescent="0.2">
      <c r="A69" s="89"/>
      <c r="B69" s="36"/>
      <c r="C69" s="197" t="s">
        <v>64</v>
      </c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9"/>
    </row>
    <row r="70" spans="1:84" s="113" customFormat="1" ht="16.5" customHeight="1" x14ac:dyDescent="0.2">
      <c r="A70" s="89"/>
      <c r="B70" s="36"/>
      <c r="C70" s="197" t="s">
        <v>102</v>
      </c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9"/>
    </row>
    <row r="71" spans="1:84" s="113" customFormat="1" ht="16.5" customHeight="1" x14ac:dyDescent="0.2">
      <c r="A71" s="89"/>
      <c r="B71" s="36"/>
      <c r="C71" s="197" t="s">
        <v>66</v>
      </c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9"/>
    </row>
    <row r="72" spans="1:84" s="113" customFormat="1" ht="16.5" customHeight="1" x14ac:dyDescent="0.2">
      <c r="A72" s="89"/>
      <c r="B72" s="36"/>
      <c r="C72" s="155" t="s">
        <v>65</v>
      </c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7"/>
    </row>
    <row r="73" spans="1:84" s="8" customFormat="1" ht="18" customHeight="1" x14ac:dyDescent="0.2">
      <c r="A73" s="47">
        <v>801</v>
      </c>
      <c r="B73" s="47"/>
      <c r="C73" s="105"/>
      <c r="D73" s="149" t="s">
        <v>3</v>
      </c>
      <c r="E73" s="74" t="s">
        <v>45</v>
      </c>
      <c r="F73" s="62">
        <f>G73+P73</f>
        <v>61099459.45000001</v>
      </c>
      <c r="G73" s="25">
        <f>H73+K73+L73+M73</f>
        <v>60811500.45000001</v>
      </c>
      <c r="H73" s="26">
        <f>SUM(I73:J73)</f>
        <v>55335728.900000006</v>
      </c>
      <c r="I73" s="26">
        <v>49392188.450000003</v>
      </c>
      <c r="J73" s="26">
        <v>5943540.4500000002</v>
      </c>
      <c r="K73" s="26">
        <v>5194488.96</v>
      </c>
      <c r="L73" s="26">
        <v>281282.59000000003</v>
      </c>
      <c r="M73" s="26"/>
      <c r="N73" s="48"/>
      <c r="O73" s="49"/>
      <c r="P73" s="25">
        <f>Q73+S73+T73</f>
        <v>287959</v>
      </c>
      <c r="Q73" s="26">
        <v>287959</v>
      </c>
      <c r="R73" s="48"/>
      <c r="S73" s="48"/>
      <c r="T73" s="26"/>
      <c r="U73" s="2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4" customFormat="1" ht="18" customHeight="1" x14ac:dyDescent="0.2">
      <c r="A74" s="23"/>
      <c r="B74" s="23"/>
      <c r="C74" s="67"/>
      <c r="D74" s="150"/>
      <c r="E74" s="70" t="s">
        <v>46</v>
      </c>
      <c r="F74" s="24">
        <f>G74+P74</f>
        <v>18367.29</v>
      </c>
      <c r="G74" s="27">
        <f>H74+K74+L74+M74</f>
        <v>18367.29</v>
      </c>
      <c r="H74" s="28">
        <f>SUM(I74:J74)</f>
        <v>10600</v>
      </c>
      <c r="I74" s="28">
        <f>I78+I106+I122+I138</f>
        <v>10600</v>
      </c>
      <c r="J74" s="28"/>
      <c r="K74" s="28"/>
      <c r="L74" s="28">
        <f>L78+L106+L122+L138</f>
        <v>7767.29</v>
      </c>
      <c r="M74" s="28"/>
      <c r="N74" s="50"/>
      <c r="O74" s="51"/>
      <c r="P74" s="27"/>
      <c r="Q74" s="28"/>
      <c r="R74" s="50"/>
      <c r="S74" s="50"/>
      <c r="T74" s="28"/>
      <c r="U74" s="2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4" customFormat="1" ht="18" customHeight="1" x14ac:dyDescent="0.2">
      <c r="A75" s="23"/>
      <c r="B75" s="23"/>
      <c r="C75" s="67"/>
      <c r="D75" s="150"/>
      <c r="E75" s="70" t="s">
        <v>47</v>
      </c>
      <c r="F75" s="24">
        <f>G75+P75</f>
        <v>18367.29</v>
      </c>
      <c r="G75" s="27">
        <f>H75+K75+L75+M75</f>
        <v>18367.29</v>
      </c>
      <c r="H75" s="28">
        <f>SUM(I75:J75)</f>
        <v>18367.29</v>
      </c>
      <c r="I75" s="28">
        <f>I79+I107+I123+I139</f>
        <v>10600</v>
      </c>
      <c r="J75" s="28">
        <f>J79+J107+J123+J139</f>
        <v>7767.29</v>
      </c>
      <c r="K75" s="28"/>
      <c r="L75" s="28"/>
      <c r="M75" s="28"/>
      <c r="N75" s="50"/>
      <c r="O75" s="51"/>
      <c r="P75" s="27"/>
      <c r="Q75" s="28"/>
      <c r="R75" s="50"/>
      <c r="S75" s="50"/>
      <c r="T75" s="28"/>
      <c r="U75" s="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7" customFormat="1" ht="18" customHeight="1" x14ac:dyDescent="0.2">
      <c r="A76" s="67"/>
      <c r="B76" s="29"/>
      <c r="C76" s="29"/>
      <c r="D76" s="151"/>
      <c r="E76" s="71" t="s">
        <v>48</v>
      </c>
      <c r="F76" s="30">
        <f t="shared" ref="F76:L76" si="4">F73-F74+F75</f>
        <v>61099459.45000001</v>
      </c>
      <c r="G76" s="31">
        <f t="shared" si="4"/>
        <v>60811500.45000001</v>
      </c>
      <c r="H76" s="30">
        <f t="shared" si="4"/>
        <v>55343496.190000005</v>
      </c>
      <c r="I76" s="80">
        <f t="shared" si="4"/>
        <v>49392188.450000003</v>
      </c>
      <c r="J76" s="80">
        <f t="shared" si="4"/>
        <v>5951307.7400000002</v>
      </c>
      <c r="K76" s="80">
        <f t="shared" si="4"/>
        <v>5194488.96</v>
      </c>
      <c r="L76" s="80">
        <f t="shared" si="4"/>
        <v>273515.30000000005</v>
      </c>
      <c r="M76" s="80"/>
      <c r="N76" s="30"/>
      <c r="O76" s="32"/>
      <c r="P76" s="31">
        <f>P73-P74+P75</f>
        <v>287959</v>
      </c>
      <c r="Q76" s="80">
        <f>Q73-Q74+Q75</f>
        <v>287959</v>
      </c>
      <c r="R76" s="30"/>
      <c r="S76" s="80"/>
      <c r="T76" s="80"/>
      <c r="U76" s="1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8" customFormat="1" ht="16.5" customHeight="1" x14ac:dyDescent="0.2">
      <c r="A77" s="36"/>
      <c r="B77" s="36">
        <v>80101</v>
      </c>
      <c r="C77" s="46"/>
      <c r="D77" s="146" t="s">
        <v>1</v>
      </c>
      <c r="E77" s="72" t="s">
        <v>45</v>
      </c>
      <c r="F77" s="33">
        <f>G77+P77</f>
        <v>30986878.449999999</v>
      </c>
      <c r="G77" s="34">
        <f>H77+K77+L77+M77</f>
        <v>30727848.449999999</v>
      </c>
      <c r="H77" s="35">
        <f>SUM(I77:J77)</f>
        <v>30219704.34</v>
      </c>
      <c r="I77" s="35">
        <v>27032957.449999999</v>
      </c>
      <c r="J77" s="35">
        <v>3186746.89</v>
      </c>
      <c r="K77" s="39">
        <v>335500</v>
      </c>
      <c r="L77" s="35">
        <v>172644.11</v>
      </c>
      <c r="M77" s="35"/>
      <c r="N77" s="52"/>
      <c r="O77" s="53"/>
      <c r="P77" s="34">
        <f>Q77+S77+T77</f>
        <v>259030</v>
      </c>
      <c r="Q77" s="35">
        <v>259030</v>
      </c>
      <c r="R77" s="52"/>
      <c r="S77" s="52"/>
      <c r="T77" s="52"/>
      <c r="U77" s="2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4" customFormat="1" ht="16.5" customHeight="1" x14ac:dyDescent="0.2">
      <c r="A78" s="36"/>
      <c r="B78" s="36"/>
      <c r="C78" s="44"/>
      <c r="D78" s="147"/>
      <c r="E78" s="72" t="s">
        <v>46</v>
      </c>
      <c r="F78" s="37">
        <f>G78+P78</f>
        <v>13767.29</v>
      </c>
      <c r="G78" s="38">
        <f>H78+K78+L78+M78</f>
        <v>13767.29</v>
      </c>
      <c r="H78" s="39">
        <f>SUM(I78:J78)</f>
        <v>6000</v>
      </c>
      <c r="I78" s="39">
        <f t="shared" ref="I78" si="5">I82+I86+I90+I94</f>
        <v>6000</v>
      </c>
      <c r="J78" s="39"/>
      <c r="K78" s="39"/>
      <c r="L78" s="39">
        <f>L82+L86+L90+L94</f>
        <v>7767.29</v>
      </c>
      <c r="M78" s="39"/>
      <c r="N78" s="114"/>
      <c r="O78" s="81"/>
      <c r="P78" s="38"/>
      <c r="Q78" s="39"/>
      <c r="R78" s="114"/>
      <c r="S78" s="114"/>
      <c r="T78" s="114"/>
      <c r="U78" s="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4" customFormat="1" ht="16.5" customHeight="1" x14ac:dyDescent="0.2">
      <c r="A79" s="36"/>
      <c r="B79" s="36"/>
      <c r="C79" s="44"/>
      <c r="D79" s="147"/>
      <c r="E79" s="72" t="s">
        <v>47</v>
      </c>
      <c r="F79" s="37">
        <f>G79+P79</f>
        <v>7767.29</v>
      </c>
      <c r="G79" s="38">
        <f>H79+K79+L79+M79</f>
        <v>7767.29</v>
      </c>
      <c r="H79" s="39">
        <f>SUM(I79:J79)</f>
        <v>7767.29</v>
      </c>
      <c r="I79" s="39"/>
      <c r="J79" s="39">
        <f t="shared" ref="J79" si="6">J83+J87+J91+J95</f>
        <v>7767.29</v>
      </c>
      <c r="K79" s="39"/>
      <c r="L79" s="39"/>
      <c r="M79" s="39"/>
      <c r="N79" s="114"/>
      <c r="O79" s="81"/>
      <c r="P79" s="38"/>
      <c r="Q79" s="39"/>
      <c r="R79" s="114"/>
      <c r="S79" s="114"/>
      <c r="T79" s="114"/>
      <c r="U79" s="2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7" customFormat="1" ht="16.5" customHeight="1" x14ac:dyDescent="0.2">
      <c r="A80" s="68"/>
      <c r="B80" s="68"/>
      <c r="C80" s="40"/>
      <c r="D80" s="148"/>
      <c r="E80" s="73" t="s">
        <v>48</v>
      </c>
      <c r="F80" s="41">
        <f t="shared" ref="F80:K80" si="7">F77-F78+F79</f>
        <v>30980878.449999999</v>
      </c>
      <c r="G80" s="42">
        <f t="shared" si="7"/>
        <v>30721848.449999999</v>
      </c>
      <c r="H80" s="41">
        <f t="shared" si="7"/>
        <v>30221471.629999999</v>
      </c>
      <c r="I80" s="59">
        <f t="shared" si="7"/>
        <v>27026957.449999999</v>
      </c>
      <c r="J80" s="59">
        <f t="shared" si="7"/>
        <v>3194514.18</v>
      </c>
      <c r="K80" s="59">
        <f t="shared" si="7"/>
        <v>335500</v>
      </c>
      <c r="L80" s="59">
        <f>L77-L78+L79</f>
        <v>164876.81999999998</v>
      </c>
      <c r="M80" s="41"/>
      <c r="N80" s="41"/>
      <c r="O80" s="43"/>
      <c r="P80" s="42">
        <f t="shared" ref="P80:Q80" si="8">P77-P78+P79</f>
        <v>259030</v>
      </c>
      <c r="Q80" s="41">
        <f t="shared" si="8"/>
        <v>259030</v>
      </c>
      <c r="R80" s="41"/>
      <c r="S80" s="59"/>
      <c r="T80" s="59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8" customFormat="1" ht="16.5" customHeight="1" x14ac:dyDescent="0.2">
      <c r="A81" s="44"/>
      <c r="B81" s="44"/>
      <c r="C81" s="44">
        <v>3020</v>
      </c>
      <c r="D81" s="152" t="s">
        <v>20</v>
      </c>
      <c r="E81" s="72" t="s">
        <v>45</v>
      </c>
      <c r="F81" s="37">
        <f>G81+P81</f>
        <v>172644.11</v>
      </c>
      <c r="G81" s="38">
        <f>H81+K81+L81+M81</f>
        <v>172644.11</v>
      </c>
      <c r="H81" s="39"/>
      <c r="I81" s="39"/>
      <c r="J81" s="39"/>
      <c r="K81" s="39"/>
      <c r="L81" s="39">
        <v>172644.11</v>
      </c>
      <c r="M81" s="35"/>
      <c r="N81" s="35"/>
      <c r="O81" s="58"/>
      <c r="P81" s="57"/>
      <c r="Q81" s="35"/>
      <c r="R81" s="35"/>
      <c r="S81" s="35"/>
      <c r="T81" s="35"/>
      <c r="U81" s="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4" customFormat="1" ht="16.5" customHeight="1" x14ac:dyDescent="0.2">
      <c r="A82" s="36"/>
      <c r="B82" s="36"/>
      <c r="C82" s="44"/>
      <c r="D82" s="153"/>
      <c r="E82" s="72" t="s">
        <v>46</v>
      </c>
      <c r="F82" s="37">
        <f>G82+P82</f>
        <v>7767.29</v>
      </c>
      <c r="G82" s="38">
        <f>H82+K82+L82+M82</f>
        <v>7767.29</v>
      </c>
      <c r="H82" s="39"/>
      <c r="I82" s="39"/>
      <c r="J82" s="39"/>
      <c r="K82" s="39"/>
      <c r="L82" s="39">
        <v>7767.29</v>
      </c>
      <c r="M82" s="39"/>
      <c r="N82" s="39"/>
      <c r="O82" s="54"/>
      <c r="P82" s="38"/>
      <c r="Q82" s="39"/>
      <c r="R82" s="39"/>
      <c r="S82" s="39"/>
      <c r="T82" s="39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4" customFormat="1" ht="16.5" customHeight="1" x14ac:dyDescent="0.2">
      <c r="A83" s="36"/>
      <c r="B83" s="36"/>
      <c r="C83" s="44"/>
      <c r="D83" s="153"/>
      <c r="E83" s="72" t="s">
        <v>47</v>
      </c>
      <c r="F83" s="37"/>
      <c r="G83" s="38"/>
      <c r="H83" s="39"/>
      <c r="I83" s="39"/>
      <c r="J83" s="39"/>
      <c r="K83" s="39"/>
      <c r="L83" s="39"/>
      <c r="M83" s="39"/>
      <c r="N83" s="39"/>
      <c r="O83" s="54"/>
      <c r="P83" s="38"/>
      <c r="Q83" s="39"/>
      <c r="R83" s="39"/>
      <c r="S83" s="39"/>
      <c r="T83" s="39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7" customFormat="1" ht="16.5" customHeight="1" x14ac:dyDescent="0.2">
      <c r="A84" s="68"/>
      <c r="B84" s="68"/>
      <c r="C84" s="40"/>
      <c r="D84" s="154"/>
      <c r="E84" s="73" t="s">
        <v>48</v>
      </c>
      <c r="F84" s="41">
        <f>F81-F82+F83</f>
        <v>164876.81999999998</v>
      </c>
      <c r="G84" s="42">
        <f>G81-G82+G83</f>
        <v>164876.81999999998</v>
      </c>
      <c r="H84" s="41"/>
      <c r="I84" s="41"/>
      <c r="J84" s="41"/>
      <c r="K84" s="41"/>
      <c r="L84" s="41">
        <f>L81-L82+L83</f>
        <v>164876.81999999998</v>
      </c>
      <c r="M84" s="41"/>
      <c r="N84" s="41"/>
      <c r="O84" s="43"/>
      <c r="P84" s="42"/>
      <c r="Q84" s="41"/>
      <c r="R84" s="41"/>
      <c r="S84" s="59"/>
      <c r="T84" s="59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8" customFormat="1" ht="16.5" customHeight="1" x14ac:dyDescent="0.2">
      <c r="A85" s="44"/>
      <c r="B85" s="44"/>
      <c r="C85" s="44">
        <v>4010</v>
      </c>
      <c r="D85" s="152" t="s">
        <v>26</v>
      </c>
      <c r="E85" s="72" t="s">
        <v>45</v>
      </c>
      <c r="F85" s="37">
        <f>G85+P85</f>
        <v>21285912</v>
      </c>
      <c r="G85" s="38">
        <f>H85+K85+L85+M85</f>
        <v>21285912</v>
      </c>
      <c r="H85" s="39">
        <f>SUM(I85:J85)</f>
        <v>21285912</v>
      </c>
      <c r="I85" s="39">
        <v>21285912</v>
      </c>
      <c r="J85" s="39"/>
      <c r="K85" s="39"/>
      <c r="L85" s="39"/>
      <c r="M85" s="39"/>
      <c r="N85" s="39"/>
      <c r="O85" s="54"/>
      <c r="P85" s="55"/>
      <c r="Q85" s="39"/>
      <c r="R85" s="39"/>
      <c r="S85" s="39"/>
      <c r="T85" s="39"/>
      <c r="U85" s="10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4" customFormat="1" ht="16.5" customHeight="1" x14ac:dyDescent="0.2">
      <c r="A86" s="36"/>
      <c r="B86" s="36"/>
      <c r="C86" s="44"/>
      <c r="D86" s="153"/>
      <c r="E86" s="72" t="s">
        <v>46</v>
      </c>
      <c r="F86" s="37">
        <f>G86+P86</f>
        <v>5000</v>
      </c>
      <c r="G86" s="38">
        <f>H86+K86+L86+M86</f>
        <v>5000</v>
      </c>
      <c r="H86" s="39">
        <f>SUM(I86:J86)</f>
        <v>5000</v>
      </c>
      <c r="I86" s="39">
        <v>5000</v>
      </c>
      <c r="J86" s="39"/>
      <c r="K86" s="39"/>
      <c r="L86" s="39"/>
      <c r="M86" s="39"/>
      <c r="N86" s="39"/>
      <c r="O86" s="54"/>
      <c r="P86" s="38"/>
      <c r="Q86" s="39"/>
      <c r="R86" s="39"/>
      <c r="S86" s="39"/>
      <c r="T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4" customFormat="1" ht="16.5" customHeight="1" x14ac:dyDescent="0.2">
      <c r="A87" s="36"/>
      <c r="B87" s="36"/>
      <c r="C87" s="44"/>
      <c r="D87" s="153"/>
      <c r="E87" s="72" t="s">
        <v>47</v>
      </c>
      <c r="F87" s="37"/>
      <c r="G87" s="38"/>
      <c r="H87" s="39"/>
      <c r="I87" s="39"/>
      <c r="J87" s="39"/>
      <c r="K87" s="39"/>
      <c r="L87" s="39"/>
      <c r="M87" s="39"/>
      <c r="N87" s="39"/>
      <c r="O87" s="54"/>
      <c r="P87" s="38"/>
      <c r="Q87" s="39"/>
      <c r="R87" s="39"/>
      <c r="S87" s="39"/>
      <c r="T87" s="39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7" customFormat="1" ht="16.5" customHeight="1" x14ac:dyDescent="0.2">
      <c r="A88" s="68"/>
      <c r="B88" s="68"/>
      <c r="C88" s="40"/>
      <c r="D88" s="154"/>
      <c r="E88" s="73" t="s">
        <v>48</v>
      </c>
      <c r="F88" s="41">
        <f>F85-F86+F87</f>
        <v>21280912</v>
      </c>
      <c r="G88" s="42">
        <f>G85-G86+G87</f>
        <v>21280912</v>
      </c>
      <c r="H88" s="41">
        <f>H85-H86+H87</f>
        <v>21280912</v>
      </c>
      <c r="I88" s="41">
        <f>I85-I86+I87</f>
        <v>21280912</v>
      </c>
      <c r="J88" s="41"/>
      <c r="K88" s="41"/>
      <c r="L88" s="41"/>
      <c r="M88" s="41"/>
      <c r="N88" s="41"/>
      <c r="O88" s="43"/>
      <c r="P88" s="42"/>
      <c r="Q88" s="41"/>
      <c r="R88" s="41"/>
      <c r="S88" s="59"/>
      <c r="T88" s="59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8" customFormat="1" ht="16.5" customHeight="1" x14ac:dyDescent="0.2">
      <c r="A89" s="44"/>
      <c r="B89" s="44"/>
      <c r="C89" s="44">
        <v>4110</v>
      </c>
      <c r="D89" s="152" t="s">
        <v>21</v>
      </c>
      <c r="E89" s="72" t="s">
        <v>45</v>
      </c>
      <c r="F89" s="37">
        <f>G89+P89</f>
        <v>3822582</v>
      </c>
      <c r="G89" s="38">
        <f>H89+K89+L89+M89</f>
        <v>3822582</v>
      </c>
      <c r="H89" s="39">
        <f>SUM(I89:J89)</f>
        <v>3822582</v>
      </c>
      <c r="I89" s="39">
        <v>3822582</v>
      </c>
      <c r="J89" s="39"/>
      <c r="K89" s="39"/>
      <c r="L89" s="39"/>
      <c r="M89" s="39"/>
      <c r="N89" s="39"/>
      <c r="O89" s="54"/>
      <c r="P89" s="55"/>
      <c r="Q89" s="39"/>
      <c r="R89" s="39"/>
      <c r="S89" s="39"/>
      <c r="T89" s="39"/>
      <c r="U89" s="10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4" customFormat="1" ht="16.5" customHeight="1" x14ac:dyDescent="0.2">
      <c r="A90" s="36"/>
      <c r="B90" s="36"/>
      <c r="C90" s="44"/>
      <c r="D90" s="153"/>
      <c r="E90" s="72" t="s">
        <v>46</v>
      </c>
      <c r="F90" s="37">
        <f>G90+P90</f>
        <v>1000</v>
      </c>
      <c r="G90" s="38">
        <f>H90+K90+L90+M90</f>
        <v>1000</v>
      </c>
      <c r="H90" s="39">
        <f>SUM(I90:J90)</f>
        <v>1000</v>
      </c>
      <c r="I90" s="39">
        <v>1000</v>
      </c>
      <c r="J90" s="39"/>
      <c r="K90" s="39"/>
      <c r="L90" s="39"/>
      <c r="M90" s="39"/>
      <c r="N90" s="39"/>
      <c r="O90" s="54"/>
      <c r="P90" s="38"/>
      <c r="Q90" s="39"/>
      <c r="R90" s="39"/>
      <c r="S90" s="39"/>
      <c r="T90" s="39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4" customFormat="1" ht="16.5" customHeight="1" x14ac:dyDescent="0.2">
      <c r="A91" s="36"/>
      <c r="B91" s="36"/>
      <c r="C91" s="44"/>
      <c r="D91" s="153"/>
      <c r="E91" s="72" t="s">
        <v>47</v>
      </c>
      <c r="F91" s="37"/>
      <c r="G91" s="38"/>
      <c r="H91" s="39"/>
      <c r="I91" s="39"/>
      <c r="J91" s="39"/>
      <c r="K91" s="39"/>
      <c r="L91" s="39"/>
      <c r="M91" s="39"/>
      <c r="N91" s="39"/>
      <c r="O91" s="54"/>
      <c r="P91" s="38"/>
      <c r="Q91" s="39"/>
      <c r="R91" s="39"/>
      <c r="S91" s="39"/>
      <c r="T91" s="39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7" customFormat="1" ht="16.5" customHeight="1" x14ac:dyDescent="0.2">
      <c r="A92" s="68"/>
      <c r="B92" s="68"/>
      <c r="C92" s="40"/>
      <c r="D92" s="154"/>
      <c r="E92" s="73" t="s">
        <v>48</v>
      </c>
      <c r="F92" s="41">
        <f>F89-F90+F91</f>
        <v>3821582</v>
      </c>
      <c r="G92" s="42">
        <f>G89-G90+G91</f>
        <v>3821582</v>
      </c>
      <c r="H92" s="41">
        <f>H89-H90+H91</f>
        <v>3821582</v>
      </c>
      <c r="I92" s="41">
        <f>I89-I90+I91</f>
        <v>3821582</v>
      </c>
      <c r="J92" s="41"/>
      <c r="K92" s="41"/>
      <c r="L92" s="41"/>
      <c r="M92" s="41"/>
      <c r="N92" s="41"/>
      <c r="O92" s="43"/>
      <c r="P92" s="42"/>
      <c r="Q92" s="41"/>
      <c r="R92" s="41"/>
      <c r="S92" s="59"/>
      <c r="T92" s="59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8" customFormat="1" ht="16.5" customHeight="1" x14ac:dyDescent="0.2">
      <c r="A93" s="44"/>
      <c r="B93" s="44"/>
      <c r="C93" s="44">
        <v>4240</v>
      </c>
      <c r="D93" s="152" t="s">
        <v>55</v>
      </c>
      <c r="E93" s="72" t="s">
        <v>45</v>
      </c>
      <c r="F93" s="37">
        <f>G93+P93</f>
        <v>62852.89</v>
      </c>
      <c r="G93" s="38">
        <f>H93+K93+L93+M93</f>
        <v>62852.89</v>
      </c>
      <c r="H93" s="39">
        <f>SUM(I93:J93)</f>
        <v>62852.89</v>
      </c>
      <c r="I93" s="39"/>
      <c r="J93" s="39">
        <v>62852.89</v>
      </c>
      <c r="K93" s="39"/>
      <c r="L93" s="39"/>
      <c r="M93" s="39"/>
      <c r="N93" s="39"/>
      <c r="O93" s="54"/>
      <c r="P93" s="55"/>
      <c r="Q93" s="39"/>
      <c r="R93" s="39"/>
      <c r="S93" s="39"/>
      <c r="T93" s="39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4" customFormat="1" ht="16.5" customHeight="1" x14ac:dyDescent="0.2">
      <c r="A94" s="36"/>
      <c r="B94" s="36"/>
      <c r="C94" s="44"/>
      <c r="D94" s="153"/>
      <c r="E94" s="72" t="s">
        <v>46</v>
      </c>
      <c r="F94" s="37"/>
      <c r="G94" s="38"/>
      <c r="H94" s="39"/>
      <c r="I94" s="39"/>
      <c r="J94" s="39"/>
      <c r="K94" s="39"/>
      <c r="L94" s="39"/>
      <c r="M94" s="39"/>
      <c r="N94" s="39"/>
      <c r="O94" s="54"/>
      <c r="P94" s="38"/>
      <c r="Q94" s="39"/>
      <c r="R94" s="39"/>
      <c r="S94" s="39"/>
      <c r="T94" s="39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4" customFormat="1" ht="16.5" customHeight="1" x14ac:dyDescent="0.2">
      <c r="A95" s="36"/>
      <c r="B95" s="36"/>
      <c r="C95" s="44"/>
      <c r="D95" s="153"/>
      <c r="E95" s="72" t="s">
        <v>47</v>
      </c>
      <c r="F95" s="37">
        <f>G95+P95</f>
        <v>7767.29</v>
      </c>
      <c r="G95" s="38">
        <f>H95+K95+L95+M95</f>
        <v>7767.29</v>
      </c>
      <c r="H95" s="39">
        <f>SUM(I95:J95)</f>
        <v>7767.29</v>
      </c>
      <c r="I95" s="39"/>
      <c r="J95" s="39">
        <v>7767.29</v>
      </c>
      <c r="K95" s="39"/>
      <c r="L95" s="39"/>
      <c r="M95" s="39"/>
      <c r="N95" s="39"/>
      <c r="O95" s="54"/>
      <c r="P95" s="38"/>
      <c r="Q95" s="39"/>
      <c r="R95" s="39"/>
      <c r="S95" s="39"/>
      <c r="T95" s="39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7" customFormat="1" ht="16.5" customHeight="1" x14ac:dyDescent="0.2">
      <c r="A96" s="68"/>
      <c r="B96" s="68"/>
      <c r="C96" s="40"/>
      <c r="D96" s="154"/>
      <c r="E96" s="73" t="s">
        <v>48</v>
      </c>
      <c r="F96" s="41">
        <f>F93-F94+F95</f>
        <v>70620.179999999993</v>
      </c>
      <c r="G96" s="42">
        <f>G93-G94+G95</f>
        <v>70620.179999999993</v>
      </c>
      <c r="H96" s="41">
        <f>H93-H94+H95</f>
        <v>70620.179999999993</v>
      </c>
      <c r="I96" s="41"/>
      <c r="J96" s="41">
        <f>J93-J94+J95</f>
        <v>70620.179999999993</v>
      </c>
      <c r="K96" s="41"/>
      <c r="L96" s="41"/>
      <c r="M96" s="41"/>
      <c r="N96" s="41"/>
      <c r="O96" s="43"/>
      <c r="P96" s="42"/>
      <c r="Q96" s="41"/>
      <c r="R96" s="41"/>
      <c r="S96" s="59"/>
      <c r="T96" s="59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13" customFormat="1" ht="15.95" customHeight="1" x14ac:dyDescent="0.2">
      <c r="A97" s="89"/>
      <c r="B97" s="89"/>
      <c r="C97" s="194" t="s">
        <v>50</v>
      </c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6"/>
    </row>
    <row r="98" spans="1:84" s="113" customFormat="1" ht="15.95" customHeight="1" x14ac:dyDescent="0.2">
      <c r="A98" s="89"/>
      <c r="B98" s="36"/>
      <c r="C98" s="197" t="s">
        <v>84</v>
      </c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9"/>
    </row>
    <row r="99" spans="1:84" s="113" customFormat="1" ht="15.95" customHeight="1" x14ac:dyDescent="0.2">
      <c r="A99" s="89"/>
      <c r="B99" s="36"/>
      <c r="C99" s="197" t="s">
        <v>77</v>
      </c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9"/>
    </row>
    <row r="100" spans="1:84" s="113" customFormat="1" ht="15.95" customHeight="1" x14ac:dyDescent="0.2">
      <c r="A100" s="89"/>
      <c r="B100" s="36"/>
      <c r="C100" s="197" t="s">
        <v>78</v>
      </c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9"/>
    </row>
    <row r="101" spans="1:84" s="113" customFormat="1" ht="4.5" customHeight="1" x14ac:dyDescent="0.2">
      <c r="A101" s="89"/>
      <c r="B101" s="36"/>
      <c r="C101" s="197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9"/>
    </row>
    <row r="102" spans="1:84" s="113" customFormat="1" ht="15.95" customHeight="1" x14ac:dyDescent="0.2">
      <c r="A102" s="89"/>
      <c r="B102" s="36"/>
      <c r="C102" s="197" t="s">
        <v>85</v>
      </c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9"/>
    </row>
    <row r="103" spans="1:84" s="113" customFormat="1" ht="15.95" customHeight="1" x14ac:dyDescent="0.2">
      <c r="A103" s="89"/>
      <c r="B103" s="36"/>
      <c r="C103" s="197" t="s">
        <v>99</v>
      </c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9"/>
    </row>
    <row r="104" spans="1:84" s="113" customFormat="1" ht="15.95" customHeight="1" x14ac:dyDescent="0.2">
      <c r="A104" s="89"/>
      <c r="B104" s="36"/>
      <c r="C104" s="155" t="s">
        <v>100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7"/>
    </row>
    <row r="105" spans="1:84" s="8" customFormat="1" ht="16.5" customHeight="1" x14ac:dyDescent="0.2">
      <c r="A105" s="36"/>
      <c r="B105" s="45">
        <v>80103</v>
      </c>
      <c r="C105" s="44"/>
      <c r="D105" s="147" t="s">
        <v>13</v>
      </c>
      <c r="E105" s="72" t="s">
        <v>45</v>
      </c>
      <c r="F105" s="37">
        <f>G105+P105</f>
        <v>1847537</v>
      </c>
      <c r="G105" s="38">
        <f>H105+K105+L105+M105</f>
        <v>1847537</v>
      </c>
      <c r="H105" s="39">
        <f>SUM(I105:J105)</f>
        <v>1845737</v>
      </c>
      <c r="I105" s="39">
        <v>1685418</v>
      </c>
      <c r="J105" s="39">
        <v>160319</v>
      </c>
      <c r="K105" s="39"/>
      <c r="L105" s="39">
        <v>1800</v>
      </c>
      <c r="M105" s="114"/>
      <c r="N105" s="114"/>
      <c r="O105" s="81"/>
      <c r="P105" s="55"/>
      <c r="Q105" s="114"/>
      <c r="R105" s="114"/>
      <c r="S105" s="114"/>
      <c r="T105" s="114"/>
      <c r="U105" s="2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4" customFormat="1" ht="16.5" customHeight="1" x14ac:dyDescent="0.2">
      <c r="A106" s="36"/>
      <c r="B106" s="36"/>
      <c r="C106" s="44"/>
      <c r="D106" s="147"/>
      <c r="E106" s="72" t="s">
        <v>46</v>
      </c>
      <c r="F106" s="37"/>
      <c r="G106" s="38"/>
      <c r="H106" s="39"/>
      <c r="I106" s="39"/>
      <c r="J106" s="39"/>
      <c r="K106" s="39"/>
      <c r="L106" s="39"/>
      <c r="M106" s="114"/>
      <c r="N106" s="114"/>
      <c r="O106" s="81"/>
      <c r="P106" s="55"/>
      <c r="Q106" s="114"/>
      <c r="R106" s="114"/>
      <c r="S106" s="114"/>
      <c r="T106" s="114"/>
      <c r="U106" s="2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4" customFormat="1" ht="16.5" customHeight="1" x14ac:dyDescent="0.2">
      <c r="A107" s="36"/>
      <c r="B107" s="36"/>
      <c r="C107" s="44"/>
      <c r="D107" s="147"/>
      <c r="E107" s="72" t="s">
        <v>47</v>
      </c>
      <c r="F107" s="37">
        <f>G107+P107</f>
        <v>6000</v>
      </c>
      <c r="G107" s="38">
        <f>H107+K107+L107+M107</f>
        <v>6000</v>
      </c>
      <c r="H107" s="39">
        <f>SUM(I107:J107)</f>
        <v>6000</v>
      </c>
      <c r="I107" s="39">
        <f>I111+I115</f>
        <v>6000</v>
      </c>
      <c r="J107" s="39"/>
      <c r="K107" s="39"/>
      <c r="L107" s="39"/>
      <c r="M107" s="114"/>
      <c r="N107" s="114"/>
      <c r="O107" s="81"/>
      <c r="P107" s="55"/>
      <c r="Q107" s="114"/>
      <c r="R107" s="114"/>
      <c r="S107" s="114"/>
      <c r="T107" s="114"/>
      <c r="U107" s="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7" customFormat="1" ht="16.5" customHeight="1" x14ac:dyDescent="0.2">
      <c r="A108" s="68"/>
      <c r="B108" s="68"/>
      <c r="C108" s="40"/>
      <c r="D108" s="148"/>
      <c r="E108" s="73" t="s">
        <v>48</v>
      </c>
      <c r="F108" s="41">
        <f t="shared" ref="F108:L108" si="9">F105-F106+F107</f>
        <v>1853537</v>
      </c>
      <c r="G108" s="42">
        <f t="shared" si="9"/>
        <v>1853537</v>
      </c>
      <c r="H108" s="41">
        <f t="shared" si="9"/>
        <v>1851737</v>
      </c>
      <c r="I108" s="59">
        <f t="shared" si="9"/>
        <v>1691418</v>
      </c>
      <c r="J108" s="59">
        <f t="shared" si="9"/>
        <v>160319</v>
      </c>
      <c r="K108" s="59"/>
      <c r="L108" s="59">
        <f t="shared" si="9"/>
        <v>1800</v>
      </c>
      <c r="M108" s="41"/>
      <c r="N108" s="41"/>
      <c r="O108" s="43"/>
      <c r="P108" s="42"/>
      <c r="Q108" s="41"/>
      <c r="R108" s="41"/>
      <c r="S108" s="59"/>
      <c r="T108" s="59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8" customFormat="1" ht="16.5" customHeight="1" x14ac:dyDescent="0.2">
      <c r="A109" s="44"/>
      <c r="B109" s="44"/>
      <c r="C109" s="44">
        <v>4010</v>
      </c>
      <c r="D109" s="152" t="s">
        <v>26</v>
      </c>
      <c r="E109" s="72" t="s">
        <v>45</v>
      </c>
      <c r="F109" s="37">
        <f>G109+P109</f>
        <v>1338598</v>
      </c>
      <c r="G109" s="38">
        <f>H109+K109+L109+M109</f>
        <v>1338598</v>
      </c>
      <c r="H109" s="39">
        <f>SUM(I109:J109)</f>
        <v>1338598</v>
      </c>
      <c r="I109" s="39">
        <v>1338598</v>
      </c>
      <c r="J109" s="39"/>
      <c r="K109" s="39"/>
      <c r="L109" s="39"/>
      <c r="M109" s="39"/>
      <c r="N109" s="39"/>
      <c r="O109" s="54"/>
      <c r="P109" s="55"/>
      <c r="Q109" s="39"/>
      <c r="R109" s="39"/>
      <c r="S109" s="39"/>
      <c r="T109" s="39"/>
      <c r="U109" s="10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4" customFormat="1" ht="16.5" customHeight="1" x14ac:dyDescent="0.2">
      <c r="A110" s="36"/>
      <c r="B110" s="36"/>
      <c r="C110" s="44"/>
      <c r="D110" s="153"/>
      <c r="E110" s="72" t="s">
        <v>46</v>
      </c>
      <c r="F110" s="37"/>
      <c r="G110" s="38"/>
      <c r="H110" s="39"/>
      <c r="I110" s="39"/>
      <c r="J110" s="39"/>
      <c r="K110" s="39"/>
      <c r="L110" s="39"/>
      <c r="M110" s="39"/>
      <c r="N110" s="39"/>
      <c r="O110" s="54"/>
      <c r="P110" s="38"/>
      <c r="Q110" s="39"/>
      <c r="R110" s="39"/>
      <c r="S110" s="39"/>
      <c r="T110" s="39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4" customFormat="1" ht="16.5" customHeight="1" x14ac:dyDescent="0.2">
      <c r="A111" s="36"/>
      <c r="B111" s="36"/>
      <c r="C111" s="44"/>
      <c r="D111" s="153"/>
      <c r="E111" s="72" t="s">
        <v>47</v>
      </c>
      <c r="F111" s="37">
        <f>G111+P111</f>
        <v>5000</v>
      </c>
      <c r="G111" s="38">
        <f>H111+K111+L111+M111</f>
        <v>5000</v>
      </c>
      <c r="H111" s="39">
        <f>SUM(I111:J111)</f>
        <v>5000</v>
      </c>
      <c r="I111" s="39">
        <v>5000</v>
      </c>
      <c r="J111" s="39"/>
      <c r="K111" s="39"/>
      <c r="L111" s="39"/>
      <c r="M111" s="39"/>
      <c r="N111" s="39"/>
      <c r="O111" s="54"/>
      <c r="P111" s="38"/>
      <c r="Q111" s="39"/>
      <c r="R111" s="39"/>
      <c r="S111" s="39"/>
      <c r="T111" s="39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7" customFormat="1" ht="16.5" customHeight="1" x14ac:dyDescent="0.2">
      <c r="A112" s="68"/>
      <c r="B112" s="68"/>
      <c r="C112" s="40"/>
      <c r="D112" s="154"/>
      <c r="E112" s="73" t="s">
        <v>48</v>
      </c>
      <c r="F112" s="41">
        <f>F109-F110+F111</f>
        <v>1343598</v>
      </c>
      <c r="G112" s="42">
        <f>G109-G110+G111</f>
        <v>1343598</v>
      </c>
      <c r="H112" s="41">
        <f>H109-H110+H111</f>
        <v>1343598</v>
      </c>
      <c r="I112" s="41">
        <f>I109-I110+I111</f>
        <v>1343598</v>
      </c>
      <c r="J112" s="41"/>
      <c r="K112" s="41"/>
      <c r="L112" s="41"/>
      <c r="M112" s="41"/>
      <c r="N112" s="41"/>
      <c r="O112" s="43"/>
      <c r="P112" s="42"/>
      <c r="Q112" s="41"/>
      <c r="R112" s="41"/>
      <c r="S112" s="59"/>
      <c r="T112" s="59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8" customFormat="1" ht="16.5" customHeight="1" x14ac:dyDescent="0.2">
      <c r="A113" s="44"/>
      <c r="B113" s="44"/>
      <c r="C113" s="44">
        <v>4110</v>
      </c>
      <c r="D113" s="152" t="s">
        <v>21</v>
      </c>
      <c r="E113" s="72" t="s">
        <v>45</v>
      </c>
      <c r="F113" s="37">
        <f>G113+P113</f>
        <v>237248</v>
      </c>
      <c r="G113" s="38">
        <f>H113+K113+L113+M113</f>
        <v>237248</v>
      </c>
      <c r="H113" s="39">
        <f>SUM(I113:J113)</f>
        <v>237248</v>
      </c>
      <c r="I113" s="39">
        <v>237248</v>
      </c>
      <c r="J113" s="39"/>
      <c r="K113" s="39"/>
      <c r="L113" s="39"/>
      <c r="M113" s="39"/>
      <c r="N113" s="39"/>
      <c r="O113" s="54"/>
      <c r="P113" s="55"/>
      <c r="Q113" s="39"/>
      <c r="R113" s="39"/>
      <c r="S113" s="39"/>
      <c r="T113" s="39"/>
      <c r="U113" s="10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4" customFormat="1" ht="16.5" customHeight="1" x14ac:dyDescent="0.2">
      <c r="A114" s="36"/>
      <c r="B114" s="36"/>
      <c r="C114" s="44"/>
      <c r="D114" s="153"/>
      <c r="E114" s="72" t="s">
        <v>46</v>
      </c>
      <c r="F114" s="37"/>
      <c r="G114" s="38"/>
      <c r="H114" s="39"/>
      <c r="I114" s="39"/>
      <c r="J114" s="39"/>
      <c r="K114" s="39"/>
      <c r="L114" s="39"/>
      <c r="M114" s="39"/>
      <c r="N114" s="39"/>
      <c r="O114" s="54"/>
      <c r="P114" s="38"/>
      <c r="Q114" s="39"/>
      <c r="R114" s="39"/>
      <c r="S114" s="39"/>
      <c r="T114" s="39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4" customFormat="1" ht="16.5" customHeight="1" x14ac:dyDescent="0.2">
      <c r="A115" s="36"/>
      <c r="B115" s="36"/>
      <c r="C115" s="44"/>
      <c r="D115" s="153"/>
      <c r="E115" s="72" t="s">
        <v>47</v>
      </c>
      <c r="F115" s="37">
        <f>G115+P115</f>
        <v>1000</v>
      </c>
      <c r="G115" s="38">
        <f>H115+K115+L115+M115</f>
        <v>1000</v>
      </c>
      <c r="H115" s="39">
        <f>SUM(I115:J115)</f>
        <v>1000</v>
      </c>
      <c r="I115" s="39">
        <v>1000</v>
      </c>
      <c r="J115" s="39"/>
      <c r="K115" s="39"/>
      <c r="L115" s="39"/>
      <c r="M115" s="39"/>
      <c r="N115" s="39"/>
      <c r="O115" s="54"/>
      <c r="P115" s="38"/>
      <c r="Q115" s="39"/>
      <c r="R115" s="39"/>
      <c r="S115" s="39"/>
      <c r="T115" s="39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7" customFormat="1" ht="16.5" customHeight="1" x14ac:dyDescent="0.2">
      <c r="A116" s="68"/>
      <c r="B116" s="68"/>
      <c r="C116" s="40"/>
      <c r="D116" s="154"/>
      <c r="E116" s="73" t="s">
        <v>48</v>
      </c>
      <c r="F116" s="41">
        <f>F113-F114+F115</f>
        <v>238248</v>
      </c>
      <c r="G116" s="42">
        <f>G113-G114+G115</f>
        <v>238248</v>
      </c>
      <c r="H116" s="41">
        <f>H113-H114+H115</f>
        <v>238248</v>
      </c>
      <c r="I116" s="41">
        <f>I113-I114+I115</f>
        <v>238248</v>
      </c>
      <c r="J116" s="41"/>
      <c r="K116" s="41"/>
      <c r="L116" s="41"/>
      <c r="M116" s="41"/>
      <c r="N116" s="41"/>
      <c r="O116" s="43"/>
      <c r="P116" s="42"/>
      <c r="Q116" s="41"/>
      <c r="R116" s="41"/>
      <c r="S116" s="59"/>
      <c r="T116" s="59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13" customFormat="1" ht="16.5" customHeight="1" x14ac:dyDescent="0.2">
      <c r="A117" s="89"/>
      <c r="B117" s="89"/>
      <c r="C117" s="194" t="s">
        <v>50</v>
      </c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6"/>
    </row>
    <row r="118" spans="1:84" s="113" customFormat="1" ht="16.5" customHeight="1" x14ac:dyDescent="0.2">
      <c r="A118" s="89"/>
      <c r="B118" s="36"/>
      <c r="C118" s="197" t="s">
        <v>76</v>
      </c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9"/>
    </row>
    <row r="119" spans="1:84" s="113" customFormat="1" ht="16.5" customHeight="1" x14ac:dyDescent="0.2">
      <c r="A119" s="89"/>
      <c r="B119" s="36"/>
      <c r="C119" s="197" t="s">
        <v>79</v>
      </c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9"/>
    </row>
    <row r="120" spans="1:84" s="113" customFormat="1" ht="16.5" customHeight="1" x14ac:dyDescent="0.2">
      <c r="A120" s="89"/>
      <c r="B120" s="36"/>
      <c r="C120" s="155" t="s">
        <v>80</v>
      </c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7"/>
    </row>
    <row r="121" spans="1:84" s="8" customFormat="1" ht="16.5" customHeight="1" x14ac:dyDescent="0.2">
      <c r="A121" s="36"/>
      <c r="B121" s="45">
        <v>80104</v>
      </c>
      <c r="C121" s="46"/>
      <c r="D121" s="82" t="s">
        <v>10</v>
      </c>
      <c r="E121" s="72" t="s">
        <v>45</v>
      </c>
      <c r="F121" s="37">
        <f>G121+P121</f>
        <v>13934069</v>
      </c>
      <c r="G121" s="38">
        <f>H121+K121+L121+M121</f>
        <v>13905140</v>
      </c>
      <c r="H121" s="39">
        <f>SUM(I121:J121)</f>
        <v>10293380</v>
      </c>
      <c r="I121" s="35">
        <v>9022226</v>
      </c>
      <c r="J121" s="35">
        <v>1271154</v>
      </c>
      <c r="K121" s="35">
        <v>3603520</v>
      </c>
      <c r="L121" s="39">
        <v>8240</v>
      </c>
      <c r="M121" s="52"/>
      <c r="N121" s="52"/>
      <c r="O121" s="53"/>
      <c r="P121" s="34">
        <f>Q121+S121+T121</f>
        <v>28929</v>
      </c>
      <c r="Q121" s="35">
        <v>28929</v>
      </c>
      <c r="R121" s="52"/>
      <c r="S121" s="52"/>
      <c r="T121" s="52"/>
      <c r="U121" s="2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4" customFormat="1" ht="16.5" customHeight="1" x14ac:dyDescent="0.2">
      <c r="A122" s="36"/>
      <c r="B122" s="36"/>
      <c r="C122" s="44"/>
      <c r="D122" s="83"/>
      <c r="E122" s="72" t="s">
        <v>46</v>
      </c>
      <c r="F122" s="37">
        <f>G122+P122</f>
        <v>3600</v>
      </c>
      <c r="G122" s="38">
        <f>H122+K122+L122+M122</f>
        <v>3600</v>
      </c>
      <c r="H122" s="39">
        <f>SUM(I122:J122)</f>
        <v>3600</v>
      </c>
      <c r="I122" s="39">
        <f t="shared" ref="I122:I123" si="10">I126+I130</f>
        <v>3600</v>
      </c>
      <c r="J122" s="39"/>
      <c r="K122" s="39"/>
      <c r="L122" s="39"/>
      <c r="M122" s="114"/>
      <c r="N122" s="114"/>
      <c r="O122" s="81"/>
      <c r="P122" s="38"/>
      <c r="Q122" s="39"/>
      <c r="R122" s="114"/>
      <c r="S122" s="114"/>
      <c r="T122" s="114"/>
      <c r="U122" s="15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4" customFormat="1" ht="16.5" customHeight="1" x14ac:dyDescent="0.2">
      <c r="A123" s="36"/>
      <c r="B123" s="36"/>
      <c r="C123" s="44"/>
      <c r="D123" s="83"/>
      <c r="E123" s="72" t="s">
        <v>47</v>
      </c>
      <c r="F123" s="37">
        <f>G123+P123</f>
        <v>3600</v>
      </c>
      <c r="G123" s="38">
        <f>H123+K123+L123+M123</f>
        <v>3600</v>
      </c>
      <c r="H123" s="39">
        <f>SUM(I123:J123)</f>
        <v>3600</v>
      </c>
      <c r="I123" s="39">
        <f t="shared" si="10"/>
        <v>3600</v>
      </c>
      <c r="J123" s="39"/>
      <c r="K123" s="39"/>
      <c r="L123" s="39"/>
      <c r="M123" s="114"/>
      <c r="N123" s="114"/>
      <c r="O123" s="81"/>
      <c r="P123" s="38"/>
      <c r="Q123" s="39"/>
      <c r="R123" s="114"/>
      <c r="S123" s="114"/>
      <c r="T123" s="114"/>
      <c r="U123" s="15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7" customFormat="1" ht="16.5" customHeight="1" x14ac:dyDescent="0.2">
      <c r="A124" s="68"/>
      <c r="B124" s="68"/>
      <c r="C124" s="40"/>
      <c r="D124" s="84"/>
      <c r="E124" s="73" t="s">
        <v>48</v>
      </c>
      <c r="F124" s="41">
        <f t="shared" ref="F124:Q124" si="11">F121-F122+F123</f>
        <v>13934069</v>
      </c>
      <c r="G124" s="42">
        <f t="shared" si="11"/>
        <v>13905140</v>
      </c>
      <c r="H124" s="41">
        <f t="shared" si="11"/>
        <v>10293380</v>
      </c>
      <c r="I124" s="59">
        <f>I121-I122+I123</f>
        <v>9022226</v>
      </c>
      <c r="J124" s="59">
        <f t="shared" si="11"/>
        <v>1271154</v>
      </c>
      <c r="K124" s="59">
        <f>K121-K122+K123</f>
        <v>3603520</v>
      </c>
      <c r="L124" s="59">
        <f>L121-L122+L123</f>
        <v>8240</v>
      </c>
      <c r="M124" s="41"/>
      <c r="N124" s="41"/>
      <c r="O124" s="43"/>
      <c r="P124" s="42">
        <f t="shared" si="11"/>
        <v>28929</v>
      </c>
      <c r="Q124" s="41">
        <f t="shared" si="11"/>
        <v>28929</v>
      </c>
      <c r="R124" s="41"/>
      <c r="S124" s="59"/>
      <c r="T124" s="59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8" customFormat="1" ht="16.5" customHeight="1" x14ac:dyDescent="0.2">
      <c r="A125" s="44"/>
      <c r="B125" s="44"/>
      <c r="C125" s="44">
        <v>4010</v>
      </c>
      <c r="D125" s="152" t="s">
        <v>26</v>
      </c>
      <c r="E125" s="72" t="s">
        <v>45</v>
      </c>
      <c r="F125" s="37">
        <f>G125+P125</f>
        <v>7151190</v>
      </c>
      <c r="G125" s="38">
        <f>H125+K125+L125+M125</f>
        <v>7151190</v>
      </c>
      <c r="H125" s="39">
        <f>SUM(I125:J125)</f>
        <v>7151190</v>
      </c>
      <c r="I125" s="39">
        <v>7151190</v>
      </c>
      <c r="J125" s="39"/>
      <c r="K125" s="39"/>
      <c r="L125" s="39"/>
      <c r="M125" s="39"/>
      <c r="N125" s="39"/>
      <c r="O125" s="54"/>
      <c r="P125" s="55"/>
      <c r="Q125" s="39"/>
      <c r="R125" s="39"/>
      <c r="S125" s="39"/>
      <c r="T125" s="39"/>
      <c r="U125" s="10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4" customFormat="1" ht="16.5" customHeight="1" x14ac:dyDescent="0.2">
      <c r="A126" s="36"/>
      <c r="B126" s="36"/>
      <c r="C126" s="44"/>
      <c r="D126" s="153"/>
      <c r="E126" s="72" t="s">
        <v>46</v>
      </c>
      <c r="F126" s="37"/>
      <c r="G126" s="38"/>
      <c r="H126" s="39"/>
      <c r="I126" s="39"/>
      <c r="J126" s="39"/>
      <c r="K126" s="39"/>
      <c r="L126" s="39"/>
      <c r="M126" s="39"/>
      <c r="N126" s="39"/>
      <c r="O126" s="54"/>
      <c r="P126" s="38"/>
      <c r="Q126" s="39"/>
      <c r="R126" s="39"/>
      <c r="S126" s="39"/>
      <c r="T126" s="39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4" customFormat="1" ht="16.5" customHeight="1" x14ac:dyDescent="0.2">
      <c r="A127" s="36"/>
      <c r="B127" s="36"/>
      <c r="C127" s="44"/>
      <c r="D127" s="153"/>
      <c r="E127" s="72" t="s">
        <v>47</v>
      </c>
      <c r="F127" s="37">
        <f>G127+P127</f>
        <v>3600</v>
      </c>
      <c r="G127" s="38">
        <f>H127+K127+L127+M127</f>
        <v>3600</v>
      </c>
      <c r="H127" s="39">
        <f>SUM(I127:J127)</f>
        <v>3600</v>
      </c>
      <c r="I127" s="39">
        <v>3600</v>
      </c>
      <c r="J127" s="39"/>
      <c r="K127" s="39"/>
      <c r="L127" s="39"/>
      <c r="M127" s="39"/>
      <c r="N127" s="39"/>
      <c r="O127" s="54"/>
      <c r="P127" s="38"/>
      <c r="Q127" s="39"/>
      <c r="R127" s="39"/>
      <c r="S127" s="39"/>
      <c r="T127" s="39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7" customFormat="1" ht="16.5" customHeight="1" x14ac:dyDescent="0.2">
      <c r="A128" s="68"/>
      <c r="B128" s="68"/>
      <c r="C128" s="40"/>
      <c r="D128" s="154"/>
      <c r="E128" s="73" t="s">
        <v>48</v>
      </c>
      <c r="F128" s="41">
        <f>F125-F126+F127</f>
        <v>7154790</v>
      </c>
      <c r="G128" s="42">
        <f>G125-G126+G127</f>
        <v>7154790</v>
      </c>
      <c r="H128" s="41">
        <f>H125-H126+H127</f>
        <v>7154790</v>
      </c>
      <c r="I128" s="41">
        <f>I125-I126+I127</f>
        <v>7154790</v>
      </c>
      <c r="J128" s="41"/>
      <c r="K128" s="41"/>
      <c r="L128" s="41"/>
      <c r="M128" s="41"/>
      <c r="N128" s="41"/>
      <c r="O128" s="43"/>
      <c r="P128" s="42"/>
      <c r="Q128" s="41"/>
      <c r="R128" s="41"/>
      <c r="S128" s="59"/>
      <c r="T128" s="59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8" customFormat="1" ht="16.5" customHeight="1" x14ac:dyDescent="0.2">
      <c r="A129" s="44"/>
      <c r="B129" s="44"/>
      <c r="C129" s="44">
        <v>4120</v>
      </c>
      <c r="D129" s="152" t="s">
        <v>63</v>
      </c>
      <c r="E129" s="72" t="s">
        <v>45</v>
      </c>
      <c r="F129" s="37">
        <f>G129+P129</f>
        <v>143425</v>
      </c>
      <c r="G129" s="38">
        <f>H129+K129+L129+M129</f>
        <v>143425</v>
      </c>
      <c r="H129" s="39">
        <f>SUM(I129:J129)</f>
        <v>143425</v>
      </c>
      <c r="I129" s="39">
        <v>143425</v>
      </c>
      <c r="J129" s="39"/>
      <c r="K129" s="39"/>
      <c r="L129" s="39"/>
      <c r="M129" s="39"/>
      <c r="N129" s="39"/>
      <c r="O129" s="54"/>
      <c r="P129" s="55"/>
      <c r="Q129" s="39"/>
      <c r="R129" s="39"/>
      <c r="S129" s="39"/>
      <c r="T129" s="39"/>
      <c r="U129" s="10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4" customFormat="1" ht="16.5" customHeight="1" x14ac:dyDescent="0.2">
      <c r="A130" s="36"/>
      <c r="B130" s="36"/>
      <c r="C130" s="44"/>
      <c r="D130" s="153"/>
      <c r="E130" s="72" t="s">
        <v>46</v>
      </c>
      <c r="F130" s="37">
        <f>G130+P130</f>
        <v>3600</v>
      </c>
      <c r="G130" s="38">
        <f>H130+K130+L130+M130</f>
        <v>3600</v>
      </c>
      <c r="H130" s="39">
        <f>SUM(I130:J130)</f>
        <v>3600</v>
      </c>
      <c r="I130" s="39">
        <v>3600</v>
      </c>
      <c r="J130" s="39"/>
      <c r="K130" s="39"/>
      <c r="L130" s="39"/>
      <c r="M130" s="39"/>
      <c r="N130" s="39"/>
      <c r="O130" s="54"/>
      <c r="P130" s="38"/>
      <c r="Q130" s="39"/>
      <c r="R130" s="39"/>
      <c r="S130" s="39"/>
      <c r="T130" s="39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4" customFormat="1" ht="16.5" customHeight="1" x14ac:dyDescent="0.2">
      <c r="A131" s="36"/>
      <c r="B131" s="36"/>
      <c r="C131" s="44"/>
      <c r="D131" s="153"/>
      <c r="E131" s="72" t="s">
        <v>47</v>
      </c>
      <c r="F131" s="37"/>
      <c r="G131" s="38"/>
      <c r="H131" s="39"/>
      <c r="I131" s="39"/>
      <c r="J131" s="39"/>
      <c r="K131" s="39"/>
      <c r="L131" s="39"/>
      <c r="M131" s="39"/>
      <c r="N131" s="39"/>
      <c r="O131" s="54"/>
      <c r="P131" s="38"/>
      <c r="Q131" s="39"/>
      <c r="R131" s="39"/>
      <c r="S131" s="39"/>
      <c r="T131" s="39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7" customFormat="1" ht="16.5" customHeight="1" x14ac:dyDescent="0.2">
      <c r="A132" s="68"/>
      <c r="B132" s="68"/>
      <c r="C132" s="40"/>
      <c r="D132" s="154"/>
      <c r="E132" s="73" t="s">
        <v>48</v>
      </c>
      <c r="F132" s="41">
        <f>F129-F130+F131</f>
        <v>139825</v>
      </c>
      <c r="G132" s="42">
        <f>G129-G130+G131</f>
        <v>139825</v>
      </c>
      <c r="H132" s="41">
        <f>H129-H130+H131</f>
        <v>139825</v>
      </c>
      <c r="I132" s="41">
        <f>I129-I130+I131</f>
        <v>139825</v>
      </c>
      <c r="J132" s="41"/>
      <c r="K132" s="41"/>
      <c r="L132" s="41"/>
      <c r="M132" s="41"/>
      <c r="N132" s="41"/>
      <c r="O132" s="43"/>
      <c r="P132" s="42"/>
      <c r="Q132" s="41"/>
      <c r="R132" s="41"/>
      <c r="S132" s="59"/>
      <c r="T132" s="59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13" customFormat="1" ht="16.5" customHeight="1" x14ac:dyDescent="0.2">
      <c r="A133" s="89"/>
      <c r="B133" s="89"/>
      <c r="C133" s="194" t="s">
        <v>50</v>
      </c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6"/>
    </row>
    <row r="134" spans="1:84" s="113" customFormat="1" ht="16.5" customHeight="1" x14ac:dyDescent="0.2">
      <c r="A134" s="89"/>
      <c r="B134" s="36"/>
      <c r="C134" s="197" t="s">
        <v>73</v>
      </c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9"/>
    </row>
    <row r="135" spans="1:84" s="113" customFormat="1" ht="16.5" customHeight="1" x14ac:dyDescent="0.2">
      <c r="A135" s="89"/>
      <c r="B135" s="36"/>
      <c r="C135" s="197" t="s">
        <v>74</v>
      </c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9"/>
    </row>
    <row r="136" spans="1:84" s="113" customFormat="1" ht="16.5" customHeight="1" x14ac:dyDescent="0.2">
      <c r="A136" s="89"/>
      <c r="B136" s="36"/>
      <c r="C136" s="155" t="s">
        <v>75</v>
      </c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7"/>
    </row>
    <row r="137" spans="1:84" s="8" customFormat="1" ht="27" customHeight="1" x14ac:dyDescent="0.2">
      <c r="A137" s="36"/>
      <c r="B137" s="45">
        <v>80150</v>
      </c>
      <c r="C137" s="46"/>
      <c r="D137" s="158" t="s">
        <v>57</v>
      </c>
      <c r="E137" s="72" t="s">
        <v>45</v>
      </c>
      <c r="F137" s="37">
        <f>G137+P137</f>
        <v>5361768</v>
      </c>
      <c r="G137" s="38">
        <f>H137+K137+L137+M137</f>
        <v>5361768</v>
      </c>
      <c r="H137" s="39">
        <f>SUM(I137:J137)</f>
        <v>4908768</v>
      </c>
      <c r="I137" s="35">
        <v>4871193</v>
      </c>
      <c r="J137" s="35">
        <v>37575</v>
      </c>
      <c r="K137" s="39">
        <v>453000</v>
      </c>
      <c r="L137" s="35"/>
      <c r="M137" s="52"/>
      <c r="N137" s="52"/>
      <c r="O137" s="53"/>
      <c r="P137" s="34"/>
      <c r="Q137" s="35"/>
      <c r="R137" s="52"/>
      <c r="S137" s="52"/>
      <c r="T137" s="52"/>
      <c r="U137" s="1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4" customFormat="1" ht="27" customHeight="1" x14ac:dyDescent="0.2">
      <c r="A138" s="36"/>
      <c r="B138" s="36"/>
      <c r="C138" s="44"/>
      <c r="D138" s="159"/>
      <c r="E138" s="72" t="s">
        <v>46</v>
      </c>
      <c r="F138" s="37">
        <f>G138+P138</f>
        <v>1000</v>
      </c>
      <c r="G138" s="38">
        <f>H138+K138+L138+M138</f>
        <v>1000</v>
      </c>
      <c r="H138" s="39">
        <f>SUM(I138:J138)</f>
        <v>1000</v>
      </c>
      <c r="I138" s="39">
        <f t="shared" ref="I138:I139" si="12">I142+I146</f>
        <v>1000</v>
      </c>
      <c r="J138" s="39"/>
      <c r="K138" s="39"/>
      <c r="L138" s="39"/>
      <c r="M138" s="114"/>
      <c r="N138" s="114"/>
      <c r="O138" s="81"/>
      <c r="P138" s="38"/>
      <c r="Q138" s="39"/>
      <c r="R138" s="114"/>
      <c r="S138" s="114"/>
      <c r="T138" s="114"/>
      <c r="U138" s="15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4" customFormat="1" ht="27" customHeight="1" x14ac:dyDescent="0.2">
      <c r="A139" s="36"/>
      <c r="B139" s="36"/>
      <c r="C139" s="44"/>
      <c r="D139" s="159"/>
      <c r="E139" s="72" t="s">
        <v>47</v>
      </c>
      <c r="F139" s="37">
        <f>G139+P139</f>
        <v>1000</v>
      </c>
      <c r="G139" s="38">
        <f>H139+K139+L139+M139</f>
        <v>1000</v>
      </c>
      <c r="H139" s="39">
        <f>SUM(I139:J139)</f>
        <v>1000</v>
      </c>
      <c r="I139" s="39">
        <f t="shared" si="12"/>
        <v>1000</v>
      </c>
      <c r="J139" s="39"/>
      <c r="K139" s="39"/>
      <c r="L139" s="39"/>
      <c r="M139" s="114"/>
      <c r="N139" s="114"/>
      <c r="O139" s="81"/>
      <c r="P139" s="38"/>
      <c r="Q139" s="39"/>
      <c r="R139" s="114"/>
      <c r="S139" s="114"/>
      <c r="T139" s="114"/>
      <c r="U139" s="15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7" customFormat="1" ht="27" customHeight="1" x14ac:dyDescent="0.2">
      <c r="A140" s="68"/>
      <c r="B140" s="44"/>
      <c r="C140" s="61"/>
      <c r="D140" s="160"/>
      <c r="E140" s="73" t="s">
        <v>48</v>
      </c>
      <c r="F140" s="41">
        <f t="shared" ref="F140:K140" si="13">F137-F138+F139</f>
        <v>5361768</v>
      </c>
      <c r="G140" s="42">
        <f t="shared" si="13"/>
        <v>5361768</v>
      </c>
      <c r="H140" s="41">
        <f t="shared" si="13"/>
        <v>4908768</v>
      </c>
      <c r="I140" s="41">
        <f t="shared" si="13"/>
        <v>4871193</v>
      </c>
      <c r="J140" s="41">
        <f t="shared" si="13"/>
        <v>37575</v>
      </c>
      <c r="K140" s="41">
        <f t="shared" si="13"/>
        <v>453000</v>
      </c>
      <c r="L140" s="41"/>
      <c r="M140" s="41"/>
      <c r="N140" s="41"/>
      <c r="O140" s="43"/>
      <c r="P140" s="42"/>
      <c r="Q140" s="41"/>
      <c r="R140" s="41"/>
      <c r="S140" s="59"/>
      <c r="T140" s="59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8" customFormat="1" ht="16.5" customHeight="1" x14ac:dyDescent="0.2">
      <c r="A141" s="44"/>
      <c r="B141" s="44"/>
      <c r="C141" s="44">
        <v>4010</v>
      </c>
      <c r="D141" s="152" t="s">
        <v>26</v>
      </c>
      <c r="E141" s="72" t="s">
        <v>45</v>
      </c>
      <c r="F141" s="37">
        <f>G141+P141</f>
        <v>3919632</v>
      </c>
      <c r="G141" s="38">
        <f>H141+K141+L141+M141</f>
        <v>3919632</v>
      </c>
      <c r="H141" s="39">
        <f>SUM(I141:J141)</f>
        <v>3919632</v>
      </c>
      <c r="I141" s="39">
        <v>3919632</v>
      </c>
      <c r="J141" s="39"/>
      <c r="K141" s="39"/>
      <c r="L141" s="39"/>
      <c r="M141" s="39"/>
      <c r="N141" s="39"/>
      <c r="O141" s="54"/>
      <c r="P141" s="55"/>
      <c r="Q141" s="39"/>
      <c r="R141" s="39"/>
      <c r="S141" s="39"/>
      <c r="T141" s="39"/>
      <c r="U141" s="1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4" customFormat="1" ht="16.5" customHeight="1" x14ac:dyDescent="0.2">
      <c r="A142" s="36"/>
      <c r="B142" s="36"/>
      <c r="C142" s="44"/>
      <c r="D142" s="153"/>
      <c r="E142" s="72" t="s">
        <v>46</v>
      </c>
      <c r="F142" s="37"/>
      <c r="G142" s="38"/>
      <c r="H142" s="39"/>
      <c r="I142" s="39"/>
      <c r="J142" s="39"/>
      <c r="K142" s="39"/>
      <c r="L142" s="39"/>
      <c r="M142" s="39"/>
      <c r="N142" s="39"/>
      <c r="O142" s="54"/>
      <c r="P142" s="38"/>
      <c r="Q142" s="39"/>
      <c r="R142" s="39"/>
      <c r="S142" s="39"/>
      <c r="T142" s="39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4" customFormat="1" ht="16.5" customHeight="1" x14ac:dyDescent="0.2">
      <c r="A143" s="36"/>
      <c r="B143" s="36"/>
      <c r="C143" s="44"/>
      <c r="D143" s="153"/>
      <c r="E143" s="72" t="s">
        <v>47</v>
      </c>
      <c r="F143" s="37">
        <f>G143+P143</f>
        <v>1000</v>
      </c>
      <c r="G143" s="38">
        <f>H143+K143+L143+M143</f>
        <v>1000</v>
      </c>
      <c r="H143" s="39">
        <f>SUM(I143:J143)</f>
        <v>1000</v>
      </c>
      <c r="I143" s="39">
        <v>1000</v>
      </c>
      <c r="J143" s="39"/>
      <c r="K143" s="39"/>
      <c r="L143" s="39"/>
      <c r="M143" s="39"/>
      <c r="N143" s="39"/>
      <c r="O143" s="54"/>
      <c r="P143" s="38"/>
      <c r="Q143" s="39"/>
      <c r="R143" s="39"/>
      <c r="S143" s="39"/>
      <c r="T143" s="39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7" customFormat="1" ht="16.5" customHeight="1" x14ac:dyDescent="0.2">
      <c r="A144" s="68"/>
      <c r="B144" s="68"/>
      <c r="C144" s="40"/>
      <c r="D144" s="154"/>
      <c r="E144" s="73" t="s">
        <v>48</v>
      </c>
      <c r="F144" s="41">
        <f>F141-F142+F143</f>
        <v>3920632</v>
      </c>
      <c r="G144" s="42">
        <f>G141-G142+G143</f>
        <v>3920632</v>
      </c>
      <c r="H144" s="41">
        <f>H141-H142+H143</f>
        <v>3920632</v>
      </c>
      <c r="I144" s="41">
        <f>I141-I142+I143</f>
        <v>3920632</v>
      </c>
      <c r="J144" s="41"/>
      <c r="K144" s="41"/>
      <c r="L144" s="41"/>
      <c r="M144" s="41"/>
      <c r="N144" s="41"/>
      <c r="O144" s="43"/>
      <c r="P144" s="42"/>
      <c r="Q144" s="41"/>
      <c r="R144" s="41"/>
      <c r="S144" s="59"/>
      <c r="T144" s="59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8" customFormat="1" ht="16.5" customHeight="1" x14ac:dyDescent="0.2">
      <c r="A145" s="44"/>
      <c r="B145" s="44"/>
      <c r="C145" s="44">
        <v>4110</v>
      </c>
      <c r="D145" s="152" t="s">
        <v>21</v>
      </c>
      <c r="E145" s="72" t="s">
        <v>45</v>
      </c>
      <c r="F145" s="37">
        <f>G145+P145</f>
        <v>697523</v>
      </c>
      <c r="G145" s="38">
        <f>H145+K145+L145+M145</f>
        <v>697523</v>
      </c>
      <c r="H145" s="39">
        <f>SUM(I145:J145)</f>
        <v>697523</v>
      </c>
      <c r="I145" s="39">
        <v>697523</v>
      </c>
      <c r="J145" s="39"/>
      <c r="K145" s="39"/>
      <c r="L145" s="39"/>
      <c r="M145" s="39"/>
      <c r="N145" s="39"/>
      <c r="O145" s="54"/>
      <c r="P145" s="55"/>
      <c r="Q145" s="39"/>
      <c r="R145" s="39"/>
      <c r="S145" s="39"/>
      <c r="T145" s="39"/>
      <c r="U145" s="11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4" customFormat="1" ht="16.5" customHeight="1" x14ac:dyDescent="0.2">
      <c r="A146" s="36"/>
      <c r="B146" s="36"/>
      <c r="C146" s="44"/>
      <c r="D146" s="153"/>
      <c r="E146" s="72" t="s">
        <v>46</v>
      </c>
      <c r="F146" s="37">
        <f>G146+P146</f>
        <v>1000</v>
      </c>
      <c r="G146" s="38">
        <f>H146+K146+L146+M146</f>
        <v>1000</v>
      </c>
      <c r="H146" s="39">
        <f>SUM(I146:J146)</f>
        <v>1000</v>
      </c>
      <c r="I146" s="39">
        <v>1000</v>
      </c>
      <c r="J146" s="39"/>
      <c r="K146" s="39"/>
      <c r="L146" s="39"/>
      <c r="M146" s="39"/>
      <c r="N146" s="39"/>
      <c r="O146" s="54"/>
      <c r="P146" s="38"/>
      <c r="Q146" s="39"/>
      <c r="R146" s="39"/>
      <c r="S146" s="39"/>
      <c r="T146" s="39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4" customFormat="1" ht="16.5" customHeight="1" x14ac:dyDescent="0.2">
      <c r="A147" s="36"/>
      <c r="B147" s="36"/>
      <c r="C147" s="44"/>
      <c r="D147" s="153"/>
      <c r="E147" s="72" t="s">
        <v>47</v>
      </c>
      <c r="F147" s="37"/>
      <c r="G147" s="38"/>
      <c r="H147" s="39"/>
      <c r="I147" s="39"/>
      <c r="J147" s="39"/>
      <c r="K147" s="39"/>
      <c r="L147" s="39"/>
      <c r="M147" s="39"/>
      <c r="N147" s="39"/>
      <c r="O147" s="54"/>
      <c r="P147" s="38"/>
      <c r="Q147" s="39"/>
      <c r="R147" s="39"/>
      <c r="S147" s="39"/>
      <c r="T147" s="39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7" customFormat="1" ht="16.5" customHeight="1" x14ac:dyDescent="0.2">
      <c r="A148" s="68"/>
      <c r="B148" s="68"/>
      <c r="C148" s="40"/>
      <c r="D148" s="154"/>
      <c r="E148" s="73" t="s">
        <v>48</v>
      </c>
      <c r="F148" s="41">
        <f>F145-F146+F147</f>
        <v>696523</v>
      </c>
      <c r="G148" s="42">
        <f>G145-G146+G147</f>
        <v>696523</v>
      </c>
      <c r="H148" s="41">
        <f>H145-H146+H147</f>
        <v>696523</v>
      </c>
      <c r="I148" s="41">
        <f>I145-I146+I147</f>
        <v>696523</v>
      </c>
      <c r="J148" s="41"/>
      <c r="K148" s="41"/>
      <c r="L148" s="41"/>
      <c r="M148" s="41"/>
      <c r="N148" s="41"/>
      <c r="O148" s="43"/>
      <c r="P148" s="42"/>
      <c r="Q148" s="41"/>
      <c r="R148" s="41"/>
      <c r="S148" s="59"/>
      <c r="T148" s="59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13" customFormat="1" ht="16.5" customHeight="1" x14ac:dyDescent="0.2">
      <c r="A149" s="89"/>
      <c r="B149" s="89"/>
      <c r="C149" s="194" t="s">
        <v>50</v>
      </c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6"/>
    </row>
    <row r="150" spans="1:84" s="113" customFormat="1" ht="16.5" customHeight="1" x14ac:dyDescent="0.2">
      <c r="A150" s="89"/>
      <c r="B150" s="36"/>
      <c r="C150" s="197" t="s">
        <v>81</v>
      </c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9"/>
    </row>
    <row r="151" spans="1:84" s="113" customFormat="1" ht="16.5" customHeight="1" x14ac:dyDescent="0.2">
      <c r="A151" s="89"/>
      <c r="B151" s="36"/>
      <c r="C151" s="197" t="s">
        <v>82</v>
      </c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9"/>
    </row>
    <row r="152" spans="1:84" s="113" customFormat="1" ht="16.5" customHeight="1" x14ac:dyDescent="0.2">
      <c r="A152" s="89"/>
      <c r="B152" s="36"/>
      <c r="C152" s="155" t="s">
        <v>83</v>
      </c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7"/>
    </row>
    <row r="153" spans="1:84" s="1" customFormat="1" ht="18" customHeight="1" x14ac:dyDescent="0.2">
      <c r="A153" s="47">
        <v>852</v>
      </c>
      <c r="B153" s="47"/>
      <c r="C153" s="105"/>
      <c r="D153" s="149" t="s">
        <v>12</v>
      </c>
      <c r="E153" s="74" t="s">
        <v>45</v>
      </c>
      <c r="F153" s="62">
        <f>G153+P153</f>
        <v>7916924.1099999994</v>
      </c>
      <c r="G153" s="25">
        <f>H153+K153+L153+M153</f>
        <v>7916924.1099999994</v>
      </c>
      <c r="H153" s="26">
        <f>SUM(I153:J153)</f>
        <v>5433871.8899999997</v>
      </c>
      <c r="I153" s="26">
        <v>3398473.78</v>
      </c>
      <c r="J153" s="26">
        <v>2035398.11</v>
      </c>
      <c r="K153" s="26">
        <v>20000</v>
      </c>
      <c r="L153" s="26">
        <v>2463052.2200000002</v>
      </c>
      <c r="M153" s="26"/>
      <c r="N153" s="48"/>
      <c r="O153" s="49"/>
      <c r="P153" s="25"/>
      <c r="Q153" s="26"/>
      <c r="R153" s="26"/>
      <c r="S153" s="48"/>
      <c r="T153" s="48"/>
      <c r="U153" s="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4" customFormat="1" ht="18" customHeight="1" x14ac:dyDescent="0.2">
      <c r="A154" s="23"/>
      <c r="B154" s="23"/>
      <c r="C154" s="67"/>
      <c r="D154" s="150"/>
      <c r="E154" s="70" t="s">
        <v>46</v>
      </c>
      <c r="F154" s="24">
        <f>G154+P154</f>
        <v>5992</v>
      </c>
      <c r="G154" s="27">
        <f>H154+K154+L154+M154</f>
        <v>5992</v>
      </c>
      <c r="H154" s="28">
        <f>SUM(I154:J154)</f>
        <v>992</v>
      </c>
      <c r="I154" s="28"/>
      <c r="J154" s="28">
        <f t="shared" ref="J154" si="14">J158+J169+J180</f>
        <v>992</v>
      </c>
      <c r="K154" s="28"/>
      <c r="L154" s="28">
        <f>L158+L169+L180</f>
        <v>5000</v>
      </c>
      <c r="M154" s="28"/>
      <c r="N154" s="50"/>
      <c r="O154" s="51"/>
      <c r="P154" s="27"/>
      <c r="Q154" s="28"/>
      <c r="R154" s="28"/>
      <c r="S154" s="50"/>
      <c r="T154" s="50"/>
      <c r="U154" s="15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4" customFormat="1" ht="18" customHeight="1" x14ac:dyDescent="0.2">
      <c r="A155" s="23"/>
      <c r="B155" s="23"/>
      <c r="C155" s="67"/>
      <c r="D155" s="85"/>
      <c r="E155" s="70" t="s">
        <v>47</v>
      </c>
      <c r="F155" s="24">
        <f>G155+P155</f>
        <v>5992</v>
      </c>
      <c r="G155" s="27">
        <f>H155+K155+L155+M155</f>
        <v>5992</v>
      </c>
      <c r="H155" s="28">
        <f>SUM(I155:J155)</f>
        <v>5992</v>
      </c>
      <c r="I155" s="28"/>
      <c r="J155" s="28">
        <f t="shared" ref="J155" si="15">J159+J170+J181</f>
        <v>5992</v>
      </c>
      <c r="K155" s="28"/>
      <c r="L155" s="28"/>
      <c r="M155" s="28"/>
      <c r="N155" s="50"/>
      <c r="O155" s="51"/>
      <c r="P155" s="27"/>
      <c r="Q155" s="28"/>
      <c r="R155" s="28"/>
      <c r="S155" s="50"/>
      <c r="T155" s="50"/>
      <c r="U155" s="1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7" customFormat="1" ht="18" customHeight="1" x14ac:dyDescent="0.2">
      <c r="A156" s="67"/>
      <c r="B156" s="29"/>
      <c r="C156" s="29"/>
      <c r="D156" s="86"/>
      <c r="E156" s="71" t="s">
        <v>48</v>
      </c>
      <c r="F156" s="30">
        <f t="shared" ref="F156:K156" si="16">F153-F154+F155</f>
        <v>7916924.1099999994</v>
      </c>
      <c r="G156" s="31">
        <f t="shared" si="16"/>
        <v>7916924.1099999994</v>
      </c>
      <c r="H156" s="30">
        <f t="shared" si="16"/>
        <v>5438871.8899999997</v>
      </c>
      <c r="I156" s="80">
        <f t="shared" si="16"/>
        <v>3398473.78</v>
      </c>
      <c r="J156" s="80">
        <f t="shared" si="16"/>
        <v>2040398.11</v>
      </c>
      <c r="K156" s="80">
        <f t="shared" si="16"/>
        <v>20000</v>
      </c>
      <c r="L156" s="80">
        <f>L153-L154+L155</f>
        <v>2458052.2200000002</v>
      </c>
      <c r="M156" s="80"/>
      <c r="N156" s="30"/>
      <c r="O156" s="32"/>
      <c r="P156" s="31"/>
      <c r="Q156" s="80"/>
      <c r="R156" s="80"/>
      <c r="S156" s="80"/>
      <c r="T156" s="80"/>
      <c r="U156" s="1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0" customFormat="1" ht="39.75" customHeight="1" x14ac:dyDescent="0.2">
      <c r="A157" s="36"/>
      <c r="B157" s="45">
        <v>85213</v>
      </c>
      <c r="C157" s="46"/>
      <c r="D157" s="158" t="s">
        <v>58</v>
      </c>
      <c r="E157" s="72" t="s">
        <v>45</v>
      </c>
      <c r="F157" s="37">
        <f>G157+P157</f>
        <v>97282.44</v>
      </c>
      <c r="G157" s="38">
        <f>H157+K157+L157+M157</f>
        <v>97282.44</v>
      </c>
      <c r="H157" s="39">
        <f>SUM(I157:J157)</f>
        <v>97282.44</v>
      </c>
      <c r="I157" s="35"/>
      <c r="J157" s="35">
        <v>97282.44</v>
      </c>
      <c r="K157" s="35"/>
      <c r="L157" s="52"/>
      <c r="M157" s="52"/>
      <c r="N157" s="52"/>
      <c r="O157" s="53"/>
      <c r="P157" s="57"/>
      <c r="Q157" s="52"/>
      <c r="R157" s="52"/>
      <c r="S157" s="52"/>
      <c r="T157" s="52"/>
      <c r="U157" s="1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4" customFormat="1" ht="39.75" customHeight="1" x14ac:dyDescent="0.2">
      <c r="A158" s="36"/>
      <c r="B158" s="36"/>
      <c r="C158" s="44"/>
      <c r="D158" s="159"/>
      <c r="E158" s="72" t="s">
        <v>46</v>
      </c>
      <c r="F158" s="37">
        <f>G158+P158</f>
        <v>992</v>
      </c>
      <c r="G158" s="38">
        <f>H158+K158+L158+M158</f>
        <v>992</v>
      </c>
      <c r="H158" s="39">
        <f>SUM(I158:J158)</f>
        <v>992</v>
      </c>
      <c r="I158" s="39"/>
      <c r="J158" s="39">
        <f>J162</f>
        <v>992</v>
      </c>
      <c r="K158" s="39"/>
      <c r="L158" s="114"/>
      <c r="M158" s="114"/>
      <c r="N158" s="114"/>
      <c r="O158" s="81"/>
      <c r="P158" s="55"/>
      <c r="Q158" s="114"/>
      <c r="R158" s="114"/>
      <c r="S158" s="114"/>
      <c r="T158" s="114"/>
      <c r="U158" s="15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4" customFormat="1" ht="39.75" customHeight="1" x14ac:dyDescent="0.2">
      <c r="A159" s="36"/>
      <c r="B159" s="36"/>
      <c r="C159" s="44"/>
      <c r="D159" s="159"/>
      <c r="E159" s="72" t="s">
        <v>47</v>
      </c>
      <c r="F159" s="37"/>
      <c r="G159" s="38"/>
      <c r="H159" s="39"/>
      <c r="I159" s="39"/>
      <c r="J159" s="39"/>
      <c r="K159" s="39"/>
      <c r="L159" s="114"/>
      <c r="M159" s="114"/>
      <c r="N159" s="114"/>
      <c r="O159" s="81"/>
      <c r="P159" s="55"/>
      <c r="Q159" s="114"/>
      <c r="R159" s="114"/>
      <c r="S159" s="114"/>
      <c r="T159" s="114"/>
      <c r="U159" s="15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7" customFormat="1" ht="39.75" customHeight="1" x14ac:dyDescent="0.2">
      <c r="A160" s="44"/>
      <c r="B160" s="44"/>
      <c r="C160" s="61"/>
      <c r="D160" s="160"/>
      <c r="E160" s="73" t="s">
        <v>48</v>
      </c>
      <c r="F160" s="41">
        <f>F157-F158+F159</f>
        <v>96290.44</v>
      </c>
      <c r="G160" s="42">
        <f>G157-G158+G159</f>
        <v>96290.44</v>
      </c>
      <c r="H160" s="41">
        <f>H157-H158+H159</f>
        <v>96290.44</v>
      </c>
      <c r="I160" s="41"/>
      <c r="J160" s="41">
        <f>J157-J158+J159</f>
        <v>96290.44</v>
      </c>
      <c r="K160" s="41"/>
      <c r="L160" s="41"/>
      <c r="M160" s="41"/>
      <c r="N160" s="41"/>
      <c r="O160" s="43"/>
      <c r="P160" s="42"/>
      <c r="Q160" s="41"/>
      <c r="R160" s="41"/>
      <c r="S160" s="59"/>
      <c r="T160" s="59"/>
      <c r="U160" s="8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1" customFormat="1" ht="16.5" customHeight="1" x14ac:dyDescent="0.2">
      <c r="A161" s="44"/>
      <c r="B161" s="44"/>
      <c r="C161" s="46">
        <v>4130</v>
      </c>
      <c r="D161" s="152" t="s">
        <v>29</v>
      </c>
      <c r="E161" s="72" t="s">
        <v>45</v>
      </c>
      <c r="F161" s="37">
        <f>G161+P161</f>
        <v>96935</v>
      </c>
      <c r="G161" s="38">
        <f>H161+K161+L161+M161</f>
        <v>96935</v>
      </c>
      <c r="H161" s="39">
        <f>SUM(I161:J161)</f>
        <v>96935</v>
      </c>
      <c r="I161" s="39"/>
      <c r="J161" s="39">
        <v>96935</v>
      </c>
      <c r="K161" s="39"/>
      <c r="L161" s="39"/>
      <c r="M161" s="39"/>
      <c r="N161" s="39"/>
      <c r="O161" s="54"/>
      <c r="P161" s="55"/>
      <c r="Q161" s="39"/>
      <c r="R161" s="39"/>
      <c r="S161" s="39"/>
      <c r="T161" s="39"/>
      <c r="U161" s="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4" customFormat="1" ht="16.5" customHeight="1" x14ac:dyDescent="0.2">
      <c r="A162" s="36"/>
      <c r="B162" s="36"/>
      <c r="C162" s="44"/>
      <c r="D162" s="153"/>
      <c r="E162" s="72" t="s">
        <v>46</v>
      </c>
      <c r="F162" s="37">
        <f>G162+P162</f>
        <v>992</v>
      </c>
      <c r="G162" s="38">
        <f>H162+K162+L162+M162</f>
        <v>992</v>
      </c>
      <c r="H162" s="39">
        <f>SUM(I162:J162)</f>
        <v>992</v>
      </c>
      <c r="I162" s="39"/>
      <c r="J162" s="39">
        <v>992</v>
      </c>
      <c r="K162" s="39"/>
      <c r="L162" s="39"/>
      <c r="M162" s="39"/>
      <c r="N162" s="39"/>
      <c r="O162" s="54"/>
      <c r="P162" s="38"/>
      <c r="Q162" s="39"/>
      <c r="R162" s="39"/>
      <c r="S162" s="39"/>
      <c r="T162" s="39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4" customFormat="1" ht="16.5" customHeight="1" x14ac:dyDescent="0.2">
      <c r="A163" s="36"/>
      <c r="B163" s="36"/>
      <c r="C163" s="44"/>
      <c r="D163" s="153"/>
      <c r="E163" s="72" t="s">
        <v>47</v>
      </c>
      <c r="F163" s="37"/>
      <c r="G163" s="38"/>
      <c r="H163" s="39"/>
      <c r="I163" s="39"/>
      <c r="J163" s="39"/>
      <c r="K163" s="39"/>
      <c r="L163" s="39"/>
      <c r="M163" s="39"/>
      <c r="N163" s="39"/>
      <c r="O163" s="54"/>
      <c r="P163" s="38"/>
      <c r="Q163" s="39"/>
      <c r="R163" s="39"/>
      <c r="S163" s="39"/>
      <c r="T163" s="39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7" customFormat="1" ht="16.5" customHeight="1" x14ac:dyDescent="0.2">
      <c r="A164" s="68"/>
      <c r="B164" s="68"/>
      <c r="C164" s="40"/>
      <c r="D164" s="154"/>
      <c r="E164" s="73" t="s">
        <v>48</v>
      </c>
      <c r="F164" s="41">
        <f>F161-F162+F163</f>
        <v>95943</v>
      </c>
      <c r="G164" s="42">
        <f>G161-G162+G163</f>
        <v>95943</v>
      </c>
      <c r="H164" s="41">
        <f>H161-H162+H163</f>
        <v>95943</v>
      </c>
      <c r="I164" s="41"/>
      <c r="J164" s="41">
        <f>J161-J162+J163</f>
        <v>95943</v>
      </c>
      <c r="K164" s="41"/>
      <c r="L164" s="41"/>
      <c r="M164" s="41"/>
      <c r="N164" s="41"/>
      <c r="O164" s="43"/>
      <c r="P164" s="42"/>
      <c r="Q164" s="41"/>
      <c r="R164" s="41"/>
      <c r="S164" s="59"/>
      <c r="T164" s="59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13" customFormat="1" ht="16.5" customHeight="1" x14ac:dyDescent="0.2">
      <c r="A165" s="89"/>
      <c r="B165" s="89"/>
      <c r="C165" s="194" t="s">
        <v>50</v>
      </c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6"/>
    </row>
    <row r="166" spans="1:84" s="113" customFormat="1" ht="16.5" customHeight="1" x14ac:dyDescent="0.2">
      <c r="A166" s="89"/>
      <c r="B166" s="36"/>
      <c r="C166" s="197" t="s">
        <v>86</v>
      </c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9"/>
    </row>
    <row r="167" spans="1:84" s="113" customFormat="1" ht="16.5" customHeight="1" x14ac:dyDescent="0.2">
      <c r="A167" s="89"/>
      <c r="B167" s="36"/>
      <c r="C167" s="155" t="s">
        <v>87</v>
      </c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7"/>
    </row>
    <row r="168" spans="1:84" s="1" customFormat="1" ht="16.5" customHeight="1" x14ac:dyDescent="0.2">
      <c r="A168" s="36"/>
      <c r="B168" s="45">
        <v>85216</v>
      </c>
      <c r="C168" s="46"/>
      <c r="D168" s="146" t="s">
        <v>30</v>
      </c>
      <c r="E168" s="72" t="s">
        <v>45</v>
      </c>
      <c r="F168" s="37">
        <f>G168+P168</f>
        <v>1111542.67</v>
      </c>
      <c r="G168" s="38">
        <f>H168+K168+L168+M168</f>
        <v>1111542.67</v>
      </c>
      <c r="H168" s="35">
        <f>SUM(I168:J168)</f>
        <v>5826.67</v>
      </c>
      <c r="I168" s="52"/>
      <c r="J168" s="39">
        <v>5826.67</v>
      </c>
      <c r="K168" s="35"/>
      <c r="L168" s="39">
        <v>1105716</v>
      </c>
      <c r="M168" s="52"/>
      <c r="N168" s="52"/>
      <c r="O168" s="53"/>
      <c r="P168" s="57"/>
      <c r="Q168" s="52"/>
      <c r="R168" s="52"/>
      <c r="S168" s="52"/>
      <c r="T168" s="52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4" customFormat="1" ht="16.5" customHeight="1" x14ac:dyDescent="0.2">
      <c r="A169" s="36"/>
      <c r="B169" s="36"/>
      <c r="C169" s="44"/>
      <c r="D169" s="147"/>
      <c r="E169" s="72" t="s">
        <v>46</v>
      </c>
      <c r="F169" s="37">
        <f>G169+P169</f>
        <v>5000</v>
      </c>
      <c r="G169" s="38">
        <f>H169+K169+L169+M169</f>
        <v>5000</v>
      </c>
      <c r="H169" s="39"/>
      <c r="I169" s="114"/>
      <c r="J169" s="39"/>
      <c r="K169" s="39"/>
      <c r="L169" s="39">
        <f>L173</f>
        <v>5000</v>
      </c>
      <c r="M169" s="114"/>
      <c r="N169" s="114"/>
      <c r="O169" s="81"/>
      <c r="P169" s="55"/>
      <c r="Q169" s="114"/>
      <c r="R169" s="114"/>
      <c r="S169" s="114"/>
      <c r="T169" s="114"/>
      <c r="U169" s="15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4" customFormat="1" ht="16.5" customHeight="1" x14ac:dyDescent="0.2">
      <c r="A170" s="36"/>
      <c r="B170" s="36"/>
      <c r="C170" s="44"/>
      <c r="D170" s="147"/>
      <c r="E170" s="72" t="s">
        <v>47</v>
      </c>
      <c r="F170" s="37"/>
      <c r="G170" s="38"/>
      <c r="H170" s="39"/>
      <c r="I170" s="114"/>
      <c r="J170" s="39"/>
      <c r="K170" s="39"/>
      <c r="L170" s="39"/>
      <c r="M170" s="114"/>
      <c r="N170" s="114"/>
      <c r="O170" s="81"/>
      <c r="P170" s="55"/>
      <c r="Q170" s="114"/>
      <c r="R170" s="114"/>
      <c r="S170" s="114"/>
      <c r="T170" s="114"/>
      <c r="U170" s="15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7" customFormat="1" ht="16.5" customHeight="1" x14ac:dyDescent="0.2">
      <c r="A171" s="68"/>
      <c r="B171" s="68"/>
      <c r="C171" s="40"/>
      <c r="D171" s="148"/>
      <c r="E171" s="73" t="s">
        <v>48</v>
      </c>
      <c r="F171" s="41">
        <f>F168-F169+F170</f>
        <v>1106542.67</v>
      </c>
      <c r="G171" s="42">
        <f>G168-G169+G170</f>
        <v>1106542.67</v>
      </c>
      <c r="H171" s="41">
        <f>H168-H169+H170</f>
        <v>5826.67</v>
      </c>
      <c r="I171" s="41"/>
      <c r="J171" s="41">
        <f>J168-J169+J170</f>
        <v>5826.67</v>
      </c>
      <c r="K171" s="41"/>
      <c r="L171" s="41">
        <f>L168-L169+L170</f>
        <v>1100716</v>
      </c>
      <c r="M171" s="41"/>
      <c r="N171" s="41"/>
      <c r="O171" s="43"/>
      <c r="P171" s="42"/>
      <c r="Q171" s="41"/>
      <c r="R171" s="41"/>
      <c r="S171" s="59"/>
      <c r="T171" s="59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" customFormat="1" ht="16.5" customHeight="1" x14ac:dyDescent="0.2">
      <c r="A172" s="44"/>
      <c r="B172" s="44"/>
      <c r="C172" s="44">
        <v>3110</v>
      </c>
      <c r="D172" s="152" t="s">
        <v>28</v>
      </c>
      <c r="E172" s="72" t="s">
        <v>45</v>
      </c>
      <c r="F172" s="37">
        <f>G172+P172</f>
        <v>1105716</v>
      </c>
      <c r="G172" s="38">
        <f>H172+K172+L172+M172</f>
        <v>1105716</v>
      </c>
      <c r="H172" s="39"/>
      <c r="I172" s="39"/>
      <c r="J172" s="39"/>
      <c r="K172" s="39"/>
      <c r="L172" s="39">
        <v>1105716</v>
      </c>
      <c r="M172" s="39"/>
      <c r="N172" s="39"/>
      <c r="O172" s="54"/>
      <c r="P172" s="55"/>
      <c r="Q172" s="39"/>
      <c r="R172" s="39"/>
      <c r="S172" s="39"/>
      <c r="T172" s="39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4" customFormat="1" ht="16.5" customHeight="1" x14ac:dyDescent="0.2">
      <c r="A173" s="36"/>
      <c r="B173" s="36"/>
      <c r="C173" s="44"/>
      <c r="D173" s="153"/>
      <c r="E173" s="72" t="s">
        <v>46</v>
      </c>
      <c r="F173" s="37">
        <f>G173+P173</f>
        <v>5000</v>
      </c>
      <c r="G173" s="38">
        <f>H173+K173+L173+M173</f>
        <v>5000</v>
      </c>
      <c r="H173" s="39"/>
      <c r="I173" s="39"/>
      <c r="J173" s="39"/>
      <c r="K173" s="39"/>
      <c r="L173" s="39">
        <v>5000</v>
      </c>
      <c r="M173" s="39"/>
      <c r="N173" s="39"/>
      <c r="O173" s="54"/>
      <c r="P173" s="38"/>
      <c r="Q173" s="39"/>
      <c r="R173" s="39"/>
      <c r="S173" s="39"/>
      <c r="T173" s="39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4" customFormat="1" ht="16.5" customHeight="1" x14ac:dyDescent="0.2">
      <c r="A174" s="36"/>
      <c r="B174" s="36"/>
      <c r="C174" s="44"/>
      <c r="D174" s="153"/>
      <c r="E174" s="72" t="s">
        <v>47</v>
      </c>
      <c r="F174" s="37"/>
      <c r="G174" s="38"/>
      <c r="H174" s="39"/>
      <c r="I174" s="39"/>
      <c r="J174" s="39"/>
      <c r="K174" s="39"/>
      <c r="L174" s="39"/>
      <c r="M174" s="39"/>
      <c r="N174" s="39"/>
      <c r="O174" s="54"/>
      <c r="P174" s="38"/>
      <c r="Q174" s="39"/>
      <c r="R174" s="39"/>
      <c r="S174" s="39"/>
      <c r="T174" s="39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7" customFormat="1" ht="16.5" customHeight="1" x14ac:dyDescent="0.2">
      <c r="A175" s="68"/>
      <c r="B175" s="68"/>
      <c r="C175" s="40"/>
      <c r="D175" s="154"/>
      <c r="E175" s="73" t="s">
        <v>48</v>
      </c>
      <c r="F175" s="41">
        <f>F172-F173+F174</f>
        <v>1100716</v>
      </c>
      <c r="G175" s="42">
        <f>G172-G173+G174</f>
        <v>1100716</v>
      </c>
      <c r="H175" s="41"/>
      <c r="I175" s="41"/>
      <c r="J175" s="41"/>
      <c r="K175" s="41"/>
      <c r="L175" s="41">
        <f>L172-L173+L174</f>
        <v>1100716</v>
      </c>
      <c r="M175" s="41"/>
      <c r="N175" s="41"/>
      <c r="O175" s="43"/>
      <c r="P175" s="42"/>
      <c r="Q175" s="41"/>
      <c r="R175" s="41"/>
      <c r="S175" s="59"/>
      <c r="T175" s="59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13" customFormat="1" ht="16.5" customHeight="1" x14ac:dyDescent="0.2">
      <c r="A176" s="89"/>
      <c r="B176" s="89"/>
      <c r="C176" s="194" t="s">
        <v>50</v>
      </c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6"/>
    </row>
    <row r="177" spans="1:84" s="113" customFormat="1" ht="16.5" customHeight="1" x14ac:dyDescent="0.2">
      <c r="A177" s="89"/>
      <c r="B177" s="36"/>
      <c r="C177" s="197" t="s">
        <v>86</v>
      </c>
      <c r="D177" s="198"/>
      <c r="E177" s="198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9"/>
    </row>
    <row r="178" spans="1:84" s="113" customFormat="1" ht="16.5" customHeight="1" x14ac:dyDescent="0.2">
      <c r="A178" s="89"/>
      <c r="B178" s="36"/>
      <c r="C178" s="155" t="s">
        <v>88</v>
      </c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7"/>
    </row>
    <row r="179" spans="1:84" s="1" customFormat="1" ht="16.5" customHeight="1" x14ac:dyDescent="0.2">
      <c r="A179" s="36"/>
      <c r="B179" s="45">
        <v>85219</v>
      </c>
      <c r="C179" s="46"/>
      <c r="D179" s="146" t="s">
        <v>7</v>
      </c>
      <c r="E179" s="72" t="s">
        <v>45</v>
      </c>
      <c r="F179" s="37">
        <f>G179+P179</f>
        <v>3232557</v>
      </c>
      <c r="G179" s="38">
        <f>H179+K179+L179+M179</f>
        <v>3232557</v>
      </c>
      <c r="H179" s="39">
        <f>SUM(I179:J179)</f>
        <v>3222557</v>
      </c>
      <c r="I179" s="35">
        <v>2587998</v>
      </c>
      <c r="J179" s="35">
        <v>634559</v>
      </c>
      <c r="K179" s="35"/>
      <c r="L179" s="39">
        <v>10000</v>
      </c>
      <c r="M179" s="52"/>
      <c r="N179" s="52"/>
      <c r="O179" s="53"/>
      <c r="P179" s="34"/>
      <c r="Q179" s="35"/>
      <c r="R179" s="52"/>
      <c r="S179" s="52"/>
      <c r="T179" s="52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4" customFormat="1" ht="16.5" customHeight="1" x14ac:dyDescent="0.2">
      <c r="A180" s="36"/>
      <c r="B180" s="36"/>
      <c r="C180" s="44"/>
      <c r="D180" s="147"/>
      <c r="E180" s="72" t="s">
        <v>46</v>
      </c>
      <c r="F180" s="37"/>
      <c r="G180" s="38"/>
      <c r="H180" s="39"/>
      <c r="I180" s="39"/>
      <c r="J180" s="39"/>
      <c r="K180" s="39"/>
      <c r="L180" s="39"/>
      <c r="M180" s="114"/>
      <c r="N180" s="114"/>
      <c r="O180" s="81"/>
      <c r="P180" s="38"/>
      <c r="Q180" s="39"/>
      <c r="R180" s="114"/>
      <c r="S180" s="114"/>
      <c r="T180" s="114"/>
      <c r="U180" s="15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4" customFormat="1" ht="16.5" customHeight="1" x14ac:dyDescent="0.2">
      <c r="A181" s="36"/>
      <c r="B181" s="36"/>
      <c r="C181" s="44"/>
      <c r="D181" s="147"/>
      <c r="E181" s="72" t="s">
        <v>47</v>
      </c>
      <c r="F181" s="37">
        <f>G181+P181</f>
        <v>5992</v>
      </c>
      <c r="G181" s="38">
        <f>H181+K181+L181+M181</f>
        <v>5992</v>
      </c>
      <c r="H181" s="39">
        <f>SUM(I181:J181)</f>
        <v>5992</v>
      </c>
      <c r="I181" s="39"/>
      <c r="J181" s="39">
        <f>J185</f>
        <v>5992</v>
      </c>
      <c r="K181" s="39"/>
      <c r="L181" s="39"/>
      <c r="M181" s="114"/>
      <c r="N181" s="114"/>
      <c r="O181" s="81"/>
      <c r="P181" s="38"/>
      <c r="Q181" s="39"/>
      <c r="R181" s="114"/>
      <c r="S181" s="114"/>
      <c r="T181" s="114"/>
      <c r="U181" s="15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7" customFormat="1" ht="16.5" customHeight="1" x14ac:dyDescent="0.2">
      <c r="A182" s="68"/>
      <c r="B182" s="68"/>
      <c r="C182" s="40"/>
      <c r="D182" s="148"/>
      <c r="E182" s="73" t="s">
        <v>48</v>
      </c>
      <c r="F182" s="41">
        <f t="shared" ref="F182:L182" si="17">F179-F180+F181</f>
        <v>3238549</v>
      </c>
      <c r="G182" s="42">
        <f t="shared" si="17"/>
        <v>3238549</v>
      </c>
      <c r="H182" s="41">
        <f t="shared" si="17"/>
        <v>3228549</v>
      </c>
      <c r="I182" s="41">
        <f t="shared" si="17"/>
        <v>2587998</v>
      </c>
      <c r="J182" s="59">
        <f t="shared" si="17"/>
        <v>640551</v>
      </c>
      <c r="K182" s="41"/>
      <c r="L182" s="41">
        <f t="shared" si="17"/>
        <v>10000</v>
      </c>
      <c r="M182" s="41"/>
      <c r="N182" s="41"/>
      <c r="O182" s="43"/>
      <c r="P182" s="42"/>
      <c r="Q182" s="41"/>
      <c r="R182" s="41"/>
      <c r="S182" s="59"/>
      <c r="T182" s="59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1" customFormat="1" ht="16.5" customHeight="1" x14ac:dyDescent="0.2">
      <c r="A183" s="44"/>
      <c r="B183" s="44"/>
      <c r="C183" s="44">
        <v>4300</v>
      </c>
      <c r="D183" s="152" t="s">
        <v>24</v>
      </c>
      <c r="E183" s="72" t="s">
        <v>45</v>
      </c>
      <c r="F183" s="37">
        <f>G183+P183</f>
        <v>360000</v>
      </c>
      <c r="G183" s="38">
        <f>H183+K183+L183+M183</f>
        <v>360000</v>
      </c>
      <c r="H183" s="39">
        <f>SUM(I183:J183)</f>
        <v>360000</v>
      </c>
      <c r="I183" s="39"/>
      <c r="J183" s="39">
        <v>360000</v>
      </c>
      <c r="K183" s="39"/>
      <c r="L183" s="39"/>
      <c r="M183" s="39"/>
      <c r="N183" s="39"/>
      <c r="O183" s="54"/>
      <c r="P183" s="55"/>
      <c r="Q183" s="39"/>
      <c r="R183" s="39"/>
      <c r="S183" s="39"/>
      <c r="T183" s="39"/>
      <c r="U183" s="1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4" customFormat="1" ht="16.5" customHeight="1" x14ac:dyDescent="0.2">
      <c r="A184" s="36"/>
      <c r="B184" s="36"/>
      <c r="C184" s="44"/>
      <c r="D184" s="153"/>
      <c r="E184" s="72" t="s">
        <v>46</v>
      </c>
      <c r="F184" s="37"/>
      <c r="G184" s="38"/>
      <c r="H184" s="39"/>
      <c r="I184" s="39"/>
      <c r="J184" s="39"/>
      <c r="K184" s="39"/>
      <c r="L184" s="39"/>
      <c r="M184" s="39"/>
      <c r="N184" s="39"/>
      <c r="O184" s="54"/>
      <c r="P184" s="38"/>
      <c r="Q184" s="39"/>
      <c r="R184" s="39"/>
      <c r="S184" s="39"/>
      <c r="T184" s="39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4" customFormat="1" ht="16.5" customHeight="1" x14ac:dyDescent="0.2">
      <c r="A185" s="36"/>
      <c r="B185" s="36"/>
      <c r="C185" s="44"/>
      <c r="D185" s="153"/>
      <c r="E185" s="72" t="s">
        <v>47</v>
      </c>
      <c r="F185" s="37">
        <f>G185+P185</f>
        <v>5992</v>
      </c>
      <c r="G185" s="38">
        <f>H185+K185+L185+M185</f>
        <v>5992</v>
      </c>
      <c r="H185" s="39">
        <f>SUM(I185:J185)</f>
        <v>5992</v>
      </c>
      <c r="I185" s="39"/>
      <c r="J185" s="39">
        <v>5992</v>
      </c>
      <c r="K185" s="39"/>
      <c r="L185" s="39"/>
      <c r="M185" s="39"/>
      <c r="N185" s="39"/>
      <c r="O185" s="54"/>
      <c r="P185" s="38"/>
      <c r="Q185" s="39"/>
      <c r="R185" s="39"/>
      <c r="S185" s="39"/>
      <c r="T185" s="39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7" customFormat="1" ht="16.5" customHeight="1" x14ac:dyDescent="0.2">
      <c r="A186" s="68"/>
      <c r="B186" s="68"/>
      <c r="C186" s="40"/>
      <c r="D186" s="154"/>
      <c r="E186" s="73" t="s">
        <v>48</v>
      </c>
      <c r="F186" s="41">
        <f>F183-F184+F185</f>
        <v>365992</v>
      </c>
      <c r="G186" s="42">
        <f>G183-G184+G185</f>
        <v>365992</v>
      </c>
      <c r="H186" s="41">
        <f>H183-H184+H185</f>
        <v>365992</v>
      </c>
      <c r="I186" s="41"/>
      <c r="J186" s="41">
        <f>J183-J184+J185</f>
        <v>365992</v>
      </c>
      <c r="K186" s="41"/>
      <c r="L186" s="41"/>
      <c r="M186" s="41"/>
      <c r="N186" s="41"/>
      <c r="O186" s="43"/>
      <c r="P186" s="42"/>
      <c r="Q186" s="41"/>
      <c r="R186" s="41"/>
      <c r="S186" s="59"/>
      <c r="T186" s="59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13" customFormat="1" ht="16.5" customHeight="1" x14ac:dyDescent="0.2">
      <c r="A187" s="89"/>
      <c r="B187" s="89"/>
      <c r="C187" s="194" t="s">
        <v>50</v>
      </c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6"/>
    </row>
    <row r="188" spans="1:84" s="113" customFormat="1" ht="16.5" customHeight="1" x14ac:dyDescent="0.2">
      <c r="A188" s="89"/>
      <c r="B188" s="36"/>
      <c r="C188" s="197" t="s">
        <v>86</v>
      </c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9"/>
    </row>
    <row r="189" spans="1:84" s="113" customFormat="1" ht="16.5" customHeight="1" x14ac:dyDescent="0.2">
      <c r="A189" s="89"/>
      <c r="B189" s="36"/>
      <c r="C189" s="155" t="s">
        <v>89</v>
      </c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7"/>
    </row>
    <row r="190" spans="1:84" s="1" customFormat="1" ht="18" customHeight="1" x14ac:dyDescent="0.2">
      <c r="A190" s="47">
        <v>855</v>
      </c>
      <c r="B190" s="47"/>
      <c r="C190" s="105"/>
      <c r="D190" s="149" t="s">
        <v>56</v>
      </c>
      <c r="E190" s="74" t="s">
        <v>45</v>
      </c>
      <c r="F190" s="62">
        <f>G190+P190</f>
        <v>44495947.979999997</v>
      </c>
      <c r="G190" s="25">
        <f>H190+K190+L190+M190</f>
        <v>44495947.979999997</v>
      </c>
      <c r="H190" s="26">
        <f>SUM(I190:J190)</f>
        <v>2538800.98</v>
      </c>
      <c r="I190" s="26">
        <v>1577002</v>
      </c>
      <c r="J190" s="26">
        <v>961798.98</v>
      </c>
      <c r="K190" s="26"/>
      <c r="L190" s="26">
        <v>41957147</v>
      </c>
      <c r="M190" s="26"/>
      <c r="N190" s="48"/>
      <c r="O190" s="49"/>
      <c r="P190" s="25"/>
      <c r="Q190" s="26"/>
      <c r="R190" s="26"/>
      <c r="S190" s="48"/>
      <c r="T190" s="48"/>
      <c r="U190" s="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4" customFormat="1" ht="18" customHeight="1" x14ac:dyDescent="0.2">
      <c r="A191" s="23"/>
      <c r="B191" s="23"/>
      <c r="C191" s="67"/>
      <c r="D191" s="150"/>
      <c r="E191" s="70" t="s">
        <v>46</v>
      </c>
      <c r="F191" s="24">
        <f>G191+P191</f>
        <v>5011</v>
      </c>
      <c r="G191" s="27">
        <f>H191+K191+L191+M191</f>
        <v>5011</v>
      </c>
      <c r="H191" s="28"/>
      <c r="I191" s="28"/>
      <c r="J191" s="28"/>
      <c r="K191" s="28"/>
      <c r="L191" s="28">
        <f>L195</f>
        <v>5011</v>
      </c>
      <c r="M191" s="28"/>
      <c r="N191" s="50"/>
      <c r="O191" s="51"/>
      <c r="P191" s="27"/>
      <c r="Q191" s="28"/>
      <c r="R191" s="28"/>
      <c r="S191" s="50"/>
      <c r="T191" s="50"/>
      <c r="U191" s="15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4" customFormat="1" ht="18" customHeight="1" x14ac:dyDescent="0.2">
      <c r="A192" s="23"/>
      <c r="B192" s="23"/>
      <c r="C192" s="67"/>
      <c r="D192" s="85"/>
      <c r="E192" s="70" t="s">
        <v>47</v>
      </c>
      <c r="F192" s="24">
        <f>G192+P192</f>
        <v>5011</v>
      </c>
      <c r="G192" s="27">
        <f>H192+K192+L192+M192</f>
        <v>5011</v>
      </c>
      <c r="H192" s="28">
        <f>SUM(I192:J192)</f>
        <v>5011</v>
      </c>
      <c r="I192" s="28">
        <f>I196</f>
        <v>5011</v>
      </c>
      <c r="J192" s="28"/>
      <c r="K192" s="28"/>
      <c r="L192" s="28"/>
      <c r="M192" s="28"/>
      <c r="N192" s="50"/>
      <c r="O192" s="51"/>
      <c r="P192" s="27"/>
      <c r="Q192" s="28"/>
      <c r="R192" s="28"/>
      <c r="S192" s="50"/>
      <c r="T192" s="50"/>
      <c r="U192" s="15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7" customFormat="1" ht="18" customHeight="1" x14ac:dyDescent="0.2">
      <c r="A193" s="67"/>
      <c r="B193" s="29"/>
      <c r="C193" s="29"/>
      <c r="D193" s="86"/>
      <c r="E193" s="71" t="s">
        <v>48</v>
      </c>
      <c r="F193" s="30">
        <f t="shared" ref="F193:L193" si="18">F190-F191+F192</f>
        <v>44495947.979999997</v>
      </c>
      <c r="G193" s="31">
        <f t="shared" si="18"/>
        <v>44495947.979999997</v>
      </c>
      <c r="H193" s="30">
        <f t="shared" si="18"/>
        <v>2543811.98</v>
      </c>
      <c r="I193" s="80">
        <f t="shared" si="18"/>
        <v>1582013</v>
      </c>
      <c r="J193" s="80">
        <f t="shared" si="18"/>
        <v>961798.98</v>
      </c>
      <c r="K193" s="80"/>
      <c r="L193" s="80">
        <f t="shared" si="18"/>
        <v>41952136</v>
      </c>
      <c r="M193" s="80"/>
      <c r="N193" s="30"/>
      <c r="O193" s="32"/>
      <c r="P193" s="31"/>
      <c r="Q193" s="80"/>
      <c r="R193" s="80"/>
      <c r="S193" s="80"/>
      <c r="T193" s="80"/>
      <c r="U193" s="1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" customFormat="1" ht="37.5" customHeight="1" x14ac:dyDescent="0.2">
      <c r="A194" s="44"/>
      <c r="B194" s="91">
        <v>85502</v>
      </c>
      <c r="C194" s="95"/>
      <c r="D194" s="146" t="s">
        <v>18</v>
      </c>
      <c r="E194" s="72" t="s">
        <v>45</v>
      </c>
      <c r="F194" s="37">
        <f>G194+P194</f>
        <v>9109608.6699999999</v>
      </c>
      <c r="G194" s="38">
        <f>H194+K194+L194+M194</f>
        <v>9109608.6699999999</v>
      </c>
      <c r="H194" s="39">
        <f>SUM(I194:J194)</f>
        <v>822483.67</v>
      </c>
      <c r="I194" s="35">
        <v>743502</v>
      </c>
      <c r="J194" s="35">
        <v>78981.67</v>
      </c>
      <c r="K194" s="35"/>
      <c r="L194" s="39">
        <v>8287125</v>
      </c>
      <c r="M194" s="52"/>
      <c r="N194" s="52"/>
      <c r="O194" s="53"/>
      <c r="P194" s="57"/>
      <c r="Q194" s="52"/>
      <c r="R194" s="52"/>
      <c r="S194" s="52"/>
      <c r="T194" s="52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4" customFormat="1" ht="37.5" customHeight="1" x14ac:dyDescent="0.2">
      <c r="A195" s="36"/>
      <c r="B195" s="92"/>
      <c r="C195" s="93"/>
      <c r="D195" s="147"/>
      <c r="E195" s="72" t="s">
        <v>46</v>
      </c>
      <c r="F195" s="37">
        <f>G195+P195</f>
        <v>5011</v>
      </c>
      <c r="G195" s="38">
        <f>H195+K195+L195+M195</f>
        <v>5011</v>
      </c>
      <c r="H195" s="39"/>
      <c r="I195" s="39"/>
      <c r="J195" s="39"/>
      <c r="K195" s="39"/>
      <c r="L195" s="39">
        <f>L199</f>
        <v>5011</v>
      </c>
      <c r="M195" s="114"/>
      <c r="N195" s="114"/>
      <c r="O195" s="81"/>
      <c r="P195" s="55"/>
      <c r="Q195" s="114"/>
      <c r="R195" s="114"/>
      <c r="S195" s="114"/>
      <c r="T195" s="114"/>
      <c r="U195" s="1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14" customFormat="1" ht="37.5" customHeight="1" x14ac:dyDescent="0.2">
      <c r="A196" s="36"/>
      <c r="B196" s="92"/>
      <c r="C196" s="93"/>
      <c r="D196" s="147"/>
      <c r="E196" s="72" t="s">
        <v>47</v>
      </c>
      <c r="F196" s="37">
        <f>G196+P196</f>
        <v>5011</v>
      </c>
      <c r="G196" s="38">
        <f>H196+K196+L196+M196</f>
        <v>5011</v>
      </c>
      <c r="H196" s="39">
        <f>SUM(I196:J196)</f>
        <v>5011</v>
      </c>
      <c r="I196" s="39">
        <f>I204+I208+I212</f>
        <v>5011</v>
      </c>
      <c r="J196" s="39"/>
      <c r="K196" s="39"/>
      <c r="L196" s="39"/>
      <c r="M196" s="114"/>
      <c r="N196" s="114"/>
      <c r="O196" s="81"/>
      <c r="P196" s="55"/>
      <c r="Q196" s="114"/>
      <c r="R196" s="114"/>
      <c r="S196" s="114"/>
      <c r="T196" s="114"/>
      <c r="U196" s="15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7" customFormat="1" ht="37.5" customHeight="1" x14ac:dyDescent="0.2">
      <c r="A197" s="68"/>
      <c r="B197" s="93"/>
      <c r="C197" s="94"/>
      <c r="D197" s="148"/>
      <c r="E197" s="73" t="s">
        <v>48</v>
      </c>
      <c r="F197" s="41">
        <f t="shared" ref="F197:L197" si="19">F194-F195+F196</f>
        <v>9109608.6699999999</v>
      </c>
      <c r="G197" s="42">
        <f t="shared" si="19"/>
        <v>9109608.6699999999</v>
      </c>
      <c r="H197" s="41">
        <f t="shared" si="19"/>
        <v>827494.67</v>
      </c>
      <c r="I197" s="41">
        <f t="shared" si="19"/>
        <v>748513</v>
      </c>
      <c r="J197" s="41">
        <f t="shared" si="19"/>
        <v>78981.67</v>
      </c>
      <c r="K197" s="41"/>
      <c r="L197" s="41">
        <f t="shared" si="19"/>
        <v>8282114</v>
      </c>
      <c r="M197" s="41"/>
      <c r="N197" s="41"/>
      <c r="O197" s="43"/>
      <c r="P197" s="42"/>
      <c r="Q197" s="41"/>
      <c r="R197" s="41"/>
      <c r="S197" s="59"/>
      <c r="T197" s="59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" customFormat="1" ht="18" customHeight="1" x14ac:dyDescent="0.2">
      <c r="A198" s="44"/>
      <c r="B198" s="44"/>
      <c r="C198" s="44">
        <v>3110</v>
      </c>
      <c r="D198" s="152" t="s">
        <v>28</v>
      </c>
      <c r="E198" s="72" t="s">
        <v>45</v>
      </c>
      <c r="F198" s="37">
        <f>G198+P198</f>
        <v>8287125</v>
      </c>
      <c r="G198" s="38">
        <f>H198+K198+L198+M198</f>
        <v>8287125</v>
      </c>
      <c r="H198" s="39"/>
      <c r="I198" s="39"/>
      <c r="J198" s="39"/>
      <c r="K198" s="39"/>
      <c r="L198" s="39">
        <v>8287125</v>
      </c>
      <c r="M198" s="39"/>
      <c r="N198" s="39"/>
      <c r="O198" s="54"/>
      <c r="P198" s="55"/>
      <c r="Q198" s="39"/>
      <c r="R198" s="39"/>
      <c r="S198" s="39"/>
      <c r="T198" s="39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4" customFormat="1" ht="18" customHeight="1" x14ac:dyDescent="0.2">
      <c r="A199" s="36"/>
      <c r="B199" s="36"/>
      <c r="C199" s="44"/>
      <c r="D199" s="153"/>
      <c r="E199" s="72" t="s">
        <v>46</v>
      </c>
      <c r="F199" s="37">
        <f>G199+P199</f>
        <v>5011</v>
      </c>
      <c r="G199" s="38">
        <f>H199+K199+L199+M199</f>
        <v>5011</v>
      </c>
      <c r="H199" s="39"/>
      <c r="I199" s="39"/>
      <c r="J199" s="39"/>
      <c r="K199" s="39"/>
      <c r="L199" s="39">
        <v>5011</v>
      </c>
      <c r="M199" s="39"/>
      <c r="N199" s="39"/>
      <c r="O199" s="54"/>
      <c r="P199" s="38"/>
      <c r="Q199" s="39"/>
      <c r="R199" s="39"/>
      <c r="S199" s="39"/>
      <c r="T199" s="3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14" customFormat="1" ht="18" customHeight="1" x14ac:dyDescent="0.2">
      <c r="A200" s="36"/>
      <c r="B200" s="36"/>
      <c r="C200" s="44"/>
      <c r="D200" s="153"/>
      <c r="E200" s="72" t="s">
        <v>47</v>
      </c>
      <c r="F200" s="37"/>
      <c r="G200" s="38"/>
      <c r="H200" s="39"/>
      <c r="I200" s="39"/>
      <c r="J200" s="39"/>
      <c r="K200" s="39"/>
      <c r="L200" s="39"/>
      <c r="M200" s="39"/>
      <c r="N200" s="39"/>
      <c r="O200" s="54"/>
      <c r="P200" s="38"/>
      <c r="Q200" s="39"/>
      <c r="R200" s="39"/>
      <c r="S200" s="39"/>
      <c r="T200" s="39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7" customFormat="1" ht="18" customHeight="1" x14ac:dyDescent="0.2">
      <c r="A201" s="68"/>
      <c r="B201" s="68"/>
      <c r="C201" s="40"/>
      <c r="D201" s="154"/>
      <c r="E201" s="73" t="s">
        <v>48</v>
      </c>
      <c r="F201" s="41">
        <f>F198-F199+F200</f>
        <v>8282114</v>
      </c>
      <c r="G201" s="42">
        <f>G198-G199+G200</f>
        <v>8282114</v>
      </c>
      <c r="H201" s="41"/>
      <c r="I201" s="41"/>
      <c r="J201" s="41"/>
      <c r="K201" s="41"/>
      <c r="L201" s="41">
        <f>L198-L199+L200</f>
        <v>8282114</v>
      </c>
      <c r="M201" s="41"/>
      <c r="N201" s="41"/>
      <c r="O201" s="43"/>
      <c r="P201" s="42"/>
      <c r="Q201" s="41"/>
      <c r="R201" s="41"/>
      <c r="S201" s="59"/>
      <c r="T201" s="59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7" customFormat="1" ht="18" customHeight="1" x14ac:dyDescent="0.2">
      <c r="A202" s="44"/>
      <c r="B202" s="44"/>
      <c r="C202" s="44">
        <v>4010</v>
      </c>
      <c r="D202" s="152" t="s">
        <v>26</v>
      </c>
      <c r="E202" s="72" t="s">
        <v>45</v>
      </c>
      <c r="F202" s="37">
        <f>G202+P202</f>
        <v>195865</v>
      </c>
      <c r="G202" s="38">
        <f>H202+K202+L202+M202</f>
        <v>195865</v>
      </c>
      <c r="H202" s="39">
        <f>SUM(I202:J202)</f>
        <v>195865</v>
      </c>
      <c r="I202" s="39">
        <v>195865</v>
      </c>
      <c r="J202" s="39"/>
      <c r="K202" s="39"/>
      <c r="L202" s="39"/>
      <c r="M202" s="39"/>
      <c r="N202" s="39"/>
      <c r="O202" s="54"/>
      <c r="P202" s="55"/>
      <c r="Q202" s="39"/>
      <c r="R202" s="39"/>
      <c r="S202" s="39"/>
      <c r="T202" s="39"/>
      <c r="U202" s="11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7" customFormat="1" ht="18" customHeight="1" x14ac:dyDescent="0.2">
      <c r="A203" s="36"/>
      <c r="B203" s="36"/>
      <c r="C203" s="44"/>
      <c r="D203" s="153"/>
      <c r="E203" s="72" t="s">
        <v>46</v>
      </c>
      <c r="F203" s="37"/>
      <c r="G203" s="38"/>
      <c r="H203" s="39"/>
      <c r="I203" s="39"/>
      <c r="J203" s="39"/>
      <c r="K203" s="39"/>
      <c r="L203" s="39"/>
      <c r="M203" s="39"/>
      <c r="N203" s="39"/>
      <c r="O203" s="54"/>
      <c r="P203" s="38"/>
      <c r="Q203" s="39"/>
      <c r="R203" s="39"/>
      <c r="S203" s="39"/>
      <c r="T203" s="39"/>
      <c r="U203" s="14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17" customFormat="1" ht="18" customHeight="1" x14ac:dyDescent="0.2">
      <c r="A204" s="36"/>
      <c r="B204" s="36"/>
      <c r="C204" s="44"/>
      <c r="D204" s="153"/>
      <c r="E204" s="72" t="s">
        <v>47</v>
      </c>
      <c r="F204" s="37">
        <f>G204+P204</f>
        <v>1083</v>
      </c>
      <c r="G204" s="38">
        <f>H204+K204+L204+M204</f>
        <v>1083</v>
      </c>
      <c r="H204" s="39">
        <f>SUM(I204:J204)</f>
        <v>1083</v>
      </c>
      <c r="I204" s="39">
        <v>1083</v>
      </c>
      <c r="J204" s="39"/>
      <c r="K204" s="39"/>
      <c r="L204" s="39"/>
      <c r="M204" s="39"/>
      <c r="N204" s="39"/>
      <c r="O204" s="54"/>
      <c r="P204" s="38"/>
      <c r="Q204" s="39"/>
      <c r="R204" s="39"/>
      <c r="S204" s="39"/>
      <c r="T204" s="39"/>
      <c r="U204" s="1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7" customFormat="1" ht="18" customHeight="1" x14ac:dyDescent="0.2">
      <c r="A205" s="68"/>
      <c r="B205" s="68"/>
      <c r="C205" s="40"/>
      <c r="D205" s="154"/>
      <c r="E205" s="73" t="s">
        <v>48</v>
      </c>
      <c r="F205" s="41">
        <f>F202-F203+F204</f>
        <v>196948</v>
      </c>
      <c r="G205" s="42">
        <f>G202-G203+G204</f>
        <v>196948</v>
      </c>
      <c r="H205" s="41">
        <f>H202-H203+H204</f>
        <v>196948</v>
      </c>
      <c r="I205" s="41">
        <f>I202-I203+I204</f>
        <v>196948</v>
      </c>
      <c r="J205" s="41"/>
      <c r="K205" s="41"/>
      <c r="L205" s="41"/>
      <c r="M205" s="41"/>
      <c r="N205" s="41"/>
      <c r="O205" s="43"/>
      <c r="P205" s="42"/>
      <c r="Q205" s="41"/>
      <c r="R205" s="41"/>
      <c r="S205" s="59"/>
      <c r="T205" s="59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" customFormat="1" ht="18" customHeight="1" x14ac:dyDescent="0.2">
      <c r="A206" s="44"/>
      <c r="B206" s="44"/>
      <c r="C206" s="44">
        <v>4110</v>
      </c>
      <c r="D206" s="152" t="s">
        <v>21</v>
      </c>
      <c r="E206" s="72" t="s">
        <v>45</v>
      </c>
      <c r="F206" s="37">
        <f>G206+P206</f>
        <v>525422</v>
      </c>
      <c r="G206" s="38">
        <f>H206+K206+L206+M206</f>
        <v>525422</v>
      </c>
      <c r="H206" s="39">
        <f>SUM(I206:J206)</f>
        <v>525422</v>
      </c>
      <c r="I206" s="39">
        <v>525422</v>
      </c>
      <c r="J206" s="39"/>
      <c r="K206" s="39"/>
      <c r="L206" s="39"/>
      <c r="M206" s="39"/>
      <c r="N206" s="39"/>
      <c r="O206" s="54"/>
      <c r="P206" s="55"/>
      <c r="Q206" s="39"/>
      <c r="R206" s="39"/>
      <c r="S206" s="39"/>
      <c r="T206" s="39"/>
      <c r="U206" s="11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5" customFormat="1" ht="18" customHeight="1" x14ac:dyDescent="0.2">
      <c r="A207" s="36"/>
      <c r="B207" s="36"/>
      <c r="C207" s="44"/>
      <c r="D207" s="153"/>
      <c r="E207" s="72" t="s">
        <v>46</v>
      </c>
      <c r="F207" s="37"/>
      <c r="G207" s="38"/>
      <c r="H207" s="39"/>
      <c r="I207" s="39"/>
      <c r="J207" s="39"/>
      <c r="K207" s="39"/>
      <c r="L207" s="39"/>
      <c r="M207" s="39"/>
      <c r="N207" s="39"/>
      <c r="O207" s="54"/>
      <c r="P207" s="38"/>
      <c r="Q207" s="39"/>
      <c r="R207" s="39"/>
      <c r="S207" s="39"/>
      <c r="T207" s="39"/>
      <c r="U207" s="14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15" customFormat="1" ht="18" customHeight="1" x14ac:dyDescent="0.2">
      <c r="A208" s="36"/>
      <c r="B208" s="36"/>
      <c r="C208" s="44"/>
      <c r="D208" s="153"/>
      <c r="E208" s="72" t="s">
        <v>47</v>
      </c>
      <c r="F208" s="37">
        <f>G208+P208</f>
        <v>3901</v>
      </c>
      <c r="G208" s="38">
        <f>H208+K208+L208+M208</f>
        <v>3901</v>
      </c>
      <c r="H208" s="39">
        <f>SUM(I208:J208)</f>
        <v>3901</v>
      </c>
      <c r="I208" s="39">
        <v>3901</v>
      </c>
      <c r="J208" s="39"/>
      <c r="K208" s="39"/>
      <c r="L208" s="39"/>
      <c r="M208" s="39"/>
      <c r="N208" s="39"/>
      <c r="O208" s="54"/>
      <c r="P208" s="38"/>
      <c r="Q208" s="39"/>
      <c r="R208" s="39"/>
      <c r="S208" s="39"/>
      <c r="T208" s="39"/>
      <c r="U208" s="14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8" customFormat="1" ht="18" customHeight="1" x14ac:dyDescent="0.2">
      <c r="A209" s="68"/>
      <c r="B209" s="68"/>
      <c r="C209" s="40"/>
      <c r="D209" s="154"/>
      <c r="E209" s="73" t="s">
        <v>48</v>
      </c>
      <c r="F209" s="41">
        <f>F206-F207+F208</f>
        <v>529323</v>
      </c>
      <c r="G209" s="42">
        <f>G206-G207+G208</f>
        <v>529323</v>
      </c>
      <c r="H209" s="41">
        <f>H206-H207+H208</f>
        <v>529323</v>
      </c>
      <c r="I209" s="41">
        <f>I206-I207+I208</f>
        <v>529323</v>
      </c>
      <c r="J209" s="41"/>
      <c r="K209" s="41"/>
      <c r="L209" s="41"/>
      <c r="M209" s="41"/>
      <c r="N209" s="41"/>
      <c r="O209" s="43"/>
      <c r="P209" s="42"/>
      <c r="Q209" s="41"/>
      <c r="R209" s="41"/>
      <c r="S209" s="59"/>
      <c r="T209" s="59"/>
      <c r="U209" s="17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" customFormat="1" ht="18" customHeight="1" x14ac:dyDescent="0.2">
      <c r="A210" s="44"/>
      <c r="B210" s="44"/>
      <c r="C210" s="44">
        <v>4120</v>
      </c>
      <c r="D210" s="152" t="s">
        <v>63</v>
      </c>
      <c r="E210" s="72" t="s">
        <v>45</v>
      </c>
      <c r="F210" s="37">
        <f>G210+P210</f>
        <v>5215</v>
      </c>
      <c r="G210" s="38">
        <f>H210+K210+L210+M210</f>
        <v>5215</v>
      </c>
      <c r="H210" s="39">
        <f>SUM(I210:J210)</f>
        <v>5215</v>
      </c>
      <c r="I210" s="39">
        <v>5215</v>
      </c>
      <c r="J210" s="39"/>
      <c r="K210" s="39"/>
      <c r="L210" s="39"/>
      <c r="M210" s="39"/>
      <c r="N210" s="39"/>
      <c r="O210" s="54"/>
      <c r="P210" s="55"/>
      <c r="Q210" s="39"/>
      <c r="R210" s="39"/>
      <c r="S210" s="39"/>
      <c r="T210" s="39"/>
      <c r="U210" s="11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4" customFormat="1" ht="18" customHeight="1" x14ac:dyDescent="0.2">
      <c r="A211" s="36"/>
      <c r="B211" s="36"/>
      <c r="C211" s="44"/>
      <c r="D211" s="153"/>
      <c r="E211" s="72" t="s">
        <v>46</v>
      </c>
      <c r="F211" s="37"/>
      <c r="G211" s="38"/>
      <c r="H211" s="39"/>
      <c r="I211" s="39"/>
      <c r="J211" s="39"/>
      <c r="K211" s="39"/>
      <c r="L211" s="39"/>
      <c r="M211" s="39"/>
      <c r="N211" s="39"/>
      <c r="O211" s="54"/>
      <c r="P211" s="38"/>
      <c r="Q211" s="39"/>
      <c r="R211" s="39"/>
      <c r="S211" s="39"/>
      <c r="T211" s="39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14" customFormat="1" ht="18" customHeight="1" x14ac:dyDescent="0.2">
      <c r="A212" s="36"/>
      <c r="B212" s="36"/>
      <c r="C212" s="44"/>
      <c r="D212" s="153"/>
      <c r="E212" s="72" t="s">
        <v>47</v>
      </c>
      <c r="F212" s="37">
        <f>G212+P212</f>
        <v>27</v>
      </c>
      <c r="G212" s="38">
        <f>H212+K212+L212+M212</f>
        <v>27</v>
      </c>
      <c r="H212" s="39">
        <f>SUM(I212:J212)</f>
        <v>27</v>
      </c>
      <c r="I212" s="39">
        <v>27</v>
      </c>
      <c r="J212" s="39"/>
      <c r="K212" s="39"/>
      <c r="L212" s="39"/>
      <c r="M212" s="39"/>
      <c r="N212" s="39"/>
      <c r="O212" s="54"/>
      <c r="P212" s="38"/>
      <c r="Q212" s="39"/>
      <c r="R212" s="39"/>
      <c r="S212" s="39"/>
      <c r="T212" s="39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7" customFormat="1" ht="18" customHeight="1" x14ac:dyDescent="0.2">
      <c r="A213" s="68"/>
      <c r="B213" s="68"/>
      <c r="C213" s="40"/>
      <c r="D213" s="154"/>
      <c r="E213" s="73" t="s">
        <v>48</v>
      </c>
      <c r="F213" s="41">
        <f>F210-F211+F212</f>
        <v>5242</v>
      </c>
      <c r="G213" s="42">
        <f>G210-G211+G212</f>
        <v>5242</v>
      </c>
      <c r="H213" s="41">
        <f>H210-H211+H212</f>
        <v>5242</v>
      </c>
      <c r="I213" s="41">
        <f>I210-I211+I212</f>
        <v>5242</v>
      </c>
      <c r="J213" s="41"/>
      <c r="K213" s="41"/>
      <c r="L213" s="41"/>
      <c r="M213" s="41"/>
      <c r="N213" s="41"/>
      <c r="O213" s="43"/>
      <c r="P213" s="42"/>
      <c r="Q213" s="41"/>
      <c r="R213" s="41"/>
      <c r="S213" s="59"/>
      <c r="T213" s="59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13" customFormat="1" ht="18" customHeight="1" x14ac:dyDescent="0.2">
      <c r="A214" s="89"/>
      <c r="B214" s="89"/>
      <c r="C214" s="194" t="s">
        <v>50</v>
      </c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  <c r="T214" s="196"/>
    </row>
    <row r="215" spans="1:84" s="113" customFormat="1" ht="18" customHeight="1" x14ac:dyDescent="0.2">
      <c r="A215" s="89"/>
      <c r="B215" s="36"/>
      <c r="C215" s="197" t="s">
        <v>97</v>
      </c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9"/>
    </row>
    <row r="216" spans="1:84" s="113" customFormat="1" ht="18" customHeight="1" x14ac:dyDescent="0.2">
      <c r="A216" s="89"/>
      <c r="B216" s="36"/>
      <c r="C216" s="197" t="s">
        <v>90</v>
      </c>
      <c r="D216" s="198"/>
      <c r="E216" s="198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199"/>
    </row>
    <row r="217" spans="1:84" s="113" customFormat="1" ht="18" customHeight="1" x14ac:dyDescent="0.2">
      <c r="A217" s="89"/>
      <c r="B217" s="36"/>
      <c r="C217" s="197" t="s">
        <v>91</v>
      </c>
      <c r="D217" s="198"/>
      <c r="E217" s="198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9"/>
    </row>
    <row r="218" spans="1:84" s="113" customFormat="1" ht="18" customHeight="1" x14ac:dyDescent="0.2">
      <c r="A218" s="89"/>
      <c r="B218" s="36"/>
      <c r="C218" s="197" t="s">
        <v>92</v>
      </c>
      <c r="D218" s="198"/>
      <c r="E218" s="198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9"/>
    </row>
    <row r="219" spans="1:84" s="113" customFormat="1" ht="18" customHeight="1" x14ac:dyDescent="0.2">
      <c r="A219" s="89"/>
      <c r="B219" s="36"/>
      <c r="C219" s="155" t="s">
        <v>93</v>
      </c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7"/>
    </row>
    <row r="220" spans="1:84" s="1" customFormat="1" ht="18" customHeight="1" x14ac:dyDescent="0.2">
      <c r="A220" s="47">
        <v>900</v>
      </c>
      <c r="B220" s="47"/>
      <c r="C220" s="105"/>
      <c r="D220" s="149" t="s">
        <v>8</v>
      </c>
      <c r="E220" s="74" t="s">
        <v>45</v>
      </c>
      <c r="F220" s="60">
        <f>G220+P220</f>
        <v>23372233</v>
      </c>
      <c r="G220" s="25">
        <f>H220+K220+L220+M220</f>
        <v>14914889.640000001</v>
      </c>
      <c r="H220" s="26">
        <f>SUM(I220:J220)</f>
        <v>14804823</v>
      </c>
      <c r="I220" s="26"/>
      <c r="J220" s="26">
        <v>14804823</v>
      </c>
      <c r="K220" s="26"/>
      <c r="L220" s="26"/>
      <c r="M220" s="26">
        <v>110066.64</v>
      </c>
      <c r="N220" s="48"/>
      <c r="O220" s="49"/>
      <c r="P220" s="25">
        <f>Q220+S220+T220</f>
        <v>8457343.3599999994</v>
      </c>
      <c r="Q220" s="26">
        <v>7573257.3600000003</v>
      </c>
      <c r="R220" s="26">
        <v>4807887.3600000003</v>
      </c>
      <c r="S220" s="26">
        <v>170</v>
      </c>
      <c r="T220" s="26">
        <v>883916</v>
      </c>
      <c r="U220" s="2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4" customFormat="1" ht="18" customHeight="1" x14ac:dyDescent="0.2">
      <c r="A221" s="23"/>
      <c r="B221" s="23"/>
      <c r="C221" s="67"/>
      <c r="D221" s="150"/>
      <c r="E221" s="70" t="s">
        <v>46</v>
      </c>
      <c r="F221" s="24"/>
      <c r="G221" s="27"/>
      <c r="H221" s="28"/>
      <c r="I221" s="28"/>
      <c r="J221" s="28"/>
      <c r="K221" s="28"/>
      <c r="L221" s="28"/>
      <c r="M221" s="28"/>
      <c r="N221" s="50"/>
      <c r="O221" s="51"/>
      <c r="P221" s="27"/>
      <c r="Q221" s="28"/>
      <c r="R221" s="28"/>
      <c r="S221" s="28"/>
      <c r="T221" s="28"/>
      <c r="U221" s="15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4" customFormat="1" ht="18" customHeight="1" x14ac:dyDescent="0.2">
      <c r="A222" s="23"/>
      <c r="B222" s="23"/>
      <c r="C222" s="67"/>
      <c r="D222" s="150"/>
      <c r="E222" s="70" t="s">
        <v>47</v>
      </c>
      <c r="F222" s="24">
        <f>G222+P222</f>
        <v>120000</v>
      </c>
      <c r="G222" s="27">
        <f>H222+K222+L222+M222</f>
        <v>120000</v>
      </c>
      <c r="H222" s="28">
        <f>SUM(I222:J222)</f>
        <v>120000</v>
      </c>
      <c r="I222" s="28"/>
      <c r="J222" s="28">
        <f>J226</f>
        <v>120000</v>
      </c>
      <c r="K222" s="28"/>
      <c r="L222" s="28"/>
      <c r="M222" s="28"/>
      <c r="N222" s="50"/>
      <c r="O222" s="51"/>
      <c r="P222" s="27"/>
      <c r="Q222" s="28"/>
      <c r="R222" s="28"/>
      <c r="S222" s="28"/>
      <c r="T222" s="28"/>
      <c r="U222" s="15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7" customFormat="1" ht="18" customHeight="1" x14ac:dyDescent="0.2">
      <c r="A223" s="67"/>
      <c r="B223" s="67"/>
      <c r="C223" s="29"/>
      <c r="D223" s="151"/>
      <c r="E223" s="71" t="s">
        <v>48</v>
      </c>
      <c r="F223" s="30">
        <f t="shared" ref="F223:T223" si="20">F220-F221+F222</f>
        <v>23492233</v>
      </c>
      <c r="G223" s="90">
        <f t="shared" si="20"/>
        <v>15034889.640000001</v>
      </c>
      <c r="H223" s="30">
        <f t="shared" si="20"/>
        <v>14924823</v>
      </c>
      <c r="I223" s="30"/>
      <c r="J223" s="80">
        <f t="shared" si="20"/>
        <v>14924823</v>
      </c>
      <c r="K223" s="30"/>
      <c r="L223" s="30"/>
      <c r="M223" s="30">
        <f t="shared" si="20"/>
        <v>110066.64</v>
      </c>
      <c r="N223" s="30"/>
      <c r="O223" s="32"/>
      <c r="P223" s="31">
        <f t="shared" si="20"/>
        <v>8457343.3599999994</v>
      </c>
      <c r="Q223" s="30">
        <f t="shared" si="20"/>
        <v>7573257.3600000003</v>
      </c>
      <c r="R223" s="80">
        <f t="shared" si="20"/>
        <v>4807887.3600000003</v>
      </c>
      <c r="S223" s="80">
        <f t="shared" si="20"/>
        <v>170</v>
      </c>
      <c r="T223" s="80">
        <f t="shared" si="20"/>
        <v>883916</v>
      </c>
      <c r="U223" s="1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7" customFormat="1" ht="18" customHeight="1" x14ac:dyDescent="0.2">
      <c r="A224" s="36"/>
      <c r="B224" s="45">
        <v>90015</v>
      </c>
      <c r="C224" s="46"/>
      <c r="D224" s="146" t="s">
        <v>11</v>
      </c>
      <c r="E224" s="72" t="s">
        <v>45</v>
      </c>
      <c r="F224" s="33">
        <f>G224+P224</f>
        <v>1784000</v>
      </c>
      <c r="G224" s="34">
        <f>H224+K224+L224+M224</f>
        <v>1284000</v>
      </c>
      <c r="H224" s="35">
        <f>SUM(I224:J224)</f>
        <v>1284000</v>
      </c>
      <c r="I224" s="52"/>
      <c r="J224" s="35">
        <v>1284000</v>
      </c>
      <c r="K224" s="52"/>
      <c r="L224" s="52"/>
      <c r="M224" s="52"/>
      <c r="N224" s="52"/>
      <c r="O224" s="53"/>
      <c r="P224" s="34">
        <f>Q224+S224+T224</f>
        <v>500000</v>
      </c>
      <c r="Q224" s="35">
        <v>500000</v>
      </c>
      <c r="R224" s="52"/>
      <c r="S224" s="52"/>
      <c r="T224" s="52"/>
      <c r="U224" s="1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17" customFormat="1" ht="18" customHeight="1" x14ac:dyDescent="0.2">
      <c r="A225" s="36"/>
      <c r="B225" s="36"/>
      <c r="C225" s="44"/>
      <c r="D225" s="147"/>
      <c r="E225" s="72" t="s">
        <v>46</v>
      </c>
      <c r="F225" s="37"/>
      <c r="G225" s="38"/>
      <c r="H225" s="39"/>
      <c r="I225" s="114"/>
      <c r="J225" s="39"/>
      <c r="K225" s="114"/>
      <c r="L225" s="114"/>
      <c r="M225" s="114"/>
      <c r="N225" s="114"/>
      <c r="O225" s="81"/>
      <c r="P225" s="38"/>
      <c r="Q225" s="39"/>
      <c r="R225" s="114"/>
      <c r="S225" s="114"/>
      <c r="T225" s="114"/>
      <c r="U225" s="1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7" customFormat="1" ht="18" customHeight="1" x14ac:dyDescent="0.2">
      <c r="A226" s="36"/>
      <c r="B226" s="36"/>
      <c r="C226" s="44"/>
      <c r="D226" s="147"/>
      <c r="E226" s="72" t="s">
        <v>47</v>
      </c>
      <c r="F226" s="37">
        <f>G226+P226</f>
        <v>120000</v>
      </c>
      <c r="G226" s="38">
        <f>H226+K226+L226+M226</f>
        <v>120000</v>
      </c>
      <c r="H226" s="39">
        <f>SUM(I226:J226)</f>
        <v>120000</v>
      </c>
      <c r="I226" s="114"/>
      <c r="J226" s="39">
        <f>J230</f>
        <v>120000</v>
      </c>
      <c r="K226" s="114"/>
      <c r="L226" s="114"/>
      <c r="M226" s="114"/>
      <c r="N226" s="114"/>
      <c r="O226" s="81"/>
      <c r="P226" s="38"/>
      <c r="Q226" s="39"/>
      <c r="R226" s="114"/>
      <c r="S226" s="114"/>
      <c r="T226" s="114"/>
      <c r="U226" s="15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17" customFormat="1" ht="16.5" customHeight="1" x14ac:dyDescent="0.2">
      <c r="A227" s="68"/>
      <c r="B227" s="68"/>
      <c r="C227" s="40"/>
      <c r="D227" s="148"/>
      <c r="E227" s="73" t="s">
        <v>48</v>
      </c>
      <c r="F227" s="41">
        <f>F224-F225+F226</f>
        <v>1904000</v>
      </c>
      <c r="G227" s="42">
        <f>G224-G225+G226</f>
        <v>1404000</v>
      </c>
      <c r="H227" s="41">
        <f>H224-H225+H226</f>
        <v>1404000</v>
      </c>
      <c r="I227" s="41"/>
      <c r="J227" s="41">
        <f>J224-J225+J226</f>
        <v>1404000</v>
      </c>
      <c r="K227" s="41"/>
      <c r="L227" s="41"/>
      <c r="M227" s="41"/>
      <c r="N227" s="41"/>
      <c r="O227" s="43"/>
      <c r="P227" s="42">
        <f>P224-P225+P226</f>
        <v>500000</v>
      </c>
      <c r="Q227" s="41">
        <f>Q224-Q225+Q226</f>
        <v>500000</v>
      </c>
      <c r="R227" s="41"/>
      <c r="S227" s="59"/>
      <c r="T227" s="59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" customFormat="1" ht="16.5" customHeight="1" x14ac:dyDescent="0.2">
      <c r="A228" s="44"/>
      <c r="B228" s="44"/>
      <c r="C228" s="44">
        <v>4260</v>
      </c>
      <c r="D228" s="77" t="s">
        <v>23</v>
      </c>
      <c r="E228" s="72" t="s">
        <v>45</v>
      </c>
      <c r="F228" s="37">
        <f>G228+P228</f>
        <v>900000</v>
      </c>
      <c r="G228" s="38">
        <f>H228+K228+L228+M228</f>
        <v>900000</v>
      </c>
      <c r="H228" s="39">
        <f>SUM(I228:J228)</f>
        <v>900000</v>
      </c>
      <c r="I228" s="39"/>
      <c r="J228" s="39">
        <v>900000</v>
      </c>
      <c r="K228" s="39"/>
      <c r="L228" s="39"/>
      <c r="M228" s="39"/>
      <c r="N228" s="39"/>
      <c r="O228" s="54"/>
      <c r="P228" s="55"/>
      <c r="Q228" s="39"/>
      <c r="R228" s="39"/>
      <c r="S228" s="39"/>
      <c r="T228" s="39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4" customFormat="1" ht="16.5" customHeight="1" x14ac:dyDescent="0.2">
      <c r="A229" s="36"/>
      <c r="B229" s="36"/>
      <c r="C229" s="44"/>
      <c r="D229" s="78"/>
      <c r="E229" s="72" t="s">
        <v>46</v>
      </c>
      <c r="F229" s="37"/>
      <c r="G229" s="38"/>
      <c r="H229" s="39"/>
      <c r="I229" s="39"/>
      <c r="J229" s="39"/>
      <c r="K229" s="39"/>
      <c r="L229" s="39"/>
      <c r="M229" s="39"/>
      <c r="N229" s="39"/>
      <c r="O229" s="54"/>
      <c r="P229" s="38"/>
      <c r="Q229" s="39"/>
      <c r="R229" s="39"/>
      <c r="S229" s="39"/>
      <c r="T229" s="3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4" customFormat="1" ht="16.5" customHeight="1" x14ac:dyDescent="0.2">
      <c r="A230" s="36"/>
      <c r="B230" s="36"/>
      <c r="C230" s="44"/>
      <c r="D230" s="78"/>
      <c r="E230" s="72" t="s">
        <v>47</v>
      </c>
      <c r="F230" s="37">
        <f>G230+P230</f>
        <v>120000</v>
      </c>
      <c r="G230" s="38">
        <f>H230+K230+L230+M230</f>
        <v>120000</v>
      </c>
      <c r="H230" s="39">
        <f>SUM(I230:J230)</f>
        <v>120000</v>
      </c>
      <c r="I230" s="39"/>
      <c r="J230" s="39">
        <v>120000</v>
      </c>
      <c r="K230" s="39"/>
      <c r="L230" s="39"/>
      <c r="M230" s="39"/>
      <c r="N230" s="39"/>
      <c r="O230" s="54"/>
      <c r="P230" s="38"/>
      <c r="Q230" s="39"/>
      <c r="R230" s="39"/>
      <c r="S230" s="39"/>
      <c r="T230" s="39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17" customFormat="1" ht="16.5" customHeight="1" x14ac:dyDescent="0.2">
      <c r="A231" s="68"/>
      <c r="B231" s="68"/>
      <c r="C231" s="40"/>
      <c r="D231" s="79"/>
      <c r="E231" s="73" t="s">
        <v>48</v>
      </c>
      <c r="F231" s="41">
        <f>F228-F229+F230</f>
        <v>1020000</v>
      </c>
      <c r="G231" s="42">
        <f>G228-G229+G230</f>
        <v>1020000</v>
      </c>
      <c r="H231" s="41">
        <f>H228-H229+H230</f>
        <v>1020000</v>
      </c>
      <c r="I231" s="41"/>
      <c r="J231" s="41">
        <f>J228-J229+J230</f>
        <v>1020000</v>
      </c>
      <c r="K231" s="41"/>
      <c r="L231" s="41"/>
      <c r="M231" s="41"/>
      <c r="N231" s="41"/>
      <c r="O231" s="43"/>
      <c r="P231" s="42"/>
      <c r="Q231" s="41"/>
      <c r="R231" s="41"/>
      <c r="S231" s="59"/>
      <c r="T231" s="59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13" customFormat="1" ht="17.100000000000001" customHeight="1" x14ac:dyDescent="0.2">
      <c r="A232" s="89"/>
      <c r="B232" s="89"/>
      <c r="C232" s="194" t="s">
        <v>50</v>
      </c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6"/>
    </row>
    <row r="233" spans="1:84" s="113" customFormat="1" ht="17.100000000000001" customHeight="1" x14ac:dyDescent="0.2">
      <c r="A233" s="89"/>
      <c r="B233" s="36"/>
      <c r="C233" s="197" t="s">
        <v>98</v>
      </c>
      <c r="D233" s="198"/>
      <c r="E233" s="198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9"/>
    </row>
    <row r="234" spans="1:84" s="113" customFormat="1" ht="17.100000000000001" customHeight="1" x14ac:dyDescent="0.2">
      <c r="A234" s="89"/>
      <c r="B234" s="36"/>
      <c r="C234" s="155" t="s">
        <v>69</v>
      </c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7"/>
    </row>
    <row r="235" spans="1:84" ht="18" customHeight="1" x14ac:dyDescent="0.2">
      <c r="A235" s="47"/>
      <c r="B235" s="47"/>
      <c r="C235" s="105"/>
      <c r="D235" s="143" t="s">
        <v>44</v>
      </c>
      <c r="E235" s="74" t="s">
        <v>45</v>
      </c>
      <c r="F235" s="119">
        <f>G235+P235</f>
        <v>209867502.56999999</v>
      </c>
      <c r="G235" s="56">
        <f>H235+K235+L235+M235+N235+O235</f>
        <v>171898757.28999999</v>
      </c>
      <c r="H235" s="48">
        <f>SUM(I235:J235)</f>
        <v>112691223.22999999</v>
      </c>
      <c r="I235" s="117">
        <v>71220702.469999999</v>
      </c>
      <c r="J235" s="117">
        <v>41470520.759999998</v>
      </c>
      <c r="K235" s="117">
        <v>10337860.960000001</v>
      </c>
      <c r="L235" s="117">
        <v>46645596.210000001</v>
      </c>
      <c r="M235" s="117">
        <v>1033778.89</v>
      </c>
      <c r="N235" s="117">
        <v>392539</v>
      </c>
      <c r="O235" s="117">
        <v>797759</v>
      </c>
      <c r="P235" s="120">
        <f>Q235+S235+T235</f>
        <v>37968745.280000001</v>
      </c>
      <c r="Q235" s="117">
        <v>36669459.280000001</v>
      </c>
      <c r="R235" s="117">
        <v>23303806.43</v>
      </c>
      <c r="S235" s="122">
        <v>170</v>
      </c>
      <c r="T235" s="117">
        <v>1299116</v>
      </c>
    </row>
    <row r="236" spans="1:84" ht="18" customHeight="1" x14ac:dyDescent="0.2">
      <c r="A236" s="23"/>
      <c r="B236" s="23"/>
      <c r="C236" s="67"/>
      <c r="D236" s="144"/>
      <c r="E236" s="70" t="s">
        <v>46</v>
      </c>
      <c r="F236" s="24">
        <f>G236+P236</f>
        <v>186408.29</v>
      </c>
      <c r="G236" s="27">
        <f>H236+K236+L236+M236+N236+O236</f>
        <v>186408.29</v>
      </c>
      <c r="H236" s="28">
        <f>SUM(I236:J236)</f>
        <v>168630</v>
      </c>
      <c r="I236" s="118">
        <f>I11+I26+I57+I74++I154+I191+I221</f>
        <v>10600</v>
      </c>
      <c r="J236" s="118">
        <f>J11+J26+J57+J74++J154+J191+J221</f>
        <v>158030</v>
      </c>
      <c r="K236" s="118"/>
      <c r="L236" s="118">
        <f>L11+L26+L57+L74++L154+L191+L221</f>
        <v>17778.29</v>
      </c>
      <c r="M236" s="118"/>
      <c r="N236" s="118"/>
      <c r="O236" s="118"/>
      <c r="P236" s="63"/>
      <c r="Q236" s="118"/>
      <c r="R236" s="118"/>
      <c r="S236" s="136"/>
      <c r="T236" s="118"/>
      <c r="U236" s="4"/>
    </row>
    <row r="237" spans="1:84" ht="18" customHeight="1" x14ac:dyDescent="0.2">
      <c r="A237" s="23"/>
      <c r="B237" s="23"/>
      <c r="C237" s="67"/>
      <c r="D237" s="144"/>
      <c r="E237" s="70" t="s">
        <v>47</v>
      </c>
      <c r="F237" s="24">
        <f>G237+P237</f>
        <v>186408.29</v>
      </c>
      <c r="G237" s="27">
        <f>H237+K237+L237+M237+N237+O237</f>
        <v>186408.29</v>
      </c>
      <c r="H237" s="28">
        <f>SUM(I237:J237)</f>
        <v>186408.29</v>
      </c>
      <c r="I237" s="118">
        <f>I12+I27+I58+I75++I155+I192+I222</f>
        <v>15611</v>
      </c>
      <c r="J237" s="118">
        <f>J12+J27+J58+J75++J155+J192+J222</f>
        <v>170797.29</v>
      </c>
      <c r="K237" s="118"/>
      <c r="L237" s="118"/>
      <c r="M237" s="118"/>
      <c r="N237" s="118"/>
      <c r="O237" s="118"/>
      <c r="P237" s="63"/>
      <c r="Q237" s="118"/>
      <c r="R237" s="118"/>
      <c r="S237" s="136"/>
      <c r="T237" s="118"/>
      <c r="U237" s="4"/>
    </row>
    <row r="238" spans="1:84" ht="18" customHeight="1" x14ac:dyDescent="0.2">
      <c r="A238" s="29"/>
      <c r="B238" s="29"/>
      <c r="C238" s="29"/>
      <c r="D238" s="145"/>
      <c r="E238" s="71" t="s">
        <v>48</v>
      </c>
      <c r="F238" s="30">
        <f t="shared" ref="F238:T238" si="21">F235-F236+F237</f>
        <v>209867502.56999999</v>
      </c>
      <c r="G238" s="31">
        <f t="shared" si="21"/>
        <v>171898757.28999999</v>
      </c>
      <c r="H238" s="30">
        <f t="shared" si="21"/>
        <v>112709001.52</v>
      </c>
      <c r="I238" s="30">
        <f t="shared" si="21"/>
        <v>71225713.469999999</v>
      </c>
      <c r="J238" s="30">
        <f t="shared" ref="J238:O238" si="22">J235-J236+J237</f>
        <v>41483288.049999997</v>
      </c>
      <c r="K238" s="30">
        <f t="shared" si="22"/>
        <v>10337860.960000001</v>
      </c>
      <c r="L238" s="30">
        <f t="shared" si="22"/>
        <v>46627817.920000002</v>
      </c>
      <c r="M238" s="30">
        <f t="shared" si="22"/>
        <v>1033778.89</v>
      </c>
      <c r="N238" s="30">
        <f t="shared" si="22"/>
        <v>392539</v>
      </c>
      <c r="O238" s="30">
        <f t="shared" si="22"/>
        <v>797759</v>
      </c>
      <c r="P238" s="31">
        <f t="shared" si="21"/>
        <v>37968745.280000001</v>
      </c>
      <c r="Q238" s="30">
        <f t="shared" si="21"/>
        <v>36669459.280000001</v>
      </c>
      <c r="R238" s="30">
        <f t="shared" si="21"/>
        <v>23303806.43</v>
      </c>
      <c r="S238" s="30">
        <f t="shared" si="21"/>
        <v>170</v>
      </c>
      <c r="T238" s="80">
        <f t="shared" si="21"/>
        <v>1299116</v>
      </c>
      <c r="U238" s="1"/>
    </row>
    <row r="239" spans="1:84" s="112" customFormat="1" ht="15.75" customHeight="1" x14ac:dyDescent="0.2">
      <c r="A239" s="106"/>
      <c r="B239" s="106"/>
      <c r="C239" s="106"/>
      <c r="D239" s="109"/>
      <c r="E239" s="107"/>
      <c r="F239" s="137"/>
      <c r="G239" s="110"/>
      <c r="H239" s="111"/>
      <c r="I239" s="111"/>
      <c r="J239" s="111"/>
      <c r="K239" s="138"/>
      <c r="L239" s="138"/>
      <c r="M239" s="111"/>
      <c r="N239" s="111"/>
      <c r="O239" s="111"/>
      <c r="P239" s="108"/>
      <c r="Q239" s="139"/>
      <c r="R239" s="111"/>
      <c r="S239" s="111"/>
      <c r="T239" s="111"/>
    </row>
    <row r="240" spans="1:84" s="112" customFormat="1" ht="15.75" customHeight="1" x14ac:dyDescent="0.2">
      <c r="A240" s="106"/>
      <c r="B240" s="106"/>
      <c r="C240" s="106"/>
      <c r="D240" s="109"/>
      <c r="E240" s="107"/>
      <c r="F240" s="137"/>
      <c r="G240" s="110"/>
      <c r="H240" s="111"/>
      <c r="I240" s="111"/>
      <c r="J240" s="111"/>
      <c r="K240" s="138"/>
      <c r="L240" s="138"/>
      <c r="M240" s="111"/>
      <c r="N240" s="111"/>
      <c r="O240" s="111"/>
      <c r="P240" s="108"/>
      <c r="Q240" s="139"/>
      <c r="R240" s="111"/>
      <c r="S240" s="111"/>
      <c r="T240" s="111"/>
    </row>
    <row r="241" spans="1:20" s="112" customFormat="1" ht="15.75" customHeight="1" x14ac:dyDescent="0.2">
      <c r="A241" s="106"/>
      <c r="B241" s="106"/>
      <c r="C241" s="106"/>
      <c r="D241" s="109"/>
      <c r="E241" s="107"/>
      <c r="F241" s="137"/>
      <c r="G241" s="110"/>
      <c r="H241" s="111"/>
      <c r="I241" s="111"/>
      <c r="J241" s="111"/>
      <c r="K241" s="138"/>
      <c r="L241" s="138"/>
      <c r="M241" s="111"/>
      <c r="N241" s="111"/>
      <c r="O241" s="111"/>
      <c r="P241" s="108"/>
      <c r="Q241" s="139"/>
      <c r="R241" s="111"/>
      <c r="S241" s="111"/>
      <c r="T241" s="111"/>
    </row>
    <row r="242" spans="1:20" s="112" customFormat="1" ht="15.75" customHeight="1" x14ac:dyDescent="0.2">
      <c r="A242" s="106"/>
      <c r="B242" s="106"/>
      <c r="C242" s="106"/>
      <c r="D242" s="109"/>
      <c r="E242" s="107"/>
      <c r="F242" s="137"/>
      <c r="G242" s="110"/>
      <c r="H242" s="111"/>
      <c r="I242" s="111"/>
      <c r="J242" s="111"/>
      <c r="K242" s="138"/>
      <c r="L242" s="138"/>
      <c r="M242" s="111"/>
      <c r="N242" s="111"/>
      <c r="O242" s="111"/>
      <c r="P242" s="108"/>
      <c r="Q242" s="139"/>
      <c r="R242" s="111"/>
      <c r="S242" s="111"/>
      <c r="T242" s="111"/>
    </row>
    <row r="243" spans="1:20" ht="15.75" customHeight="1" x14ac:dyDescent="0.2">
      <c r="H243" s="121"/>
    </row>
  </sheetData>
  <mergeCells count="116">
    <mergeCell ref="C215:T215"/>
    <mergeCell ref="C216:T216"/>
    <mergeCell ref="C103:T103"/>
    <mergeCell ref="C104:T104"/>
    <mergeCell ref="C117:T117"/>
    <mergeCell ref="C119:T119"/>
    <mergeCell ref="C120:T120"/>
    <mergeCell ref="C118:T118"/>
    <mergeCell ref="C133:T133"/>
    <mergeCell ref="C134:T134"/>
    <mergeCell ref="C135:T135"/>
    <mergeCell ref="C136:T136"/>
    <mergeCell ref="C149:T149"/>
    <mergeCell ref="C150:T150"/>
    <mergeCell ref="C151:T151"/>
    <mergeCell ref="C152:T152"/>
    <mergeCell ref="C165:T165"/>
    <mergeCell ref="C177:T177"/>
    <mergeCell ref="C22:T22"/>
    <mergeCell ref="C23:T23"/>
    <mergeCell ref="C24:T24"/>
    <mergeCell ref="C37:T37"/>
    <mergeCell ref="C38:T38"/>
    <mergeCell ref="C39:T39"/>
    <mergeCell ref="C52:T52"/>
    <mergeCell ref="C54:T54"/>
    <mergeCell ref="C55:T55"/>
    <mergeCell ref="C53:T53"/>
    <mergeCell ref="C68:T68"/>
    <mergeCell ref="C71:T71"/>
    <mergeCell ref="C72:T72"/>
    <mergeCell ref="C69:T69"/>
    <mergeCell ref="C70:T70"/>
    <mergeCell ref="C97:T97"/>
    <mergeCell ref="C166:T166"/>
    <mergeCell ref="C167:T167"/>
    <mergeCell ref="C176:T176"/>
    <mergeCell ref="D153:D154"/>
    <mergeCell ref="D137:D140"/>
    <mergeCell ref="D145:D148"/>
    <mergeCell ref="D129:D132"/>
    <mergeCell ref="D105:D108"/>
    <mergeCell ref="D125:D128"/>
    <mergeCell ref="D81:D84"/>
    <mergeCell ref="D141:D144"/>
    <mergeCell ref="C101:T101"/>
    <mergeCell ref="C102:T102"/>
    <mergeCell ref="C98:T98"/>
    <mergeCell ref="C99:T99"/>
    <mergeCell ref="C100:T100"/>
    <mergeCell ref="D10:D13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N7:N8"/>
    <mergeCell ref="D14:D17"/>
    <mergeCell ref="D73:D76"/>
    <mergeCell ref="D109:D112"/>
    <mergeCell ref="D113:D116"/>
    <mergeCell ref="D93:D96"/>
    <mergeCell ref="D77:D80"/>
    <mergeCell ref="D224:D227"/>
    <mergeCell ref="T7:T8"/>
    <mergeCell ref="F5:F8"/>
    <mergeCell ref="S7:S8"/>
    <mergeCell ref="K7:K8"/>
    <mergeCell ref="D18:D21"/>
    <mergeCell ref="D25:D28"/>
    <mergeCell ref="D40:D43"/>
    <mergeCell ref="D44:D47"/>
    <mergeCell ref="D172:D175"/>
    <mergeCell ref="D202:D205"/>
    <mergeCell ref="D48:D51"/>
    <mergeCell ref="D60:D63"/>
    <mergeCell ref="D85:D88"/>
    <mergeCell ref="D56:D59"/>
    <mergeCell ref="D29:D32"/>
    <mergeCell ref="E5:E8"/>
    <mergeCell ref="P6:P8"/>
    <mergeCell ref="D235:D238"/>
    <mergeCell ref="D194:D197"/>
    <mergeCell ref="D220:D223"/>
    <mergeCell ref="D161:D164"/>
    <mergeCell ref="D183:D186"/>
    <mergeCell ref="C234:T234"/>
    <mergeCell ref="D168:D171"/>
    <mergeCell ref="D157:D160"/>
    <mergeCell ref="D89:D92"/>
    <mergeCell ref="C178:T178"/>
    <mergeCell ref="C187:T187"/>
    <mergeCell ref="C188:T188"/>
    <mergeCell ref="C189:T189"/>
    <mergeCell ref="C214:T214"/>
    <mergeCell ref="C218:T218"/>
    <mergeCell ref="C219:T219"/>
    <mergeCell ref="C232:T232"/>
    <mergeCell ref="C233:T233"/>
    <mergeCell ref="D206:D209"/>
    <mergeCell ref="D198:D201"/>
    <mergeCell ref="D190:D191"/>
    <mergeCell ref="D179:D182"/>
    <mergeCell ref="D210:D213"/>
    <mergeCell ref="C217:T217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2020-12-29T08:44:02Z</cp:lastPrinted>
  <dcterms:created xsi:type="dcterms:W3CDTF">2000-01-03T19:49:14Z</dcterms:created>
  <dcterms:modified xsi:type="dcterms:W3CDTF">2020-12-30T09:31:18Z</dcterms:modified>
</cp:coreProperties>
</file>